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Корректировка сметы+доп.работы_20.05.26\мусор\"/>
    </mc:Choice>
  </mc:AlternateContent>
  <xr:revisionPtr revIDLastSave="0" documentId="13_ncr:1_{24E3F424-0DA5-4A47-8898-49E28DB2E6D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-6а_2025г." sheetId="1" r:id="rId1"/>
    <sheet name="кс-6а_2026г." sheetId="3" r:id="rId2"/>
    <sheet name="Лист1" sheetId="4" r:id="rId3"/>
    <sheet name="Шеллрокк" sheetId="5" r:id="rId4"/>
  </sheets>
  <externalReferences>
    <externalReference r:id="rId5"/>
    <externalReference r:id="rId6"/>
  </externalReferences>
  <definedNames>
    <definedName name="_xlnm._FilterDatabase" localSheetId="3" hidden="1">Шеллрокк!$A$10:$AV$198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'кс-6а_2026г.'!$36:$36</definedName>
    <definedName name="_xlnm.Print_Titles" localSheetId="3">Шеллрокк!$10:$10</definedName>
    <definedName name="_xlnm.Print_Area" localSheetId="0">'кс-6а_2025г.'!$A$1:$O$133</definedName>
    <definedName name="_xlnm.Print_Area" localSheetId="3">Шеллрокк!$A$1:$E$198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0" i="5" l="1"/>
  <c r="J27" i="5"/>
  <c r="S27" i="5"/>
  <c r="J25" i="5"/>
  <c r="T23" i="5"/>
  <c r="T21" i="5"/>
  <c r="S21" i="5"/>
  <c r="J21" i="5" s="1"/>
  <c r="K21" i="5" s="1"/>
  <c r="S17" i="5"/>
  <c r="S16" i="5"/>
  <c r="S14" i="5"/>
  <c r="T198" i="5"/>
  <c r="K198" i="5"/>
  <c r="I198" i="5"/>
  <c r="Q196" i="5"/>
  <c r="O196" i="5"/>
  <c r="N196" i="5"/>
  <c r="M196" i="5"/>
  <c r="L196" i="5"/>
  <c r="P194" i="5"/>
  <c r="R194" i="5" s="1"/>
  <c r="T194" i="5" s="1"/>
  <c r="J194" i="5"/>
  <c r="K194" i="5" s="1"/>
  <c r="I194" i="5"/>
  <c r="G194" i="5"/>
  <c r="P193" i="5"/>
  <c r="R193" i="5" s="1"/>
  <c r="T193" i="5" s="1"/>
  <c r="J193" i="5"/>
  <c r="K193" i="5" s="1"/>
  <c r="I193" i="5"/>
  <c r="G193" i="5"/>
  <c r="R192" i="5"/>
  <c r="T192" i="5" s="1"/>
  <c r="P192" i="5"/>
  <c r="K192" i="5"/>
  <c r="J192" i="5"/>
  <c r="I192" i="5"/>
  <c r="G192" i="5"/>
  <c r="R191" i="5"/>
  <c r="T191" i="5" s="1"/>
  <c r="P191" i="5"/>
  <c r="J191" i="5"/>
  <c r="K191" i="5" s="1"/>
  <c r="I191" i="5"/>
  <c r="G191" i="5"/>
  <c r="P189" i="5"/>
  <c r="R189" i="5" s="1"/>
  <c r="T189" i="5" s="1"/>
  <c r="J189" i="5"/>
  <c r="K189" i="5" s="1"/>
  <c r="I189" i="5"/>
  <c r="G189" i="5"/>
  <c r="R188" i="5"/>
  <c r="T188" i="5" s="1"/>
  <c r="P188" i="5"/>
  <c r="J188" i="5"/>
  <c r="K188" i="5" s="1"/>
  <c r="I188" i="5"/>
  <c r="G188" i="5"/>
  <c r="P187" i="5"/>
  <c r="R187" i="5" s="1"/>
  <c r="T187" i="5" s="1"/>
  <c r="J187" i="5"/>
  <c r="K187" i="5" s="1"/>
  <c r="I187" i="5"/>
  <c r="G187" i="5"/>
  <c r="R186" i="5"/>
  <c r="T186" i="5" s="1"/>
  <c r="P186" i="5"/>
  <c r="J186" i="5"/>
  <c r="K186" i="5" s="1"/>
  <c r="I186" i="5"/>
  <c r="G186" i="5"/>
  <c r="P185" i="5"/>
  <c r="R185" i="5" s="1"/>
  <c r="J185" i="5"/>
  <c r="K185" i="5" s="1"/>
  <c r="I185" i="5"/>
  <c r="G185" i="5"/>
  <c r="P184" i="5"/>
  <c r="R184" i="5" s="1"/>
  <c r="J184" i="5"/>
  <c r="K184" i="5" s="1"/>
  <c r="I184" i="5"/>
  <c r="G184" i="5"/>
  <c r="R183" i="5"/>
  <c r="P183" i="5"/>
  <c r="K183" i="5"/>
  <c r="J183" i="5"/>
  <c r="I183" i="5"/>
  <c r="G183" i="5"/>
  <c r="R182" i="5"/>
  <c r="P182" i="5"/>
  <c r="J182" i="5"/>
  <c r="K182" i="5" s="1"/>
  <c r="I182" i="5"/>
  <c r="G182" i="5"/>
  <c r="P181" i="5"/>
  <c r="R181" i="5" s="1"/>
  <c r="J181" i="5"/>
  <c r="K181" i="5" s="1"/>
  <c r="I181" i="5"/>
  <c r="G181" i="5"/>
  <c r="P180" i="5"/>
  <c r="R180" i="5" s="1"/>
  <c r="K180" i="5"/>
  <c r="J180" i="5"/>
  <c r="I180" i="5"/>
  <c r="G180" i="5"/>
  <c r="R179" i="5"/>
  <c r="P179" i="5"/>
  <c r="K179" i="5"/>
  <c r="J179" i="5"/>
  <c r="I179" i="5"/>
  <c r="G179" i="5"/>
  <c r="P178" i="5"/>
  <c r="R178" i="5" s="1"/>
  <c r="T178" i="5" s="1"/>
  <c r="J178" i="5"/>
  <c r="K178" i="5" s="1"/>
  <c r="I178" i="5"/>
  <c r="G178" i="5"/>
  <c r="P177" i="5"/>
  <c r="R177" i="5" s="1"/>
  <c r="T177" i="5" s="1"/>
  <c r="K177" i="5"/>
  <c r="J177" i="5"/>
  <c r="I177" i="5"/>
  <c r="G177" i="5"/>
  <c r="T176" i="5"/>
  <c r="R176" i="5"/>
  <c r="P176" i="5"/>
  <c r="J176" i="5"/>
  <c r="K176" i="5" s="1"/>
  <c r="I176" i="5"/>
  <c r="G176" i="5"/>
  <c r="P175" i="5"/>
  <c r="R175" i="5" s="1"/>
  <c r="T175" i="5" s="1"/>
  <c r="K175" i="5"/>
  <c r="J175" i="5"/>
  <c r="I175" i="5"/>
  <c r="G175" i="5"/>
  <c r="P174" i="5"/>
  <c r="R174" i="5" s="1"/>
  <c r="J174" i="5"/>
  <c r="I174" i="5"/>
  <c r="I195" i="5" s="1"/>
  <c r="G174" i="5"/>
  <c r="G195" i="5" s="1"/>
  <c r="R171" i="5"/>
  <c r="T171" i="5" s="1"/>
  <c r="P171" i="5"/>
  <c r="J171" i="5"/>
  <c r="K171" i="5" s="1"/>
  <c r="I171" i="5"/>
  <c r="G171" i="5"/>
  <c r="P170" i="5"/>
  <c r="R170" i="5" s="1"/>
  <c r="T170" i="5" s="1"/>
  <c r="J170" i="5"/>
  <c r="K170" i="5" s="1"/>
  <c r="I170" i="5"/>
  <c r="G170" i="5"/>
  <c r="P169" i="5"/>
  <c r="R169" i="5" s="1"/>
  <c r="T169" i="5" s="1"/>
  <c r="J169" i="5"/>
  <c r="K169" i="5" s="1"/>
  <c r="I169" i="5"/>
  <c r="G169" i="5"/>
  <c r="P168" i="5"/>
  <c r="R168" i="5" s="1"/>
  <c r="T168" i="5" s="1"/>
  <c r="J168" i="5"/>
  <c r="K168" i="5" s="1"/>
  <c r="I168" i="5"/>
  <c r="G168" i="5"/>
  <c r="R166" i="5"/>
  <c r="T166" i="5" s="1"/>
  <c r="P166" i="5"/>
  <c r="K166" i="5"/>
  <c r="J166" i="5"/>
  <c r="I166" i="5"/>
  <c r="G166" i="5"/>
  <c r="P165" i="5"/>
  <c r="R165" i="5" s="1"/>
  <c r="T165" i="5" s="1"/>
  <c r="J165" i="5"/>
  <c r="K165" i="5" s="1"/>
  <c r="I165" i="5"/>
  <c r="G165" i="5"/>
  <c r="P164" i="5"/>
  <c r="R164" i="5" s="1"/>
  <c r="T164" i="5" s="1"/>
  <c r="K164" i="5"/>
  <c r="J164" i="5"/>
  <c r="I164" i="5"/>
  <c r="G164" i="5"/>
  <c r="T163" i="5"/>
  <c r="R163" i="5"/>
  <c r="P163" i="5"/>
  <c r="J163" i="5"/>
  <c r="K163" i="5" s="1"/>
  <c r="I163" i="5"/>
  <c r="G163" i="5"/>
  <c r="P162" i="5"/>
  <c r="R162" i="5" s="1"/>
  <c r="J162" i="5"/>
  <c r="K162" i="5" s="1"/>
  <c r="I162" i="5"/>
  <c r="G162" i="5"/>
  <c r="P161" i="5"/>
  <c r="R161" i="5" s="1"/>
  <c r="J161" i="5"/>
  <c r="K161" i="5" s="1"/>
  <c r="I161" i="5"/>
  <c r="G161" i="5"/>
  <c r="P160" i="5"/>
  <c r="R160" i="5" s="1"/>
  <c r="J160" i="5"/>
  <c r="K160" i="5" s="1"/>
  <c r="I160" i="5"/>
  <c r="G160" i="5"/>
  <c r="R159" i="5"/>
  <c r="P159" i="5"/>
  <c r="J159" i="5"/>
  <c r="K159" i="5" s="1"/>
  <c r="I159" i="5"/>
  <c r="G159" i="5"/>
  <c r="P158" i="5"/>
  <c r="R158" i="5" s="1"/>
  <c r="J158" i="5"/>
  <c r="K158" i="5" s="1"/>
  <c r="I158" i="5"/>
  <c r="G158" i="5"/>
  <c r="P157" i="5"/>
  <c r="R157" i="5" s="1"/>
  <c r="J157" i="5"/>
  <c r="K157" i="5" s="1"/>
  <c r="I157" i="5"/>
  <c r="G157" i="5"/>
  <c r="P156" i="5"/>
  <c r="R156" i="5" s="1"/>
  <c r="J156" i="5"/>
  <c r="K156" i="5" s="1"/>
  <c r="I156" i="5"/>
  <c r="G156" i="5"/>
  <c r="P155" i="5"/>
  <c r="R155" i="5" s="1"/>
  <c r="T155" i="5" s="1"/>
  <c r="K155" i="5"/>
  <c r="J155" i="5"/>
  <c r="I155" i="5"/>
  <c r="G155" i="5"/>
  <c r="P154" i="5"/>
  <c r="R154" i="5" s="1"/>
  <c r="T154" i="5" s="1"/>
  <c r="J154" i="5"/>
  <c r="K154" i="5" s="1"/>
  <c r="I154" i="5"/>
  <c r="G154" i="5"/>
  <c r="P153" i="5"/>
  <c r="R153" i="5" s="1"/>
  <c r="T153" i="5" s="1"/>
  <c r="J153" i="5"/>
  <c r="K153" i="5" s="1"/>
  <c r="I153" i="5"/>
  <c r="G153" i="5"/>
  <c r="P152" i="5"/>
  <c r="R152" i="5" s="1"/>
  <c r="T152" i="5" s="1"/>
  <c r="K152" i="5"/>
  <c r="J152" i="5"/>
  <c r="I152" i="5"/>
  <c r="G152" i="5"/>
  <c r="P151" i="5"/>
  <c r="R151" i="5" s="1"/>
  <c r="J151" i="5"/>
  <c r="K151" i="5" s="1"/>
  <c r="I151" i="5"/>
  <c r="I172" i="5" s="1"/>
  <c r="G151" i="5"/>
  <c r="G172" i="5" s="1"/>
  <c r="P148" i="5"/>
  <c r="R148" i="5" s="1"/>
  <c r="T148" i="5" s="1"/>
  <c r="J148" i="5"/>
  <c r="K148" i="5" s="1"/>
  <c r="I148" i="5"/>
  <c r="G148" i="5"/>
  <c r="P147" i="5"/>
  <c r="R147" i="5" s="1"/>
  <c r="K147" i="5"/>
  <c r="J147" i="5"/>
  <c r="I147" i="5"/>
  <c r="G147" i="5"/>
  <c r="P146" i="5"/>
  <c r="R146" i="5" s="1"/>
  <c r="T146" i="5" s="1"/>
  <c r="J146" i="5"/>
  <c r="K146" i="5" s="1"/>
  <c r="I146" i="5"/>
  <c r="G146" i="5"/>
  <c r="P145" i="5"/>
  <c r="R145" i="5" s="1"/>
  <c r="T145" i="5" s="1"/>
  <c r="J145" i="5"/>
  <c r="K145" i="5" s="1"/>
  <c r="I145" i="5"/>
  <c r="G145" i="5"/>
  <c r="P143" i="5"/>
  <c r="R143" i="5" s="1"/>
  <c r="T143" i="5" s="1"/>
  <c r="J143" i="5"/>
  <c r="K143" i="5" s="1"/>
  <c r="I143" i="5"/>
  <c r="G143" i="5"/>
  <c r="P142" i="5"/>
  <c r="R142" i="5" s="1"/>
  <c r="T142" i="5" s="1"/>
  <c r="K142" i="5"/>
  <c r="J142" i="5"/>
  <c r="I142" i="5"/>
  <c r="G142" i="5"/>
  <c r="P141" i="5"/>
  <c r="R141" i="5" s="1"/>
  <c r="T141" i="5" s="1"/>
  <c r="J141" i="5"/>
  <c r="K141" i="5" s="1"/>
  <c r="I141" i="5"/>
  <c r="G141" i="5"/>
  <c r="P140" i="5"/>
  <c r="R140" i="5" s="1"/>
  <c r="T140" i="5" s="1"/>
  <c r="J140" i="5"/>
  <c r="K140" i="5" s="1"/>
  <c r="I140" i="5"/>
  <c r="G140" i="5"/>
  <c r="P139" i="5"/>
  <c r="R139" i="5" s="1"/>
  <c r="K139" i="5"/>
  <c r="J139" i="5"/>
  <c r="I139" i="5"/>
  <c r="G139" i="5"/>
  <c r="R138" i="5"/>
  <c r="P138" i="5"/>
  <c r="K138" i="5"/>
  <c r="J138" i="5"/>
  <c r="I138" i="5"/>
  <c r="G138" i="5"/>
  <c r="R137" i="5"/>
  <c r="P137" i="5"/>
  <c r="J137" i="5"/>
  <c r="K137" i="5" s="1"/>
  <c r="I137" i="5"/>
  <c r="G137" i="5"/>
  <c r="P136" i="5"/>
  <c r="R136" i="5" s="1"/>
  <c r="J136" i="5"/>
  <c r="K136" i="5" s="1"/>
  <c r="I136" i="5"/>
  <c r="G136" i="5"/>
  <c r="P135" i="5"/>
  <c r="R135" i="5" s="1"/>
  <c r="K135" i="5"/>
  <c r="J135" i="5"/>
  <c r="I135" i="5"/>
  <c r="G135" i="5"/>
  <c r="R134" i="5"/>
  <c r="P134" i="5"/>
  <c r="K134" i="5"/>
  <c r="J134" i="5"/>
  <c r="I134" i="5"/>
  <c r="G134" i="5"/>
  <c r="R133" i="5"/>
  <c r="P133" i="5"/>
  <c r="J133" i="5"/>
  <c r="K133" i="5" s="1"/>
  <c r="I133" i="5"/>
  <c r="G133" i="5"/>
  <c r="P132" i="5"/>
  <c r="R132" i="5" s="1"/>
  <c r="T132" i="5" s="1"/>
  <c r="J132" i="5"/>
  <c r="K132" i="5" s="1"/>
  <c r="I132" i="5"/>
  <c r="G132" i="5"/>
  <c r="R131" i="5"/>
  <c r="T131" i="5" s="1"/>
  <c r="P131" i="5"/>
  <c r="J131" i="5"/>
  <c r="K131" i="5" s="1"/>
  <c r="I131" i="5"/>
  <c r="G131" i="5"/>
  <c r="P130" i="5"/>
  <c r="R130" i="5" s="1"/>
  <c r="T130" i="5" s="1"/>
  <c r="J130" i="5"/>
  <c r="K130" i="5" s="1"/>
  <c r="I130" i="5"/>
  <c r="G130" i="5"/>
  <c r="P129" i="5"/>
  <c r="R129" i="5" s="1"/>
  <c r="T129" i="5" s="1"/>
  <c r="J129" i="5"/>
  <c r="K129" i="5" s="1"/>
  <c r="I129" i="5"/>
  <c r="G129" i="5"/>
  <c r="R128" i="5"/>
  <c r="P128" i="5"/>
  <c r="J128" i="5"/>
  <c r="K128" i="5" s="1"/>
  <c r="I128" i="5"/>
  <c r="I149" i="5" s="1"/>
  <c r="G128" i="5"/>
  <c r="G149" i="5" s="1"/>
  <c r="P125" i="5"/>
  <c r="R125" i="5" s="1"/>
  <c r="T125" i="5" s="1"/>
  <c r="J125" i="5"/>
  <c r="K125" i="5" s="1"/>
  <c r="I125" i="5"/>
  <c r="G125" i="5"/>
  <c r="P124" i="5"/>
  <c r="R124" i="5" s="1"/>
  <c r="T124" i="5" s="1"/>
  <c r="J124" i="5"/>
  <c r="K124" i="5" s="1"/>
  <c r="I124" i="5"/>
  <c r="G124" i="5"/>
  <c r="P123" i="5"/>
  <c r="R123" i="5" s="1"/>
  <c r="T123" i="5" s="1"/>
  <c r="J123" i="5"/>
  <c r="K123" i="5" s="1"/>
  <c r="I123" i="5"/>
  <c r="G123" i="5"/>
  <c r="R122" i="5"/>
  <c r="T122" i="5" s="1"/>
  <c r="P122" i="5"/>
  <c r="K122" i="5"/>
  <c r="J122" i="5"/>
  <c r="I122" i="5"/>
  <c r="G122" i="5"/>
  <c r="P120" i="5"/>
  <c r="R120" i="5" s="1"/>
  <c r="T120" i="5" s="1"/>
  <c r="J120" i="5"/>
  <c r="K120" i="5" s="1"/>
  <c r="I120" i="5"/>
  <c r="G120" i="5"/>
  <c r="P119" i="5"/>
  <c r="R119" i="5" s="1"/>
  <c r="T119" i="5" s="1"/>
  <c r="K119" i="5"/>
  <c r="J119" i="5"/>
  <c r="I119" i="5"/>
  <c r="G119" i="5"/>
  <c r="T118" i="5"/>
  <c r="R118" i="5"/>
  <c r="P118" i="5"/>
  <c r="J118" i="5"/>
  <c r="K118" i="5" s="1"/>
  <c r="I118" i="5"/>
  <c r="G118" i="5"/>
  <c r="P117" i="5"/>
  <c r="R117" i="5" s="1"/>
  <c r="T117" i="5" s="1"/>
  <c r="K117" i="5"/>
  <c r="J117" i="5"/>
  <c r="I117" i="5"/>
  <c r="G117" i="5"/>
  <c r="P116" i="5"/>
  <c r="R116" i="5" s="1"/>
  <c r="T116" i="5" s="1"/>
  <c r="J116" i="5"/>
  <c r="K116" i="5" s="1"/>
  <c r="I116" i="5"/>
  <c r="I126" i="5" s="1"/>
  <c r="G116" i="5"/>
  <c r="P115" i="5"/>
  <c r="R115" i="5" s="1"/>
  <c r="T115" i="5" s="1"/>
  <c r="K115" i="5"/>
  <c r="J115" i="5"/>
  <c r="I115" i="5"/>
  <c r="G115" i="5"/>
  <c r="P114" i="5"/>
  <c r="R114" i="5" s="1"/>
  <c r="J114" i="5"/>
  <c r="K114" i="5" s="1"/>
  <c r="I114" i="5"/>
  <c r="G114" i="5"/>
  <c r="G126" i="5" s="1"/>
  <c r="P111" i="5"/>
  <c r="R111" i="5" s="1"/>
  <c r="T111" i="5" s="1"/>
  <c r="J111" i="5"/>
  <c r="K111" i="5" s="1"/>
  <c r="I111" i="5"/>
  <c r="G111" i="5"/>
  <c r="P110" i="5"/>
  <c r="R110" i="5" s="1"/>
  <c r="T110" i="5" s="1"/>
  <c r="K110" i="5"/>
  <c r="J110" i="5"/>
  <c r="I110" i="5"/>
  <c r="G110" i="5"/>
  <c r="R109" i="5"/>
  <c r="T109" i="5" s="1"/>
  <c r="P109" i="5"/>
  <c r="J109" i="5"/>
  <c r="K109" i="5" s="1"/>
  <c r="I109" i="5"/>
  <c r="G109" i="5"/>
  <c r="P107" i="5"/>
  <c r="R107" i="5" s="1"/>
  <c r="T107" i="5" s="1"/>
  <c r="J107" i="5"/>
  <c r="K107" i="5" s="1"/>
  <c r="I107" i="5"/>
  <c r="G107" i="5"/>
  <c r="R106" i="5"/>
  <c r="T106" i="5" s="1"/>
  <c r="P106" i="5"/>
  <c r="J106" i="5"/>
  <c r="K106" i="5" s="1"/>
  <c r="I106" i="5"/>
  <c r="G106" i="5"/>
  <c r="P105" i="5"/>
  <c r="R105" i="5" s="1"/>
  <c r="T105" i="5" s="1"/>
  <c r="J105" i="5"/>
  <c r="K105" i="5" s="1"/>
  <c r="I105" i="5"/>
  <c r="G105" i="5"/>
  <c r="R104" i="5"/>
  <c r="T104" i="5" s="1"/>
  <c r="P104" i="5"/>
  <c r="J104" i="5"/>
  <c r="K104" i="5" s="1"/>
  <c r="I104" i="5"/>
  <c r="G104" i="5"/>
  <c r="P103" i="5"/>
  <c r="R103" i="5" s="1"/>
  <c r="T103" i="5" s="1"/>
  <c r="J103" i="5"/>
  <c r="K103" i="5" s="1"/>
  <c r="I103" i="5"/>
  <c r="G103" i="5"/>
  <c r="G112" i="5" s="1"/>
  <c r="R102" i="5"/>
  <c r="T102" i="5" s="1"/>
  <c r="P102" i="5"/>
  <c r="J102" i="5"/>
  <c r="K102" i="5" s="1"/>
  <c r="I102" i="5"/>
  <c r="I112" i="5" s="1"/>
  <c r="G102" i="5"/>
  <c r="P101" i="5"/>
  <c r="R101" i="5" s="1"/>
  <c r="J101" i="5"/>
  <c r="K101" i="5" s="1"/>
  <c r="I101" i="5"/>
  <c r="G101" i="5"/>
  <c r="T98" i="5"/>
  <c r="P98" i="5"/>
  <c r="R98" i="5" s="1"/>
  <c r="K98" i="5"/>
  <c r="J98" i="5"/>
  <c r="I98" i="5"/>
  <c r="G98" i="5"/>
  <c r="T97" i="5"/>
  <c r="R97" i="5"/>
  <c r="P97" i="5"/>
  <c r="J97" i="5"/>
  <c r="K97" i="5" s="1"/>
  <c r="I97" i="5"/>
  <c r="G97" i="5"/>
  <c r="T96" i="5"/>
  <c r="P96" i="5"/>
  <c r="R96" i="5" s="1"/>
  <c r="K96" i="5"/>
  <c r="J96" i="5"/>
  <c r="I96" i="5"/>
  <c r="G96" i="5"/>
  <c r="T95" i="5"/>
  <c r="P95" i="5"/>
  <c r="R95" i="5" s="1"/>
  <c r="J95" i="5"/>
  <c r="K95" i="5" s="1"/>
  <c r="I95" i="5"/>
  <c r="G95" i="5"/>
  <c r="P93" i="5"/>
  <c r="R93" i="5" s="1"/>
  <c r="J93" i="5"/>
  <c r="K93" i="5" s="1"/>
  <c r="I93" i="5"/>
  <c r="G93" i="5"/>
  <c r="T92" i="5"/>
  <c r="R92" i="5"/>
  <c r="P92" i="5"/>
  <c r="K92" i="5"/>
  <c r="J92" i="5"/>
  <c r="I92" i="5"/>
  <c r="G92" i="5"/>
  <c r="T91" i="5"/>
  <c r="P91" i="5"/>
  <c r="R91" i="5" s="1"/>
  <c r="J91" i="5"/>
  <c r="K91" i="5" s="1"/>
  <c r="I91" i="5"/>
  <c r="G91" i="5"/>
  <c r="T90" i="5"/>
  <c r="P90" i="5"/>
  <c r="R90" i="5" s="1"/>
  <c r="K90" i="5"/>
  <c r="J90" i="5"/>
  <c r="I90" i="5"/>
  <c r="G90" i="5"/>
  <c r="R89" i="5"/>
  <c r="P89" i="5"/>
  <c r="J89" i="5"/>
  <c r="K89" i="5" s="1"/>
  <c r="I89" i="5"/>
  <c r="G89" i="5"/>
  <c r="R88" i="5"/>
  <c r="P88" i="5"/>
  <c r="J88" i="5"/>
  <c r="K88" i="5" s="1"/>
  <c r="I88" i="5"/>
  <c r="G88" i="5"/>
  <c r="P87" i="5"/>
  <c r="R87" i="5" s="1"/>
  <c r="J87" i="5"/>
  <c r="K87" i="5" s="1"/>
  <c r="I87" i="5"/>
  <c r="G87" i="5"/>
  <c r="P86" i="5"/>
  <c r="R86" i="5" s="1"/>
  <c r="K86" i="5"/>
  <c r="J86" i="5"/>
  <c r="I86" i="5"/>
  <c r="G86" i="5"/>
  <c r="R85" i="5"/>
  <c r="P85" i="5"/>
  <c r="J85" i="5"/>
  <c r="K85" i="5" s="1"/>
  <c r="I85" i="5"/>
  <c r="G85" i="5"/>
  <c r="R84" i="5"/>
  <c r="P84" i="5"/>
  <c r="J84" i="5"/>
  <c r="K84" i="5" s="1"/>
  <c r="I84" i="5"/>
  <c r="G84" i="5"/>
  <c r="P83" i="5"/>
  <c r="R83" i="5" s="1"/>
  <c r="J83" i="5"/>
  <c r="K83" i="5" s="1"/>
  <c r="I83" i="5"/>
  <c r="G83" i="5"/>
  <c r="T82" i="5"/>
  <c r="P82" i="5"/>
  <c r="R82" i="5" s="1"/>
  <c r="J82" i="5"/>
  <c r="K82" i="5" s="1"/>
  <c r="I82" i="5"/>
  <c r="G82" i="5"/>
  <c r="G99" i="5" s="1"/>
  <c r="T81" i="5"/>
  <c r="P81" i="5"/>
  <c r="R81" i="5" s="1"/>
  <c r="K81" i="5"/>
  <c r="J81" i="5"/>
  <c r="I81" i="5"/>
  <c r="G81" i="5"/>
  <c r="T80" i="5"/>
  <c r="P80" i="5"/>
  <c r="R80" i="5" s="1"/>
  <c r="J80" i="5"/>
  <c r="K80" i="5" s="1"/>
  <c r="I80" i="5"/>
  <c r="G80" i="5"/>
  <c r="T79" i="5"/>
  <c r="P79" i="5"/>
  <c r="R79" i="5" s="1"/>
  <c r="J79" i="5"/>
  <c r="K79" i="5" s="1"/>
  <c r="I79" i="5"/>
  <c r="I99" i="5" s="1"/>
  <c r="G79" i="5"/>
  <c r="P78" i="5"/>
  <c r="R78" i="5" s="1"/>
  <c r="K78" i="5"/>
  <c r="J78" i="5"/>
  <c r="I78" i="5"/>
  <c r="G78" i="5"/>
  <c r="P75" i="5"/>
  <c r="R75" i="5" s="1"/>
  <c r="T75" i="5" s="1"/>
  <c r="J75" i="5"/>
  <c r="K75" i="5" s="1"/>
  <c r="I75" i="5"/>
  <c r="G75" i="5"/>
  <c r="P74" i="5"/>
  <c r="R74" i="5" s="1"/>
  <c r="T74" i="5" s="1"/>
  <c r="J74" i="5"/>
  <c r="K74" i="5" s="1"/>
  <c r="I74" i="5"/>
  <c r="G74" i="5"/>
  <c r="P73" i="5"/>
  <c r="R73" i="5" s="1"/>
  <c r="T73" i="5" s="1"/>
  <c r="K73" i="5"/>
  <c r="J73" i="5"/>
  <c r="I73" i="5"/>
  <c r="G73" i="5"/>
  <c r="R72" i="5"/>
  <c r="T72" i="5" s="1"/>
  <c r="P72" i="5"/>
  <c r="J72" i="5"/>
  <c r="K72" i="5" s="1"/>
  <c r="I72" i="5"/>
  <c r="G72" i="5"/>
  <c r="P70" i="5"/>
  <c r="R70" i="5" s="1"/>
  <c r="T70" i="5" s="1"/>
  <c r="J70" i="5"/>
  <c r="K70" i="5" s="1"/>
  <c r="I70" i="5"/>
  <c r="G70" i="5"/>
  <c r="R69" i="5"/>
  <c r="T69" i="5" s="1"/>
  <c r="P69" i="5"/>
  <c r="J69" i="5"/>
  <c r="K69" i="5" s="1"/>
  <c r="I69" i="5"/>
  <c r="I76" i="5" s="1"/>
  <c r="G69" i="5"/>
  <c r="P68" i="5"/>
  <c r="R68" i="5" s="1"/>
  <c r="T68" i="5" s="1"/>
  <c r="J68" i="5"/>
  <c r="K68" i="5" s="1"/>
  <c r="I68" i="5"/>
  <c r="G68" i="5"/>
  <c r="R67" i="5"/>
  <c r="T67" i="5" s="1"/>
  <c r="P67" i="5"/>
  <c r="J67" i="5"/>
  <c r="K67" i="5" s="1"/>
  <c r="I67" i="5"/>
  <c r="G67" i="5"/>
  <c r="R66" i="5"/>
  <c r="T66" i="5" s="1"/>
  <c r="P66" i="5"/>
  <c r="J66" i="5"/>
  <c r="K66" i="5" s="1"/>
  <c r="I66" i="5"/>
  <c r="G66" i="5"/>
  <c r="G76" i="5" s="1"/>
  <c r="R65" i="5"/>
  <c r="T65" i="5" s="1"/>
  <c r="P65" i="5"/>
  <c r="J65" i="5"/>
  <c r="K65" i="5" s="1"/>
  <c r="I65" i="5"/>
  <c r="G65" i="5"/>
  <c r="P64" i="5"/>
  <c r="R64" i="5" s="1"/>
  <c r="J64" i="5"/>
  <c r="K64" i="5" s="1"/>
  <c r="I64" i="5"/>
  <c r="G64" i="5"/>
  <c r="P61" i="5"/>
  <c r="R61" i="5" s="1"/>
  <c r="T61" i="5" s="1"/>
  <c r="K61" i="5"/>
  <c r="J61" i="5"/>
  <c r="I61" i="5"/>
  <c r="G61" i="5"/>
  <c r="T60" i="5"/>
  <c r="R60" i="5"/>
  <c r="P60" i="5"/>
  <c r="J60" i="5"/>
  <c r="K60" i="5" s="1"/>
  <c r="I60" i="5"/>
  <c r="G60" i="5"/>
  <c r="P59" i="5"/>
  <c r="R59" i="5" s="1"/>
  <c r="T59" i="5" s="1"/>
  <c r="K59" i="5"/>
  <c r="J59" i="5"/>
  <c r="I59" i="5"/>
  <c r="G59" i="5"/>
  <c r="P57" i="5"/>
  <c r="R57" i="5" s="1"/>
  <c r="T57" i="5" s="1"/>
  <c r="J57" i="5"/>
  <c r="K57" i="5" s="1"/>
  <c r="I57" i="5"/>
  <c r="G57" i="5"/>
  <c r="P56" i="5"/>
  <c r="R56" i="5" s="1"/>
  <c r="T56" i="5" s="1"/>
  <c r="K56" i="5"/>
  <c r="J56" i="5"/>
  <c r="I56" i="5"/>
  <c r="G56" i="5"/>
  <c r="P55" i="5"/>
  <c r="R55" i="5" s="1"/>
  <c r="T55" i="5" s="1"/>
  <c r="J55" i="5"/>
  <c r="K55" i="5" s="1"/>
  <c r="I55" i="5"/>
  <c r="G55" i="5"/>
  <c r="P54" i="5"/>
  <c r="R54" i="5" s="1"/>
  <c r="T54" i="5" s="1"/>
  <c r="J54" i="5"/>
  <c r="K54" i="5" s="1"/>
  <c r="I54" i="5"/>
  <c r="G54" i="5"/>
  <c r="P53" i="5"/>
  <c r="R53" i="5" s="1"/>
  <c r="T53" i="5" s="1"/>
  <c r="J53" i="5"/>
  <c r="K53" i="5" s="1"/>
  <c r="I53" i="5"/>
  <c r="I62" i="5" s="1"/>
  <c r="G53" i="5"/>
  <c r="G62" i="5" s="1"/>
  <c r="P52" i="5"/>
  <c r="R52" i="5" s="1"/>
  <c r="T52" i="5" s="1"/>
  <c r="K52" i="5"/>
  <c r="J52" i="5"/>
  <c r="I52" i="5"/>
  <c r="G52" i="5"/>
  <c r="P51" i="5"/>
  <c r="R51" i="5" s="1"/>
  <c r="J51" i="5"/>
  <c r="K51" i="5" s="1"/>
  <c r="I51" i="5"/>
  <c r="G51" i="5"/>
  <c r="S48" i="5"/>
  <c r="J48" i="5" s="1"/>
  <c r="K48" i="5" s="1"/>
  <c r="P48" i="5"/>
  <c r="R48" i="5" s="1"/>
  <c r="T48" i="5" s="1"/>
  <c r="I48" i="5"/>
  <c r="G48" i="5"/>
  <c r="P47" i="5"/>
  <c r="S47" i="5" s="1"/>
  <c r="J47" i="5" s="1"/>
  <c r="K47" i="5" s="1"/>
  <c r="I47" i="5"/>
  <c r="G47" i="5"/>
  <c r="P46" i="5"/>
  <c r="R46" i="5" s="1"/>
  <c r="T46" i="5" s="1"/>
  <c r="I46" i="5"/>
  <c r="I49" i="5" s="1"/>
  <c r="G46" i="5"/>
  <c r="G49" i="5" s="1"/>
  <c r="S45" i="5"/>
  <c r="J45" i="5" s="1"/>
  <c r="K45" i="5" s="1"/>
  <c r="P45" i="5"/>
  <c r="R45" i="5" s="1"/>
  <c r="I45" i="5"/>
  <c r="G45" i="5"/>
  <c r="G43" i="5"/>
  <c r="P42" i="5"/>
  <c r="S42" i="5" s="1"/>
  <c r="J42" i="5" s="1"/>
  <c r="K42" i="5" s="1"/>
  <c r="I42" i="5"/>
  <c r="G42" i="5"/>
  <c r="P41" i="5"/>
  <c r="S41" i="5" s="1"/>
  <c r="J41" i="5" s="1"/>
  <c r="K41" i="5" s="1"/>
  <c r="I41" i="5"/>
  <c r="G41" i="5"/>
  <c r="T40" i="5"/>
  <c r="S40" i="5"/>
  <c r="J40" i="5" s="1"/>
  <c r="K40" i="5" s="1"/>
  <c r="R40" i="5"/>
  <c r="P40" i="5"/>
  <c r="I40" i="5"/>
  <c r="G40" i="5"/>
  <c r="P39" i="5"/>
  <c r="S39" i="5" s="1"/>
  <c r="J39" i="5" s="1"/>
  <c r="K39" i="5" s="1"/>
  <c r="I39" i="5"/>
  <c r="I43" i="5" s="1"/>
  <c r="G39" i="5"/>
  <c r="G37" i="5"/>
  <c r="S36" i="5"/>
  <c r="J36" i="5" s="1"/>
  <c r="K36" i="5" s="1"/>
  <c r="P36" i="5"/>
  <c r="R36" i="5" s="1"/>
  <c r="T36" i="5" s="1"/>
  <c r="I36" i="5"/>
  <c r="G36" i="5"/>
  <c r="P35" i="5"/>
  <c r="S35" i="5" s="1"/>
  <c r="J35" i="5" s="1"/>
  <c r="K35" i="5" s="1"/>
  <c r="I35" i="5"/>
  <c r="G35" i="5"/>
  <c r="P34" i="5"/>
  <c r="R34" i="5" s="1"/>
  <c r="T34" i="5" s="1"/>
  <c r="I34" i="5"/>
  <c r="I37" i="5" s="1"/>
  <c r="G34" i="5"/>
  <c r="S33" i="5"/>
  <c r="J33" i="5" s="1"/>
  <c r="K33" i="5" s="1"/>
  <c r="P33" i="5"/>
  <c r="R33" i="5" s="1"/>
  <c r="I33" i="5"/>
  <c r="G33" i="5"/>
  <c r="T30" i="5"/>
  <c r="P30" i="5"/>
  <c r="R30" i="5" s="1"/>
  <c r="J30" i="5"/>
  <c r="K30" i="5" s="1"/>
  <c r="I30" i="5"/>
  <c r="G30" i="5"/>
  <c r="P29" i="5"/>
  <c r="R29" i="5" s="1"/>
  <c r="I29" i="5"/>
  <c r="G29" i="5"/>
  <c r="S28" i="5"/>
  <c r="T28" i="5" s="1"/>
  <c r="R28" i="5"/>
  <c r="P28" i="5"/>
  <c r="I28" i="5"/>
  <c r="G28" i="5"/>
  <c r="T27" i="5"/>
  <c r="P27" i="5"/>
  <c r="R27" i="5" s="1"/>
  <c r="K27" i="5"/>
  <c r="I27" i="5"/>
  <c r="G27" i="5"/>
  <c r="T25" i="5"/>
  <c r="P25" i="5"/>
  <c r="R25" i="5" s="1"/>
  <c r="K25" i="5"/>
  <c r="I25" i="5"/>
  <c r="G25" i="5"/>
  <c r="P24" i="5"/>
  <c r="S24" i="5" s="1"/>
  <c r="I24" i="5"/>
  <c r="G24" i="5"/>
  <c r="P23" i="5"/>
  <c r="R23" i="5" s="1"/>
  <c r="J23" i="5"/>
  <c r="K23" i="5" s="1"/>
  <c r="I23" i="5"/>
  <c r="G23" i="5"/>
  <c r="T22" i="5"/>
  <c r="P22" i="5"/>
  <c r="R22" i="5" s="1"/>
  <c r="J22" i="5"/>
  <c r="K22" i="5" s="1"/>
  <c r="I22" i="5"/>
  <c r="G22" i="5"/>
  <c r="P21" i="5"/>
  <c r="R21" i="5" s="1"/>
  <c r="I21" i="5"/>
  <c r="G21" i="5"/>
  <c r="T20" i="5"/>
  <c r="S20" i="5"/>
  <c r="J20" i="5" s="1"/>
  <c r="K20" i="5" s="1"/>
  <c r="P20" i="5"/>
  <c r="R20" i="5" s="1"/>
  <c r="I20" i="5"/>
  <c r="G20" i="5"/>
  <c r="J19" i="5"/>
  <c r="K19" i="5" s="1"/>
  <c r="R19" i="5"/>
  <c r="P19" i="5"/>
  <c r="I19" i="5"/>
  <c r="G19" i="5"/>
  <c r="Q18" i="5"/>
  <c r="P18" i="5"/>
  <c r="R18" i="5" s="1"/>
  <c r="I18" i="5"/>
  <c r="G18" i="5"/>
  <c r="T17" i="5"/>
  <c r="P17" i="5"/>
  <c r="R17" i="5" s="1"/>
  <c r="J17" i="5"/>
  <c r="K17" i="5" s="1"/>
  <c r="I17" i="5"/>
  <c r="G17" i="5"/>
  <c r="T16" i="5"/>
  <c r="P16" i="5"/>
  <c r="R16" i="5" s="1"/>
  <c r="J16" i="5"/>
  <c r="K16" i="5" s="1"/>
  <c r="I16" i="5"/>
  <c r="G16" i="5"/>
  <c r="T15" i="5"/>
  <c r="P15" i="5"/>
  <c r="R15" i="5" s="1"/>
  <c r="J15" i="5"/>
  <c r="K15" i="5" s="1"/>
  <c r="I15" i="5"/>
  <c r="G15" i="5"/>
  <c r="T14" i="5"/>
  <c r="P14" i="5"/>
  <c r="R14" i="5" s="1"/>
  <c r="K14" i="5"/>
  <c r="I14" i="5"/>
  <c r="G14" i="5"/>
  <c r="S13" i="5"/>
  <c r="T13" i="5" s="1"/>
  <c r="P13" i="5"/>
  <c r="R13" i="5" s="1"/>
  <c r="J13" i="5"/>
  <c r="K13" i="5" s="1"/>
  <c r="I13" i="5"/>
  <c r="G13" i="5"/>
  <c r="P12" i="5"/>
  <c r="S12" i="5" s="1"/>
  <c r="J12" i="5" s="1"/>
  <c r="K12" i="5" s="1"/>
  <c r="I12" i="5"/>
  <c r="I31" i="5" s="1"/>
  <c r="G12" i="5"/>
  <c r="G31" i="5" s="1"/>
  <c r="R99" i="5" l="1"/>
  <c r="K195" i="5"/>
  <c r="K172" i="5"/>
  <c r="R172" i="5"/>
  <c r="K149" i="5"/>
  <c r="R149" i="5"/>
  <c r="R112" i="5"/>
  <c r="T101" i="5"/>
  <c r="T45" i="5"/>
  <c r="G196" i="5"/>
  <c r="G200" i="5" s="1"/>
  <c r="I196" i="5"/>
  <c r="I200" i="5" s="1"/>
  <c r="K76" i="5"/>
  <c r="R76" i="5"/>
  <c r="T64" i="5"/>
  <c r="K112" i="5"/>
  <c r="K62" i="5"/>
  <c r="T33" i="5"/>
  <c r="R37" i="5"/>
  <c r="K126" i="5"/>
  <c r="R126" i="5"/>
  <c r="T114" i="5"/>
  <c r="K43" i="5"/>
  <c r="R195" i="5"/>
  <c r="T24" i="5"/>
  <c r="J24" i="5"/>
  <c r="K24" i="5" s="1"/>
  <c r="R62" i="5"/>
  <c r="T51" i="5"/>
  <c r="K99" i="5"/>
  <c r="S18" i="5"/>
  <c r="R39" i="5"/>
  <c r="R42" i="5"/>
  <c r="T42" i="5" s="1"/>
  <c r="T19" i="5"/>
  <c r="R35" i="5"/>
  <c r="T35" i="5" s="1"/>
  <c r="R47" i="5"/>
  <c r="T47" i="5" s="1"/>
  <c r="R41" i="5"/>
  <c r="T41" i="5" s="1"/>
  <c r="J28" i="5"/>
  <c r="K28" i="5" s="1"/>
  <c r="R24" i="5"/>
  <c r="R12" i="5"/>
  <c r="S29" i="5"/>
  <c r="S34" i="5"/>
  <c r="J34" i="5" s="1"/>
  <c r="K34" i="5" s="1"/>
  <c r="K37" i="5" s="1"/>
  <c r="S46" i="5"/>
  <c r="J46" i="5" s="1"/>
  <c r="K46" i="5" s="1"/>
  <c r="K49" i="5" s="1"/>
  <c r="T29" i="5" l="1"/>
  <c r="J29" i="5"/>
  <c r="K29" i="5" s="1"/>
  <c r="R49" i="5"/>
  <c r="R43" i="5"/>
  <c r="T39" i="5"/>
  <c r="J18" i="5"/>
  <c r="K18" i="5" s="1"/>
  <c r="K31" i="5" s="1"/>
  <c r="K196" i="5" s="1"/>
  <c r="K200" i="5" s="1"/>
  <c r="T18" i="5"/>
  <c r="T12" i="5"/>
  <c r="T196" i="5" s="1"/>
  <c r="T200" i="5" s="1"/>
  <c r="R31" i="5"/>
  <c r="R196" i="5"/>
  <c r="A20" i="4" l="1"/>
  <c r="A18" i="4"/>
  <c r="A4" i="4"/>
  <c r="A16" i="4" l="1"/>
  <c r="A8" i="4" l="1"/>
  <c r="A6" i="4" l="1"/>
</calcChain>
</file>

<file path=xl/sharedStrings.xml><?xml version="1.0" encoding="utf-8"?>
<sst xmlns="http://schemas.openxmlformats.org/spreadsheetml/2006/main" count="2397" uniqueCount="484">
  <si>
    <t>Унифицированная форма № КС-6а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</si>
  <si>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</si>
  <si>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</si>
  <si>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</si>
  <si>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</si>
  <si>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 xml:space="preserve">Заказчик: </t>
  </si>
  <si>
    <t>по ОКПО</t>
  </si>
  <si>
    <t/>
  </si>
  <si>
    <t>организация, адрес, телефон, факс</t>
  </si>
  <si>
    <t xml:space="preserve">Подрядчик: </t>
  </si>
  <si>
    <t xml:space="preserve">Стройка: </t>
  </si>
  <si>
    <t>наименование, адрес</t>
  </si>
  <si>
    <t xml:space="preserve">Объект: </t>
  </si>
  <si>
    <t>Модернизация железнодорожного пути и стрелочных переводов  на территории АО "Коломенский завод".</t>
  </si>
  <si>
    <t>наименование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</si>
  <si>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</si>
  <si>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</si>
  <si>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</si>
  <si>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</si>
  <si>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</si>
  <si>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ЖУРНАЛ УЧЕТА ВЫПОЛНЕННЫХ РАБОТ</t>
  </si>
  <si>
    <t xml:space="preserve">на </t>
  </si>
  <si>
    <t>1 Модернизация железнодорожного пути и стрелочных переводов  на территории АО "Коломенский завод".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</si>
  <si>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</si>
  <si>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</si>
  <si>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</si>
  <si>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</si>
  <si>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</si>
  <si>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</si>
  <si>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подпись</t>
  </si>
  <si>
    <t>расшифровка подписи</t>
  </si>
  <si>
    <t>Проверил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</si>
  <si>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</si>
  <si>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</si>
  <si>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</si>
  <si>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</si>
  <si>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</si>
  <si>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</si>
  <si>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</si>
  <si>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</si>
  <si>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Май 2026г.</t>
  </si>
  <si>
    <t>п.п.</t>
  </si>
  <si>
    <t>поз. по сме-
те</t>
  </si>
  <si>
    <t>Апрель 2026г.</t>
  </si>
  <si>
    <t>с Апреля 2026г. по Апрель 2026г.</t>
  </si>
  <si>
    <t>количество</t>
  </si>
  <si>
    <t>стоимость</t>
  </si>
  <si>
    <t>стоимость фактически выполнен-ных работ с начала строит-ва, руб</t>
  </si>
  <si>
    <t>Раздел 1. Устройство путей</t>
  </si>
  <si>
    <t>1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</si>
  <si>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</si>
  <si>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</si>
  <si>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</si>
  <si>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</si>
  <si>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</si>
  <si>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</si>
  <si>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</si>
  <si>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100 м3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</si>
  <si>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</si>
  <si>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</si>
  <si>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</si>
  <si>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</si>
  <si>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</si>
  <si>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</si>
  <si>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</si>
  <si>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</si>
  <si>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</si>
  <si>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</si>
  <si>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</si>
  <si>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</si>
  <si>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</si>
  <si>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8</t>
  </si>
  <si>
    <t>Шпалы железобетонные Ш1, объем бетона 0,106 м3, расход стали 7,25 кг</t>
  </si>
  <si>
    <t>ФССЦ-25.1.02.01-0035</t>
  </si>
  <si>
    <t>шт</t>
  </si>
  <si>
    <t>9</t>
  </si>
  <si>
    <t>Подкладка раздельного скрепления железнодорожного пути КБ-65</t>
  </si>
  <si>
    <t>ФССЦ-25.1.05.02-0006</t>
  </si>
  <si>
    <t>10</t>
  </si>
  <si>
    <t>Шпала железобетонная, Ш1 1-й сорт, в комплекте со скреплением КБ-65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</si>
  <si>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</si>
  <si>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</si>
  <si>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</si>
  <si>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</si>
  <si>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</si>
  <si>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</si>
  <si>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</si>
  <si>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</si>
  <si>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</si>
  <si>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</si>
  <si>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ФССЦ-25.1.05.01-0002</t>
  </si>
  <si>
    <t>14</t>
  </si>
  <si>
    <t>Накладка 1Р-65 (106 шт.)</t>
  </si>
  <si>
    <t>15</t>
  </si>
  <si>
    <t>Рельсы железнодорожные Р-65 категория Т1</t>
  </si>
  <si>
    <t>ФССЦ-25.1.05.05-0043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</si>
  <si>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</si>
  <si>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</si>
  <si>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</si>
  <si>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</si>
  <si>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</si>
  <si>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</si>
  <si>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</si>
  <si>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</si>
  <si>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</si>
  <si>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</si>
  <si>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18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</si>
  <si>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</si>
  <si>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</si>
  <si>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</si>
  <si>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</si>
  <si>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</si>
  <si>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</si>
  <si>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</si>
  <si>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Раздел 2. Замена СП6 1/7,  левая</t>
  </si>
  <si>
    <t>36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</si>
  <si>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</si>
  <si>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</si>
  <si>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</si>
  <si>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21</t>
  </si>
  <si>
    <t>37</t>
  </si>
  <si>
    <t>22</t>
  </si>
  <si>
    <t>38</t>
  </si>
  <si>
    <t>39</t>
  </si>
  <si>
    <t>24</t>
  </si>
  <si>
    <t>40</t>
  </si>
  <si>
    <t>25</t>
  </si>
  <si>
    <t>41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</si>
  <si>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</si>
  <si>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</si>
  <si>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26</t>
  </si>
  <si>
    <t>42</t>
  </si>
  <si>
    <t>Брус композитный</t>
  </si>
  <si>
    <t>ТЦ_25.1.01.02_77_7729790078_30.07.2025_02</t>
  </si>
  <si>
    <t>комплект</t>
  </si>
  <si>
    <t>27</t>
  </si>
  <si>
    <t>43</t>
  </si>
  <si>
    <t>Перевод стрелочный типа Р65 марки 1/7 проект ЛПTП.665121.103M, левый</t>
  </si>
  <si>
    <t>ТЦ_25.1.06.15_77_7718148430_01.07.2025_02</t>
  </si>
  <si>
    <t>28</t>
  </si>
  <si>
    <t>44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</si>
  <si>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</si>
  <si>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</si>
  <si>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29</t>
  </si>
  <si>
    <t>45</t>
  </si>
  <si>
    <t>Шпалы непропитанные для железных дорог, тип I</t>
  </si>
  <si>
    <t>ФССЦ-25.1.01.04-0031</t>
  </si>
  <si>
    <t>30</t>
  </si>
  <si>
    <t>46</t>
  </si>
  <si>
    <t>Брусья полимерные композитные 4.5 м</t>
  </si>
  <si>
    <t>ТЦ_25.1.01.02_77_7729790078_30.07.2025_03</t>
  </si>
  <si>
    <t>31</t>
  </si>
  <si>
    <t>47</t>
  </si>
  <si>
    <t>Ручной переводной механизм проект ЛПТП665131.009 (в комплекте с закладкой стрелочной)</t>
  </si>
  <si>
    <t>ТЦ_25.1.06.00_77_7718148430_01.07.2025_02</t>
  </si>
  <si>
    <t>32</t>
  </si>
  <si>
    <t>48</t>
  </si>
  <si>
    <t>Закладка запорная в сборе</t>
  </si>
  <si>
    <t>33</t>
  </si>
  <si>
    <t>53</t>
  </si>
  <si>
    <t>Балластировка пути и стрелочных переводов на деревянных шпалах, балласт: щебеночный</t>
  </si>
  <si>
    <t>ФЕР28-01-027-01</t>
  </si>
  <si>
    <t>34</t>
  </si>
  <si>
    <t>54</t>
  </si>
  <si>
    <t>35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</si>
  <si>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</si>
  <si>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</si>
  <si>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ФССЦпг-01-01-01-026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</si>
  <si>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</si>
  <si>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</si>
  <si>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ФССЦпг-01-01-01-008</t>
  </si>
  <si>
    <t>57</t>
  </si>
  <si>
    <t>Раздел 3.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</si>
  <si>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</si>
  <si>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</si>
  <si>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</si>
  <si>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</si>
  <si>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</si>
  <si>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</si>
  <si>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</si>
  <si>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</si>
  <si>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</si>
  <si>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</si>
  <si>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</si>
  <si>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49</t>
  </si>
  <si>
    <t>69</t>
  </si>
  <si>
    <t>50</t>
  </si>
  <si>
    <t>70</t>
  </si>
  <si>
    <t>51</t>
  </si>
  <si>
    <t>75</t>
  </si>
  <si>
    <t>52</t>
  </si>
  <si>
    <t>76</t>
  </si>
  <si>
    <t>77</t>
  </si>
  <si>
    <t>78</t>
  </si>
  <si>
    <t>79</t>
  </si>
  <si>
    <t>Раздел 4.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</si>
  <si>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</si>
  <si>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</si>
  <si>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</si>
  <si>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</si>
  <si>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</si>
  <si>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</si>
  <si>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</si>
  <si>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</si>
  <si>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</si>
  <si>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</si>
  <si>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</si>
  <si>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</si>
  <si>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</si>
  <si>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</si>
  <si>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</si>
  <si>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>71</t>
  </si>
  <si>
    <t>121</t>
  </si>
  <si>
    <t>72</t>
  </si>
  <si>
    <t>122</t>
  </si>
  <si>
    <t>73</t>
  </si>
  <si>
    <t>123</t>
  </si>
  <si>
    <t>Раздел 5. Замена СП10 1/7,  левая</t>
  </si>
  <si>
    <t>74</t>
  </si>
  <si>
    <t>124</t>
  </si>
  <si>
    <t>125</t>
  </si>
  <si>
    <t>126</t>
  </si>
  <si>
    <t>127</t>
  </si>
  <si>
    <t>128</t>
  </si>
  <si>
    <t>129</t>
  </si>
  <si>
    <t>80</t>
  </si>
  <si>
    <t>130</t>
  </si>
  <si>
    <t>81</t>
  </si>
  <si>
    <t>131</t>
  </si>
  <si>
    <t>82</t>
  </si>
  <si>
    <t>132</t>
  </si>
  <si>
    <t>83</t>
  </si>
  <si>
    <t>133</t>
  </si>
  <si>
    <t>84</t>
  </si>
  <si>
    <t>134</t>
  </si>
  <si>
    <t>85</t>
  </si>
  <si>
    <t>135</t>
  </si>
  <si>
    <t>86</t>
  </si>
  <si>
    <t>136</t>
  </si>
  <si>
    <t>87</t>
  </si>
  <si>
    <t>141</t>
  </si>
  <si>
    <t>88</t>
  </si>
  <si>
    <t>142</t>
  </si>
  <si>
    <t>89</t>
  </si>
  <si>
    <t>143</t>
  </si>
  <si>
    <t>90</t>
  </si>
  <si>
    <t>144</t>
  </si>
  <si>
    <t>91</t>
  </si>
  <si>
    <t>145</t>
  </si>
  <si>
    <t>Всего:</t>
  </si>
  <si>
    <t>211</t>
  </si>
  <si>
    <t>210</t>
  </si>
  <si>
    <t>209</t>
  </si>
  <si>
    <t>208</t>
  </si>
  <si>
    <t>207</t>
  </si>
  <si>
    <t>202</t>
  </si>
  <si>
    <t>201</t>
  </si>
  <si>
    <t>200</t>
  </si>
  <si>
    <t>199</t>
  </si>
  <si>
    <t>198</t>
  </si>
  <si>
    <t>197</t>
  </si>
  <si>
    <t>196</t>
  </si>
  <si>
    <t>195</t>
  </si>
  <si>
    <t>194</t>
  </si>
  <si>
    <t>193</t>
  </si>
  <si>
    <t>192</t>
  </si>
  <si>
    <t>191</t>
  </si>
  <si>
    <t>190</t>
  </si>
  <si>
    <t>Раздел 12. Замена СП14 1/7,  правая</t>
  </si>
  <si>
    <t>Март 2026г.</t>
  </si>
  <si>
    <t>Февраль 2026г.</t>
  </si>
  <si>
    <t>2 Модернизация железнодорожного пути и стрелочных переводов  на территории АО "Коломенский завод".</t>
  </si>
  <si>
    <t>Конструктивные элементы и видыработ</t>
  </si>
  <si>
    <t>Январь 2026г.</t>
  </si>
  <si>
    <t>коли-
чество</t>
  </si>
  <si>
    <t>стои-
мость</t>
  </si>
  <si>
    <t>стои-
мость факти-
чески выпол-
ненных работ с начала строит-ва, руб</t>
  </si>
  <si>
    <t>Копание ям вручную без креплений для стоек и столбов: с откосами глубиной до 1,5 м, группа грунтов 1</t>
  </si>
  <si>
    <r>
      <t>ФЕР01-02-058-05</t>
    </r>
    <r>
      <rPr>
        <i/>
        <sz val="10"/>
        <rFont val="Arial"/>
        <family val="2"/>
        <charset val="204"/>
      </rPr>
      <t xml:space="preserve">
</t>
    </r>
  </si>
  <si>
    <r>
      <t>ФЕР28-01-006-01</t>
    </r>
    <r>
      <rPr>
        <i/>
        <sz val="10"/>
        <rFont val="Arial"/>
        <family val="2"/>
        <charset val="204"/>
      </rPr>
      <t xml:space="preserve">
</t>
    </r>
  </si>
  <si>
    <r>
      <t>ФЕРр68-12-2</t>
    </r>
    <r>
      <rPr>
        <i/>
        <sz val="10"/>
        <rFont val="Arial"/>
        <family val="2"/>
        <charset val="204"/>
      </rPr>
      <t xml:space="preserve">
</t>
    </r>
  </si>
  <si>
    <r>
      <t>ФЕР01-02-005-01</t>
    </r>
    <r>
      <rPr>
        <i/>
        <sz val="10"/>
        <rFont val="Arial"/>
        <family val="2"/>
        <charset val="204"/>
      </rPr>
      <t xml:space="preserve">
</t>
    </r>
  </si>
  <si>
    <r>
      <t>ФЕР27-04-001-04</t>
    </r>
    <r>
      <rPr>
        <i/>
        <sz val="10"/>
        <rFont val="Arial"/>
        <family val="2"/>
        <charset val="204"/>
      </rPr>
      <t xml:space="preserve">
</t>
    </r>
  </si>
  <si>
    <r>
      <t>УПД №6 от 16.03.2026г. ООО "Шеллрокк"</t>
    </r>
    <r>
      <rPr>
        <i/>
        <sz val="10"/>
        <rFont val="Arial"/>
        <family val="2"/>
        <charset val="204"/>
      </rPr>
      <t xml:space="preserve">
</t>
    </r>
  </si>
  <si>
    <r>
      <t>ФЕР28-01-004-08</t>
    </r>
    <r>
      <rPr>
        <i/>
        <sz val="10"/>
        <rFont val="Arial"/>
        <family val="2"/>
        <charset val="204"/>
      </rPr>
      <t xml:space="preserve">
</t>
    </r>
  </si>
  <si>
    <r>
      <t>ФССЦ-25.1.02.01-0035</t>
    </r>
    <r>
      <rPr>
        <i/>
        <sz val="10"/>
        <rFont val="Arial"/>
        <family val="2"/>
        <charset val="204"/>
      </rPr>
      <t xml:space="preserve">
</t>
    </r>
  </si>
  <si>
    <r>
      <t>ФССЦ-25.1.05.02-0006</t>
    </r>
    <r>
      <rPr>
        <i/>
        <sz val="10"/>
        <rFont val="Arial"/>
        <family val="2"/>
        <charset val="204"/>
      </rPr>
      <t xml:space="preserve">
</t>
    </r>
  </si>
  <si>
    <r>
      <t>УПД №7 от 16.03.2026г. ООО "Шеллрокк"</t>
    </r>
    <r>
      <rPr>
        <i/>
        <sz val="10"/>
        <rFont val="Arial"/>
        <family val="2"/>
        <charset val="204"/>
      </rPr>
      <t xml:space="preserve">
</t>
    </r>
  </si>
  <si>
    <r>
      <t>ФССЦ-25.1.04.04-0003</t>
    </r>
    <r>
      <rPr>
        <i/>
        <sz val="10"/>
        <rFont val="Arial"/>
        <family val="2"/>
        <charset val="204"/>
      </rPr>
      <t xml:space="preserve">
</t>
    </r>
  </si>
  <si>
    <r>
      <t>УПД №4 от 06.03.2026г. ООО "Шеллрокк"</t>
    </r>
    <r>
      <rPr>
        <i/>
        <sz val="10"/>
        <rFont val="Arial"/>
        <family val="2"/>
        <charset val="204"/>
      </rPr>
      <t xml:space="preserve">
</t>
    </r>
  </si>
  <si>
    <r>
      <t>ФССЦ-25.1.05.01-0002</t>
    </r>
    <r>
      <rPr>
        <i/>
        <sz val="10"/>
        <rFont val="Arial"/>
        <family val="2"/>
        <charset val="204"/>
      </rPr>
      <t xml:space="preserve">
</t>
    </r>
  </si>
  <si>
    <r>
      <t>ФССЦ-25.1.05.05-0043</t>
    </r>
    <r>
      <rPr>
        <i/>
        <sz val="10"/>
        <rFont val="Arial"/>
        <family val="2"/>
        <charset val="204"/>
      </rPr>
      <t xml:space="preserve">
</t>
    </r>
  </si>
  <si>
    <t>Резка стального профилированного настила/применит. Резка рельс при стыковке с сущ. путями, 38 шт</t>
  </si>
  <si>
    <r>
      <t>ФЕР09-05-006-01</t>
    </r>
    <r>
      <rPr>
        <i/>
        <sz val="10"/>
        <rFont val="Arial"/>
        <family val="2"/>
        <charset val="204"/>
      </rPr>
      <t xml:space="preserve">
Применительно</t>
    </r>
  </si>
  <si>
    <t>м реза</t>
  </si>
  <si>
    <r>
      <t>ФЕР28-01-027-04</t>
    </r>
    <r>
      <rPr>
        <i/>
        <sz val="10"/>
        <rFont val="Arial"/>
        <family val="2"/>
        <charset val="204"/>
      </rPr>
      <t xml:space="preserve">
</t>
    </r>
  </si>
  <si>
    <t>Прочие работы</t>
  </si>
  <si>
    <r>
      <t>ФССЦпг-01-01-01-043</t>
    </r>
    <r>
      <rPr>
        <i/>
        <sz val="10"/>
        <rFont val="Arial"/>
        <family val="2"/>
        <charset val="204"/>
      </rPr>
      <t xml:space="preserve">
</t>
    </r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</si>
  <si>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</si>
  <si>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r>
      <t>ФССЦпг-01-01-01-026</t>
    </r>
    <r>
      <rPr>
        <i/>
        <sz val="10"/>
        <rFont val="Arial"/>
        <family val="2"/>
        <charset val="204"/>
      </rPr>
      <t xml:space="preserve">
</t>
    </r>
  </si>
  <si>
    <t>Погрузка при автомобильных перевозках леса пиленого, погонажа плотничного, шпал/погрузка демонтированной шпалы</t>
  </si>
  <si>
    <r>
      <t>ФССЦпг-01-01-01-008</t>
    </r>
    <r>
      <rPr>
        <i/>
        <sz val="10"/>
        <rFont val="Arial"/>
        <family val="2"/>
        <charset val="204"/>
      </rPr>
      <t xml:space="preserve">
</t>
    </r>
  </si>
  <si>
    <r>
      <t>ФССЦпг-03-21-01-002</t>
    </r>
    <r>
      <rPr>
        <i/>
        <sz val="10"/>
        <rFont val="Arial"/>
        <family val="2"/>
        <charset val="204"/>
      </rPr>
      <t xml:space="preserve">
</t>
    </r>
  </si>
  <si>
    <t>Раздел 2. Демонтаж СП 6/в 1/6, правая</t>
  </si>
  <si>
    <r>
      <t>ФЕР28-01-023-02</t>
    </r>
    <r>
      <rPr>
        <i/>
        <sz val="10"/>
        <rFont val="Arial"/>
        <family val="2"/>
        <charset val="204"/>
      </rPr>
      <t xml:space="preserve">
</t>
    </r>
  </si>
  <si>
    <t>Погрузка при автомобильных перевозках переводов стрелочных и пересечений, рельс</t>
  </si>
  <si>
    <t>Погрузка при автомобильных перевозках леса пиленого, погонажа плотничного, шпал</t>
  </si>
  <si>
    <t>Раздел 3. Демонтаж СПЗ 1/6, правая</t>
  </si>
  <si>
    <t>Раздел 4. Демонтаж СП15 1/9, правая</t>
  </si>
  <si>
    <t>Раздел 5. Замена СП6 1/7,  левая</t>
  </si>
  <si>
    <r>
      <t>ТЦ_25.1.00.00_50_5047268891_30.07.2025_02</t>
    </r>
    <r>
      <rPr>
        <i/>
        <sz val="10"/>
        <rFont val="Arial"/>
        <family val="2"/>
        <charset val="204"/>
      </rPr>
      <t xml:space="preserve">
</t>
    </r>
  </si>
  <si>
    <t>Сборка стыков на болтах/применит. Монтаж стыковочных накладок Р-65 (6-ти отверстных)</t>
  </si>
  <si>
    <r>
      <t>ФЕР32-09-001-01</t>
    </r>
    <r>
      <rPr>
        <i/>
        <sz val="10"/>
        <rFont val="Arial"/>
        <family val="2"/>
        <charset val="204"/>
      </rPr>
      <t xml:space="preserve">
Применительно</t>
    </r>
  </si>
  <si>
    <t>100 шт</t>
  </si>
  <si>
    <t>Болты для рельсовых стыков, диаметр 24 мм, класс 8,8</t>
  </si>
  <si>
    <r>
      <t>ФССЦ-25.1.04.04-0012</t>
    </r>
    <r>
      <rPr>
        <i/>
        <sz val="10"/>
        <rFont val="Arial"/>
        <family val="2"/>
        <charset val="204"/>
      </rPr>
      <t xml:space="preserve">
</t>
    </r>
  </si>
  <si>
    <t>Накладка 1Р-65 (12 шт.)</t>
  </si>
  <si>
    <r>
      <t>ТЦ_25.1.05.05_77_7801649287_02.09.2025_02</t>
    </r>
    <r>
      <rPr>
        <i/>
        <sz val="10"/>
        <rFont val="Arial"/>
        <family val="2"/>
        <charset val="204"/>
      </rPr>
      <t xml:space="preserve">
</t>
    </r>
  </si>
  <si>
    <t>Раздел 6. Замена СП7 1/7,  левая</t>
  </si>
  <si>
    <t>Раздел 7. Замена СП8 1/7,  левая</t>
  </si>
  <si>
    <r>
      <t>ФЕР28-01-018-13</t>
    </r>
    <r>
      <rPr>
        <i/>
        <sz val="10"/>
        <rFont val="Arial"/>
        <family val="2"/>
        <charset val="204"/>
      </rPr>
      <t xml:space="preserve">
</t>
    </r>
  </si>
  <si>
    <r>
      <t>ТЦ_25.1.01.02_77_7729790078_30.07.2025_02</t>
    </r>
    <r>
      <rPr>
        <i/>
        <sz val="10"/>
        <rFont val="Arial"/>
        <family val="2"/>
        <charset val="204"/>
      </rPr>
      <t xml:space="preserve">
</t>
    </r>
  </si>
  <si>
    <r>
      <t>ТЦ_25.1.06.15_77_7718148430_01.07.2025_02</t>
    </r>
    <r>
      <rPr>
        <i/>
        <sz val="10"/>
        <rFont val="Arial"/>
        <family val="2"/>
        <charset val="204"/>
      </rPr>
      <t xml:space="preserve">
</t>
    </r>
  </si>
  <si>
    <r>
      <t>ФЕРм37-01-013-04</t>
    </r>
    <r>
      <rPr>
        <i/>
        <sz val="10"/>
        <rFont val="Arial"/>
        <family val="2"/>
        <charset val="204"/>
      </rPr>
      <t xml:space="preserve">
</t>
    </r>
  </si>
  <si>
    <r>
      <t>ФССЦ-25.1.01.04-0031</t>
    </r>
    <r>
      <rPr>
        <i/>
        <sz val="10"/>
        <rFont val="Arial"/>
        <family val="2"/>
        <charset val="204"/>
      </rPr>
      <t xml:space="preserve">
</t>
    </r>
  </si>
  <si>
    <r>
      <t>ТЦ_25.1.01.02_77_7729790078_30.07.2025_03</t>
    </r>
    <r>
      <rPr>
        <i/>
        <sz val="10"/>
        <rFont val="Arial"/>
        <family val="2"/>
        <charset val="204"/>
      </rPr>
      <t xml:space="preserve">
</t>
    </r>
  </si>
  <si>
    <r>
      <t>ТЦ_25.1.06.00_77_7718148430_01.07.2025_02</t>
    </r>
    <r>
      <rPr>
        <i/>
        <sz val="10"/>
        <rFont val="Arial"/>
        <family val="2"/>
        <charset val="204"/>
      </rPr>
      <t xml:space="preserve">
</t>
    </r>
  </si>
  <si>
    <t>92</t>
  </si>
  <si>
    <t>93</t>
  </si>
  <si>
    <t>94</t>
  </si>
  <si>
    <t>95</t>
  </si>
  <si>
    <t>96</t>
  </si>
  <si>
    <t>97</t>
  </si>
  <si>
    <r>
      <t>ФЕР28-01-027-01</t>
    </r>
    <r>
      <rPr>
        <i/>
        <sz val="10"/>
        <rFont val="Arial"/>
        <family val="2"/>
        <charset val="204"/>
      </rPr>
      <t xml:space="preserve">
</t>
    </r>
  </si>
  <si>
    <t>98</t>
  </si>
  <si>
    <t>99</t>
  </si>
  <si>
    <t>100</t>
  </si>
  <si>
    <t>101</t>
  </si>
  <si>
    <t>Раздел 8. Замена СП9 1/7,  левая</t>
  </si>
  <si>
    <t>115</t>
  </si>
  <si>
    <t>116</t>
  </si>
  <si>
    <t>117</t>
  </si>
  <si>
    <t>118</t>
  </si>
  <si>
    <t>Раздел 9. Замена СП10 1/7,  левая</t>
  </si>
  <si>
    <t>137</t>
  </si>
  <si>
    <t>138</t>
  </si>
  <si>
    <t>139</t>
  </si>
  <si>
    <t>140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</si>
  <si>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</si>
  <si>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</si>
  <si>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</si>
  <si>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</si>
  <si>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</si>
  <si>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</si>
  <si>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</si>
  <si>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</si>
  <si>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</si>
  <si>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</si>
  <si>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</si>
  <si>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</si>
  <si>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</si>
  <si>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</si>
  <si>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</si>
  <si>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</si>
  <si>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</si>
  <si>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</si>
  <si>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</si>
  <si>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</si>
  <si>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</si>
  <si>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</si>
  <si>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</si>
  <si>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</si>
  <si>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</si>
  <si>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</si>
  <si>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</si>
  <si>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</si>
  <si>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</si>
  <si>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</si>
  <si>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</si>
  <si>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</si>
  <si>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</si>
  <si>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</si>
  <si>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</si>
  <si>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</si>
  <si>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</si>
  <si>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</si>
  <si>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</si>
  <si>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</si>
  <si>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</si>
  <si>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</si>
  <si>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</si>
  <si>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</si>
  <si>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</si>
  <si>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</si>
  <si>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</si>
  <si>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r>
      <t>УПД №2 от 30.01.2026г. ООО "Шеллрокк"</t>
    </r>
    <r>
      <rPr>
        <i/>
        <sz val="10"/>
        <rFont val="Arial"/>
        <family val="2"/>
        <charset val="204"/>
      </rPr>
      <t xml:space="preserve">
</t>
    </r>
  </si>
  <si>
    <t>203</t>
  </si>
  <si>
    <t>204</t>
  </si>
  <si>
    <t>205</t>
  </si>
  <si>
    <t>206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</si>
  <si>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</si>
  <si>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</si>
  <si>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</si>
  <si>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</si>
  <si>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</si>
  <si>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</si>
  <si>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</si>
  <si>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c Января2026г.. по Апрель 2026г.</t>
  </si>
  <si>
    <t>закрыто по КС2</t>
  </si>
  <si>
    <t>25год</t>
  </si>
  <si>
    <t>26год</t>
  </si>
  <si>
    <t>план</t>
  </si>
  <si>
    <t>ИТОГО всего</t>
  </si>
  <si>
    <t>по смете</t>
  </si>
  <si>
    <t>купили на 21.04.26</t>
  </si>
  <si>
    <t>остаток с предыдущего</t>
  </si>
  <si>
    <t>итого наличие на 21.04.26</t>
  </si>
  <si>
    <t>выполнение на 21.04.26</t>
  </si>
  <si>
    <t xml:space="preserve">ИТОГО </t>
  </si>
  <si>
    <t>остаток</t>
  </si>
  <si>
    <t>взяли у завода</t>
  </si>
  <si>
    <t>СП8</t>
  </si>
  <si>
    <t>план апрель май</t>
  </si>
  <si>
    <t>ИТОГО план</t>
  </si>
  <si>
    <t>поступление материалов</t>
  </si>
  <si>
    <t>вернуть долг</t>
  </si>
  <si>
    <t>закупить под план</t>
  </si>
  <si>
    <t>ИТОГО закупить</t>
  </si>
  <si>
    <t>нехватка</t>
  </si>
  <si>
    <t>болтов</t>
  </si>
  <si>
    <t>шт.</t>
  </si>
  <si>
    <t>стыков</t>
  </si>
  <si>
    <t>пути 126м</t>
  </si>
  <si>
    <t>под КС 26г (в ДС)</t>
  </si>
  <si>
    <t>проверить количество</t>
  </si>
  <si>
    <t>обрезки</t>
  </si>
  <si>
    <t>КС2</t>
  </si>
  <si>
    <t>1болтвсб</t>
  </si>
  <si>
    <t>за минусом спека 17</t>
  </si>
  <si>
    <t>хвосты СП8</t>
  </si>
  <si>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</si>
  <si>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</si>
  <si>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</si>
  <si>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ЛСР на 2026г. (!!!!)</t>
  </si>
  <si>
    <t>новая смета</t>
  </si>
  <si>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</si>
  <si>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</si>
  <si>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</si>
  <si>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</si>
  <si>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</si>
  <si>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руб., с НДС и с ЗУ-1,92%</t>
  </si>
  <si>
    <t>ВСЕГО, Стоимость работ, руб., с НДС</t>
  </si>
  <si>
    <t>V выполнено за янв.-апрель 2026г.</t>
  </si>
  <si>
    <t>выполнено ВСЕГО, Стоимость работ, руб., с НДС</t>
  </si>
  <si>
    <t>планируемые V к закрытию</t>
  </si>
  <si>
    <t>планируемая ст-ть к закрытию, руб. с НДС</t>
  </si>
  <si>
    <t>май</t>
  </si>
  <si>
    <t>июнь</t>
  </si>
  <si>
    <t>июль</t>
  </si>
  <si>
    <t>август</t>
  </si>
  <si>
    <t>не закроется обьем</t>
  </si>
  <si>
    <t>не закроется деньги</t>
  </si>
  <si>
    <t>ФЕР01-02-058-05</t>
  </si>
  <si>
    <t>УПД №6 от 16.03.2026г. ООО "Шеллрокк"</t>
  </si>
  <si>
    <t>УПД №7 от 16.03.2026г. ООО "Шеллрокк"</t>
  </si>
  <si>
    <t>УПД №4 от 06.03.2026г. ООО "Шеллрокк"</t>
  </si>
  <si>
    <t>ФЕР09-05-006-01
Применительно</t>
  </si>
  <si>
    <t>закрыть ЭЭ!!!</t>
  </si>
  <si>
    <t>Итого по разделу 1 Устройство путей</t>
  </si>
  <si>
    <t>Итого по разделу 2 Демонтаж СП 6/в 1/6, правая</t>
  </si>
  <si>
    <t>Итого по разделу 3 Демонтаж СПЗ 1/6, правая</t>
  </si>
  <si>
    <t>Итого по разделу 4 Демонтаж СП15 1/9, правая</t>
  </si>
  <si>
    <t>ФЕР32-09-001-01
Применительно</t>
  </si>
  <si>
    <t>Итого по разделу 5 Замена СП6 1/7,  левая</t>
  </si>
  <si>
    <t>Итого по разделу 6 Замена СП7 1/7,  левая</t>
  </si>
  <si>
    <t>Итого по разделу 7 Замена СП8 1/7,  левая</t>
  </si>
  <si>
    <t>Итого по разделу 8 Замена СП9 1/7,  левая</t>
  </si>
  <si>
    <t>Итого по разделу 9 Замена СП10 1/7,  левая</t>
  </si>
  <si>
    <t>Итого по разделу 10 Замена СП11 1/7,  левая</t>
  </si>
  <si>
    <t>Итого по разделу 11 Замена СП13 1/7,  левая</t>
  </si>
  <si>
    <t>УПД №2 от 30.01.2026г. ООО "Шеллрокк"</t>
  </si>
  <si>
    <t>Итого по разделу 12 Замена СП14 1/7,  правая</t>
  </si>
  <si>
    <t>ВСЕГО по смете</t>
  </si>
  <si>
    <t>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</si>
</sst>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"/>
    <numFmt numFmtId="165" formatCode="0.0000"/>
    <numFmt numFmtId="166" formatCode="0.000"/>
    <numFmt numFmtId="167" formatCode="0.0"/>
    <numFmt numFmtId="168" formatCode="#,##0.0000"/>
    <numFmt numFmtId="169" formatCode="#,##0.00_ ;[Red]\-#,##0.00\ "/>
    <numFmt numFmtId="170" formatCode="#,##0.0000_ ;[Red]\-#,##0.0000\ "/>
    <numFmt numFmtId="171" formatCode="#,##0.000_ ;[Red]\-#,##0.000\ "/>
    <numFmt numFmtId="172" formatCode="#,##0.00000"/>
    <numFmt numFmtId="173" formatCode="#,##0.000000"/>
    <numFmt numFmtId="174" formatCode="#,##0.0"/>
  </numFmts>
  <fonts count="41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10"/>
      <color rgb="FFFF0000"/>
      <name val="Arial Cyr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1"/>
      <color theme="4"/>
      <name val="Calibri"/>
      <family val="2"/>
      <charset val="204"/>
    </font>
    <font>
      <b/>
      <sz val="11"/>
      <color theme="9" tint="-0.499984740745262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8"/>
      <color theme="4"/>
      <name val="Arial"/>
      <family val="2"/>
      <charset val="204"/>
    </font>
    <font>
      <b/>
      <sz val="8"/>
      <color theme="9" tint="-0.499984740745262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0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1" fillId="0" borderId="0"/>
  </cellStyleXfs>
  <cellXfs count="425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right" wrapText="1"/>
    </xf>
    <xf numFmtId="0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9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9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/>
    </xf>
    <xf numFmtId="49" fontId="1" fillId="0" borderId="10" xfId="0" applyNumberFormat="1" applyFont="1" applyFill="1" applyBorder="1" applyAlignment="1" applyProtection="1">
      <alignment horizontal="left" vertical="top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left" vertical="top" wrapText="1"/>
    </xf>
    <xf numFmtId="4" fontId="2" fillId="0" borderId="11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>
      <alignment horizontal="center" vertical="top" wrapText="1"/>
    </xf>
    <xf numFmtId="4" fontId="8" fillId="0" borderId="11" xfId="0" applyNumberFormat="1" applyFont="1" applyFill="1" applyBorder="1" applyAlignment="1" applyProtection="1">
      <alignment horizontal="right" vertical="top"/>
    </xf>
    <xf numFmtId="0" fontId="1" fillId="0" borderId="12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9" xfId="0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9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vertical="justify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justify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/>
    <xf numFmtId="0" fontId="12" fillId="0" borderId="8" xfId="0" applyFont="1" applyBorder="1" applyAlignment="1">
      <alignment horizontal="center" vertical="justify"/>
    </xf>
    <xf numFmtId="49" fontId="9" fillId="0" borderId="8" xfId="0" quotePrefix="1" applyNumberFormat="1" applyFont="1" applyBorder="1" applyAlignment="1">
      <alignment horizontal="center" vertical="top"/>
    </xf>
    <xf numFmtId="0" fontId="9" fillId="0" borderId="8" xfId="0" applyFont="1" applyBorder="1" applyAlignment="1">
      <alignment horizontal="left" vertical="top" wrapText="1"/>
    </xf>
    <xf numFmtId="49" fontId="9" fillId="0" borderId="8" xfId="0" applyNumberFormat="1" applyFont="1" applyBorder="1" applyAlignment="1">
      <alignment horizontal="left" vertical="justify" wrapText="1"/>
    </xf>
    <xf numFmtId="0" fontId="9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10" fillId="0" borderId="8" xfId="0" applyFont="1" applyBorder="1" applyAlignment="1">
      <alignment horizontal="right" vertical="top"/>
    </xf>
    <xf numFmtId="0" fontId="10" fillId="0" borderId="8" xfId="0" applyFont="1" applyBorder="1" applyAlignment="1">
      <alignment vertical="top"/>
    </xf>
    <xf numFmtId="0" fontId="10" fillId="0" borderId="8" xfId="0" applyFont="1" applyBorder="1"/>
    <xf numFmtId="0" fontId="16" fillId="0" borderId="8" xfId="0" applyFont="1" applyBorder="1" applyAlignment="1">
      <alignment horizontal="right" vertical="top"/>
    </xf>
    <xf numFmtId="49" fontId="9" fillId="0" borderId="0" xfId="0" applyNumberFormat="1" applyFont="1" applyAlignment="1">
      <alignment horizontal="center" vertical="justify"/>
    </xf>
    <xf numFmtId="0" fontId="10" fillId="0" borderId="0" xfId="0" applyFont="1" applyAlignment="1">
      <alignment vertical="top"/>
    </xf>
    <xf numFmtId="0" fontId="2" fillId="2" borderId="11" xfId="0" applyNumberFormat="1" applyFont="1" applyFill="1" applyBorder="1" applyAlignment="1" applyProtection="1">
      <alignment horizontal="center" vertical="top" wrapText="1"/>
    </xf>
    <xf numFmtId="0" fontId="2" fillId="3" borderId="11" xfId="0" applyNumberFormat="1" applyFont="1" applyFill="1" applyBorder="1" applyAlignment="1" applyProtection="1">
      <alignment horizontal="center" vertical="top" wrapText="1"/>
    </xf>
    <xf numFmtId="0" fontId="1" fillId="4" borderId="0" xfId="0" applyFont="1" applyFill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1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/>
    <xf numFmtId="0" fontId="10" fillId="4" borderId="8" xfId="0" applyFont="1" applyFill="1" applyBorder="1" applyAlignment="1">
      <alignment horizontal="right" vertical="top"/>
    </xf>
    <xf numFmtId="0" fontId="16" fillId="4" borderId="8" xfId="0" applyFont="1" applyFill="1" applyBorder="1" applyAlignment="1">
      <alignment horizontal="right" vertical="top"/>
    </xf>
    <xf numFmtId="0" fontId="10" fillId="4" borderId="0" xfId="0" applyFont="1" applyFill="1"/>
    <xf numFmtId="0" fontId="1" fillId="4" borderId="0" xfId="0" applyNumberFormat="1" applyFont="1" applyFill="1" applyBorder="1" applyAlignment="1" applyProtection="1"/>
    <xf numFmtId="0" fontId="1" fillId="4" borderId="0" xfId="0" applyNumberFormat="1" applyFont="1" applyFill="1" applyBorder="1" applyAlignment="1" applyProtection="1">
      <alignment horizontal="right" vertical="top" wrapText="1"/>
    </xf>
    <xf numFmtId="0" fontId="1" fillId="4" borderId="0" xfId="0" applyNumberFormat="1" applyFont="1" applyFill="1" applyBorder="1" applyAlignment="1" applyProtection="1">
      <alignment horizontal="right" vertical="top"/>
    </xf>
    <xf numFmtId="49" fontId="1" fillId="4" borderId="0" xfId="0" applyNumberFormat="1" applyFont="1" applyFill="1" applyBorder="1" applyAlignment="1" applyProtection="1">
      <alignment vertical="top"/>
    </xf>
    <xf numFmtId="0" fontId="1" fillId="4" borderId="0" xfId="0" applyNumberFormat="1" applyFont="1" applyFill="1" applyBorder="1" applyAlignment="1" applyProtection="1">
      <alignment vertical="top"/>
    </xf>
    <xf numFmtId="0" fontId="1" fillId="4" borderId="0" xfId="0" applyNumberFormat="1" applyFont="1" applyFill="1" applyBorder="1" applyAlignment="1" applyProtection="1">
      <alignment horizontal="left" vertical="top"/>
    </xf>
    <xf numFmtId="49" fontId="5" fillId="4" borderId="0" xfId="0" applyNumberFormat="1" applyFont="1" applyFill="1" applyBorder="1" applyAlignment="1" applyProtection="1">
      <alignment vertical="top" wrapText="1"/>
    </xf>
    <xf numFmtId="0" fontId="1" fillId="4" borderId="0" xfId="0" applyNumberFormat="1" applyFont="1" applyFill="1" applyBorder="1" applyAlignment="1" applyProtection="1">
      <alignment horizontal="center" vertical="center"/>
    </xf>
    <xf numFmtId="0" fontId="1" fillId="4" borderId="0" xfId="0" applyNumberFormat="1" applyFont="1" applyFill="1" applyBorder="1" applyAlignment="1" applyProtection="1">
      <alignment vertical="top" wrapText="1"/>
    </xf>
    <xf numFmtId="0" fontId="1" fillId="4" borderId="0" xfId="0" applyNumberFormat="1" applyFont="1" applyFill="1" applyBorder="1" applyAlignment="1" applyProtection="1">
      <alignment vertical="center"/>
    </xf>
    <xf numFmtId="0" fontId="1" fillId="4" borderId="0" xfId="0" applyNumberFormat="1" applyFont="1" applyFill="1" applyBorder="1" applyAlignment="1" applyProtection="1">
      <alignment horizontal="left" vertical="center"/>
    </xf>
    <xf numFmtId="0" fontId="5" fillId="4" borderId="11" xfId="0" applyNumberFormat="1" applyFont="1" applyFill="1" applyBorder="1" applyAlignment="1" applyProtection="1">
      <alignment horizontal="center" vertical="center" wrapText="1"/>
    </xf>
    <xf numFmtId="49" fontId="2" fillId="4" borderId="11" xfId="0" applyNumberFormat="1" applyFont="1" applyFill="1" applyBorder="1" applyAlignment="1" applyProtection="1">
      <alignment horizontal="center" vertical="center" wrapText="1"/>
    </xf>
    <xf numFmtId="0" fontId="2" fillId="4" borderId="11" xfId="0" applyNumberFormat="1" applyFont="1" applyFill="1" applyBorder="1" applyAlignment="1" applyProtection="1">
      <alignment horizontal="center" vertical="top" wrapText="1"/>
    </xf>
    <xf numFmtId="4" fontId="2" fillId="4" borderId="11" xfId="0" applyNumberFormat="1" applyFont="1" applyFill="1" applyBorder="1" applyAlignment="1" applyProtection="1">
      <alignment horizontal="right" vertical="top" wrapText="1"/>
    </xf>
    <xf numFmtId="4" fontId="8" fillId="4" borderId="11" xfId="0" applyNumberFormat="1" applyFont="1" applyFill="1" applyBorder="1" applyAlignment="1" applyProtection="1">
      <alignment horizontal="right" vertical="top"/>
    </xf>
    <xf numFmtId="0" fontId="2" fillId="4" borderId="0" xfId="0" applyNumberFormat="1" applyFont="1" applyFill="1" applyBorder="1" applyAlignment="1" applyProtection="1">
      <alignment horizontal="right" vertical="top" wrapText="1"/>
    </xf>
    <xf numFmtId="0" fontId="2" fillId="4" borderId="0" xfId="0" applyNumberFormat="1" applyFont="1" applyFill="1" applyBorder="1" applyAlignment="1" applyProtection="1"/>
    <xf numFmtId="0" fontId="0" fillId="0" borderId="0" xfId="0" applyAlignment="1">
      <alignment horizontal="center" vertical="center"/>
    </xf>
    <xf numFmtId="0" fontId="9" fillId="2" borderId="8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right" vertical="top"/>
    </xf>
    <xf numFmtId="0" fontId="10" fillId="2" borderId="8" xfId="0" applyFont="1" applyFill="1" applyBorder="1" applyAlignment="1">
      <alignment horizontal="right" vertical="top"/>
    </xf>
    <xf numFmtId="49" fontId="2" fillId="2" borderId="1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7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0" fontId="0" fillId="5" borderId="8" xfId="0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 wrapText="1"/>
    </xf>
    <xf numFmtId="166" fontId="17" fillId="0" borderId="8" xfId="0" applyNumberFormat="1" applyFon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6" fontId="0" fillId="0" borderId="8" xfId="0" applyNumberFormat="1" applyFont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 wrapText="1"/>
    </xf>
    <xf numFmtId="166" fontId="0" fillId="2" borderId="8" xfId="0" applyNumberForma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64" fontId="18" fillId="0" borderId="8" xfId="0" applyNumberFormat="1" applyFont="1" applyBorder="1" applyAlignment="1">
      <alignment horizontal="center" vertical="center"/>
    </xf>
    <xf numFmtId="1" fontId="18" fillId="0" borderId="8" xfId="0" applyNumberFormat="1" applyFont="1" applyBorder="1" applyAlignment="1">
      <alignment horizontal="center" vertical="center"/>
    </xf>
    <xf numFmtId="1" fontId="18" fillId="5" borderId="8" xfId="0" applyNumberFormat="1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166" fontId="19" fillId="0" borderId="8" xfId="0" applyNumberFormat="1" applyFont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166" fontId="0" fillId="5" borderId="8" xfId="0" applyNumberFormat="1" applyFont="1" applyFill="1" applyBorder="1" applyAlignment="1">
      <alignment horizontal="center" vertical="center"/>
    </xf>
    <xf numFmtId="1" fontId="18" fillId="3" borderId="8" xfId="0" applyNumberFormat="1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166" fontId="17" fillId="5" borderId="8" xfId="0" applyNumberFormat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" fontId="21" fillId="0" borderId="0" xfId="1" applyNumberFormat="1" applyAlignment="1">
      <alignment horizontal="center" vertical="center" wrapText="1"/>
    </xf>
    <xf numFmtId="168" fontId="23" fillId="0" borderId="0" xfId="1" applyNumberFormat="1" applyFont="1" applyAlignment="1">
      <alignment horizontal="center" vertical="center" wrapText="1"/>
    </xf>
    <xf numFmtId="168" fontId="24" fillId="6" borderId="0" xfId="1" applyNumberFormat="1" applyFont="1" applyFill="1" applyAlignment="1">
      <alignment horizontal="center" vertical="center" wrapText="1"/>
    </xf>
    <xf numFmtId="168" fontId="21" fillId="0" borderId="0" xfId="1" applyNumberFormat="1" applyAlignment="1">
      <alignment horizontal="center" vertical="center" wrapText="1"/>
    </xf>
    <xf numFmtId="168" fontId="25" fillId="0" borderId="0" xfId="1" applyNumberFormat="1" applyFont="1" applyAlignment="1">
      <alignment horizontal="center" vertical="center" wrapText="1"/>
    </xf>
    <xf numFmtId="169" fontId="21" fillId="0" borderId="0" xfId="1" applyNumberFormat="1" applyAlignment="1">
      <alignment horizontal="center" vertical="center" wrapText="1"/>
    </xf>
    <xf numFmtId="0" fontId="21" fillId="0" borderId="0" xfId="1" applyAlignment="1">
      <alignment horizontal="center" vertical="center"/>
    </xf>
    <xf numFmtId="0" fontId="21" fillId="0" borderId="0" xfId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7" fillId="0" borderId="0" xfId="1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168" fontId="29" fillId="0" borderId="0" xfId="1" applyNumberFormat="1" applyFont="1" applyAlignment="1">
      <alignment horizontal="left" vertical="center" wrapText="1"/>
    </xf>
    <xf numFmtId="168" fontId="30" fillId="6" borderId="0" xfId="1" applyNumberFormat="1" applyFont="1" applyFill="1" applyAlignment="1">
      <alignment horizontal="left" vertical="center" wrapText="1"/>
    </xf>
    <xf numFmtId="168" fontId="28" fillId="0" borderId="0" xfId="1" applyNumberFormat="1" applyFont="1" applyAlignment="1">
      <alignment horizontal="left" vertical="center" wrapText="1"/>
    </xf>
    <xf numFmtId="168" fontId="31" fillId="0" borderId="0" xfId="1" applyNumberFormat="1" applyFont="1" applyAlignment="1">
      <alignment horizontal="left" vertical="center" wrapText="1"/>
    </xf>
    <xf numFmtId="169" fontId="28" fillId="0" borderId="0" xfId="1" applyNumberFormat="1" applyFont="1" applyAlignment="1">
      <alignment horizontal="left" vertical="center" wrapText="1"/>
    </xf>
    <xf numFmtId="0" fontId="32" fillId="7" borderId="0" xfId="1" applyFont="1" applyFill="1" applyAlignment="1">
      <alignment horizontal="left" vertical="center"/>
    </xf>
    <xf numFmtId="0" fontId="33" fillId="7" borderId="0" xfId="1" applyFont="1" applyFill="1" applyAlignment="1">
      <alignment horizontal="left" vertical="center"/>
    </xf>
    <xf numFmtId="0" fontId="34" fillId="0" borderId="8" xfId="1" applyFont="1" applyBorder="1" applyAlignment="1">
      <alignment horizontal="center" vertical="center" wrapText="1"/>
    </xf>
    <xf numFmtId="0" fontId="34" fillId="0" borderId="8" xfId="1" applyFont="1" applyBorder="1" applyAlignment="1">
      <alignment horizontal="left" vertical="center" wrapText="1"/>
    </xf>
    <xf numFmtId="4" fontId="28" fillId="0" borderId="8" xfId="1" applyNumberFormat="1" applyFont="1" applyBorder="1" applyAlignment="1">
      <alignment horizontal="center" vertical="center" wrapText="1"/>
    </xf>
    <xf numFmtId="168" fontId="29" fillId="0" borderId="8" xfId="1" applyNumberFormat="1" applyFont="1" applyBorder="1" applyAlignment="1">
      <alignment horizontal="center" vertical="center" wrapText="1"/>
    </xf>
    <xf numFmtId="168" fontId="30" fillId="6" borderId="8" xfId="1" applyNumberFormat="1" applyFont="1" applyFill="1" applyBorder="1" applyAlignment="1">
      <alignment horizontal="center" vertical="center" wrapText="1"/>
    </xf>
    <xf numFmtId="168" fontId="28" fillId="0" borderId="8" xfId="1" applyNumberFormat="1" applyFont="1" applyBorder="1" applyAlignment="1">
      <alignment horizontal="center" vertical="center" wrapText="1"/>
    </xf>
    <xf numFmtId="168" fontId="31" fillId="0" borderId="8" xfId="1" applyNumberFormat="1" applyFont="1" applyBorder="1" applyAlignment="1">
      <alignment horizontal="center" vertical="center" wrapText="1"/>
    </xf>
    <xf numFmtId="169" fontId="28" fillId="0" borderId="8" xfId="1" applyNumberFormat="1" applyFont="1" applyBorder="1" applyAlignment="1">
      <alignment horizontal="center" vertical="center" wrapText="1"/>
    </xf>
    <xf numFmtId="169" fontId="21" fillId="2" borderId="0" xfId="1" applyNumberFormat="1" applyFill="1" applyAlignment="1">
      <alignment horizontal="center" vertical="center" wrapText="1"/>
    </xf>
    <xf numFmtId="0" fontId="21" fillId="2" borderId="0" xfId="1" applyFill="1" applyAlignment="1">
      <alignment horizontal="center" vertical="center" wrapText="1"/>
    </xf>
    <xf numFmtId="0" fontId="34" fillId="0" borderId="8" xfId="1" applyFont="1" applyBorder="1" applyAlignment="1">
      <alignment horizontal="center" vertical="center"/>
    </xf>
    <xf numFmtId="3" fontId="34" fillId="0" borderId="8" xfId="1" applyNumberFormat="1" applyFont="1" applyBorder="1" applyAlignment="1">
      <alignment horizontal="center" vertical="center" wrapText="1"/>
    </xf>
    <xf numFmtId="3" fontId="29" fillId="0" borderId="8" xfId="1" applyNumberFormat="1" applyFont="1" applyBorder="1" applyAlignment="1">
      <alignment horizontal="center" vertical="center" wrapText="1"/>
    </xf>
    <xf numFmtId="3" fontId="30" fillId="6" borderId="8" xfId="1" applyNumberFormat="1" applyFont="1" applyFill="1" applyBorder="1" applyAlignment="1">
      <alignment horizontal="center" vertical="center" wrapText="1"/>
    </xf>
    <xf numFmtId="3" fontId="31" fillId="0" borderId="8" xfId="1" applyNumberFormat="1" applyFont="1" applyBorder="1" applyAlignment="1">
      <alignment horizontal="center" vertical="center" wrapText="1"/>
    </xf>
    <xf numFmtId="169" fontId="34" fillId="0" borderId="0" xfId="1" applyNumberFormat="1" applyFont="1" applyAlignment="1">
      <alignment horizontal="center" vertical="center" wrapText="1"/>
    </xf>
    <xf numFmtId="0" fontId="21" fillId="2" borderId="0" xfId="1" applyFill="1" applyAlignment="1">
      <alignment horizontal="center" vertical="center"/>
    </xf>
    <xf numFmtId="0" fontId="28" fillId="6" borderId="8" xfId="1" applyFont="1" applyFill="1" applyBorder="1" applyAlignment="1">
      <alignment horizontal="left" vertical="center"/>
    </xf>
    <xf numFmtId="0" fontId="28" fillId="8" borderId="8" xfId="1" applyFont="1" applyFill="1" applyBorder="1" applyAlignment="1">
      <alignment horizontal="center" vertical="center"/>
    </xf>
    <xf numFmtId="0" fontId="28" fillId="6" borderId="8" xfId="1" applyFont="1" applyFill="1" applyBorder="1" applyAlignment="1">
      <alignment horizontal="center" vertical="center"/>
    </xf>
    <xf numFmtId="168" fontId="34" fillId="8" borderId="8" xfId="1" applyNumberFormat="1" applyFont="1" applyFill="1" applyBorder="1" applyAlignment="1">
      <alignment horizontal="center" vertical="center" wrapText="1"/>
    </xf>
    <xf numFmtId="169" fontId="34" fillId="8" borderId="8" xfId="1" applyNumberFormat="1" applyFont="1" applyFill="1" applyBorder="1" applyAlignment="1">
      <alignment horizontal="center" vertical="center" wrapText="1"/>
    </xf>
    <xf numFmtId="169" fontId="34" fillId="8" borderId="0" xfId="1" applyNumberFormat="1" applyFont="1" applyFill="1" applyAlignment="1">
      <alignment horizontal="center" vertical="center" wrapText="1"/>
    </xf>
    <xf numFmtId="49" fontId="34" fillId="0" borderId="8" xfId="1" applyNumberFormat="1" applyFont="1" applyBorder="1" applyAlignment="1">
      <alignment horizontal="center" vertical="center" wrapText="1"/>
    </xf>
    <xf numFmtId="165" fontId="35" fillId="0" borderId="8" xfId="1" applyNumberFormat="1" applyFont="1" applyBorder="1" applyAlignment="1">
      <alignment horizontal="center" vertical="center" wrapText="1"/>
    </xf>
    <xf numFmtId="4" fontId="34" fillId="0" borderId="8" xfId="1" applyNumberFormat="1" applyFont="1" applyBorder="1" applyAlignment="1">
      <alignment horizontal="center" vertical="center" wrapText="1"/>
    </xf>
    <xf numFmtId="168" fontId="34" fillId="0" borderId="8" xfId="1" applyNumberFormat="1" applyFont="1" applyBorder="1" applyAlignment="1">
      <alignment horizontal="center" vertical="center" wrapText="1"/>
    </xf>
    <xf numFmtId="169" fontId="34" fillId="0" borderId="8" xfId="1" applyNumberFormat="1" applyFont="1" applyBorder="1" applyAlignment="1">
      <alignment horizontal="center" vertical="center" wrapText="1"/>
    </xf>
    <xf numFmtId="170" fontId="34" fillId="0" borderId="0" xfId="1" applyNumberFormat="1" applyFont="1" applyAlignment="1">
      <alignment horizontal="center" vertical="center" wrapText="1"/>
    </xf>
    <xf numFmtId="4" fontId="21" fillId="2" borderId="0" xfId="1" applyNumberFormat="1" applyFill="1" applyAlignment="1">
      <alignment horizontal="center" vertical="center"/>
    </xf>
    <xf numFmtId="168" fontId="30" fillId="4" borderId="8" xfId="1" applyNumberFormat="1" applyFont="1" applyFill="1" applyBorder="1" applyAlignment="1">
      <alignment horizontal="center" vertical="center" wrapText="1"/>
    </xf>
    <xf numFmtId="171" fontId="34" fillId="0" borderId="0" xfId="1" applyNumberFormat="1" applyFont="1" applyAlignment="1">
      <alignment horizontal="center" vertical="center" wrapText="1"/>
    </xf>
    <xf numFmtId="166" fontId="35" fillId="0" borderId="8" xfId="1" applyNumberFormat="1" applyFont="1" applyBorder="1" applyAlignment="1">
      <alignment horizontal="center" vertical="center" wrapText="1"/>
    </xf>
    <xf numFmtId="49" fontId="34" fillId="3" borderId="8" xfId="1" applyNumberFormat="1" applyFont="1" applyFill="1" applyBorder="1" applyAlignment="1">
      <alignment horizontal="center" vertical="center" wrapText="1"/>
    </xf>
    <xf numFmtId="0" fontId="34" fillId="4" borderId="8" xfId="1" applyFont="1" applyFill="1" applyBorder="1" applyAlignment="1">
      <alignment horizontal="left" vertical="center" wrapText="1"/>
    </xf>
    <xf numFmtId="0" fontId="34" fillId="3" borderId="8" xfId="1" applyFont="1" applyFill="1" applyBorder="1" applyAlignment="1">
      <alignment horizontal="center" vertical="center" wrapText="1"/>
    </xf>
    <xf numFmtId="165" fontId="35" fillId="3" borderId="8" xfId="1" applyNumberFormat="1" applyFont="1" applyFill="1" applyBorder="1" applyAlignment="1">
      <alignment horizontal="center" vertical="center" wrapText="1"/>
    </xf>
    <xf numFmtId="4" fontId="34" fillId="3" borderId="8" xfId="1" applyNumberFormat="1" applyFont="1" applyFill="1" applyBorder="1" applyAlignment="1">
      <alignment horizontal="center" vertical="center" wrapText="1"/>
    </xf>
    <xf numFmtId="172" fontId="29" fillId="3" borderId="8" xfId="1" applyNumberFormat="1" applyFont="1" applyFill="1" applyBorder="1" applyAlignment="1">
      <alignment horizontal="center" vertical="center" wrapText="1"/>
    </xf>
    <xf numFmtId="172" fontId="34" fillId="3" borderId="8" xfId="1" applyNumberFormat="1" applyFont="1" applyFill="1" applyBorder="1" applyAlignment="1">
      <alignment horizontal="center" vertical="center" wrapText="1"/>
    </xf>
    <xf numFmtId="169" fontId="34" fillId="3" borderId="8" xfId="1" applyNumberFormat="1" applyFont="1" applyFill="1" applyBorder="1" applyAlignment="1">
      <alignment horizontal="center" vertical="center" wrapText="1"/>
    </xf>
    <xf numFmtId="1" fontId="35" fillId="0" borderId="8" xfId="1" applyNumberFormat="1" applyFont="1" applyBorder="1" applyAlignment="1">
      <alignment horizontal="center" vertical="center" wrapText="1"/>
    </xf>
    <xf numFmtId="2" fontId="35" fillId="0" borderId="8" xfId="1" applyNumberFormat="1" applyFont="1" applyBorder="1" applyAlignment="1">
      <alignment horizontal="center" vertical="center" wrapText="1"/>
    </xf>
    <xf numFmtId="169" fontId="34" fillId="9" borderId="0" xfId="1" applyNumberFormat="1" applyFont="1" applyFill="1" applyAlignment="1">
      <alignment horizontal="center" vertical="center" wrapText="1"/>
    </xf>
    <xf numFmtId="0" fontId="36" fillId="2" borderId="0" xfId="1" applyFont="1" applyFill="1"/>
    <xf numFmtId="164" fontId="35" fillId="0" borderId="8" xfId="1" applyNumberFormat="1" applyFont="1" applyBorder="1" applyAlignment="1">
      <alignment horizontal="center" vertical="center" wrapText="1"/>
    </xf>
    <xf numFmtId="172" fontId="29" fillId="0" borderId="8" xfId="1" applyNumberFormat="1" applyFont="1" applyBorder="1" applyAlignment="1">
      <alignment horizontal="center" vertical="center" wrapText="1"/>
    </xf>
    <xf numFmtId="172" fontId="34" fillId="0" borderId="8" xfId="1" applyNumberFormat="1" applyFont="1" applyBorder="1" applyAlignment="1">
      <alignment horizontal="center" vertical="center" wrapText="1"/>
    </xf>
    <xf numFmtId="0" fontId="28" fillId="8" borderId="8" xfId="1" applyFont="1" applyFill="1" applyBorder="1" applyAlignment="1">
      <alignment horizontal="left" vertical="center"/>
    </xf>
    <xf numFmtId="4" fontId="34" fillId="8" borderId="8" xfId="1" applyNumberFormat="1" applyFont="1" applyFill="1" applyBorder="1" applyAlignment="1">
      <alignment horizontal="center" vertical="center" wrapText="1"/>
    </xf>
    <xf numFmtId="168" fontId="29" fillId="8" borderId="8" xfId="1" applyNumberFormat="1" applyFont="1" applyFill="1" applyBorder="1" applyAlignment="1">
      <alignment horizontal="center" vertical="center" wrapText="1"/>
    </xf>
    <xf numFmtId="0" fontId="28" fillId="10" borderId="8" xfId="1" applyFont="1" applyFill="1" applyBorder="1" applyAlignment="1">
      <alignment horizontal="center" vertical="center" wrapText="1"/>
    </xf>
    <xf numFmtId="0" fontId="28" fillId="10" borderId="8" xfId="1" applyFont="1" applyFill="1" applyBorder="1" applyAlignment="1">
      <alignment horizontal="left" vertical="center" wrapText="1"/>
    </xf>
    <xf numFmtId="4" fontId="34" fillId="10" borderId="8" xfId="1" applyNumberFormat="1" applyFont="1" applyFill="1" applyBorder="1" applyAlignment="1">
      <alignment horizontal="center" vertical="center" wrapText="1"/>
    </xf>
    <xf numFmtId="4" fontId="28" fillId="10" borderId="8" xfId="1" applyNumberFormat="1" applyFont="1" applyFill="1" applyBorder="1" applyAlignment="1">
      <alignment horizontal="center" vertical="center" wrapText="1"/>
    </xf>
    <xf numFmtId="169" fontId="34" fillId="10" borderId="8" xfId="1" applyNumberFormat="1" applyFont="1" applyFill="1" applyBorder="1" applyAlignment="1">
      <alignment horizontal="center" vertical="center" wrapText="1"/>
    </xf>
    <xf numFmtId="169" fontId="28" fillId="10" borderId="0" xfId="1" applyNumberFormat="1" applyFont="1" applyFill="1" applyAlignment="1">
      <alignment horizontal="center" vertical="center" wrapText="1"/>
    </xf>
    <xf numFmtId="4" fontId="21" fillId="0" borderId="0" xfId="1" applyNumberFormat="1"/>
    <xf numFmtId="168" fontId="34" fillId="11" borderId="8" xfId="1" applyNumberFormat="1" applyFont="1" applyFill="1" applyBorder="1" applyAlignment="1">
      <alignment horizontal="left" vertical="center" wrapText="1"/>
    </xf>
    <xf numFmtId="169" fontId="34" fillId="11" borderId="8" xfId="1" applyNumberFormat="1" applyFont="1" applyFill="1" applyBorder="1" applyAlignment="1">
      <alignment horizontal="left" vertical="center" wrapText="1"/>
    </xf>
    <xf numFmtId="169" fontId="34" fillId="11" borderId="0" xfId="1" applyNumberFormat="1" applyFont="1" applyFill="1" applyAlignment="1">
      <alignment horizontal="left" vertical="center" wrapText="1"/>
    </xf>
    <xf numFmtId="169" fontId="34" fillId="2" borderId="8" xfId="1" applyNumberFormat="1" applyFont="1" applyFill="1" applyBorder="1" applyAlignment="1">
      <alignment horizontal="center" vertical="center" wrapText="1"/>
    </xf>
    <xf numFmtId="168" fontId="34" fillId="10" borderId="8" xfId="1" applyNumberFormat="1" applyFont="1" applyFill="1" applyBorder="1" applyAlignment="1">
      <alignment horizontal="center" vertical="center" wrapText="1"/>
    </xf>
    <xf numFmtId="170" fontId="34" fillId="0" borderId="8" xfId="1" applyNumberFormat="1" applyFont="1" applyBorder="1" applyAlignment="1">
      <alignment horizontal="center" vertical="center" wrapText="1"/>
    </xf>
    <xf numFmtId="168" fontId="29" fillId="11" borderId="8" xfId="1" applyNumberFormat="1" applyFont="1" applyFill="1" applyBorder="1" applyAlignment="1">
      <alignment horizontal="left" vertical="center" wrapText="1"/>
    </xf>
    <xf numFmtId="167" fontId="35" fillId="0" borderId="8" xfId="1" applyNumberFormat="1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/>
    </xf>
    <xf numFmtId="0" fontId="28" fillId="8" borderId="8" xfId="1" applyFont="1" applyFill="1" applyBorder="1" applyAlignment="1">
      <alignment vertical="center"/>
    </xf>
    <xf numFmtId="0" fontId="28" fillId="2" borderId="8" xfId="1" applyFont="1" applyFill="1" applyBorder="1" applyAlignment="1">
      <alignment horizontal="center" vertical="center" wrapText="1"/>
    </xf>
    <xf numFmtId="0" fontId="28" fillId="2" borderId="8" xfId="1" applyFont="1" applyFill="1" applyBorder="1" applyAlignment="1">
      <alignment horizontal="left" vertical="center" wrapText="1"/>
    </xf>
    <xf numFmtId="4" fontId="34" fillId="2" borderId="8" xfId="1" applyNumberFormat="1" applyFont="1" applyFill="1" applyBorder="1" applyAlignment="1">
      <alignment horizontal="center" vertical="center" wrapText="1"/>
    </xf>
    <xf numFmtId="4" fontId="28" fillId="2" borderId="8" xfId="1" applyNumberFormat="1" applyFont="1" applyFill="1" applyBorder="1" applyAlignment="1">
      <alignment horizontal="center" vertical="center" wrapText="1"/>
    </xf>
    <xf numFmtId="169" fontId="28" fillId="2" borderId="0" xfId="1" applyNumberFormat="1" applyFont="1" applyFill="1" applyAlignment="1">
      <alignment horizontal="center" vertical="center" wrapText="1"/>
    </xf>
    <xf numFmtId="169" fontId="28" fillId="2" borderId="8" xfId="1" applyNumberFormat="1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4" fontId="22" fillId="0" borderId="0" xfId="1" applyNumberFormat="1" applyFont="1" applyAlignment="1">
      <alignment horizontal="center" vertical="center" wrapText="1"/>
    </xf>
    <xf numFmtId="168" fontId="37" fillId="0" borderId="0" xfId="1" applyNumberFormat="1" applyFont="1" applyAlignment="1">
      <alignment horizontal="center" vertical="center" wrapText="1"/>
    </xf>
    <xf numFmtId="173" fontId="22" fillId="0" borderId="0" xfId="1" applyNumberFormat="1" applyFont="1" applyAlignment="1">
      <alignment horizontal="center" vertical="center" wrapText="1"/>
    </xf>
    <xf numFmtId="168" fontId="38" fillId="6" borderId="0" xfId="1" applyNumberFormat="1" applyFont="1" applyFill="1" applyAlignment="1">
      <alignment horizontal="center" vertical="center" wrapText="1"/>
    </xf>
    <xf numFmtId="168" fontId="22" fillId="0" borderId="0" xfId="1" applyNumberFormat="1" applyFont="1" applyAlignment="1">
      <alignment horizontal="center" vertical="center" wrapText="1"/>
    </xf>
    <xf numFmtId="168" fontId="39" fillId="0" borderId="0" xfId="1" applyNumberFormat="1" applyFont="1" applyAlignment="1">
      <alignment horizontal="center" vertical="center" wrapText="1"/>
    </xf>
    <xf numFmtId="169" fontId="22" fillId="0" borderId="0" xfId="1" applyNumberFormat="1" applyFont="1" applyAlignment="1">
      <alignment horizontal="center" vertical="center" wrapText="1"/>
    </xf>
    <xf numFmtId="0" fontId="22" fillId="0" borderId="0" xfId="1" applyFont="1"/>
    <xf numFmtId="4" fontId="40" fillId="0" borderId="0" xfId="1" applyNumberFormat="1" applyFont="1" applyAlignment="1">
      <alignment horizontal="right" vertical="center" wrapText="1"/>
    </xf>
    <xf numFmtId="4" fontId="40" fillId="0" borderId="0" xfId="1" applyNumberFormat="1" applyFont="1" applyAlignment="1">
      <alignment horizontal="center" vertical="center" wrapText="1"/>
    </xf>
    <xf numFmtId="4" fontId="22" fillId="0" borderId="0" xfId="1" applyNumberFormat="1" applyFont="1" applyAlignment="1">
      <alignment horizontal="center" vertical="center"/>
    </xf>
    <xf numFmtId="174" fontId="38" fillId="6" borderId="0" xfId="1" applyNumberFormat="1" applyFont="1" applyFill="1" applyAlignment="1">
      <alignment horizontal="center" vertical="center" wrapText="1"/>
    </xf>
    <xf numFmtId="169" fontId="22" fillId="0" borderId="0" xfId="1" applyNumberFormat="1" applyFont="1" applyAlignment="1">
      <alignment horizontal="center" vertical="center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left" vertical="top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5" fillId="4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horizontal="right" vertical="center" wrapText="1"/>
    </xf>
    <xf numFmtId="0" fontId="1" fillId="0" borderId="8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top"/>
    </xf>
    <xf numFmtId="0" fontId="0" fillId="0" borderId="8" xfId="0" applyBorder="1"/>
    <xf numFmtId="0" fontId="15" fillId="0" borderId="8" xfId="0" applyFont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9" fillId="0" borderId="8" xfId="0" applyFon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11" fillId="0" borderId="8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8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2" xfId="1" xr:uid="{987A4473-466B-49F5-A7CF-19D83EB32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raschet_ostatka_v_tekuschikh_Kolomna_na_2026g_red_LV_S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еллрокк-ЭЭ"/>
      <sheetName val="Шеллрокк"/>
      <sheetName val="Гранд_накопит_Шеллрокк"/>
      <sheetName val="ЭЭ "/>
      <sheetName val="Гранд_накопит_ЭЭ"/>
      <sheetName val="222"/>
    </sheetNames>
    <sheetDataSet>
      <sheetData sheetId="0"/>
      <sheetData sheetId="1"/>
      <sheetData sheetId="2">
        <row r="199">
          <cell r="I199">
            <v>5745088.5999999996</v>
          </cell>
          <cell r="K199">
            <v>12579229.84</v>
          </cell>
          <cell r="M199">
            <v>2773549.34</v>
          </cell>
          <cell r="O199">
            <v>18055348.390000001</v>
          </cell>
          <cell r="Q199">
            <v>16374020.619999999</v>
          </cell>
          <cell r="S199">
            <v>4559202.6100000003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1973"/>
  <sheetViews>
    <sheetView topLeftCell="A33" zoomScale="85" zoomScaleNormal="85" workbookViewId="0">
      <pane ySplit="4" topLeftCell="A46" activePane="bottomLeft" state="frozen"/>
      <selection activeCell="A33" sqref="A33"/>
      <selection pane="bottomLeft" activeCell="G53" sqref="G53"/>
    </sheetView>
  </sheetViews>
  <sheetFormatPr defaultColWidth="9.140625" defaultRowHeight="12.75" customHeight="1" outlineLevelRow="1" outlineLevelCol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9" width="11.42578125" style="6" hidden="1" customWidth="1" outlineLevel="1"/>
    <col min="10" max="11" width="11.42578125" style="7" hidden="1" customWidth="1" outlineLevel="1"/>
    <col min="12" max="12" width="11.42578125" style="196" customWidth="1" collapsed="1"/>
    <col min="13" max="13" width="11.42578125" style="196" customWidth="1"/>
    <col min="14" max="17" width="11.42578125" style="7" customWidth="1"/>
    <col min="18" max="23" width="82.28515625" style="8" hidden="1" customWidth="1"/>
    <col min="24" max="25" width="22.85546875" style="9" hidden="1" customWidth="1"/>
    <col min="26" max="31" width="82.28515625" style="8" hidden="1" customWidth="1"/>
    <col min="32" max="33" width="22.85546875" style="9" hidden="1" customWidth="1"/>
    <col min="34" max="45" width="82.28515625" style="8" hidden="1" customWidth="1"/>
    <col min="46" max="47" width="25.42578125" style="9" hidden="1" customWidth="1"/>
    <col min="48" max="49" width="22.85546875" style="9" hidden="1" customWidth="1"/>
    <col min="50" max="51" width="25.42578125" style="9" hidden="1" customWidth="1"/>
    <col min="52" max="53" width="22.85546875" style="9" hidden="1" customWidth="1"/>
    <col min="54" max="55" width="25.42578125" style="9" hidden="1" customWidth="1"/>
    <col min="56" max="57" width="22.85546875" style="9" hidden="1" customWidth="1"/>
    <col min="58" max="64" width="74.42578125" style="8" hidden="1" customWidth="1"/>
    <col min="65" max="67" width="26.85546875" style="10" hidden="1" customWidth="1"/>
    <col min="68" max="70" width="36.85546875" style="11" hidden="1" customWidth="1"/>
    <col min="71" max="73" width="26.85546875" style="10" hidden="1" customWidth="1"/>
    <col min="74" max="76" width="36.85546875" style="11" hidden="1" customWidth="1"/>
    <col min="77" max="701" width="11.42578125" style="7" customWidth="1"/>
    <col min="702" max="16384" width="9.140625" style="7"/>
  </cols>
  <sheetData>
    <row r="1" spans="1:76" s="12" customFormat="1" hidden="1" x14ac:dyDescent="0.2">
      <c r="B1" s="13"/>
      <c r="C1" s="14"/>
      <c r="D1" s="2"/>
      <c r="E1" s="14"/>
      <c r="F1" s="14"/>
      <c r="G1" s="14"/>
      <c r="H1" s="12" t="s">
        <v>0</v>
      </c>
      <c r="I1" s="14"/>
      <c r="L1" s="179"/>
      <c r="M1" s="179"/>
      <c r="R1" s="15"/>
      <c r="S1" s="15"/>
      <c r="T1" s="15"/>
      <c r="U1" s="15"/>
      <c r="V1" s="15"/>
      <c r="W1" s="15"/>
      <c r="X1" s="16"/>
      <c r="Y1" s="16"/>
      <c r="Z1" s="15"/>
      <c r="AA1" s="15"/>
      <c r="AB1" s="15"/>
      <c r="AC1" s="15"/>
      <c r="AD1" s="15"/>
      <c r="AE1" s="15"/>
      <c r="AF1" s="16"/>
      <c r="AG1" s="16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5"/>
      <c r="BG1" s="15"/>
      <c r="BH1" s="15"/>
      <c r="BI1" s="15"/>
      <c r="BJ1" s="15"/>
      <c r="BK1" s="15"/>
      <c r="BL1" s="15"/>
      <c r="BM1" s="17"/>
      <c r="BN1" s="17"/>
      <c r="BO1" s="17"/>
      <c r="BP1" s="18"/>
      <c r="BQ1" s="18"/>
      <c r="BR1" s="18"/>
      <c r="BS1" s="17"/>
      <c r="BT1" s="17"/>
      <c r="BU1" s="17"/>
      <c r="BV1" s="18"/>
      <c r="BW1" s="18"/>
      <c r="BX1" s="18"/>
    </row>
    <row r="2" spans="1:76" s="12" customFormat="1" hidden="1" x14ac:dyDescent="0.2">
      <c r="A2" s="19"/>
      <c r="B2" s="13"/>
      <c r="C2" s="14"/>
      <c r="D2" s="2"/>
      <c r="E2" s="14"/>
      <c r="F2" s="14"/>
      <c r="G2" s="20"/>
      <c r="H2" s="12" t="s">
        <v>1</v>
      </c>
      <c r="I2" s="14"/>
      <c r="L2" s="179"/>
      <c r="M2" s="180"/>
      <c r="N2" s="14"/>
      <c r="R2" s="15"/>
      <c r="S2" s="15"/>
      <c r="T2" s="15"/>
      <c r="U2" s="15"/>
      <c r="V2" s="15"/>
      <c r="W2" s="15"/>
      <c r="X2" s="16"/>
      <c r="Y2" s="16"/>
      <c r="Z2" s="15"/>
      <c r="AA2" s="15"/>
      <c r="AB2" s="15"/>
      <c r="AC2" s="15"/>
      <c r="AD2" s="15"/>
      <c r="AE2" s="15"/>
      <c r="AF2" s="16"/>
      <c r="AG2" s="16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5"/>
      <c r="BG2" s="15"/>
      <c r="BH2" s="15"/>
      <c r="BI2" s="15"/>
      <c r="BJ2" s="15"/>
      <c r="BK2" s="15"/>
      <c r="BL2" s="15"/>
      <c r="BM2" s="17"/>
      <c r="BN2" s="17"/>
      <c r="BO2" s="17"/>
      <c r="BP2" s="18"/>
      <c r="BQ2" s="18"/>
      <c r="BR2" s="18"/>
      <c r="BS2" s="17"/>
      <c r="BT2" s="17"/>
      <c r="BU2" s="17"/>
      <c r="BV2" s="18"/>
      <c r="BW2" s="18"/>
      <c r="BX2" s="18"/>
    </row>
    <row r="3" spans="1:76" s="12" customFormat="1" hidden="1" x14ac:dyDescent="0.2">
      <c r="A3" s="19"/>
      <c r="B3" s="13"/>
      <c r="C3" s="14"/>
      <c r="D3" s="2"/>
      <c r="E3" s="14"/>
      <c r="F3" s="14"/>
      <c r="G3" s="14"/>
      <c r="H3" s="12" t="s">
        <v>2</v>
      </c>
      <c r="I3" s="14"/>
      <c r="L3" s="179"/>
      <c r="M3" s="180"/>
      <c r="N3" s="14"/>
      <c r="R3" s="15"/>
      <c r="S3" s="15"/>
      <c r="T3" s="15"/>
      <c r="U3" s="15"/>
      <c r="V3" s="15"/>
      <c r="W3" s="15"/>
      <c r="X3" s="16"/>
      <c r="Y3" s="16"/>
      <c r="Z3" s="15"/>
      <c r="AA3" s="15"/>
      <c r="AB3" s="15"/>
      <c r="AC3" s="15"/>
      <c r="AD3" s="15"/>
      <c r="AE3" s="15"/>
      <c r="AF3" s="16"/>
      <c r="AG3" s="16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5"/>
      <c r="BG3" s="15"/>
      <c r="BH3" s="15"/>
      <c r="BI3" s="15"/>
      <c r="BJ3" s="15"/>
      <c r="BK3" s="15"/>
      <c r="BL3" s="15"/>
      <c r="BM3" s="17"/>
      <c r="BN3" s="17"/>
      <c r="BO3" s="17"/>
      <c r="BP3" s="18"/>
      <c r="BQ3" s="18"/>
      <c r="BR3" s="18"/>
      <c r="BS3" s="17"/>
      <c r="BT3" s="17"/>
      <c r="BU3" s="17"/>
      <c r="BV3" s="18"/>
      <c r="BW3" s="18"/>
      <c r="BX3" s="18"/>
    </row>
    <row r="4" spans="1:76" s="12" customFormat="1" hidden="1" x14ac:dyDescent="0.2">
      <c r="A4" s="19"/>
      <c r="B4" s="22"/>
      <c r="C4" s="23"/>
      <c r="D4" s="24"/>
      <c r="E4" s="16"/>
      <c r="F4" s="5"/>
      <c r="G4" s="5"/>
      <c r="H4" s="5"/>
      <c r="I4" s="5"/>
      <c r="J4" s="373" t="s">
        <v>3</v>
      </c>
      <c r="K4" s="374"/>
      <c r="L4" s="181"/>
      <c r="M4" s="182"/>
      <c r="N4" s="24"/>
      <c r="R4" s="15"/>
      <c r="S4" s="15"/>
      <c r="T4" s="15"/>
      <c r="U4" s="15"/>
      <c r="V4" s="15"/>
      <c r="W4" s="15"/>
      <c r="X4" s="16"/>
      <c r="Y4" s="16"/>
      <c r="Z4" s="15"/>
      <c r="AA4" s="15"/>
      <c r="AB4" s="15"/>
      <c r="AC4" s="15"/>
      <c r="AD4" s="15"/>
      <c r="AE4" s="15"/>
      <c r="AF4" s="16"/>
      <c r="AG4" s="16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5"/>
      <c r="BG4" s="15"/>
      <c r="BH4" s="15"/>
      <c r="BI4" s="15"/>
      <c r="BJ4" s="15"/>
      <c r="BK4" s="15"/>
      <c r="BL4" s="15"/>
      <c r="BM4" s="17"/>
      <c r="BN4" s="17"/>
      <c r="BO4" s="17"/>
      <c r="BP4" s="18"/>
      <c r="BQ4" s="18"/>
      <c r="BR4" s="18"/>
      <c r="BS4" s="17"/>
      <c r="BT4" s="17"/>
      <c r="BU4" s="17"/>
      <c r="BV4" s="18"/>
      <c r="BW4" s="18"/>
      <c r="BX4" s="18"/>
    </row>
    <row r="5" spans="1:76" s="12" customFormat="1" hidden="1" x14ac:dyDescent="0.2">
      <c r="A5" s="19"/>
      <c r="B5" s="22"/>
      <c r="C5" s="23"/>
      <c r="D5" s="24"/>
      <c r="E5" s="16"/>
      <c r="F5" s="5"/>
      <c r="G5" s="5"/>
      <c r="H5" s="5"/>
      <c r="I5" s="5" t="s">
        <v>4</v>
      </c>
      <c r="J5" s="375">
        <v>322006</v>
      </c>
      <c r="K5" s="376"/>
      <c r="L5" s="181"/>
      <c r="M5" s="182"/>
      <c r="N5" s="24"/>
      <c r="R5" s="15"/>
      <c r="S5" s="15"/>
      <c r="T5" s="15"/>
      <c r="U5" s="15"/>
      <c r="V5" s="15"/>
      <c r="W5" s="15"/>
      <c r="X5" s="16"/>
      <c r="Y5" s="16"/>
      <c r="Z5" s="15"/>
      <c r="AA5" s="15"/>
      <c r="AB5" s="15"/>
      <c r="AC5" s="15"/>
      <c r="AD5" s="15"/>
      <c r="AE5" s="15"/>
      <c r="AF5" s="16"/>
      <c r="AG5" s="16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5"/>
      <c r="BG5" s="15"/>
      <c r="BH5" s="15"/>
      <c r="BI5" s="15"/>
      <c r="BJ5" s="15"/>
      <c r="BK5" s="15"/>
      <c r="BL5" s="15"/>
      <c r="BM5" s="17"/>
      <c r="BN5" s="17"/>
      <c r="BO5" s="17"/>
      <c r="BP5" s="18"/>
      <c r="BQ5" s="18"/>
      <c r="BR5" s="18"/>
      <c r="BS5" s="17"/>
      <c r="BT5" s="17"/>
      <c r="BU5" s="17"/>
      <c r="BV5" s="18"/>
      <c r="BW5" s="18"/>
      <c r="BX5" s="18"/>
    </row>
    <row r="6" spans="1:76" s="12" customFormat="1" hidden="1" x14ac:dyDescent="0.2">
      <c r="A6" s="25" t="s">
        <v>5</v>
      </c>
      <c r="B6" s="26"/>
      <c r="C6" s="370"/>
      <c r="D6" s="370"/>
      <c r="E6" s="370"/>
      <c r="F6" s="370"/>
      <c r="G6" s="370"/>
      <c r="H6" s="370"/>
      <c r="I6" s="5" t="s">
        <v>6</v>
      </c>
      <c r="J6" s="371"/>
      <c r="K6" s="372"/>
      <c r="L6" s="181"/>
      <c r="M6" s="182"/>
      <c r="N6" s="24"/>
      <c r="O6"/>
      <c r="P6"/>
      <c r="Q6"/>
      <c r="R6" s="27" t="s">
        <v>7</v>
      </c>
      <c r="S6" s="27" t="s">
        <v>7</v>
      </c>
      <c r="T6" s="27" t="s">
        <v>7</v>
      </c>
      <c r="U6" s="27" t="s">
        <v>7</v>
      </c>
      <c r="V6" s="27" t="s">
        <v>7</v>
      </c>
      <c r="W6" s="27" t="s">
        <v>7</v>
      </c>
      <c r="X6" s="16" t="s">
        <v>7</v>
      </c>
      <c r="Y6" s="16" t="s">
        <v>7</v>
      </c>
      <c r="Z6" s="15"/>
      <c r="AA6" s="15"/>
      <c r="AB6" s="15"/>
      <c r="AC6" s="15"/>
      <c r="AD6" s="15"/>
      <c r="AE6" s="15"/>
      <c r="AF6" s="16"/>
      <c r="AG6" s="16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5"/>
      <c r="BG6" s="15"/>
      <c r="BH6" s="15"/>
      <c r="BI6" s="15"/>
      <c r="BJ6" s="15"/>
      <c r="BK6" s="15"/>
      <c r="BL6" s="15"/>
      <c r="BM6" s="17"/>
      <c r="BN6" s="17"/>
      <c r="BO6" s="17"/>
      <c r="BP6" s="18"/>
      <c r="BQ6" s="18"/>
      <c r="BR6" s="18"/>
      <c r="BS6" s="17"/>
      <c r="BT6" s="17"/>
      <c r="BU6" s="17"/>
      <c r="BV6" s="18"/>
      <c r="BW6" s="18"/>
      <c r="BX6" s="18"/>
    </row>
    <row r="7" spans="1:76" s="12" customFormat="1" hidden="1" x14ac:dyDescent="0.2">
      <c r="A7" s="28"/>
      <c r="B7" s="29"/>
      <c r="C7" s="30"/>
      <c r="D7" s="31" t="s">
        <v>8</v>
      </c>
      <c r="E7" s="32"/>
      <c r="G7" s="25"/>
      <c r="H7" s="33"/>
      <c r="I7" s="34"/>
      <c r="J7" s="35"/>
      <c r="K7" s="36"/>
      <c r="L7" s="183"/>
      <c r="M7" s="182"/>
      <c r="N7" s="24"/>
      <c r="R7" s="15"/>
      <c r="S7" s="15"/>
      <c r="T7" s="15"/>
      <c r="U7" s="15"/>
      <c r="V7" s="15"/>
      <c r="W7" s="15"/>
      <c r="X7" s="16"/>
      <c r="Y7" s="16"/>
      <c r="Z7" s="15"/>
      <c r="AA7" s="15"/>
      <c r="AB7" s="15"/>
      <c r="AC7" s="15"/>
      <c r="AD7" s="15"/>
      <c r="AE7" s="15"/>
      <c r="AF7" s="16"/>
      <c r="AG7" s="16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5"/>
      <c r="BG7" s="15"/>
      <c r="BH7" s="15"/>
      <c r="BI7" s="15"/>
      <c r="BJ7" s="15"/>
      <c r="BK7" s="15"/>
      <c r="BL7" s="15"/>
      <c r="BM7" s="17"/>
      <c r="BN7" s="17"/>
      <c r="BO7" s="17"/>
      <c r="BP7" s="18"/>
      <c r="BQ7" s="18"/>
      <c r="BR7" s="18"/>
      <c r="BS7" s="17"/>
      <c r="BT7" s="17"/>
      <c r="BU7" s="17"/>
      <c r="BV7" s="18"/>
      <c r="BW7" s="18"/>
      <c r="BX7" s="18"/>
    </row>
    <row r="8" spans="1:76" s="12" customFormat="1" hidden="1" x14ac:dyDescent="0.2">
      <c r="A8" s="25" t="s">
        <v>9</v>
      </c>
      <c r="B8" s="26"/>
      <c r="C8" s="370"/>
      <c r="D8" s="370"/>
      <c r="E8" s="370"/>
      <c r="F8" s="370"/>
      <c r="G8" s="370"/>
      <c r="H8" s="370"/>
      <c r="I8" s="5" t="s">
        <v>6</v>
      </c>
      <c r="J8" s="371"/>
      <c r="K8" s="372"/>
      <c r="L8" s="181"/>
      <c r="M8" s="182"/>
      <c r="N8" s="24"/>
      <c r="O8"/>
      <c r="P8"/>
      <c r="Q8"/>
      <c r="R8" s="15"/>
      <c r="S8" s="15"/>
      <c r="T8" s="15"/>
      <c r="U8" s="15"/>
      <c r="V8" s="15"/>
      <c r="W8" s="15"/>
      <c r="X8" s="16"/>
      <c r="Y8" s="16"/>
      <c r="Z8" s="27" t="s">
        <v>7</v>
      </c>
      <c r="AA8" s="27" t="s">
        <v>7</v>
      </c>
      <c r="AB8" s="27" t="s">
        <v>7</v>
      </c>
      <c r="AC8" s="27" t="s">
        <v>7</v>
      </c>
      <c r="AD8" s="27" t="s">
        <v>7</v>
      </c>
      <c r="AE8" s="27" t="s">
        <v>7</v>
      </c>
      <c r="AF8" s="16" t="s">
        <v>7</v>
      </c>
      <c r="AG8" s="16" t="s">
        <v>7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5"/>
      <c r="BG8" s="15"/>
      <c r="BH8" s="15"/>
      <c r="BI8" s="15"/>
      <c r="BJ8" s="15"/>
      <c r="BK8" s="15"/>
      <c r="BL8" s="15"/>
      <c r="BM8" s="17"/>
      <c r="BN8" s="17"/>
      <c r="BO8" s="17"/>
      <c r="BP8" s="18"/>
      <c r="BQ8" s="18"/>
      <c r="BR8" s="18"/>
      <c r="BS8" s="17"/>
      <c r="BT8" s="17"/>
      <c r="BU8" s="17"/>
      <c r="BV8" s="18"/>
      <c r="BW8" s="18"/>
      <c r="BX8" s="18"/>
    </row>
    <row r="9" spans="1:76" s="12" customFormat="1" hidden="1" x14ac:dyDescent="0.2">
      <c r="A9" s="28"/>
      <c r="B9" s="29"/>
      <c r="C9" s="30"/>
      <c r="D9" s="31" t="s">
        <v>8</v>
      </c>
      <c r="E9" s="32"/>
      <c r="G9" s="25"/>
      <c r="H9" s="33"/>
      <c r="I9" s="37"/>
      <c r="J9" s="35"/>
      <c r="K9" s="36"/>
      <c r="L9" s="184"/>
      <c r="M9" s="182"/>
      <c r="N9" s="24"/>
      <c r="R9" s="15"/>
      <c r="S9" s="15"/>
      <c r="T9" s="15"/>
      <c r="U9" s="15"/>
      <c r="V9" s="15"/>
      <c r="W9" s="15"/>
      <c r="X9" s="16"/>
      <c r="Y9" s="16"/>
      <c r="Z9" s="15"/>
      <c r="AA9" s="15"/>
      <c r="AB9" s="15"/>
      <c r="AC9" s="15"/>
      <c r="AD9" s="15"/>
      <c r="AE9" s="15"/>
      <c r="AF9" s="16"/>
      <c r="AG9" s="16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5"/>
      <c r="BG9" s="15"/>
      <c r="BH9" s="15"/>
      <c r="BI9" s="15"/>
      <c r="BJ9" s="15"/>
      <c r="BK9" s="15"/>
      <c r="BL9" s="15"/>
      <c r="BM9" s="17"/>
      <c r="BN9" s="17"/>
      <c r="BO9" s="17"/>
      <c r="BP9" s="18"/>
      <c r="BQ9" s="18"/>
      <c r="BR9" s="18"/>
      <c r="BS9" s="17"/>
      <c r="BT9" s="17"/>
      <c r="BU9" s="17"/>
      <c r="BV9" s="18"/>
      <c r="BW9" s="18"/>
      <c r="BX9" s="18"/>
    </row>
    <row r="10" spans="1:76" s="12" customFormat="1" hidden="1" x14ac:dyDescent="0.2">
      <c r="A10" s="25" t="s">
        <v>10</v>
      </c>
      <c r="B10" s="26"/>
      <c r="C10" s="370"/>
      <c r="D10" s="370"/>
      <c r="E10" s="370"/>
      <c r="F10" s="370"/>
      <c r="G10" s="370"/>
      <c r="H10" s="370"/>
      <c r="I10" s="27"/>
      <c r="J10" s="38"/>
      <c r="K10" s="39"/>
      <c r="L10" s="184"/>
      <c r="M10" s="182"/>
      <c r="N10" s="24"/>
      <c r="O10"/>
      <c r="P10"/>
      <c r="Q10"/>
      <c r="R10" s="15"/>
      <c r="S10" s="15"/>
      <c r="T10" s="15"/>
      <c r="U10" s="15"/>
      <c r="V10" s="15"/>
      <c r="W10" s="15"/>
      <c r="X10" s="16"/>
      <c r="Y10" s="16"/>
      <c r="Z10" s="15"/>
      <c r="AA10" s="15"/>
      <c r="AB10" s="15"/>
      <c r="AC10" s="15"/>
      <c r="AD10" s="15"/>
      <c r="AE10" s="15"/>
      <c r="AF10" s="16"/>
      <c r="AG10" s="16"/>
      <c r="AH10" s="27" t="s">
        <v>7</v>
      </c>
      <c r="AI10" s="27" t="s">
        <v>7</v>
      </c>
      <c r="AJ10" s="27" t="s">
        <v>7</v>
      </c>
      <c r="AK10" s="27" t="s">
        <v>7</v>
      </c>
      <c r="AL10" s="27" t="s">
        <v>7</v>
      </c>
      <c r="AM10" s="27" t="s">
        <v>7</v>
      </c>
      <c r="AN10" s="15"/>
      <c r="AO10" s="15"/>
      <c r="AP10" s="15"/>
      <c r="AQ10" s="15"/>
      <c r="AR10" s="15"/>
      <c r="AS10" s="15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5"/>
      <c r="BG10" s="15"/>
      <c r="BH10" s="15"/>
      <c r="BI10" s="15"/>
      <c r="BJ10" s="15"/>
      <c r="BK10" s="15"/>
      <c r="BL10" s="15"/>
      <c r="BM10" s="17"/>
      <c r="BN10" s="17"/>
      <c r="BO10" s="17"/>
      <c r="BP10" s="18"/>
      <c r="BQ10" s="18"/>
      <c r="BR10" s="18"/>
      <c r="BS10" s="17"/>
      <c r="BT10" s="17"/>
      <c r="BU10" s="17"/>
      <c r="BV10" s="18"/>
      <c r="BW10" s="18"/>
      <c r="BX10" s="18"/>
    </row>
    <row r="11" spans="1:76" s="12" customFormat="1" hidden="1" x14ac:dyDescent="0.2">
      <c r="A11" s="28"/>
      <c r="B11" s="29"/>
      <c r="C11" s="30"/>
      <c r="D11" s="31" t="s">
        <v>11</v>
      </c>
      <c r="E11" s="32"/>
      <c r="G11" s="25"/>
      <c r="H11" s="33"/>
      <c r="I11" s="37"/>
      <c r="J11" s="35"/>
      <c r="K11" s="36"/>
      <c r="L11" s="184"/>
      <c r="M11" s="182"/>
      <c r="N11" s="24"/>
      <c r="R11" s="15"/>
      <c r="S11" s="15"/>
      <c r="T11" s="15"/>
      <c r="U11" s="15"/>
      <c r="V11" s="15"/>
      <c r="W11" s="15"/>
      <c r="X11" s="16"/>
      <c r="Y11" s="16"/>
      <c r="Z11" s="15"/>
      <c r="AA11" s="15"/>
      <c r="AB11" s="15"/>
      <c r="AC11" s="15"/>
      <c r="AD11" s="15"/>
      <c r="AE11" s="15"/>
      <c r="AF11" s="16"/>
      <c r="AG11" s="16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5"/>
      <c r="BG11" s="15"/>
      <c r="BH11" s="15"/>
      <c r="BI11" s="15"/>
      <c r="BJ11" s="15"/>
      <c r="BK11" s="15"/>
      <c r="BL11" s="15"/>
      <c r="BM11" s="17"/>
      <c r="BN11" s="17"/>
      <c r="BO11" s="17"/>
      <c r="BP11" s="18"/>
      <c r="BQ11" s="18"/>
      <c r="BR11" s="18"/>
      <c r="BS11" s="17"/>
      <c r="BT11" s="17"/>
      <c r="BU11" s="17"/>
      <c r="BV11" s="18"/>
      <c r="BW11" s="18"/>
      <c r="BX11" s="18"/>
    </row>
    <row r="12" spans="1:76" s="12" customFormat="1" ht="24" hidden="1" x14ac:dyDescent="0.2">
      <c r="A12" s="25" t="s">
        <v>12</v>
      </c>
      <c r="B12" s="26"/>
      <c r="C12" s="370" t="s">
        <v>13</v>
      </c>
      <c r="D12" s="370"/>
      <c r="E12" s="370"/>
      <c r="F12" s="370"/>
      <c r="G12" s="370"/>
      <c r="H12" s="370"/>
      <c r="I12" s="27"/>
      <c r="J12" s="38"/>
      <c r="K12" s="39"/>
      <c r="L12" s="184"/>
      <c r="M12" s="182"/>
      <c r="N12" s="24"/>
      <c r="O12"/>
      <c r="P12"/>
      <c r="Q12"/>
      <c r="R12" s="15"/>
      <c r="S12" s="15"/>
      <c r="T12" s="15"/>
      <c r="U12" s="15"/>
      <c r="V12" s="15"/>
      <c r="W12" s="15"/>
      <c r="X12" s="16"/>
      <c r="Y12" s="16"/>
      <c r="Z12" s="15"/>
      <c r="AA12" s="15"/>
      <c r="AB12" s="15"/>
      <c r="AC12" s="15"/>
      <c r="AD12" s="15"/>
      <c r="AE12" s="15"/>
      <c r="AF12" s="16"/>
      <c r="AG12" s="16"/>
      <c r="AH12" s="15"/>
      <c r="AI12" s="15"/>
      <c r="AJ12" s="15"/>
      <c r="AK12" s="15"/>
      <c r="AL12" s="15"/>
      <c r="AM12" s="15"/>
      <c r="AN12" s="27" t="s">
        <v>13</v>
      </c>
      <c r="AO12" s="27" t="s">
        <v>7</v>
      </c>
      <c r="AP12" s="27" t="s">
        <v>7</v>
      </c>
      <c r="AQ12" s="27" t="s">
        <v>7</v>
      </c>
      <c r="AR12" s="27" t="s">
        <v>7</v>
      </c>
      <c r="AS12" s="27" t="s">
        <v>7</v>
      </c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5"/>
      <c r="BG12" s="15"/>
      <c r="BH12" s="15"/>
      <c r="BI12" s="15"/>
      <c r="BJ12" s="15"/>
      <c r="BK12" s="15"/>
      <c r="BL12" s="15"/>
      <c r="BM12" s="17"/>
      <c r="BN12" s="17"/>
      <c r="BO12" s="17"/>
      <c r="BP12" s="18"/>
      <c r="BQ12" s="18"/>
      <c r="BR12" s="18"/>
      <c r="BS12" s="17"/>
      <c r="BT12" s="17"/>
      <c r="BU12" s="17"/>
      <c r="BV12" s="18"/>
      <c r="BW12" s="18"/>
      <c r="BX12" s="18"/>
    </row>
    <row r="13" spans="1:76" s="12" customFormat="1" hidden="1" x14ac:dyDescent="0.2">
      <c r="A13" s="19"/>
      <c r="B13" s="13"/>
      <c r="C13" s="40"/>
      <c r="D13" s="31" t="s">
        <v>14</v>
      </c>
      <c r="E13" s="32"/>
      <c r="G13" s="25"/>
      <c r="H13" s="33"/>
      <c r="I13" s="37"/>
      <c r="J13" s="35"/>
      <c r="K13" s="36"/>
      <c r="L13" s="183"/>
      <c r="M13" s="182"/>
      <c r="N13" s="24"/>
      <c r="R13" s="15"/>
      <c r="S13" s="15"/>
      <c r="T13" s="15"/>
      <c r="U13" s="15"/>
      <c r="V13" s="15"/>
      <c r="W13" s="15"/>
      <c r="X13" s="16"/>
      <c r="Y13" s="16"/>
      <c r="Z13" s="15"/>
      <c r="AA13" s="15"/>
      <c r="AB13" s="15"/>
      <c r="AC13" s="15"/>
      <c r="AD13" s="15"/>
      <c r="AE13" s="15"/>
      <c r="AF13" s="16"/>
      <c r="AG13" s="16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5"/>
      <c r="BG13" s="15"/>
      <c r="BH13" s="15"/>
      <c r="BI13" s="15"/>
      <c r="BJ13" s="15"/>
      <c r="BK13" s="15"/>
      <c r="BL13" s="15"/>
      <c r="BM13" s="17"/>
      <c r="BN13" s="17"/>
      <c r="BO13" s="17"/>
      <c r="BP13" s="18"/>
      <c r="BQ13" s="18"/>
      <c r="BR13" s="18"/>
      <c r="BS13" s="17"/>
      <c r="BT13" s="17"/>
      <c r="BU13" s="17"/>
      <c r="BV13" s="18"/>
      <c r="BW13" s="18"/>
      <c r="BX13" s="18"/>
    </row>
    <row r="14" spans="1:76" s="12" customFormat="1" hidden="1" x14ac:dyDescent="0.2">
      <c r="A14" s="19"/>
      <c r="B14" s="13"/>
      <c r="C14" s="14"/>
      <c r="D14" s="24"/>
      <c r="E14" s="16"/>
      <c r="F14" s="19"/>
      <c r="G14" s="5"/>
      <c r="H14" s="5"/>
      <c r="I14" s="5" t="s">
        <v>15</v>
      </c>
      <c r="J14" s="371"/>
      <c r="K14" s="372"/>
      <c r="L14" s="181"/>
      <c r="M14" s="185"/>
      <c r="N14" s="41"/>
      <c r="R14" s="15"/>
      <c r="S14" s="15"/>
      <c r="T14" s="15"/>
      <c r="U14" s="15"/>
      <c r="V14" s="15"/>
      <c r="W14" s="15"/>
      <c r="X14" s="16"/>
      <c r="Y14" s="16"/>
      <c r="Z14" s="15"/>
      <c r="AA14" s="15"/>
      <c r="AB14" s="15"/>
      <c r="AC14" s="15"/>
      <c r="AD14" s="15"/>
      <c r="AE14" s="15"/>
      <c r="AF14" s="16"/>
      <c r="AG14" s="16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5"/>
      <c r="BG14" s="15"/>
      <c r="BH14" s="15"/>
      <c r="BI14" s="15"/>
      <c r="BJ14" s="15"/>
      <c r="BK14" s="15"/>
      <c r="BL14" s="15"/>
      <c r="BM14" s="17"/>
      <c r="BN14" s="17"/>
      <c r="BO14" s="17"/>
      <c r="BP14" s="18"/>
      <c r="BQ14" s="18"/>
      <c r="BR14" s="18"/>
      <c r="BS14" s="17"/>
      <c r="BT14" s="17"/>
      <c r="BU14" s="17"/>
      <c r="BV14" s="18"/>
      <c r="BW14" s="18"/>
      <c r="BX14" s="18"/>
    </row>
    <row r="15" spans="1:76" s="42" customFormat="1" hidden="1" x14ac:dyDescent="0.2">
      <c r="A15" s="3"/>
      <c r="B15" s="2"/>
      <c r="C15" s="43"/>
      <c r="D15" s="14"/>
      <c r="E15"/>
      <c r="F15" s="44"/>
      <c r="G15" s="5" t="s">
        <v>16</v>
      </c>
      <c r="H15" s="366" t="s">
        <v>17</v>
      </c>
      <c r="I15" s="366"/>
      <c r="J15" s="367"/>
      <c r="K15" s="368"/>
      <c r="L15" s="184"/>
      <c r="M15" s="186"/>
      <c r="N15" s="45"/>
      <c r="O15"/>
      <c r="P15"/>
      <c r="Q15"/>
      <c r="R15" s="46"/>
      <c r="S15" s="46"/>
      <c r="T15" s="46"/>
      <c r="U15" s="46"/>
      <c r="V15" s="46"/>
      <c r="W15" s="46"/>
      <c r="X15" s="16"/>
      <c r="Y15" s="16"/>
      <c r="Z15" s="46"/>
      <c r="AA15" s="46"/>
      <c r="AB15" s="46"/>
      <c r="AC15" s="46"/>
      <c r="AD15" s="46"/>
      <c r="AE15" s="46"/>
      <c r="AF15" s="16"/>
      <c r="AG15" s="1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16" t="s">
        <v>17</v>
      </c>
      <c r="AU15" s="16" t="s">
        <v>7</v>
      </c>
      <c r="AV15" s="32" t="s">
        <v>7</v>
      </c>
      <c r="AW15" s="32" t="s">
        <v>7</v>
      </c>
      <c r="AX15" s="16"/>
      <c r="AY15" s="16"/>
      <c r="AZ15" s="16"/>
      <c r="BA15" s="16"/>
      <c r="BB15" s="16"/>
      <c r="BC15" s="16"/>
      <c r="BD15" s="16"/>
      <c r="BE15" s="16"/>
      <c r="BF15" s="46"/>
      <c r="BG15" s="46"/>
      <c r="BH15" s="46"/>
      <c r="BI15" s="46"/>
      <c r="BJ15" s="46"/>
      <c r="BK15" s="46"/>
      <c r="BL15" s="46"/>
      <c r="BM15" s="47"/>
      <c r="BN15" s="47"/>
      <c r="BO15" s="47"/>
      <c r="BP15" s="18"/>
      <c r="BQ15" s="18"/>
      <c r="BR15" s="18"/>
      <c r="BS15" s="47"/>
      <c r="BT15" s="47"/>
      <c r="BU15" s="47"/>
      <c r="BV15" s="18"/>
      <c r="BW15" s="18"/>
      <c r="BX15" s="18"/>
    </row>
    <row r="16" spans="1:76" s="42" customFormat="1" hidden="1" x14ac:dyDescent="0.2">
      <c r="A16" s="3"/>
      <c r="B16" s="2"/>
      <c r="C16" s="43"/>
      <c r="D16" s="14"/>
      <c r="E16" s="44"/>
      <c r="F16" s="44"/>
      <c r="G16" s="34"/>
      <c r="H16" s="366" t="s">
        <v>18</v>
      </c>
      <c r="I16" s="366"/>
      <c r="J16" s="367"/>
      <c r="K16" s="368"/>
      <c r="L16" s="181"/>
      <c r="M16" s="183"/>
      <c r="N16" s="34"/>
      <c r="O16"/>
      <c r="P16"/>
      <c r="Q16"/>
      <c r="R16" s="46"/>
      <c r="S16" s="46"/>
      <c r="T16" s="46"/>
      <c r="U16" s="46"/>
      <c r="V16" s="46"/>
      <c r="W16" s="46"/>
      <c r="X16" s="16"/>
      <c r="Y16" s="16"/>
      <c r="Z16" s="46"/>
      <c r="AA16" s="46"/>
      <c r="AB16" s="46"/>
      <c r="AC16" s="46"/>
      <c r="AD16" s="46"/>
      <c r="AE16" s="46"/>
      <c r="AF16" s="16"/>
      <c r="AG16" s="1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16"/>
      <c r="AU16" s="16"/>
      <c r="AV16" s="16"/>
      <c r="AW16" s="16"/>
      <c r="AX16" s="16" t="s">
        <v>18</v>
      </c>
      <c r="AY16" s="16" t="s">
        <v>7</v>
      </c>
      <c r="AZ16" s="32" t="s">
        <v>7</v>
      </c>
      <c r="BA16" s="32" t="s">
        <v>7</v>
      </c>
      <c r="BB16" s="16"/>
      <c r="BC16" s="16"/>
      <c r="BD16" s="16"/>
      <c r="BE16" s="16"/>
      <c r="BF16" s="46"/>
      <c r="BG16" s="46"/>
      <c r="BH16" s="46"/>
      <c r="BI16" s="46"/>
      <c r="BJ16" s="46"/>
      <c r="BK16" s="46"/>
      <c r="BL16" s="46"/>
      <c r="BM16" s="47"/>
      <c r="BN16" s="47"/>
      <c r="BO16" s="47"/>
      <c r="BP16" s="18"/>
      <c r="BQ16" s="18"/>
      <c r="BR16" s="18"/>
      <c r="BS16" s="47"/>
      <c r="BT16" s="47"/>
      <c r="BU16" s="47"/>
      <c r="BV16" s="18"/>
      <c r="BW16" s="18"/>
      <c r="BX16" s="18"/>
    </row>
    <row r="17" spans="1:76" s="42" customFormat="1" hidden="1" x14ac:dyDescent="0.2">
      <c r="A17" s="3"/>
      <c r="B17" s="2"/>
      <c r="C17" s="43"/>
      <c r="D17" s="14"/>
      <c r="E17"/>
      <c r="F17"/>
      <c r="G17" s="5"/>
      <c r="H17" s="366" t="s">
        <v>19</v>
      </c>
      <c r="I17" s="366"/>
      <c r="J17" s="367"/>
      <c r="K17" s="368"/>
      <c r="L17" s="181"/>
      <c r="M17" s="183"/>
      <c r="N17" s="34"/>
      <c r="O17"/>
      <c r="P17"/>
      <c r="Q17"/>
      <c r="R17" s="46"/>
      <c r="S17" s="46"/>
      <c r="T17" s="46"/>
      <c r="U17" s="46"/>
      <c r="V17" s="46"/>
      <c r="W17" s="46"/>
      <c r="X17" s="16"/>
      <c r="Y17" s="16"/>
      <c r="Z17" s="46"/>
      <c r="AA17" s="46"/>
      <c r="AB17" s="46"/>
      <c r="AC17" s="46"/>
      <c r="AD17" s="46"/>
      <c r="AE17" s="46"/>
      <c r="AF17" s="16"/>
      <c r="AG17" s="1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16"/>
      <c r="AU17" s="16"/>
      <c r="AV17" s="16"/>
      <c r="AW17" s="16"/>
      <c r="AX17" s="16"/>
      <c r="AY17" s="16"/>
      <c r="AZ17" s="16"/>
      <c r="BA17" s="16"/>
      <c r="BB17" s="16" t="s">
        <v>19</v>
      </c>
      <c r="BC17" s="16" t="s">
        <v>7</v>
      </c>
      <c r="BD17" s="32" t="s">
        <v>7</v>
      </c>
      <c r="BE17" s="32" t="s">
        <v>7</v>
      </c>
      <c r="BF17" s="46"/>
      <c r="BG17" s="46"/>
      <c r="BH17" s="46"/>
      <c r="BI17" s="46"/>
      <c r="BJ17" s="46"/>
      <c r="BK17" s="46"/>
      <c r="BL17" s="46"/>
      <c r="BM17" s="47"/>
      <c r="BN17" s="47"/>
      <c r="BO17" s="47"/>
      <c r="BP17" s="18"/>
      <c r="BQ17" s="18"/>
      <c r="BR17" s="18"/>
      <c r="BS17" s="47"/>
      <c r="BT17" s="47"/>
      <c r="BU17" s="47"/>
      <c r="BV17" s="18"/>
      <c r="BW17" s="18"/>
      <c r="BX17" s="18"/>
    </row>
    <row r="18" spans="1:76" s="42" customFormat="1" hidden="1" x14ac:dyDescent="0.2">
      <c r="A18" s="3"/>
      <c r="B18" s="2"/>
      <c r="C18" s="43"/>
      <c r="D18" s="14"/>
      <c r="G18" s="5"/>
      <c r="H18" s="19"/>
      <c r="I18" s="19"/>
      <c r="J18" s="48"/>
      <c r="K18" s="48"/>
      <c r="L18" s="181"/>
      <c r="M18" s="183"/>
      <c r="N18" s="34"/>
      <c r="R18" s="46"/>
      <c r="S18" s="46"/>
      <c r="T18" s="46"/>
      <c r="U18" s="46"/>
      <c r="V18" s="46"/>
      <c r="W18" s="46"/>
      <c r="X18" s="16"/>
      <c r="Y18" s="16"/>
      <c r="Z18" s="46"/>
      <c r="AA18" s="46"/>
      <c r="AB18" s="46"/>
      <c r="AC18" s="46"/>
      <c r="AD18" s="46"/>
      <c r="AE18" s="46"/>
      <c r="AF18" s="16"/>
      <c r="AG18" s="1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46"/>
      <c r="BG18" s="46"/>
      <c r="BH18" s="46"/>
      <c r="BI18" s="46"/>
      <c r="BJ18" s="46"/>
      <c r="BK18" s="46"/>
      <c r="BL18" s="46"/>
      <c r="BM18" s="47"/>
      <c r="BN18" s="47"/>
      <c r="BO18" s="47"/>
      <c r="BP18" s="18"/>
      <c r="BQ18" s="18"/>
      <c r="BR18" s="18"/>
      <c r="BS18" s="47"/>
      <c r="BT18" s="47"/>
      <c r="BU18" s="47"/>
      <c r="BV18" s="18"/>
      <c r="BW18" s="18"/>
      <c r="BX18" s="18"/>
    </row>
    <row r="19" spans="1:76" s="42" customFormat="1" hidden="1" x14ac:dyDescent="0.2">
      <c r="A19" s="3"/>
      <c r="B19" s="2"/>
      <c r="C19" s="43"/>
      <c r="D19" s="14"/>
      <c r="G19" s="20" t="s">
        <v>20</v>
      </c>
      <c r="H19" s="21"/>
      <c r="I19" s="5"/>
      <c r="K19" s="5"/>
      <c r="L19" s="181"/>
      <c r="M19" s="183"/>
      <c r="N19" s="34"/>
      <c r="R19" s="46"/>
      <c r="S19" s="46"/>
      <c r="T19" s="46"/>
      <c r="U19" s="46"/>
      <c r="V19" s="46"/>
      <c r="W19" s="46"/>
      <c r="X19" s="16"/>
      <c r="Y19" s="16"/>
      <c r="Z19" s="46"/>
      <c r="AA19" s="46"/>
      <c r="AB19" s="46"/>
      <c r="AC19" s="46"/>
      <c r="AD19" s="46"/>
      <c r="AE19" s="46"/>
      <c r="AF19" s="16"/>
      <c r="AG19" s="1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46"/>
      <c r="BG19" s="46"/>
      <c r="BH19" s="46"/>
      <c r="BI19" s="46"/>
      <c r="BJ19" s="46"/>
      <c r="BK19" s="46"/>
      <c r="BL19" s="46"/>
      <c r="BM19" s="47"/>
      <c r="BN19" s="47"/>
      <c r="BO19" s="47"/>
      <c r="BP19" s="18"/>
      <c r="BQ19" s="18"/>
      <c r="BR19" s="18"/>
      <c r="BS19" s="47"/>
      <c r="BT19" s="47"/>
      <c r="BU19" s="47"/>
      <c r="BV19" s="18"/>
      <c r="BW19" s="18"/>
      <c r="BX19" s="18"/>
    </row>
    <row r="20" spans="1:76" s="42" customFormat="1" hidden="1" x14ac:dyDescent="0.2">
      <c r="A20" s="3"/>
      <c r="B20" s="2"/>
      <c r="C20" s="43"/>
      <c r="D20" s="14"/>
      <c r="E20" s="44"/>
      <c r="F20" s="44"/>
      <c r="G20" s="45"/>
      <c r="H20" s="21"/>
      <c r="I20" s="5"/>
      <c r="K20" s="5"/>
      <c r="L20" s="181"/>
      <c r="M20" s="183"/>
      <c r="N20" s="34"/>
      <c r="R20" s="46"/>
      <c r="S20" s="46"/>
      <c r="T20" s="46"/>
      <c r="U20" s="46"/>
      <c r="V20" s="46"/>
      <c r="W20" s="46"/>
      <c r="X20" s="16"/>
      <c r="Y20" s="16"/>
      <c r="Z20" s="46"/>
      <c r="AA20" s="46"/>
      <c r="AB20" s="46"/>
      <c r="AC20" s="46"/>
      <c r="AD20" s="46"/>
      <c r="AE20" s="46"/>
      <c r="AF20" s="16"/>
      <c r="AG20" s="1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46"/>
      <c r="BG20" s="46"/>
      <c r="BH20" s="46"/>
      <c r="BI20" s="46"/>
      <c r="BJ20" s="46"/>
      <c r="BK20" s="46"/>
      <c r="BL20" s="46"/>
      <c r="BM20" s="47"/>
      <c r="BN20" s="47"/>
      <c r="BO20" s="47"/>
      <c r="BP20" s="18"/>
      <c r="BQ20" s="18"/>
      <c r="BR20" s="18"/>
      <c r="BS20" s="47"/>
      <c r="BT20" s="47"/>
      <c r="BU20" s="47"/>
      <c r="BV20" s="18"/>
      <c r="BW20" s="18"/>
      <c r="BX20" s="18"/>
    </row>
    <row r="21" spans="1:76" s="42" customFormat="1" ht="25.5" hidden="1" outlineLevel="1" x14ac:dyDescent="0.2">
      <c r="A21"/>
      <c r="B21" s="2"/>
      <c r="C21" s="21" t="s">
        <v>21</v>
      </c>
      <c r="D21" s="369" t="s">
        <v>22</v>
      </c>
      <c r="E21" s="369"/>
      <c r="F21" s="369"/>
      <c r="G21" s="369"/>
      <c r="H21" s="369"/>
      <c r="I21" s="369"/>
      <c r="J21" s="369"/>
      <c r="K21" s="15"/>
      <c r="L21" s="187"/>
      <c r="M21" s="187"/>
      <c r="N21" s="34"/>
      <c r="O21"/>
      <c r="P21"/>
      <c r="Q21" s="47"/>
      <c r="R21" s="46"/>
      <c r="S21" s="46"/>
      <c r="T21" s="46"/>
      <c r="U21" s="46"/>
      <c r="V21" s="46"/>
      <c r="W21" s="46"/>
      <c r="X21" s="16"/>
      <c r="Y21" s="16"/>
      <c r="Z21" s="46"/>
      <c r="AA21" s="46"/>
      <c r="AB21" s="46"/>
      <c r="AC21" s="46"/>
      <c r="AD21" s="46"/>
      <c r="AE21" s="46"/>
      <c r="AF21" s="16"/>
      <c r="AG21" s="1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46" t="s">
        <v>22</v>
      </c>
      <c r="BG21" s="46" t="s">
        <v>7</v>
      </c>
      <c r="BH21" s="46" t="s">
        <v>7</v>
      </c>
      <c r="BI21" s="46" t="s">
        <v>7</v>
      </c>
      <c r="BJ21" s="46" t="s">
        <v>7</v>
      </c>
      <c r="BK21" s="46" t="s">
        <v>7</v>
      </c>
      <c r="BL21" s="46" t="s">
        <v>7</v>
      </c>
      <c r="BM21" s="47"/>
      <c r="BN21" s="47"/>
      <c r="BO21" s="47"/>
      <c r="BP21" s="18"/>
      <c r="BQ21" s="18"/>
      <c r="BR21" s="18"/>
      <c r="BS21" s="47"/>
      <c r="BT21" s="47"/>
      <c r="BU21" s="47"/>
      <c r="BV21" s="18"/>
      <c r="BW21" s="18"/>
      <c r="BX21" s="18"/>
    </row>
    <row r="22" spans="1:76" s="42" customFormat="1" hidden="1" outlineLevel="1" x14ac:dyDescent="0.2">
      <c r="B22" s="2"/>
      <c r="C22" s="43"/>
      <c r="D22" s="16"/>
      <c r="E22" s="12"/>
      <c r="G22" s="31" t="s">
        <v>23</v>
      </c>
      <c r="H22" s="31"/>
      <c r="I22" s="49"/>
      <c r="K22" s="5"/>
      <c r="L22" s="181"/>
      <c r="M22" s="181"/>
      <c r="N22" s="34"/>
      <c r="R22" s="46"/>
      <c r="S22" s="46"/>
      <c r="T22" s="46"/>
      <c r="U22" s="46"/>
      <c r="V22" s="46"/>
      <c r="W22" s="46"/>
      <c r="X22" s="16"/>
      <c r="Y22" s="16"/>
      <c r="Z22" s="46"/>
      <c r="AA22" s="46"/>
      <c r="AB22" s="46"/>
      <c r="AC22" s="46"/>
      <c r="AD22" s="46"/>
      <c r="AE22" s="46"/>
      <c r="AF22" s="16"/>
      <c r="AG22" s="1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46"/>
      <c r="BG22" s="46"/>
      <c r="BH22" s="46"/>
      <c r="BI22" s="46"/>
      <c r="BJ22" s="46"/>
      <c r="BK22" s="46"/>
      <c r="BL22" s="46"/>
      <c r="BM22" s="47"/>
      <c r="BN22" s="47"/>
      <c r="BO22" s="47"/>
      <c r="BP22" s="18"/>
      <c r="BQ22" s="18"/>
      <c r="BR22" s="18"/>
      <c r="BS22" s="47"/>
      <c r="BT22" s="47"/>
      <c r="BU22" s="47"/>
      <c r="BV22" s="18"/>
      <c r="BW22" s="18"/>
      <c r="BX22" s="18"/>
    </row>
    <row r="23" spans="1:76" s="12" customFormat="1" ht="12.75" hidden="1" customHeight="1" collapsed="1" x14ac:dyDescent="0.2">
      <c r="B23" s="2"/>
      <c r="C23" s="50"/>
      <c r="D23" s="34"/>
      <c r="F23" s="34"/>
      <c r="G23" s="34"/>
      <c r="H23" s="21"/>
      <c r="I23" s="5"/>
      <c r="K23" s="5"/>
      <c r="L23" s="181"/>
      <c r="M23" s="183"/>
      <c r="N23" s="34"/>
      <c r="R23" s="15"/>
      <c r="S23" s="15"/>
      <c r="T23" s="15"/>
      <c r="U23" s="15"/>
      <c r="V23" s="15"/>
      <c r="W23" s="15"/>
      <c r="X23" s="16"/>
      <c r="Y23" s="16"/>
      <c r="Z23" s="15"/>
      <c r="AA23" s="15"/>
      <c r="AB23" s="15"/>
      <c r="AC23" s="15"/>
      <c r="AD23" s="15"/>
      <c r="AE23" s="15"/>
      <c r="AF23" s="16"/>
      <c r="AG23" s="16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5"/>
      <c r="BG23" s="15"/>
      <c r="BH23" s="15"/>
      <c r="BI23" s="15"/>
      <c r="BJ23" s="15"/>
      <c r="BK23" s="15"/>
      <c r="BL23" s="15"/>
      <c r="BM23" s="17"/>
      <c r="BN23" s="17"/>
      <c r="BO23" s="17"/>
      <c r="BP23" s="18"/>
      <c r="BQ23" s="18"/>
      <c r="BR23" s="18"/>
      <c r="BS23" s="17"/>
      <c r="BT23" s="17"/>
      <c r="BU23" s="17"/>
      <c r="BV23" s="18"/>
      <c r="BW23" s="18"/>
      <c r="BX23" s="18"/>
    </row>
    <row r="24" spans="1:76" s="12" customFormat="1" hidden="1" x14ac:dyDescent="0.2">
      <c r="B24" s="51"/>
      <c r="C24" s="51"/>
      <c r="D24" s="52" t="s">
        <v>24</v>
      </c>
      <c r="E24" s="5"/>
      <c r="F24" s="5"/>
      <c r="G24" s="34"/>
      <c r="H24" s="5"/>
      <c r="I24" s="5"/>
      <c r="K24" s="5"/>
      <c r="L24" s="181"/>
      <c r="M24" s="181"/>
      <c r="N24" s="5"/>
      <c r="R24" s="15"/>
      <c r="S24" s="15"/>
      <c r="T24" s="15"/>
      <c r="U24" s="15"/>
      <c r="V24" s="15"/>
      <c r="W24" s="15"/>
      <c r="X24" s="16"/>
      <c r="Y24" s="16"/>
      <c r="Z24" s="15"/>
      <c r="AA24" s="15"/>
      <c r="AB24" s="15"/>
      <c r="AC24" s="15"/>
      <c r="AD24" s="15"/>
      <c r="AE24" s="15"/>
      <c r="AF24" s="16"/>
      <c r="AG24" s="16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5"/>
      <c r="BG24" s="15"/>
      <c r="BH24" s="15"/>
      <c r="BI24" s="15"/>
      <c r="BJ24" s="15"/>
      <c r="BK24" s="15"/>
      <c r="BL24" s="15"/>
      <c r="BM24" s="17"/>
      <c r="BN24" s="17"/>
      <c r="BO24" s="17"/>
      <c r="BP24" s="18"/>
      <c r="BQ24" s="18"/>
      <c r="BR24" s="18"/>
      <c r="BS24" s="17"/>
      <c r="BT24" s="17"/>
      <c r="BU24" s="17"/>
      <c r="BV24" s="18"/>
      <c r="BW24" s="18"/>
      <c r="BX24" s="18"/>
    </row>
    <row r="25" spans="1:76" s="52" customFormat="1" ht="12.75" hidden="1" customHeight="1" x14ac:dyDescent="0.2">
      <c r="B25" s="53"/>
      <c r="C25" s="53"/>
      <c r="D25" s="14" t="s">
        <v>25</v>
      </c>
      <c r="F25" s="54"/>
      <c r="G25" s="55"/>
      <c r="H25" s="54"/>
      <c r="I25" s="56">
        <v>36117.839999999997</v>
      </c>
      <c r="J25" s="34" t="s">
        <v>26</v>
      </c>
      <c r="L25" s="188"/>
      <c r="M25" s="179"/>
      <c r="N25" s="12"/>
      <c r="R25" s="15"/>
      <c r="S25" s="15"/>
      <c r="T25" s="15"/>
      <c r="U25" s="15"/>
      <c r="V25" s="15"/>
      <c r="W25" s="15"/>
      <c r="X25" s="16"/>
      <c r="Y25" s="16"/>
      <c r="Z25" s="15"/>
      <c r="AA25" s="15"/>
      <c r="AB25" s="15"/>
      <c r="AC25" s="15"/>
      <c r="AD25" s="15"/>
      <c r="AE25" s="15"/>
      <c r="AF25" s="16"/>
      <c r="AG25" s="16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5"/>
      <c r="BG25" s="15"/>
      <c r="BH25" s="15"/>
      <c r="BI25" s="15"/>
      <c r="BJ25" s="15"/>
      <c r="BK25" s="15"/>
      <c r="BL25" s="15"/>
      <c r="BM25" s="17"/>
      <c r="BN25" s="17"/>
      <c r="BO25" s="17"/>
      <c r="BP25" s="18"/>
      <c r="BQ25" s="18"/>
      <c r="BR25" s="18"/>
      <c r="BS25" s="17"/>
      <c r="BT25" s="17"/>
      <c r="BU25" s="17"/>
      <c r="BV25" s="18"/>
      <c r="BW25" s="18"/>
      <c r="BX25" s="18"/>
    </row>
    <row r="26" spans="1:76" s="52" customFormat="1" hidden="1" x14ac:dyDescent="0.2">
      <c r="B26" s="53"/>
      <c r="C26" s="53"/>
      <c r="D26" s="14"/>
      <c r="F26" s="57"/>
      <c r="G26" s="57"/>
      <c r="H26" s="57"/>
      <c r="I26" s="34"/>
      <c r="K26" s="12"/>
      <c r="L26" s="179"/>
      <c r="M26" s="179"/>
      <c r="N26" s="12"/>
      <c r="R26" s="15"/>
      <c r="S26" s="15"/>
      <c r="T26" s="15"/>
      <c r="U26" s="15"/>
      <c r="V26" s="15"/>
      <c r="W26" s="15"/>
      <c r="X26" s="16"/>
      <c r="Y26" s="16"/>
      <c r="Z26" s="15"/>
      <c r="AA26" s="15"/>
      <c r="AB26" s="15"/>
      <c r="AC26" s="15"/>
      <c r="AD26" s="15"/>
      <c r="AE26" s="15"/>
      <c r="AF26" s="16"/>
      <c r="AG26" s="16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5"/>
      <c r="BG26" s="15"/>
      <c r="BH26" s="15"/>
      <c r="BI26" s="15"/>
      <c r="BJ26" s="15"/>
      <c r="BK26" s="15"/>
      <c r="BL26" s="15"/>
      <c r="BM26" s="17"/>
      <c r="BN26" s="17"/>
      <c r="BO26" s="17"/>
      <c r="BP26" s="18"/>
      <c r="BQ26" s="18"/>
      <c r="BR26" s="18"/>
      <c r="BS26" s="17"/>
      <c r="BT26" s="17"/>
      <c r="BU26" s="17"/>
      <c r="BV26" s="18"/>
      <c r="BW26" s="18"/>
      <c r="BX26" s="18"/>
    </row>
    <row r="27" spans="1:76" s="52" customFormat="1" hidden="1" x14ac:dyDescent="0.2">
      <c r="A27"/>
      <c r="B27" s="53"/>
      <c r="C27" s="53"/>
      <c r="D27" s="58" t="s">
        <v>27</v>
      </c>
      <c r="E27" s="364"/>
      <c r="F27" s="364"/>
      <c r="G27" s="364"/>
      <c r="H27" s="365"/>
      <c r="I27" s="365"/>
      <c r="J27" s="365"/>
      <c r="K27" s="42"/>
      <c r="L27" s="189"/>
      <c r="M27" s="189"/>
      <c r="N27" s="42"/>
      <c r="O27" s="17"/>
      <c r="P27" s="17"/>
      <c r="Q27"/>
      <c r="R27" s="15"/>
      <c r="S27" s="15"/>
      <c r="T27" s="15"/>
      <c r="U27" s="15"/>
      <c r="V27" s="15"/>
      <c r="W27" s="15"/>
      <c r="X27" s="16"/>
      <c r="Y27" s="16"/>
      <c r="Z27" s="15"/>
      <c r="AA27" s="15"/>
      <c r="AB27" s="15"/>
      <c r="AC27" s="15"/>
      <c r="AD27" s="15"/>
      <c r="AE27" s="15"/>
      <c r="AF27" s="16"/>
      <c r="AG27" s="16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5"/>
      <c r="BG27" s="15"/>
      <c r="BH27" s="15"/>
      <c r="BI27" s="15"/>
      <c r="BJ27" s="15"/>
      <c r="BK27" s="15"/>
      <c r="BL27" s="15"/>
      <c r="BM27" s="17" t="s">
        <v>7</v>
      </c>
      <c r="BN27" s="17" t="s">
        <v>7</v>
      </c>
      <c r="BO27" s="17" t="s">
        <v>7</v>
      </c>
      <c r="BP27" s="18" t="s">
        <v>7</v>
      </c>
      <c r="BQ27" s="18" t="s">
        <v>7</v>
      </c>
      <c r="BR27" s="18" t="s">
        <v>7</v>
      </c>
      <c r="BS27" s="17"/>
      <c r="BT27" s="17"/>
      <c r="BU27" s="17"/>
      <c r="BV27" s="18"/>
      <c r="BW27" s="18"/>
      <c r="BX27" s="18"/>
    </row>
    <row r="28" spans="1:76" s="52" customFormat="1" hidden="1" x14ac:dyDescent="0.2">
      <c r="B28" s="53"/>
      <c r="C28" s="53"/>
      <c r="D28" s="59"/>
      <c r="E28" s="60" t="s">
        <v>28</v>
      </c>
      <c r="F28" s="60"/>
      <c r="H28" s="61" t="s">
        <v>29</v>
      </c>
      <c r="J28" s="62" t="s">
        <v>30</v>
      </c>
      <c r="K28" s="12"/>
      <c r="L28" s="179"/>
      <c r="M28" s="179"/>
      <c r="N28" s="12"/>
      <c r="O28" s="17"/>
      <c r="P28" s="17"/>
      <c r="R28" s="15"/>
      <c r="S28" s="15"/>
      <c r="T28" s="15"/>
      <c r="U28" s="15"/>
      <c r="V28" s="15"/>
      <c r="W28" s="15"/>
      <c r="X28" s="16"/>
      <c r="Y28" s="16"/>
      <c r="Z28" s="15"/>
      <c r="AA28" s="15"/>
      <c r="AB28" s="15"/>
      <c r="AC28" s="15"/>
      <c r="AD28" s="15"/>
      <c r="AE28" s="15"/>
      <c r="AF28" s="16"/>
      <c r="AG28" s="16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5"/>
      <c r="BG28" s="15"/>
      <c r="BH28" s="15"/>
      <c r="BI28" s="15"/>
      <c r="BJ28" s="15"/>
      <c r="BK28" s="15"/>
      <c r="BL28" s="15"/>
      <c r="BM28" s="17"/>
      <c r="BN28" s="17"/>
      <c r="BO28" s="17"/>
      <c r="BP28" s="18"/>
      <c r="BQ28" s="18"/>
      <c r="BR28" s="18"/>
      <c r="BS28" s="17"/>
      <c r="BT28" s="17"/>
      <c r="BU28" s="17"/>
      <c r="BV28" s="18"/>
      <c r="BW28" s="18"/>
      <c r="BX28" s="18"/>
    </row>
    <row r="29" spans="1:76" s="52" customFormat="1" hidden="1" x14ac:dyDescent="0.2">
      <c r="B29" s="53"/>
      <c r="C29" s="53"/>
      <c r="D29" s="59"/>
      <c r="E29" s="63"/>
      <c r="F29" s="63"/>
      <c r="G29" s="63"/>
      <c r="H29" s="6"/>
      <c r="I29" s="6"/>
      <c r="K29" s="12"/>
      <c r="L29" s="179"/>
      <c r="M29" s="179"/>
      <c r="N29" s="12"/>
      <c r="O29" s="17"/>
      <c r="P29" s="17"/>
      <c r="R29" s="15"/>
      <c r="S29" s="15"/>
      <c r="T29" s="15"/>
      <c r="U29" s="15"/>
      <c r="V29" s="15"/>
      <c r="W29" s="15"/>
      <c r="X29" s="16"/>
      <c r="Y29" s="16"/>
      <c r="Z29" s="15"/>
      <c r="AA29" s="15"/>
      <c r="AB29" s="15"/>
      <c r="AC29" s="15"/>
      <c r="AD29" s="15"/>
      <c r="AE29" s="15"/>
      <c r="AF29" s="16"/>
      <c r="AG29" s="16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5"/>
      <c r="BG29" s="15"/>
      <c r="BH29" s="15"/>
      <c r="BI29" s="15"/>
      <c r="BJ29" s="15"/>
      <c r="BK29" s="15"/>
      <c r="BL29" s="15"/>
      <c r="BM29" s="17"/>
      <c r="BN29" s="17"/>
      <c r="BO29" s="17"/>
      <c r="BP29" s="18"/>
      <c r="BQ29" s="18"/>
      <c r="BR29" s="18"/>
      <c r="BS29" s="17"/>
      <c r="BT29" s="17"/>
      <c r="BU29" s="17"/>
      <c r="BV29" s="18"/>
      <c r="BW29" s="18"/>
      <c r="BX29" s="18"/>
    </row>
    <row r="30" spans="1:76" s="52" customFormat="1" hidden="1" x14ac:dyDescent="0.2">
      <c r="A30"/>
      <c r="B30" s="53"/>
      <c r="C30" s="53"/>
      <c r="D30" s="64" t="s">
        <v>31</v>
      </c>
      <c r="E30" s="364"/>
      <c r="F30" s="364"/>
      <c r="G30" s="364"/>
      <c r="H30" s="365"/>
      <c r="I30" s="365"/>
      <c r="J30" s="365"/>
      <c r="K30" s="12"/>
      <c r="L30" s="179"/>
      <c r="M30" s="179"/>
      <c r="N30" s="12"/>
      <c r="O30" s="17"/>
      <c r="P30" s="17"/>
      <c r="Q30"/>
      <c r="R30" s="15"/>
      <c r="S30" s="15"/>
      <c r="T30" s="15"/>
      <c r="U30" s="15"/>
      <c r="V30" s="15"/>
      <c r="W30" s="15"/>
      <c r="X30" s="16"/>
      <c r="Y30" s="16"/>
      <c r="Z30" s="15"/>
      <c r="AA30" s="15"/>
      <c r="AB30" s="15"/>
      <c r="AC30" s="15"/>
      <c r="AD30" s="15"/>
      <c r="AE30" s="15"/>
      <c r="AF30" s="16"/>
      <c r="AG30" s="16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5"/>
      <c r="BG30" s="15"/>
      <c r="BH30" s="15"/>
      <c r="BI30" s="15"/>
      <c r="BJ30" s="15"/>
      <c r="BK30" s="15"/>
      <c r="BL30" s="15"/>
      <c r="BM30" s="17"/>
      <c r="BN30" s="17"/>
      <c r="BO30" s="17"/>
      <c r="BP30" s="18"/>
      <c r="BQ30" s="18"/>
      <c r="BR30" s="18"/>
      <c r="BS30" s="17" t="s">
        <v>7</v>
      </c>
      <c r="BT30" s="17" t="s">
        <v>7</v>
      </c>
      <c r="BU30" s="17" t="s">
        <v>7</v>
      </c>
      <c r="BV30" s="18" t="s">
        <v>7</v>
      </c>
      <c r="BW30" s="18" t="s">
        <v>7</v>
      </c>
      <c r="BX30" s="18" t="s">
        <v>7</v>
      </c>
    </row>
    <row r="31" spans="1:76" s="52" customFormat="1" hidden="1" x14ac:dyDescent="0.2">
      <c r="A31" s="42"/>
      <c r="B31" s="2"/>
      <c r="C31" s="65"/>
      <c r="D31" s="5"/>
      <c r="E31" s="60" t="s">
        <v>28</v>
      </c>
      <c r="F31" s="60"/>
      <c r="H31" s="61" t="s">
        <v>29</v>
      </c>
      <c r="J31" s="62" t="s">
        <v>30</v>
      </c>
      <c r="L31" s="188"/>
      <c r="M31" s="188"/>
      <c r="R31" s="15"/>
      <c r="S31" s="15"/>
      <c r="T31" s="15"/>
      <c r="U31" s="15"/>
      <c r="V31" s="15"/>
      <c r="W31" s="15"/>
      <c r="X31" s="16"/>
      <c r="Y31" s="16"/>
      <c r="Z31" s="15"/>
      <c r="AA31" s="15"/>
      <c r="AB31" s="15"/>
      <c r="AC31" s="15"/>
      <c r="AD31" s="15"/>
      <c r="AE31" s="15"/>
      <c r="AF31" s="16"/>
      <c r="AG31" s="16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5"/>
      <c r="BG31" s="15"/>
      <c r="BH31" s="15"/>
      <c r="BI31" s="15"/>
      <c r="BJ31" s="15"/>
      <c r="BK31" s="15"/>
      <c r="BL31" s="15"/>
      <c r="BM31" s="17"/>
      <c r="BN31" s="17"/>
      <c r="BO31" s="17"/>
      <c r="BP31" s="18"/>
      <c r="BQ31" s="18"/>
      <c r="BR31" s="18"/>
      <c r="BS31" s="17"/>
      <c r="BT31" s="17"/>
      <c r="BU31" s="17"/>
      <c r="BV31" s="18"/>
      <c r="BW31" s="18"/>
      <c r="BX31" s="18"/>
    </row>
    <row r="32" spans="1:76" s="52" customFormat="1" hidden="1" x14ac:dyDescent="0.2">
      <c r="A32" s="66"/>
      <c r="B32" s="67"/>
      <c r="C32" s="66"/>
      <c r="D32" s="68"/>
      <c r="E32" s="69"/>
      <c r="F32" s="70"/>
      <c r="G32" s="70"/>
      <c r="H32" s="70"/>
      <c r="I32" s="70"/>
      <c r="J32" s="70"/>
      <c r="L32" s="188"/>
      <c r="M32" s="188"/>
      <c r="R32" s="15"/>
      <c r="S32" s="15"/>
      <c r="T32" s="15"/>
      <c r="U32" s="15"/>
      <c r="V32" s="15"/>
      <c r="W32" s="15"/>
      <c r="X32" s="16"/>
      <c r="Y32" s="16"/>
      <c r="Z32" s="15"/>
      <c r="AA32" s="15"/>
      <c r="AB32" s="15"/>
      <c r="AC32" s="15"/>
      <c r="AD32" s="15"/>
      <c r="AE32" s="15"/>
      <c r="AF32" s="16"/>
      <c r="AG32" s="16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5"/>
      <c r="BG32" s="15"/>
      <c r="BH32" s="15"/>
      <c r="BI32" s="15"/>
      <c r="BJ32" s="15"/>
      <c r="BK32" s="15"/>
      <c r="BL32" s="15"/>
      <c r="BM32" s="17"/>
      <c r="BN32" s="17"/>
      <c r="BO32" s="17"/>
      <c r="BP32" s="18"/>
      <c r="BQ32" s="18"/>
      <c r="BR32" s="18"/>
      <c r="BS32" s="17"/>
      <c r="BT32" s="17"/>
      <c r="BU32" s="17"/>
      <c r="BV32" s="18"/>
      <c r="BW32" s="18"/>
      <c r="BX32" s="18"/>
    </row>
    <row r="33" spans="1:76" s="71" customFormat="1" ht="22.5" customHeight="1" x14ac:dyDescent="0.2">
      <c r="A33" s="361" t="s">
        <v>32</v>
      </c>
      <c r="B33" s="361"/>
      <c r="C33" s="361" t="s">
        <v>33</v>
      </c>
      <c r="D33" s="362" t="s">
        <v>34</v>
      </c>
      <c r="E33" s="361" t="s">
        <v>35</v>
      </c>
      <c r="F33" s="361" t="s">
        <v>36</v>
      </c>
      <c r="G33" s="361" t="s">
        <v>37</v>
      </c>
      <c r="H33" s="361" t="s">
        <v>38</v>
      </c>
      <c r="I33" s="361" t="s">
        <v>39</v>
      </c>
      <c r="J33" s="361"/>
      <c r="K33" s="361"/>
      <c r="L33" s="361"/>
      <c r="M33" s="361"/>
      <c r="N33" s="361" t="s">
        <v>40</v>
      </c>
      <c r="O33" s="36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P33" s="73"/>
      <c r="BQ33" s="73"/>
      <c r="BR33" s="73"/>
      <c r="BV33" s="73"/>
      <c r="BW33" s="73"/>
      <c r="BX33" s="73"/>
    </row>
    <row r="34" spans="1:76" s="71" customFormat="1" ht="36" customHeight="1" x14ac:dyDescent="0.2">
      <c r="A34" s="361" t="s">
        <v>41</v>
      </c>
      <c r="B34" s="362" t="s">
        <v>42</v>
      </c>
      <c r="C34" s="361"/>
      <c r="D34" s="362"/>
      <c r="E34" s="361"/>
      <c r="F34" s="361"/>
      <c r="G34" s="361"/>
      <c r="H34" s="361"/>
      <c r="I34" s="361" t="s">
        <v>43</v>
      </c>
      <c r="J34" s="361"/>
      <c r="K34" s="361"/>
      <c r="L34" s="363" t="s">
        <v>44</v>
      </c>
      <c r="M34" s="363"/>
      <c r="N34" s="361"/>
      <c r="O34" s="361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P34" s="73"/>
      <c r="BQ34" s="73"/>
      <c r="BR34" s="73"/>
      <c r="BV34" s="73"/>
      <c r="BW34" s="73"/>
      <c r="BX34" s="73"/>
    </row>
    <row r="35" spans="1:76" s="71" customFormat="1" ht="45.75" customHeight="1" x14ac:dyDescent="0.2">
      <c r="A35" s="361"/>
      <c r="B35" s="362"/>
      <c r="C35" s="361"/>
      <c r="D35" s="362"/>
      <c r="E35" s="361"/>
      <c r="F35" s="361"/>
      <c r="G35" s="361"/>
      <c r="H35" s="361"/>
      <c r="I35" s="72" t="s">
        <v>45</v>
      </c>
      <c r="J35" s="72" t="s">
        <v>46</v>
      </c>
      <c r="K35" s="72" t="s">
        <v>47</v>
      </c>
      <c r="L35" s="190" t="s">
        <v>45</v>
      </c>
      <c r="M35" s="190" t="s">
        <v>46</v>
      </c>
      <c r="N35" s="72" t="s">
        <v>45</v>
      </c>
      <c r="O35" s="72" t="s">
        <v>46</v>
      </c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P35" s="73"/>
      <c r="BQ35" s="73"/>
      <c r="BR35" s="73"/>
      <c r="BV35" s="73"/>
      <c r="BW35" s="73"/>
      <c r="BX35" s="73"/>
    </row>
    <row r="36" spans="1:76" s="71" customFormat="1" ht="12.75" customHeight="1" x14ac:dyDescent="0.2">
      <c r="A36" s="74">
        <v>1</v>
      </c>
      <c r="B36" s="74">
        <v>2</v>
      </c>
      <c r="C36" s="74">
        <v>3</v>
      </c>
      <c r="D36" s="74">
        <v>4</v>
      </c>
      <c r="E36" s="74">
        <v>5</v>
      </c>
      <c r="F36" s="74">
        <v>6</v>
      </c>
      <c r="G36" s="74">
        <v>7</v>
      </c>
      <c r="H36" s="74">
        <v>8</v>
      </c>
      <c r="I36" s="74">
        <v>9</v>
      </c>
      <c r="J36" s="74">
        <v>10</v>
      </c>
      <c r="K36" s="74">
        <v>11</v>
      </c>
      <c r="L36" s="191">
        <v>12</v>
      </c>
      <c r="M36" s="191">
        <v>13</v>
      </c>
      <c r="N36" s="74">
        <v>14</v>
      </c>
      <c r="O36" s="74">
        <v>15</v>
      </c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P36" s="73"/>
      <c r="BQ36" s="73"/>
      <c r="BR36" s="73"/>
      <c r="BV36" s="73"/>
      <c r="BW36" s="73"/>
      <c r="BX36" s="73"/>
    </row>
    <row r="37" spans="1:76" s="75" customFormat="1" ht="15.75" customHeight="1" x14ac:dyDescent="0.2">
      <c r="A37" s="360" t="s">
        <v>48</v>
      </c>
      <c r="B37" s="359"/>
      <c r="C37" s="359"/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X37" s="9"/>
      <c r="Y37" s="9"/>
      <c r="AF37" s="9"/>
      <c r="AG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</row>
    <row r="38" spans="1:76" s="75" customFormat="1" ht="33.75" x14ac:dyDescent="0.2">
      <c r="A38" s="77" t="s">
        <v>49</v>
      </c>
      <c r="B38" s="77" t="s">
        <v>50</v>
      </c>
      <c r="C38" s="78" t="s">
        <v>51</v>
      </c>
      <c r="D38" s="78" t="s">
        <v>52</v>
      </c>
      <c r="E38" s="77" t="s">
        <v>53</v>
      </c>
      <c r="F38" s="79" t="s">
        <v>7</v>
      </c>
      <c r="G38" s="80">
        <v>8.9599999999999999E-2</v>
      </c>
      <c r="H38" s="79">
        <v>1089.18</v>
      </c>
      <c r="I38" s="80">
        <v>8.9599999999999999E-2</v>
      </c>
      <c r="J38" s="79">
        <v>1089.18</v>
      </c>
      <c r="K38" s="79">
        <v>1089.18</v>
      </c>
      <c r="L38" s="192">
        <v>8.9599999999999999E-2</v>
      </c>
      <c r="M38" s="193">
        <v>1089.18</v>
      </c>
      <c r="N38" s="80" t="s">
        <v>7</v>
      </c>
      <c r="O38" s="79" t="s">
        <v>7</v>
      </c>
      <c r="X38" s="9"/>
      <c r="Y38" s="9"/>
      <c r="AF38" s="9"/>
      <c r="AG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</row>
    <row r="39" spans="1:76" s="75" customFormat="1" ht="45" x14ac:dyDescent="0.2">
      <c r="A39" s="77" t="s">
        <v>50</v>
      </c>
      <c r="B39" s="77" t="s">
        <v>54</v>
      </c>
      <c r="C39" s="78" t="s">
        <v>55</v>
      </c>
      <c r="D39" s="78" t="s">
        <v>56</v>
      </c>
      <c r="E39" s="77" t="s">
        <v>57</v>
      </c>
      <c r="F39" s="79" t="s">
        <v>7</v>
      </c>
      <c r="G39" s="80">
        <v>0.77890000000000004</v>
      </c>
      <c r="H39" s="79">
        <v>453.26</v>
      </c>
      <c r="I39" s="80">
        <v>0.77890000000000004</v>
      </c>
      <c r="J39" s="79">
        <v>453.26</v>
      </c>
      <c r="K39" s="79">
        <v>453.26</v>
      </c>
      <c r="L39" s="192">
        <v>0.77890000000000004</v>
      </c>
      <c r="M39" s="193">
        <v>453.26</v>
      </c>
      <c r="N39" s="80" t="s">
        <v>7</v>
      </c>
      <c r="O39" s="79" t="s">
        <v>7</v>
      </c>
      <c r="X39" s="9"/>
      <c r="Y39" s="9"/>
      <c r="AF39" s="9"/>
      <c r="AG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</row>
    <row r="40" spans="1:76" s="75" customFormat="1" ht="22.5" x14ac:dyDescent="0.2">
      <c r="A40" s="77" t="s">
        <v>54</v>
      </c>
      <c r="B40" s="77" t="s">
        <v>58</v>
      </c>
      <c r="C40" s="78" t="s">
        <v>59</v>
      </c>
      <c r="D40" s="78" t="s">
        <v>60</v>
      </c>
      <c r="E40" s="77" t="s">
        <v>57</v>
      </c>
      <c r="F40" s="79" t="s">
        <v>7</v>
      </c>
      <c r="G40" s="80">
        <v>0.34739999999999999</v>
      </c>
      <c r="H40" s="79">
        <v>181.74</v>
      </c>
      <c r="I40" s="80">
        <v>0.34739999999999999</v>
      </c>
      <c r="J40" s="79">
        <v>181.74</v>
      </c>
      <c r="K40" s="79">
        <v>181.74</v>
      </c>
      <c r="L40" s="192">
        <v>0.34739999999999999</v>
      </c>
      <c r="M40" s="193">
        <v>181.74</v>
      </c>
      <c r="N40" s="80" t="s">
        <v>7</v>
      </c>
      <c r="O40" s="79" t="s">
        <v>7</v>
      </c>
      <c r="X40" s="9"/>
      <c r="Y40" s="9"/>
      <c r="AF40" s="9"/>
      <c r="AG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</row>
    <row r="41" spans="1:76" s="75" customFormat="1" ht="33.75" x14ac:dyDescent="0.2">
      <c r="A41" s="77" t="s">
        <v>58</v>
      </c>
      <c r="B41" s="77" t="s">
        <v>61</v>
      </c>
      <c r="C41" s="78" t="s">
        <v>62</v>
      </c>
      <c r="D41" s="78" t="s">
        <v>63</v>
      </c>
      <c r="E41" s="77" t="s">
        <v>57</v>
      </c>
      <c r="F41" s="79" t="s">
        <v>7</v>
      </c>
      <c r="G41" s="80">
        <v>0.34739999999999999</v>
      </c>
      <c r="H41" s="79">
        <v>2296.1</v>
      </c>
      <c r="I41" s="80">
        <v>0.34739999999999999</v>
      </c>
      <c r="J41" s="79">
        <v>2296.1</v>
      </c>
      <c r="K41" s="79">
        <v>2296.1</v>
      </c>
      <c r="L41" s="192">
        <v>0.34739999999999999</v>
      </c>
      <c r="M41" s="193">
        <v>2296.1</v>
      </c>
      <c r="N41" s="80" t="s">
        <v>7</v>
      </c>
      <c r="O41" s="79" t="s">
        <v>7</v>
      </c>
      <c r="X41" s="9"/>
      <c r="Y41" s="9"/>
      <c r="AF41" s="9"/>
      <c r="AG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</row>
    <row r="42" spans="1:76" s="75" customFormat="1" ht="45" x14ac:dyDescent="0.2">
      <c r="A42" s="77" t="s">
        <v>61</v>
      </c>
      <c r="B42" s="77" t="s">
        <v>64</v>
      </c>
      <c r="C42" s="78" t="s">
        <v>65</v>
      </c>
      <c r="D42" s="78" t="s">
        <v>66</v>
      </c>
      <c r="E42" s="77" t="s">
        <v>67</v>
      </c>
      <c r="F42" s="79" t="s">
        <v>7</v>
      </c>
      <c r="G42" s="169">
        <v>43.772399999999998</v>
      </c>
      <c r="H42" s="79">
        <v>28630.47</v>
      </c>
      <c r="I42" s="80">
        <v>43.772399999999998</v>
      </c>
      <c r="J42" s="79">
        <v>28630.47</v>
      </c>
      <c r="K42" s="79">
        <v>28630.47</v>
      </c>
      <c r="L42" s="192">
        <v>43.772399999999998</v>
      </c>
      <c r="M42" s="193">
        <v>28630.47</v>
      </c>
      <c r="N42" s="80" t="s">
        <v>7</v>
      </c>
      <c r="O42" s="79" t="s">
        <v>7</v>
      </c>
      <c r="X42" s="9"/>
      <c r="Y42" s="9"/>
      <c r="AF42" s="9"/>
      <c r="AG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</row>
    <row r="43" spans="1:76" s="75" customFormat="1" ht="45" x14ac:dyDescent="0.2">
      <c r="A43" s="77" t="s">
        <v>64</v>
      </c>
      <c r="B43" s="77" t="s">
        <v>68</v>
      </c>
      <c r="C43" s="201" t="s">
        <v>69</v>
      </c>
      <c r="D43" s="78" t="s">
        <v>70</v>
      </c>
      <c r="E43" s="77" t="s">
        <v>53</v>
      </c>
      <c r="F43" s="79" t="s">
        <v>7</v>
      </c>
      <c r="G43" s="168">
        <v>9.6000000000000002E-2</v>
      </c>
      <c r="H43" s="79">
        <v>148489.35</v>
      </c>
      <c r="I43" s="80">
        <v>9.6000000000000002E-2</v>
      </c>
      <c r="J43" s="79">
        <v>148489.35</v>
      </c>
      <c r="K43" s="79">
        <v>148489.35</v>
      </c>
      <c r="L43" s="168">
        <v>9.6000000000000002E-2</v>
      </c>
      <c r="M43" s="193">
        <v>148489.35</v>
      </c>
      <c r="N43" s="80" t="s">
        <v>7</v>
      </c>
      <c r="O43" s="79" t="s">
        <v>7</v>
      </c>
      <c r="X43" s="9"/>
      <c r="Y43" s="9"/>
      <c r="AF43" s="9"/>
      <c r="AG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</row>
    <row r="44" spans="1:76" s="75" customFormat="1" ht="33.75" x14ac:dyDescent="0.2">
      <c r="A44" s="77" t="s">
        <v>68</v>
      </c>
      <c r="B44" s="77" t="s">
        <v>71</v>
      </c>
      <c r="C44" s="78" t="s">
        <v>72</v>
      </c>
      <c r="D44" s="78" t="s">
        <v>73</v>
      </c>
      <c r="E44" s="77" t="s">
        <v>74</v>
      </c>
      <c r="F44" s="79" t="s">
        <v>7</v>
      </c>
      <c r="G44" s="80">
        <v>-177</v>
      </c>
      <c r="H44" s="79">
        <v>-33293.699999999997</v>
      </c>
      <c r="I44" s="80">
        <v>-177</v>
      </c>
      <c r="J44" s="79">
        <v>-33293.699999999997</v>
      </c>
      <c r="K44" s="79">
        <v>-33293.699999999997</v>
      </c>
      <c r="L44" s="192">
        <v>-177</v>
      </c>
      <c r="M44" s="193">
        <v>-33293.699999999997</v>
      </c>
      <c r="N44" s="80" t="s">
        <v>7</v>
      </c>
      <c r="O44" s="79" t="s">
        <v>7</v>
      </c>
      <c r="X44" s="9"/>
      <c r="Y44" s="9"/>
      <c r="AF44" s="9"/>
      <c r="AG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</row>
    <row r="45" spans="1:76" s="75" customFormat="1" ht="33.75" x14ac:dyDescent="0.2">
      <c r="A45" s="77" t="s">
        <v>71</v>
      </c>
      <c r="B45" s="77" t="s">
        <v>75</v>
      </c>
      <c r="C45" s="78" t="s">
        <v>76</v>
      </c>
      <c r="D45" s="78" t="s">
        <v>77</v>
      </c>
      <c r="E45" s="77" t="s">
        <v>74</v>
      </c>
      <c r="F45" s="79" t="s">
        <v>7</v>
      </c>
      <c r="G45" s="80">
        <v>-353</v>
      </c>
      <c r="H45" s="79">
        <v>-15394.33</v>
      </c>
      <c r="I45" s="80">
        <v>-353</v>
      </c>
      <c r="J45" s="79">
        <v>-15394.33</v>
      </c>
      <c r="K45" s="79">
        <v>-15394.33</v>
      </c>
      <c r="L45" s="192">
        <v>-353</v>
      </c>
      <c r="M45" s="193">
        <v>-15394.33</v>
      </c>
      <c r="N45" s="80" t="s">
        <v>7</v>
      </c>
      <c r="O45" s="79" t="s">
        <v>7</v>
      </c>
      <c r="X45" s="9"/>
      <c r="Y45" s="9"/>
      <c r="AF45" s="9"/>
      <c r="AG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</row>
    <row r="46" spans="1:76" s="75" customFormat="1" ht="45" x14ac:dyDescent="0.2">
      <c r="A46" s="77" t="s">
        <v>75</v>
      </c>
      <c r="B46" s="77" t="s">
        <v>78</v>
      </c>
      <c r="C46" s="201" t="s">
        <v>79</v>
      </c>
      <c r="D46" s="78" t="s">
        <v>80</v>
      </c>
      <c r="E46" s="77" t="s">
        <v>74</v>
      </c>
      <c r="F46" s="79" t="s">
        <v>7</v>
      </c>
      <c r="G46" s="168">
        <v>161</v>
      </c>
      <c r="H46" s="79">
        <v>231561.34</v>
      </c>
      <c r="I46" s="80">
        <v>161</v>
      </c>
      <c r="J46" s="79">
        <v>231561.34</v>
      </c>
      <c r="K46" s="79">
        <v>231561.34</v>
      </c>
      <c r="L46" s="168">
        <v>161</v>
      </c>
      <c r="M46" s="193">
        <v>231561.34</v>
      </c>
      <c r="N46" s="80" t="s">
        <v>7</v>
      </c>
      <c r="O46" s="79" t="s">
        <v>7</v>
      </c>
      <c r="X46" s="9"/>
      <c r="Y46" s="9"/>
      <c r="AF46" s="9"/>
      <c r="AG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</row>
    <row r="47" spans="1:76" s="75" customFormat="1" ht="33.75" x14ac:dyDescent="0.2">
      <c r="A47" s="77" t="s">
        <v>78</v>
      </c>
      <c r="B47" s="77" t="s">
        <v>81</v>
      </c>
      <c r="C47" s="78" t="s">
        <v>82</v>
      </c>
      <c r="D47" s="78" t="s">
        <v>83</v>
      </c>
      <c r="E47" s="77" t="s">
        <v>84</v>
      </c>
      <c r="F47" s="79" t="s">
        <v>7</v>
      </c>
      <c r="G47" s="80">
        <v>-6.3E-2</v>
      </c>
      <c r="H47" s="79">
        <v>-656.71</v>
      </c>
      <c r="I47" s="80">
        <v>-6.3E-2</v>
      </c>
      <c r="J47" s="79">
        <v>-656.71</v>
      </c>
      <c r="K47" s="79">
        <v>-656.71</v>
      </c>
      <c r="L47" s="192">
        <v>-6.3E-2</v>
      </c>
      <c r="M47" s="193">
        <v>-656.71</v>
      </c>
      <c r="N47" s="80" t="s">
        <v>7</v>
      </c>
      <c r="O47" s="79" t="s">
        <v>7</v>
      </c>
      <c r="X47" s="9"/>
      <c r="Y47" s="9"/>
      <c r="AF47" s="9"/>
      <c r="AG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</row>
    <row r="48" spans="1:76" s="75" customFormat="1" ht="45" x14ac:dyDescent="0.2">
      <c r="A48" s="77" t="s">
        <v>81</v>
      </c>
      <c r="B48" s="77" t="s">
        <v>85</v>
      </c>
      <c r="C48" s="201" t="s">
        <v>86</v>
      </c>
      <c r="D48" s="78" t="s">
        <v>80</v>
      </c>
      <c r="E48" s="77" t="s">
        <v>87</v>
      </c>
      <c r="F48" s="79" t="s">
        <v>7</v>
      </c>
      <c r="G48" s="168">
        <v>0.14199999999999999</v>
      </c>
      <c r="H48" s="79">
        <v>4128.84</v>
      </c>
      <c r="I48" s="80">
        <v>0.14199999999999999</v>
      </c>
      <c r="J48" s="79">
        <v>4128.84</v>
      </c>
      <c r="K48" s="79">
        <v>4128.84</v>
      </c>
      <c r="L48" s="168">
        <v>0.14199999999999999</v>
      </c>
      <c r="M48" s="193">
        <v>4128.84</v>
      </c>
      <c r="N48" s="80" t="s">
        <v>7</v>
      </c>
      <c r="O48" s="79" t="s">
        <v>7</v>
      </c>
      <c r="X48" s="9"/>
      <c r="Y48" s="9"/>
      <c r="AF48" s="9"/>
      <c r="AG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</row>
    <row r="49" spans="1:76" s="75" customFormat="1" ht="33.75" x14ac:dyDescent="0.2">
      <c r="A49" s="77" t="s">
        <v>85</v>
      </c>
      <c r="B49" s="77" t="s">
        <v>88</v>
      </c>
      <c r="C49" s="78" t="s">
        <v>89</v>
      </c>
      <c r="D49" s="78" t="s">
        <v>90</v>
      </c>
      <c r="E49" s="77" t="s">
        <v>74</v>
      </c>
      <c r="F49" s="79" t="s">
        <v>7</v>
      </c>
      <c r="G49" s="80">
        <v>-31</v>
      </c>
      <c r="H49" s="79">
        <v>-4504.3</v>
      </c>
      <c r="I49" s="80">
        <v>-31</v>
      </c>
      <c r="J49" s="79">
        <v>-4504.3</v>
      </c>
      <c r="K49" s="79">
        <v>-4504.3</v>
      </c>
      <c r="L49" s="192">
        <v>-31</v>
      </c>
      <c r="M49" s="193">
        <v>-4504.3</v>
      </c>
      <c r="N49" s="80" t="s">
        <v>7</v>
      </c>
      <c r="O49" s="79" t="s">
        <v>7</v>
      </c>
      <c r="X49" s="9"/>
      <c r="Y49" s="9"/>
      <c r="AF49" s="9"/>
      <c r="AG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</row>
    <row r="50" spans="1:76" s="75" customFormat="1" ht="45" x14ac:dyDescent="0.2">
      <c r="A50" s="77" t="s">
        <v>88</v>
      </c>
      <c r="B50" s="77" t="s">
        <v>91</v>
      </c>
      <c r="C50" s="201" t="s">
        <v>92</v>
      </c>
      <c r="D50" s="78" t="s">
        <v>80</v>
      </c>
      <c r="E50" s="77" t="s">
        <v>87</v>
      </c>
      <c r="F50" s="79" t="s">
        <v>7</v>
      </c>
      <c r="G50" s="168">
        <v>0.96</v>
      </c>
      <c r="H50" s="79">
        <v>37671.379999999997</v>
      </c>
      <c r="I50" s="80">
        <v>0.96</v>
      </c>
      <c r="J50" s="79">
        <v>37671.379999999997</v>
      </c>
      <c r="K50" s="79">
        <v>37671.379999999997</v>
      </c>
      <c r="L50" s="168">
        <v>0.96</v>
      </c>
      <c r="M50" s="193">
        <v>37671.379999999997</v>
      </c>
      <c r="N50" s="80" t="s">
        <v>7</v>
      </c>
      <c r="O50" s="79" t="s">
        <v>7</v>
      </c>
      <c r="X50" s="9"/>
      <c r="Y50" s="9"/>
      <c r="AF50" s="9"/>
      <c r="AG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</row>
    <row r="51" spans="1:76" s="75" customFormat="1" ht="33.75" x14ac:dyDescent="0.2">
      <c r="A51" s="77" t="s">
        <v>91</v>
      </c>
      <c r="B51" s="77" t="s">
        <v>93</v>
      </c>
      <c r="C51" s="78" t="s">
        <v>94</v>
      </c>
      <c r="D51" s="78" t="s">
        <v>95</v>
      </c>
      <c r="E51" s="77" t="s">
        <v>96</v>
      </c>
      <c r="F51" s="79" t="s">
        <v>7</v>
      </c>
      <c r="G51" s="80">
        <v>-192</v>
      </c>
      <c r="H51" s="79">
        <v>-67430.399999999994</v>
      </c>
      <c r="I51" s="80">
        <v>-192</v>
      </c>
      <c r="J51" s="79">
        <v>-67430.399999999994</v>
      </c>
      <c r="K51" s="79">
        <v>-67430.399999999994</v>
      </c>
      <c r="L51" s="192">
        <v>-192</v>
      </c>
      <c r="M51" s="193">
        <v>-67430.399999999994</v>
      </c>
      <c r="N51" s="80" t="s">
        <v>7</v>
      </c>
      <c r="O51" s="79" t="s">
        <v>7</v>
      </c>
      <c r="X51" s="9"/>
      <c r="Y51" s="9"/>
      <c r="AF51" s="9"/>
      <c r="AG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</row>
    <row r="52" spans="1:76" s="75" customFormat="1" ht="45" x14ac:dyDescent="0.2">
      <c r="A52" s="77" t="s">
        <v>93</v>
      </c>
      <c r="B52" s="77" t="s">
        <v>97</v>
      </c>
      <c r="C52" s="201" t="s">
        <v>98</v>
      </c>
      <c r="D52" s="78" t="s">
        <v>80</v>
      </c>
      <c r="E52" s="77" t="s">
        <v>87</v>
      </c>
      <c r="F52" s="79" t="s">
        <v>7</v>
      </c>
      <c r="G52" s="168">
        <v>12.46</v>
      </c>
      <c r="H52" s="79">
        <v>227856.24</v>
      </c>
      <c r="I52" s="80">
        <v>12.46</v>
      </c>
      <c r="J52" s="79">
        <v>227856.24</v>
      </c>
      <c r="K52" s="79">
        <v>227856.24</v>
      </c>
      <c r="L52" s="168">
        <v>12.46</v>
      </c>
      <c r="M52" s="193">
        <v>227856.24</v>
      </c>
      <c r="N52" s="80" t="s">
        <v>7</v>
      </c>
      <c r="O52" s="79" t="s">
        <v>7</v>
      </c>
      <c r="X52" s="9"/>
      <c r="Y52" s="9"/>
      <c r="AF52" s="9"/>
      <c r="AG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</row>
    <row r="53" spans="1:76" s="75" customFormat="1" ht="45" x14ac:dyDescent="0.2">
      <c r="A53" s="77" t="s">
        <v>97</v>
      </c>
      <c r="B53" s="77" t="s">
        <v>99</v>
      </c>
      <c r="C53" s="201" t="s">
        <v>100</v>
      </c>
      <c r="D53" s="78" t="s">
        <v>80</v>
      </c>
      <c r="E53" s="77" t="s">
        <v>101</v>
      </c>
      <c r="F53" s="79" t="s">
        <v>7</v>
      </c>
      <c r="G53" s="168">
        <v>6</v>
      </c>
      <c r="H53" s="79">
        <v>10355.58</v>
      </c>
      <c r="I53" s="80">
        <v>6</v>
      </c>
      <c r="J53" s="79">
        <v>10355.58</v>
      </c>
      <c r="K53" s="79">
        <v>10355.58</v>
      </c>
      <c r="L53" s="168">
        <v>6</v>
      </c>
      <c r="M53" s="193">
        <v>10355.58</v>
      </c>
      <c r="N53" s="80" t="s">
        <v>7</v>
      </c>
      <c r="O53" s="79" t="s">
        <v>7</v>
      </c>
      <c r="X53" s="9"/>
      <c r="Y53" s="9"/>
      <c r="AF53" s="9"/>
      <c r="AG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</row>
    <row r="54" spans="1:76" s="75" customFormat="1" ht="33.75" x14ac:dyDescent="0.2">
      <c r="A54" s="77" t="s">
        <v>99</v>
      </c>
      <c r="B54" s="77" t="s">
        <v>102</v>
      </c>
      <c r="C54" s="78" t="s">
        <v>103</v>
      </c>
      <c r="D54" s="78" t="s">
        <v>104</v>
      </c>
      <c r="E54" s="77" t="s">
        <v>105</v>
      </c>
      <c r="F54" s="79" t="s">
        <v>7</v>
      </c>
      <c r="G54" s="80">
        <v>3.9059999999999997E-2</v>
      </c>
      <c r="H54" s="79">
        <v>9640.66</v>
      </c>
      <c r="I54" s="80">
        <v>3.9059999999999997E-2</v>
      </c>
      <c r="J54" s="79">
        <v>9640.66</v>
      </c>
      <c r="K54" s="79">
        <v>9640.66</v>
      </c>
      <c r="L54" s="192">
        <v>3.9059999999999997E-2</v>
      </c>
      <c r="M54" s="193">
        <v>9640.66</v>
      </c>
      <c r="N54" s="80" t="s">
        <v>7</v>
      </c>
      <c r="O54" s="79" t="s">
        <v>7</v>
      </c>
      <c r="X54" s="9"/>
      <c r="Y54" s="9"/>
      <c r="AF54" s="9"/>
      <c r="AG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</row>
    <row r="55" spans="1:76" s="75" customFormat="1" ht="56.25" x14ac:dyDescent="0.2">
      <c r="A55" s="77" t="s">
        <v>106</v>
      </c>
      <c r="B55" s="77" t="s">
        <v>107</v>
      </c>
      <c r="C55" s="78" t="s">
        <v>108</v>
      </c>
      <c r="D55" s="78" t="s">
        <v>109</v>
      </c>
      <c r="E55" s="77" t="s">
        <v>110</v>
      </c>
      <c r="F55" s="79" t="s">
        <v>7</v>
      </c>
      <c r="G55" s="80">
        <v>136.30799999999999</v>
      </c>
      <c r="H55" s="79">
        <v>447.09</v>
      </c>
      <c r="I55" s="80">
        <v>136.30799999999999</v>
      </c>
      <c r="J55" s="79">
        <v>447.09</v>
      </c>
      <c r="K55" s="79">
        <v>447.09</v>
      </c>
      <c r="L55" s="192">
        <v>136.30799999999999</v>
      </c>
      <c r="M55" s="193">
        <v>447.09</v>
      </c>
      <c r="N55" s="80" t="s">
        <v>7</v>
      </c>
      <c r="O55" s="79" t="s">
        <v>7</v>
      </c>
      <c r="X55" s="9"/>
      <c r="Y55" s="9"/>
      <c r="AF55" s="9"/>
      <c r="AG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</row>
    <row r="56" spans="1:76" s="75" customFormat="1" ht="45" x14ac:dyDescent="0.2">
      <c r="A56" s="77" t="s">
        <v>102</v>
      </c>
      <c r="B56" s="77" t="s">
        <v>111</v>
      </c>
      <c r="C56" s="78" t="s">
        <v>112</v>
      </c>
      <c r="D56" s="78" t="s">
        <v>113</v>
      </c>
      <c r="E56" s="77" t="s">
        <v>110</v>
      </c>
      <c r="F56" s="79" t="s">
        <v>7</v>
      </c>
      <c r="G56" s="80">
        <v>136.30799999999999</v>
      </c>
      <c r="H56" s="79">
        <v>526.15</v>
      </c>
      <c r="I56" s="80">
        <v>136.30799999999999</v>
      </c>
      <c r="J56" s="79">
        <v>526.15</v>
      </c>
      <c r="K56" s="79">
        <v>526.15</v>
      </c>
      <c r="L56" s="192">
        <v>136.30799999999999</v>
      </c>
      <c r="M56" s="193">
        <v>526.15</v>
      </c>
      <c r="N56" s="80" t="s">
        <v>7</v>
      </c>
      <c r="O56" s="79" t="s">
        <v>7</v>
      </c>
      <c r="X56" s="9"/>
      <c r="Y56" s="9"/>
      <c r="AF56" s="9"/>
      <c r="AG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</row>
    <row r="57" spans="1:76" s="75" customFormat="1" ht="15.75" customHeight="1" x14ac:dyDescent="0.2">
      <c r="A57" s="360" t="s">
        <v>114</v>
      </c>
      <c r="B57" s="359"/>
      <c r="C57" s="359"/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X57" s="9"/>
      <c r="Y57" s="9"/>
      <c r="AF57" s="9"/>
      <c r="AG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</row>
    <row r="58" spans="1:76" s="75" customFormat="1" ht="33.75" x14ac:dyDescent="0.2">
      <c r="A58" s="77" t="s">
        <v>107</v>
      </c>
      <c r="B58" s="77" t="s">
        <v>115</v>
      </c>
      <c r="C58" s="78" t="s">
        <v>116</v>
      </c>
      <c r="D58" s="78" t="s">
        <v>117</v>
      </c>
      <c r="E58" s="77" t="s">
        <v>118</v>
      </c>
      <c r="F58" s="79" t="s">
        <v>7</v>
      </c>
      <c r="G58" s="80">
        <v>1</v>
      </c>
      <c r="H58" s="79">
        <v>949.76</v>
      </c>
      <c r="I58" s="80">
        <v>1</v>
      </c>
      <c r="J58" s="79">
        <v>949.76</v>
      </c>
      <c r="K58" s="79">
        <v>949.76</v>
      </c>
      <c r="L58" s="192">
        <v>1</v>
      </c>
      <c r="M58" s="193">
        <v>949.76</v>
      </c>
      <c r="N58" s="80" t="s">
        <v>7</v>
      </c>
      <c r="O58" s="79" t="s">
        <v>7</v>
      </c>
      <c r="X58" s="9"/>
      <c r="Y58" s="9"/>
      <c r="AF58" s="9"/>
      <c r="AG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</row>
    <row r="59" spans="1:76" s="75" customFormat="1" ht="45" x14ac:dyDescent="0.2">
      <c r="A59" s="77" t="s">
        <v>119</v>
      </c>
      <c r="B59" s="77" t="s">
        <v>120</v>
      </c>
      <c r="C59" s="78" t="s">
        <v>55</v>
      </c>
      <c r="D59" s="78" t="s">
        <v>56</v>
      </c>
      <c r="E59" s="77" t="s">
        <v>57</v>
      </c>
      <c r="F59" s="79" t="s">
        <v>7</v>
      </c>
      <c r="G59" s="80">
        <v>0.20100000000000001</v>
      </c>
      <c r="H59" s="79">
        <v>116.97</v>
      </c>
      <c r="I59" s="80">
        <v>0.20100000000000001</v>
      </c>
      <c r="J59" s="79">
        <v>116.97</v>
      </c>
      <c r="K59" s="79">
        <v>116.97</v>
      </c>
      <c r="L59" s="192">
        <v>0.20100000000000001</v>
      </c>
      <c r="M59" s="193">
        <v>116.97</v>
      </c>
      <c r="N59" s="80" t="s">
        <v>7</v>
      </c>
      <c r="O59" s="79" t="s">
        <v>7</v>
      </c>
      <c r="X59" s="9"/>
      <c r="Y59" s="9"/>
      <c r="AF59" s="9"/>
      <c r="AG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</row>
    <row r="60" spans="1:76" s="75" customFormat="1" ht="22.5" x14ac:dyDescent="0.2">
      <c r="A60" s="77" t="s">
        <v>121</v>
      </c>
      <c r="B60" s="77" t="s">
        <v>122</v>
      </c>
      <c r="C60" s="78" t="s">
        <v>59</v>
      </c>
      <c r="D60" s="78" t="s">
        <v>60</v>
      </c>
      <c r="E60" s="77" t="s">
        <v>57</v>
      </c>
      <c r="F60" s="79" t="s">
        <v>7</v>
      </c>
      <c r="G60" s="80">
        <v>0.1009</v>
      </c>
      <c r="H60" s="79">
        <v>52.78</v>
      </c>
      <c r="I60" s="80">
        <v>0.1009</v>
      </c>
      <c r="J60" s="79">
        <v>52.78</v>
      </c>
      <c r="K60" s="79">
        <v>52.78</v>
      </c>
      <c r="L60" s="192">
        <v>0.1009</v>
      </c>
      <c r="M60" s="193">
        <v>52.78</v>
      </c>
      <c r="N60" s="80" t="s">
        <v>7</v>
      </c>
      <c r="O60" s="79" t="s">
        <v>7</v>
      </c>
      <c r="X60" s="9"/>
      <c r="Y60" s="9"/>
      <c r="AF60" s="9"/>
      <c r="AG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</row>
    <row r="61" spans="1:76" s="75" customFormat="1" ht="33.75" x14ac:dyDescent="0.2">
      <c r="A61" s="77" t="s">
        <v>111</v>
      </c>
      <c r="B61" s="77" t="s">
        <v>123</v>
      </c>
      <c r="C61" s="78" t="s">
        <v>62</v>
      </c>
      <c r="D61" s="78" t="s">
        <v>63</v>
      </c>
      <c r="E61" s="77" t="s">
        <v>57</v>
      </c>
      <c r="F61" s="79" t="s">
        <v>7</v>
      </c>
      <c r="G61" s="80">
        <v>0.1009</v>
      </c>
      <c r="H61" s="79">
        <v>666.89</v>
      </c>
      <c r="I61" s="80">
        <v>0.1009</v>
      </c>
      <c r="J61" s="79">
        <v>666.89</v>
      </c>
      <c r="K61" s="79">
        <v>666.89</v>
      </c>
      <c r="L61" s="192">
        <v>0.1009</v>
      </c>
      <c r="M61" s="193">
        <v>666.89</v>
      </c>
      <c r="N61" s="80" t="s">
        <v>7</v>
      </c>
      <c r="O61" s="79" t="s">
        <v>7</v>
      </c>
      <c r="X61" s="9"/>
      <c r="Y61" s="9"/>
      <c r="AF61" s="9"/>
      <c r="AG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</row>
    <row r="62" spans="1:76" s="75" customFormat="1" ht="45" x14ac:dyDescent="0.2">
      <c r="A62" s="77" t="s">
        <v>124</v>
      </c>
      <c r="B62" s="77" t="s">
        <v>125</v>
      </c>
      <c r="C62" s="78" t="s">
        <v>65</v>
      </c>
      <c r="D62" s="78" t="s">
        <v>66</v>
      </c>
      <c r="E62" s="77" t="s">
        <v>67</v>
      </c>
      <c r="F62" s="79" t="s">
        <v>7</v>
      </c>
      <c r="G62" s="80">
        <v>12.7134</v>
      </c>
      <c r="H62" s="79">
        <v>8315.5300000000007</v>
      </c>
      <c r="I62" s="80">
        <v>12.7134</v>
      </c>
      <c r="J62" s="79">
        <v>8315.5300000000007</v>
      </c>
      <c r="K62" s="79">
        <v>8315.5300000000007</v>
      </c>
      <c r="L62" s="192">
        <v>12.7134</v>
      </c>
      <c r="M62" s="193">
        <v>8315.5300000000007</v>
      </c>
      <c r="N62" s="80" t="s">
        <v>7</v>
      </c>
      <c r="O62" s="79" t="s">
        <v>7</v>
      </c>
      <c r="X62" s="9"/>
      <c r="Y62" s="9"/>
      <c r="AF62" s="9"/>
      <c r="AG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</row>
    <row r="63" spans="1:76" s="75" customFormat="1" ht="56.25" x14ac:dyDescent="0.2">
      <c r="A63" s="77" t="s">
        <v>126</v>
      </c>
      <c r="B63" s="77" t="s">
        <v>127</v>
      </c>
      <c r="C63" s="78" t="s">
        <v>128</v>
      </c>
      <c r="D63" s="78" t="s">
        <v>129</v>
      </c>
      <c r="E63" s="77" t="s">
        <v>118</v>
      </c>
      <c r="F63" s="79" t="s">
        <v>7</v>
      </c>
      <c r="G63" s="80">
        <v>1</v>
      </c>
      <c r="H63" s="79">
        <v>9978.5400000000009</v>
      </c>
      <c r="I63" s="80">
        <v>1</v>
      </c>
      <c r="J63" s="79">
        <v>9978.5400000000009</v>
      </c>
      <c r="K63" s="79">
        <v>9978.5400000000009</v>
      </c>
      <c r="L63" s="192">
        <v>1</v>
      </c>
      <c r="M63" s="193">
        <v>9978.5400000000009</v>
      </c>
      <c r="N63" s="80" t="s">
        <v>7</v>
      </c>
      <c r="O63" s="79" t="s">
        <v>7</v>
      </c>
      <c r="X63" s="9"/>
      <c r="Y63" s="9"/>
      <c r="AF63" s="9"/>
      <c r="AG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</row>
    <row r="64" spans="1:76" s="75" customFormat="1" ht="45" x14ac:dyDescent="0.2">
      <c r="A64" s="77" t="s">
        <v>130</v>
      </c>
      <c r="B64" s="77" t="s">
        <v>131</v>
      </c>
      <c r="C64" s="78" t="s">
        <v>132</v>
      </c>
      <c r="D64" s="78" t="s">
        <v>133</v>
      </c>
      <c r="E64" s="77" t="s">
        <v>134</v>
      </c>
      <c r="F64" s="79" t="s">
        <v>7</v>
      </c>
      <c r="G64" s="80">
        <v>1</v>
      </c>
      <c r="H64" s="79">
        <v>175555.37</v>
      </c>
      <c r="I64" s="80">
        <v>1</v>
      </c>
      <c r="J64" s="79">
        <v>175555.37</v>
      </c>
      <c r="K64" s="79">
        <v>175555.37</v>
      </c>
      <c r="L64" s="192">
        <v>1</v>
      </c>
      <c r="M64" s="193">
        <v>175555.37</v>
      </c>
      <c r="N64" s="80" t="s">
        <v>7</v>
      </c>
      <c r="O64" s="79" t="s">
        <v>7</v>
      </c>
      <c r="X64" s="9"/>
      <c r="Y64" s="9"/>
      <c r="AF64" s="9"/>
      <c r="AG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</row>
    <row r="65" spans="1:76" s="75" customFormat="1" ht="45" x14ac:dyDescent="0.2">
      <c r="A65" s="77" t="s">
        <v>135</v>
      </c>
      <c r="B65" s="77" t="s">
        <v>136</v>
      </c>
      <c r="C65" s="78" t="s">
        <v>137</v>
      </c>
      <c r="D65" s="78" t="s">
        <v>138</v>
      </c>
      <c r="E65" s="77" t="s">
        <v>134</v>
      </c>
      <c r="F65" s="79" t="s">
        <v>7</v>
      </c>
      <c r="G65" s="80">
        <v>1</v>
      </c>
      <c r="H65" s="79">
        <v>378541.26</v>
      </c>
      <c r="I65" s="80">
        <v>1</v>
      </c>
      <c r="J65" s="79">
        <v>378541.26</v>
      </c>
      <c r="K65" s="79">
        <v>378541.26</v>
      </c>
      <c r="L65" s="192">
        <v>1</v>
      </c>
      <c r="M65" s="193">
        <v>378541.26</v>
      </c>
      <c r="N65" s="80" t="s">
        <v>7</v>
      </c>
      <c r="O65" s="79" t="s">
        <v>7</v>
      </c>
      <c r="X65" s="9"/>
      <c r="Y65" s="9"/>
      <c r="AF65" s="9"/>
      <c r="AG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</row>
    <row r="66" spans="1:76" s="75" customFormat="1" ht="45" x14ac:dyDescent="0.2">
      <c r="A66" s="77" t="s">
        <v>139</v>
      </c>
      <c r="B66" s="77" t="s">
        <v>140</v>
      </c>
      <c r="C66" s="78" t="s">
        <v>141</v>
      </c>
      <c r="D66" s="78" t="s">
        <v>142</v>
      </c>
      <c r="E66" s="77" t="s">
        <v>74</v>
      </c>
      <c r="F66" s="79" t="s">
        <v>7</v>
      </c>
      <c r="G66" s="80">
        <v>1</v>
      </c>
      <c r="H66" s="79">
        <v>1556.89</v>
      </c>
      <c r="I66" s="80">
        <v>1</v>
      </c>
      <c r="J66" s="79">
        <v>1556.89</v>
      </c>
      <c r="K66" s="79">
        <v>1556.89</v>
      </c>
      <c r="L66" s="192">
        <v>1</v>
      </c>
      <c r="M66" s="193">
        <v>1556.89</v>
      </c>
      <c r="N66" s="80" t="s">
        <v>7</v>
      </c>
      <c r="O66" s="79" t="s">
        <v>7</v>
      </c>
      <c r="X66" s="9"/>
      <c r="Y66" s="9"/>
      <c r="AF66" s="9"/>
      <c r="AG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</row>
    <row r="67" spans="1:76" s="75" customFormat="1" ht="33.75" x14ac:dyDescent="0.2">
      <c r="A67" s="77" t="s">
        <v>143</v>
      </c>
      <c r="B67" s="77" t="s">
        <v>144</v>
      </c>
      <c r="C67" s="78" t="s">
        <v>145</v>
      </c>
      <c r="D67" s="78" t="s">
        <v>146</v>
      </c>
      <c r="E67" s="77" t="s">
        <v>74</v>
      </c>
      <c r="F67" s="79" t="s">
        <v>7</v>
      </c>
      <c r="G67" s="80">
        <v>-2</v>
      </c>
      <c r="H67" s="79">
        <v>-533.34</v>
      </c>
      <c r="I67" s="80">
        <v>-2</v>
      </c>
      <c r="J67" s="79">
        <v>-533.34</v>
      </c>
      <c r="K67" s="79">
        <v>-533.34</v>
      </c>
      <c r="L67" s="192">
        <v>-2</v>
      </c>
      <c r="M67" s="193">
        <v>-533.34</v>
      </c>
      <c r="N67" s="80" t="s">
        <v>7</v>
      </c>
      <c r="O67" s="79" t="s">
        <v>7</v>
      </c>
      <c r="X67" s="9"/>
      <c r="Y67" s="9"/>
      <c r="AF67" s="9"/>
      <c r="AG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</row>
    <row r="68" spans="1:76" s="75" customFormat="1" ht="45" x14ac:dyDescent="0.2">
      <c r="A68" s="77" t="s">
        <v>147</v>
      </c>
      <c r="B68" s="77" t="s">
        <v>148</v>
      </c>
      <c r="C68" s="78" t="s">
        <v>149</v>
      </c>
      <c r="D68" s="78" t="s">
        <v>150</v>
      </c>
      <c r="E68" s="77" t="s">
        <v>74</v>
      </c>
      <c r="F68" s="79" t="s">
        <v>7</v>
      </c>
      <c r="G68" s="80">
        <v>2</v>
      </c>
      <c r="H68" s="79">
        <v>9234.43</v>
      </c>
      <c r="I68" s="80">
        <v>2</v>
      </c>
      <c r="J68" s="79">
        <v>9234.43</v>
      </c>
      <c r="K68" s="79">
        <v>9234.43</v>
      </c>
      <c r="L68" s="192">
        <v>2</v>
      </c>
      <c r="M68" s="193">
        <v>9234.43</v>
      </c>
      <c r="N68" s="80" t="s">
        <v>7</v>
      </c>
      <c r="O68" s="79" t="s">
        <v>7</v>
      </c>
      <c r="X68" s="9"/>
      <c r="Y68" s="9"/>
      <c r="AF68" s="9"/>
      <c r="AG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</row>
    <row r="69" spans="1:76" s="75" customFormat="1" ht="45" x14ac:dyDescent="0.2">
      <c r="A69" s="77" t="s">
        <v>151</v>
      </c>
      <c r="B69" s="77" t="s">
        <v>152</v>
      </c>
      <c r="C69" s="78" t="s">
        <v>153</v>
      </c>
      <c r="D69" s="78" t="s">
        <v>154</v>
      </c>
      <c r="E69" s="77" t="s">
        <v>74</v>
      </c>
      <c r="F69" s="79" t="s">
        <v>7</v>
      </c>
      <c r="G69" s="80">
        <v>1</v>
      </c>
      <c r="H69" s="79">
        <v>16503.3</v>
      </c>
      <c r="I69" s="80">
        <v>1</v>
      </c>
      <c r="J69" s="79">
        <v>16503.3</v>
      </c>
      <c r="K69" s="79">
        <v>16503.3</v>
      </c>
      <c r="L69" s="192">
        <v>1</v>
      </c>
      <c r="M69" s="193">
        <v>16503.3</v>
      </c>
      <c r="N69" s="80" t="s">
        <v>7</v>
      </c>
      <c r="O69" s="79" t="s">
        <v>7</v>
      </c>
      <c r="X69" s="9"/>
      <c r="Y69" s="9"/>
      <c r="AF69" s="9"/>
      <c r="AG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</row>
    <row r="70" spans="1:76" s="75" customFormat="1" ht="45" x14ac:dyDescent="0.2">
      <c r="A70" s="77" t="s">
        <v>155</v>
      </c>
      <c r="B70" s="77" t="s">
        <v>156</v>
      </c>
      <c r="C70" s="78" t="s">
        <v>157</v>
      </c>
      <c r="D70" s="78" t="s">
        <v>80</v>
      </c>
      <c r="E70" s="77" t="s">
        <v>74</v>
      </c>
      <c r="F70" s="79" t="s">
        <v>7</v>
      </c>
      <c r="G70" s="80">
        <v>1</v>
      </c>
      <c r="H70" s="79">
        <v>439.8</v>
      </c>
      <c r="I70" s="80">
        <v>1</v>
      </c>
      <c r="J70" s="79">
        <v>439.8</v>
      </c>
      <c r="K70" s="79">
        <v>439.8</v>
      </c>
      <c r="L70" s="192">
        <v>1</v>
      </c>
      <c r="M70" s="193">
        <v>439.8</v>
      </c>
      <c r="N70" s="80" t="s">
        <v>7</v>
      </c>
      <c r="O70" s="79" t="s">
        <v>7</v>
      </c>
      <c r="X70" s="9"/>
      <c r="Y70" s="9"/>
      <c r="AF70" s="9"/>
      <c r="AG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</row>
    <row r="71" spans="1:76" s="75" customFormat="1" ht="33.75" x14ac:dyDescent="0.2">
      <c r="A71" s="77" t="s">
        <v>158</v>
      </c>
      <c r="B71" s="77" t="s">
        <v>159</v>
      </c>
      <c r="C71" s="78" t="s">
        <v>160</v>
      </c>
      <c r="D71" s="78" t="s">
        <v>161</v>
      </c>
      <c r="E71" s="77" t="s">
        <v>105</v>
      </c>
      <c r="F71" s="79" t="s">
        <v>7</v>
      </c>
      <c r="G71" s="80">
        <v>1.333E-2</v>
      </c>
      <c r="H71" s="79">
        <v>3293.53</v>
      </c>
      <c r="I71" s="80">
        <v>1.333E-2</v>
      </c>
      <c r="J71" s="79">
        <v>3293.53</v>
      </c>
      <c r="K71" s="79">
        <v>3293.53</v>
      </c>
      <c r="L71" s="192">
        <v>1.333E-2</v>
      </c>
      <c r="M71" s="193">
        <v>3293.53</v>
      </c>
      <c r="N71" s="80" t="s">
        <v>7</v>
      </c>
      <c r="O71" s="79" t="s">
        <v>7</v>
      </c>
      <c r="X71" s="9"/>
      <c r="Y71" s="9"/>
      <c r="AF71" s="9"/>
      <c r="AG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</row>
    <row r="72" spans="1:76" s="75" customFormat="1" ht="56.25" x14ac:dyDescent="0.2">
      <c r="A72" s="77" t="s">
        <v>162</v>
      </c>
      <c r="B72" s="77" t="s">
        <v>163</v>
      </c>
      <c r="C72" s="78" t="s">
        <v>108</v>
      </c>
      <c r="D72" s="78" t="s">
        <v>109</v>
      </c>
      <c r="E72" s="77" t="s">
        <v>110</v>
      </c>
      <c r="F72" s="79" t="s">
        <v>7</v>
      </c>
      <c r="G72" s="80">
        <v>35.18</v>
      </c>
      <c r="H72" s="79">
        <v>115.39</v>
      </c>
      <c r="I72" s="80">
        <v>35.18</v>
      </c>
      <c r="J72" s="79">
        <v>115.39</v>
      </c>
      <c r="K72" s="79">
        <v>115.39</v>
      </c>
      <c r="L72" s="192">
        <v>35.18</v>
      </c>
      <c r="M72" s="193">
        <v>115.39</v>
      </c>
      <c r="N72" s="80" t="s">
        <v>7</v>
      </c>
      <c r="O72" s="79" t="s">
        <v>7</v>
      </c>
      <c r="X72" s="9"/>
      <c r="Y72" s="9"/>
      <c r="AF72" s="9"/>
      <c r="AG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</row>
    <row r="73" spans="1:76" s="75" customFormat="1" ht="67.5" x14ac:dyDescent="0.2">
      <c r="A73" s="77" t="s">
        <v>164</v>
      </c>
      <c r="B73" s="77" t="s">
        <v>165</v>
      </c>
      <c r="C73" s="78" t="s">
        <v>166</v>
      </c>
      <c r="D73" s="78" t="s">
        <v>167</v>
      </c>
      <c r="E73" s="77" t="s">
        <v>110</v>
      </c>
      <c r="F73" s="79" t="s">
        <v>7</v>
      </c>
      <c r="G73" s="80">
        <v>8.85</v>
      </c>
      <c r="H73" s="79">
        <v>74.25</v>
      </c>
      <c r="I73" s="80">
        <v>8.85</v>
      </c>
      <c r="J73" s="79">
        <v>74.25</v>
      </c>
      <c r="K73" s="79">
        <v>74.25</v>
      </c>
      <c r="L73" s="192">
        <v>8.85</v>
      </c>
      <c r="M73" s="193">
        <v>74.25</v>
      </c>
      <c r="N73" s="80" t="s">
        <v>7</v>
      </c>
      <c r="O73" s="79" t="s">
        <v>7</v>
      </c>
      <c r="X73" s="9"/>
      <c r="Y73" s="9"/>
      <c r="AF73" s="9"/>
      <c r="AG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</row>
    <row r="74" spans="1:76" s="75" customFormat="1" ht="45" x14ac:dyDescent="0.2">
      <c r="A74" s="77" t="s">
        <v>115</v>
      </c>
      <c r="B74" s="77" t="s">
        <v>168</v>
      </c>
      <c r="C74" s="78" t="s">
        <v>169</v>
      </c>
      <c r="D74" s="78" t="s">
        <v>170</v>
      </c>
      <c r="E74" s="77" t="s">
        <v>110</v>
      </c>
      <c r="F74" s="79" t="s">
        <v>7</v>
      </c>
      <c r="G74" s="80">
        <v>5</v>
      </c>
      <c r="H74" s="79">
        <v>54.4</v>
      </c>
      <c r="I74" s="80">
        <v>5</v>
      </c>
      <c r="J74" s="79">
        <v>54.4</v>
      </c>
      <c r="K74" s="79">
        <v>54.4</v>
      </c>
      <c r="L74" s="192">
        <v>5</v>
      </c>
      <c r="M74" s="193">
        <v>54.4</v>
      </c>
      <c r="N74" s="80" t="s">
        <v>7</v>
      </c>
      <c r="O74" s="79" t="s">
        <v>7</v>
      </c>
      <c r="X74" s="9"/>
      <c r="Y74" s="9"/>
      <c r="AF74" s="9"/>
      <c r="AG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</row>
    <row r="75" spans="1:76" s="75" customFormat="1" ht="45" x14ac:dyDescent="0.2">
      <c r="A75" s="77" t="s">
        <v>120</v>
      </c>
      <c r="B75" s="77" t="s">
        <v>171</v>
      </c>
      <c r="C75" s="78" t="s">
        <v>112</v>
      </c>
      <c r="D75" s="78" t="s">
        <v>113</v>
      </c>
      <c r="E75" s="77" t="s">
        <v>110</v>
      </c>
      <c r="F75" s="79" t="s">
        <v>7</v>
      </c>
      <c r="G75" s="80">
        <v>49.03</v>
      </c>
      <c r="H75" s="79">
        <v>189.26</v>
      </c>
      <c r="I75" s="80">
        <v>49.03</v>
      </c>
      <c r="J75" s="79">
        <v>189.26</v>
      </c>
      <c r="K75" s="79">
        <v>189.26</v>
      </c>
      <c r="L75" s="192">
        <v>49.03</v>
      </c>
      <c r="M75" s="193">
        <v>189.26</v>
      </c>
      <c r="N75" s="80" t="s">
        <v>7</v>
      </c>
      <c r="O75" s="79" t="s">
        <v>7</v>
      </c>
      <c r="X75" s="9"/>
      <c r="Y75" s="9"/>
      <c r="AF75" s="9"/>
      <c r="AG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</row>
    <row r="76" spans="1:76" s="75" customFormat="1" ht="15.75" customHeight="1" x14ac:dyDescent="0.2">
      <c r="A76" s="360" t="s">
        <v>172</v>
      </c>
      <c r="B76" s="359"/>
      <c r="C76" s="359"/>
      <c r="D76" s="359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59"/>
      <c r="X76" s="9"/>
      <c r="Y76" s="9"/>
      <c r="AF76" s="9"/>
      <c r="AG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</row>
    <row r="77" spans="1:76" s="75" customFormat="1" ht="33.75" x14ac:dyDescent="0.2">
      <c r="A77" s="77" t="s">
        <v>122</v>
      </c>
      <c r="B77" s="77" t="s">
        <v>173</v>
      </c>
      <c r="C77" s="78" t="s">
        <v>116</v>
      </c>
      <c r="D77" s="78" t="s">
        <v>117</v>
      </c>
      <c r="E77" s="77" t="s">
        <v>118</v>
      </c>
      <c r="F77" s="79" t="s">
        <v>7</v>
      </c>
      <c r="G77" s="80">
        <v>1</v>
      </c>
      <c r="H77" s="79">
        <v>949.76</v>
      </c>
      <c r="I77" s="80">
        <v>1</v>
      </c>
      <c r="J77" s="79">
        <v>949.76</v>
      </c>
      <c r="K77" s="79">
        <v>949.76</v>
      </c>
      <c r="L77" s="192">
        <v>1</v>
      </c>
      <c r="M77" s="193">
        <v>949.76</v>
      </c>
      <c r="N77" s="80" t="s">
        <v>7</v>
      </c>
      <c r="O77" s="79" t="s">
        <v>7</v>
      </c>
      <c r="X77" s="9"/>
      <c r="Y77" s="9"/>
      <c r="AF77" s="9"/>
      <c r="AG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</row>
    <row r="78" spans="1:76" s="75" customFormat="1" ht="45" x14ac:dyDescent="0.2">
      <c r="A78" s="77" t="s">
        <v>123</v>
      </c>
      <c r="B78" s="77" t="s">
        <v>174</v>
      </c>
      <c r="C78" s="78" t="s">
        <v>55</v>
      </c>
      <c r="D78" s="78" t="s">
        <v>56</v>
      </c>
      <c r="E78" s="77" t="s">
        <v>57</v>
      </c>
      <c r="F78" s="79" t="s">
        <v>7</v>
      </c>
      <c r="G78" s="80">
        <v>0.21709999999999999</v>
      </c>
      <c r="H78" s="79">
        <v>126.34</v>
      </c>
      <c r="I78" s="80">
        <v>0.21709999999999999</v>
      </c>
      <c r="J78" s="79">
        <v>126.34</v>
      </c>
      <c r="K78" s="79">
        <v>126.34</v>
      </c>
      <c r="L78" s="192">
        <v>0.21709999999999999</v>
      </c>
      <c r="M78" s="193">
        <v>126.34</v>
      </c>
      <c r="N78" s="80" t="s">
        <v>7</v>
      </c>
      <c r="O78" s="79" t="s">
        <v>7</v>
      </c>
      <c r="X78" s="9"/>
      <c r="Y78" s="9"/>
      <c r="AF78" s="9"/>
      <c r="AG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</row>
    <row r="79" spans="1:76" s="75" customFormat="1" ht="22.5" x14ac:dyDescent="0.2">
      <c r="A79" s="77" t="s">
        <v>125</v>
      </c>
      <c r="B79" s="77" t="s">
        <v>175</v>
      </c>
      <c r="C79" s="78" t="s">
        <v>59</v>
      </c>
      <c r="D79" s="78" t="s">
        <v>60</v>
      </c>
      <c r="E79" s="77" t="s">
        <v>57</v>
      </c>
      <c r="F79" s="79" t="s">
        <v>7</v>
      </c>
      <c r="G79" s="80">
        <v>0.104</v>
      </c>
      <c r="H79" s="79">
        <v>54.41</v>
      </c>
      <c r="I79" s="80">
        <v>0.104</v>
      </c>
      <c r="J79" s="79">
        <v>54.41</v>
      </c>
      <c r="K79" s="79">
        <v>54.41</v>
      </c>
      <c r="L79" s="192">
        <v>0.104</v>
      </c>
      <c r="M79" s="193">
        <v>54.41</v>
      </c>
      <c r="N79" s="80" t="s">
        <v>7</v>
      </c>
      <c r="O79" s="79" t="s">
        <v>7</v>
      </c>
      <c r="X79" s="9"/>
      <c r="Y79" s="9"/>
      <c r="AF79" s="9"/>
      <c r="AG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</row>
    <row r="80" spans="1:76" s="75" customFormat="1" ht="33.75" x14ac:dyDescent="0.2">
      <c r="A80" s="77" t="s">
        <v>127</v>
      </c>
      <c r="B80" s="77" t="s">
        <v>176</v>
      </c>
      <c r="C80" s="78" t="s">
        <v>62</v>
      </c>
      <c r="D80" s="78" t="s">
        <v>63</v>
      </c>
      <c r="E80" s="77" t="s">
        <v>57</v>
      </c>
      <c r="F80" s="79" t="s">
        <v>7</v>
      </c>
      <c r="G80" s="80">
        <v>0.104</v>
      </c>
      <c r="H80" s="79">
        <v>687.39</v>
      </c>
      <c r="I80" s="80">
        <v>0.104</v>
      </c>
      <c r="J80" s="79">
        <v>687.39</v>
      </c>
      <c r="K80" s="79">
        <v>687.39</v>
      </c>
      <c r="L80" s="192">
        <v>0.104</v>
      </c>
      <c r="M80" s="193">
        <v>687.39</v>
      </c>
      <c r="N80" s="80" t="s">
        <v>7</v>
      </c>
      <c r="O80" s="79" t="s">
        <v>7</v>
      </c>
      <c r="X80" s="9"/>
      <c r="Y80" s="9"/>
      <c r="AF80" s="9"/>
      <c r="AG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</row>
    <row r="81" spans="1:76" s="75" customFormat="1" ht="45" x14ac:dyDescent="0.2">
      <c r="A81" s="77" t="s">
        <v>131</v>
      </c>
      <c r="B81" s="77" t="s">
        <v>177</v>
      </c>
      <c r="C81" s="78" t="s">
        <v>65</v>
      </c>
      <c r="D81" s="78" t="s">
        <v>66</v>
      </c>
      <c r="E81" s="77" t="s">
        <v>67</v>
      </c>
      <c r="F81" s="79" t="s">
        <v>7</v>
      </c>
      <c r="G81" s="80">
        <v>13.1</v>
      </c>
      <c r="H81" s="79">
        <v>8568.39</v>
      </c>
      <c r="I81" s="80">
        <v>13.1</v>
      </c>
      <c r="J81" s="79">
        <v>8568.39</v>
      </c>
      <c r="K81" s="79">
        <v>8568.39</v>
      </c>
      <c r="L81" s="192">
        <v>13.1</v>
      </c>
      <c r="M81" s="193">
        <v>8568.39</v>
      </c>
      <c r="N81" s="80" t="s">
        <v>7</v>
      </c>
      <c r="O81" s="79" t="s">
        <v>7</v>
      </c>
      <c r="X81" s="9"/>
      <c r="Y81" s="9"/>
      <c r="AF81" s="9"/>
      <c r="AG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</row>
    <row r="82" spans="1:76" s="75" customFormat="1" ht="56.25" x14ac:dyDescent="0.2">
      <c r="A82" s="77" t="s">
        <v>136</v>
      </c>
      <c r="B82" s="77" t="s">
        <v>178</v>
      </c>
      <c r="C82" s="78" t="s">
        <v>128</v>
      </c>
      <c r="D82" s="78" t="s">
        <v>129</v>
      </c>
      <c r="E82" s="77" t="s">
        <v>118</v>
      </c>
      <c r="F82" s="79" t="s">
        <v>7</v>
      </c>
      <c r="G82" s="80">
        <v>1</v>
      </c>
      <c r="H82" s="79">
        <v>9978.5400000000009</v>
      </c>
      <c r="I82" s="80">
        <v>1</v>
      </c>
      <c r="J82" s="79">
        <v>9978.5400000000009</v>
      </c>
      <c r="K82" s="79">
        <v>9978.5400000000009</v>
      </c>
      <c r="L82" s="192">
        <v>1</v>
      </c>
      <c r="M82" s="193">
        <v>9978.5400000000009</v>
      </c>
      <c r="N82" s="80" t="s">
        <v>7</v>
      </c>
      <c r="O82" s="79" t="s">
        <v>7</v>
      </c>
      <c r="X82" s="9"/>
      <c r="Y82" s="9"/>
      <c r="AF82" s="9"/>
      <c r="AG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</row>
    <row r="83" spans="1:76" s="75" customFormat="1" ht="45" x14ac:dyDescent="0.2">
      <c r="A83" s="77" t="s">
        <v>140</v>
      </c>
      <c r="B83" s="77" t="s">
        <v>179</v>
      </c>
      <c r="C83" s="78" t="s">
        <v>132</v>
      </c>
      <c r="D83" s="78" t="s">
        <v>133</v>
      </c>
      <c r="E83" s="77" t="s">
        <v>134</v>
      </c>
      <c r="F83" s="79" t="s">
        <v>7</v>
      </c>
      <c r="G83" s="80">
        <v>1</v>
      </c>
      <c r="H83" s="79">
        <v>175555.37</v>
      </c>
      <c r="I83" s="80">
        <v>1</v>
      </c>
      <c r="J83" s="79">
        <v>175555.37</v>
      </c>
      <c r="K83" s="79">
        <v>175555.37</v>
      </c>
      <c r="L83" s="192">
        <v>1</v>
      </c>
      <c r="M83" s="193">
        <v>175555.37</v>
      </c>
      <c r="N83" s="80" t="s">
        <v>7</v>
      </c>
      <c r="O83" s="79" t="s">
        <v>7</v>
      </c>
      <c r="X83" s="9"/>
      <c r="Y83" s="9"/>
      <c r="AF83" s="9"/>
      <c r="AG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</row>
    <row r="84" spans="1:76" s="75" customFormat="1" ht="45" x14ac:dyDescent="0.2">
      <c r="A84" s="77" t="s">
        <v>144</v>
      </c>
      <c r="B84" s="77" t="s">
        <v>180</v>
      </c>
      <c r="C84" s="78" t="s">
        <v>137</v>
      </c>
      <c r="D84" s="78" t="s">
        <v>138</v>
      </c>
      <c r="E84" s="77" t="s">
        <v>134</v>
      </c>
      <c r="F84" s="79" t="s">
        <v>7</v>
      </c>
      <c r="G84" s="80">
        <v>1</v>
      </c>
      <c r="H84" s="79">
        <v>378541.26</v>
      </c>
      <c r="I84" s="80">
        <v>1</v>
      </c>
      <c r="J84" s="79">
        <v>378541.26</v>
      </c>
      <c r="K84" s="79">
        <v>378541.26</v>
      </c>
      <c r="L84" s="192">
        <v>1</v>
      </c>
      <c r="M84" s="193">
        <v>378541.26</v>
      </c>
      <c r="N84" s="80" t="s">
        <v>7</v>
      </c>
      <c r="O84" s="79" t="s">
        <v>7</v>
      </c>
      <c r="X84" s="9"/>
      <c r="Y84" s="9"/>
      <c r="AF84" s="9"/>
      <c r="AG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</row>
    <row r="85" spans="1:76" s="75" customFormat="1" ht="45" x14ac:dyDescent="0.2">
      <c r="A85" s="77" t="s">
        <v>148</v>
      </c>
      <c r="B85" s="77" t="s">
        <v>181</v>
      </c>
      <c r="C85" s="78" t="s">
        <v>141</v>
      </c>
      <c r="D85" s="78" t="s">
        <v>142</v>
      </c>
      <c r="E85" s="77" t="s">
        <v>74</v>
      </c>
      <c r="F85" s="79" t="s">
        <v>7</v>
      </c>
      <c r="G85" s="80">
        <v>1</v>
      </c>
      <c r="H85" s="79">
        <v>1556.89</v>
      </c>
      <c r="I85" s="80">
        <v>1</v>
      </c>
      <c r="J85" s="79">
        <v>1556.89</v>
      </c>
      <c r="K85" s="79">
        <v>1556.89</v>
      </c>
      <c r="L85" s="192">
        <v>1</v>
      </c>
      <c r="M85" s="193">
        <v>1556.89</v>
      </c>
      <c r="N85" s="80" t="s">
        <v>7</v>
      </c>
      <c r="O85" s="79" t="s">
        <v>7</v>
      </c>
      <c r="X85" s="9"/>
      <c r="Y85" s="9"/>
      <c r="AF85" s="9"/>
      <c r="AG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</row>
    <row r="86" spans="1:76" s="75" customFormat="1" ht="33.75" x14ac:dyDescent="0.2">
      <c r="A86" s="77" t="s">
        <v>152</v>
      </c>
      <c r="B86" s="77" t="s">
        <v>182</v>
      </c>
      <c r="C86" s="78" t="s">
        <v>145</v>
      </c>
      <c r="D86" s="78" t="s">
        <v>146</v>
      </c>
      <c r="E86" s="77" t="s">
        <v>74</v>
      </c>
      <c r="F86" s="79" t="s">
        <v>7</v>
      </c>
      <c r="G86" s="80">
        <v>-2</v>
      </c>
      <c r="H86" s="79">
        <v>-533.34</v>
      </c>
      <c r="I86" s="80">
        <v>-2</v>
      </c>
      <c r="J86" s="79">
        <v>-533.34</v>
      </c>
      <c r="K86" s="79">
        <v>-533.34</v>
      </c>
      <c r="L86" s="192">
        <v>-2</v>
      </c>
      <c r="M86" s="193">
        <v>-533.34</v>
      </c>
      <c r="N86" s="80" t="s">
        <v>7</v>
      </c>
      <c r="O86" s="79" t="s">
        <v>7</v>
      </c>
      <c r="X86" s="9"/>
      <c r="Y86" s="9"/>
      <c r="AF86" s="9"/>
      <c r="AG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</row>
    <row r="87" spans="1:76" s="75" customFormat="1" ht="45" x14ac:dyDescent="0.2">
      <c r="A87" s="77" t="s">
        <v>156</v>
      </c>
      <c r="B87" s="77" t="s">
        <v>183</v>
      </c>
      <c r="C87" s="78" t="s">
        <v>149</v>
      </c>
      <c r="D87" s="78" t="s">
        <v>150</v>
      </c>
      <c r="E87" s="77" t="s">
        <v>74</v>
      </c>
      <c r="F87" s="79" t="s">
        <v>7</v>
      </c>
      <c r="G87" s="80">
        <v>2</v>
      </c>
      <c r="H87" s="79">
        <v>9234.43</v>
      </c>
      <c r="I87" s="80">
        <v>2</v>
      </c>
      <c r="J87" s="79">
        <v>9234.43</v>
      </c>
      <c r="K87" s="79">
        <v>9234.43</v>
      </c>
      <c r="L87" s="192">
        <v>2</v>
      </c>
      <c r="M87" s="193">
        <v>9234.43</v>
      </c>
      <c r="N87" s="80" t="s">
        <v>7</v>
      </c>
      <c r="O87" s="79" t="s">
        <v>7</v>
      </c>
      <c r="X87" s="9"/>
      <c r="Y87" s="9"/>
      <c r="AF87" s="9"/>
      <c r="AG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</row>
    <row r="88" spans="1:76" s="75" customFormat="1" ht="45" x14ac:dyDescent="0.2">
      <c r="A88" s="77" t="s">
        <v>184</v>
      </c>
      <c r="B88" s="77" t="s">
        <v>185</v>
      </c>
      <c r="C88" s="78" t="s">
        <v>153</v>
      </c>
      <c r="D88" s="78" t="s">
        <v>154</v>
      </c>
      <c r="E88" s="77" t="s">
        <v>74</v>
      </c>
      <c r="F88" s="79" t="s">
        <v>7</v>
      </c>
      <c r="G88" s="80">
        <v>1</v>
      </c>
      <c r="H88" s="79">
        <v>16503.3</v>
      </c>
      <c r="I88" s="80">
        <v>1</v>
      </c>
      <c r="J88" s="79">
        <v>16503.3</v>
      </c>
      <c r="K88" s="79">
        <v>16503.3</v>
      </c>
      <c r="L88" s="192">
        <v>1</v>
      </c>
      <c r="M88" s="193">
        <v>16503.3</v>
      </c>
      <c r="N88" s="80" t="s">
        <v>7</v>
      </c>
      <c r="O88" s="79" t="s">
        <v>7</v>
      </c>
      <c r="X88" s="9"/>
      <c r="Y88" s="9"/>
      <c r="AF88" s="9"/>
      <c r="AG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</row>
    <row r="89" spans="1:76" s="75" customFormat="1" ht="45" x14ac:dyDescent="0.2">
      <c r="A89" s="77" t="s">
        <v>186</v>
      </c>
      <c r="B89" s="77" t="s">
        <v>187</v>
      </c>
      <c r="C89" s="78" t="s">
        <v>157</v>
      </c>
      <c r="D89" s="78" t="s">
        <v>80</v>
      </c>
      <c r="E89" s="77" t="s">
        <v>74</v>
      </c>
      <c r="F89" s="79" t="s">
        <v>7</v>
      </c>
      <c r="G89" s="80">
        <v>1</v>
      </c>
      <c r="H89" s="79">
        <v>439.8</v>
      </c>
      <c r="I89" s="80">
        <v>1</v>
      </c>
      <c r="J89" s="79">
        <v>439.8</v>
      </c>
      <c r="K89" s="79">
        <v>439.8</v>
      </c>
      <c r="L89" s="192">
        <v>1</v>
      </c>
      <c r="M89" s="193">
        <v>439.8</v>
      </c>
      <c r="N89" s="80" t="s">
        <v>7</v>
      </c>
      <c r="O89" s="79" t="s">
        <v>7</v>
      </c>
      <c r="X89" s="9"/>
      <c r="Y89" s="9"/>
      <c r="AF89" s="9"/>
      <c r="AG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</row>
    <row r="90" spans="1:76" s="75" customFormat="1" ht="33.75" x14ac:dyDescent="0.2">
      <c r="A90" s="77" t="s">
        <v>188</v>
      </c>
      <c r="B90" s="77" t="s">
        <v>189</v>
      </c>
      <c r="C90" s="78" t="s">
        <v>160</v>
      </c>
      <c r="D90" s="78" t="s">
        <v>161</v>
      </c>
      <c r="E90" s="77" t="s">
        <v>105</v>
      </c>
      <c r="F90" s="79" t="s">
        <v>7</v>
      </c>
      <c r="G90" s="80">
        <v>1.3299999999999999E-2</v>
      </c>
      <c r="H90" s="79">
        <v>3286.13</v>
      </c>
      <c r="I90" s="80">
        <v>1.3299999999999999E-2</v>
      </c>
      <c r="J90" s="79">
        <v>3286.13</v>
      </c>
      <c r="K90" s="79">
        <v>3286.13</v>
      </c>
      <c r="L90" s="192">
        <v>1.3299999999999999E-2</v>
      </c>
      <c r="M90" s="193">
        <v>3286.13</v>
      </c>
      <c r="N90" s="80" t="s">
        <v>7</v>
      </c>
      <c r="O90" s="79" t="s">
        <v>7</v>
      </c>
      <c r="X90" s="9"/>
      <c r="Y90" s="9"/>
      <c r="AF90" s="9"/>
      <c r="AG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</row>
    <row r="91" spans="1:76" s="75" customFormat="1" ht="56.25" x14ac:dyDescent="0.2">
      <c r="A91" s="77" t="s">
        <v>190</v>
      </c>
      <c r="B91" s="77" t="s">
        <v>191</v>
      </c>
      <c r="C91" s="78" t="s">
        <v>108</v>
      </c>
      <c r="D91" s="78" t="s">
        <v>109</v>
      </c>
      <c r="E91" s="77" t="s">
        <v>110</v>
      </c>
      <c r="F91" s="79" t="s">
        <v>7</v>
      </c>
      <c r="G91" s="80">
        <v>37.99</v>
      </c>
      <c r="H91" s="79">
        <v>124.61</v>
      </c>
      <c r="I91" s="80">
        <v>37.99</v>
      </c>
      <c r="J91" s="79">
        <v>124.61</v>
      </c>
      <c r="K91" s="79">
        <v>124.61</v>
      </c>
      <c r="L91" s="192">
        <v>37.99</v>
      </c>
      <c r="M91" s="193">
        <v>124.61</v>
      </c>
      <c r="N91" s="80" t="s">
        <v>7</v>
      </c>
      <c r="O91" s="79" t="s">
        <v>7</v>
      </c>
      <c r="X91" s="9"/>
      <c r="Y91" s="9"/>
      <c r="AF91" s="9"/>
      <c r="AG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</row>
    <row r="92" spans="1:76" s="75" customFormat="1" ht="67.5" x14ac:dyDescent="0.2">
      <c r="A92" s="77" t="s">
        <v>159</v>
      </c>
      <c r="B92" s="77" t="s">
        <v>192</v>
      </c>
      <c r="C92" s="78" t="s">
        <v>166</v>
      </c>
      <c r="D92" s="78" t="s">
        <v>167</v>
      </c>
      <c r="E92" s="77" t="s">
        <v>110</v>
      </c>
      <c r="F92" s="79" t="s">
        <v>7</v>
      </c>
      <c r="G92" s="80">
        <v>8.84</v>
      </c>
      <c r="H92" s="79">
        <v>74.17</v>
      </c>
      <c r="I92" s="80">
        <v>8.84</v>
      </c>
      <c r="J92" s="79">
        <v>74.17</v>
      </c>
      <c r="K92" s="79">
        <v>74.17</v>
      </c>
      <c r="L92" s="192">
        <v>8.84</v>
      </c>
      <c r="M92" s="193">
        <v>74.17</v>
      </c>
      <c r="N92" s="80" t="s">
        <v>7</v>
      </c>
      <c r="O92" s="79" t="s">
        <v>7</v>
      </c>
      <c r="X92" s="9"/>
      <c r="Y92" s="9"/>
      <c r="AF92" s="9"/>
      <c r="AG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</row>
    <row r="93" spans="1:76" s="75" customFormat="1" ht="45" x14ac:dyDescent="0.2">
      <c r="A93" s="77" t="s">
        <v>163</v>
      </c>
      <c r="B93" s="77" t="s">
        <v>193</v>
      </c>
      <c r="C93" s="78" t="s">
        <v>169</v>
      </c>
      <c r="D93" s="78" t="s">
        <v>170</v>
      </c>
      <c r="E93" s="77" t="s">
        <v>110</v>
      </c>
      <c r="F93" s="79" t="s">
        <v>7</v>
      </c>
      <c r="G93" s="80">
        <v>4.8</v>
      </c>
      <c r="H93" s="79">
        <v>52.22</v>
      </c>
      <c r="I93" s="80">
        <v>4.8</v>
      </c>
      <c r="J93" s="79">
        <v>52.22</v>
      </c>
      <c r="K93" s="79">
        <v>52.22</v>
      </c>
      <c r="L93" s="192">
        <v>4.8</v>
      </c>
      <c r="M93" s="193">
        <v>52.22</v>
      </c>
      <c r="N93" s="80" t="s">
        <v>7</v>
      </c>
      <c r="O93" s="79" t="s">
        <v>7</v>
      </c>
      <c r="X93" s="9"/>
      <c r="Y93" s="9"/>
      <c r="AF93" s="9"/>
      <c r="AG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</row>
    <row r="94" spans="1:76" s="75" customFormat="1" ht="45" x14ac:dyDescent="0.2">
      <c r="A94" s="77" t="s">
        <v>165</v>
      </c>
      <c r="B94" s="77" t="s">
        <v>194</v>
      </c>
      <c r="C94" s="78" t="s">
        <v>112</v>
      </c>
      <c r="D94" s="78" t="s">
        <v>113</v>
      </c>
      <c r="E94" s="77" t="s">
        <v>110</v>
      </c>
      <c r="F94" s="79" t="s">
        <v>7</v>
      </c>
      <c r="G94" s="80">
        <v>51.63</v>
      </c>
      <c r="H94" s="79">
        <v>199.29</v>
      </c>
      <c r="I94" s="80">
        <v>51.63</v>
      </c>
      <c r="J94" s="79">
        <v>199.29</v>
      </c>
      <c r="K94" s="79">
        <v>199.29</v>
      </c>
      <c r="L94" s="192">
        <v>51.63</v>
      </c>
      <c r="M94" s="193">
        <v>199.29</v>
      </c>
      <c r="N94" s="80" t="s">
        <v>7</v>
      </c>
      <c r="O94" s="79" t="s">
        <v>7</v>
      </c>
      <c r="X94" s="9"/>
      <c r="Y94" s="9"/>
      <c r="AF94" s="9"/>
      <c r="AG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</row>
    <row r="95" spans="1:76" s="75" customFormat="1" ht="15.75" customHeight="1" x14ac:dyDescent="0.2">
      <c r="A95" s="360" t="s">
        <v>195</v>
      </c>
      <c r="B95" s="359"/>
      <c r="C95" s="359"/>
      <c r="D95" s="359"/>
      <c r="E95" s="359"/>
      <c r="F95" s="359"/>
      <c r="G95" s="359"/>
      <c r="H95" s="359"/>
      <c r="I95" s="359"/>
      <c r="J95" s="359"/>
      <c r="K95" s="359"/>
      <c r="L95" s="359"/>
      <c r="M95" s="359"/>
      <c r="N95" s="359"/>
      <c r="O95" s="359"/>
      <c r="X95" s="9"/>
      <c r="Y95" s="9"/>
      <c r="AF95" s="9"/>
      <c r="AG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</row>
    <row r="96" spans="1:76" s="75" customFormat="1" ht="33.75" x14ac:dyDescent="0.2">
      <c r="A96" s="77" t="s">
        <v>168</v>
      </c>
      <c r="B96" s="77" t="s">
        <v>196</v>
      </c>
      <c r="C96" s="78" t="s">
        <v>116</v>
      </c>
      <c r="D96" s="78" t="s">
        <v>117</v>
      </c>
      <c r="E96" s="77" t="s">
        <v>118</v>
      </c>
      <c r="F96" s="79" t="s">
        <v>7</v>
      </c>
      <c r="G96" s="80">
        <v>1</v>
      </c>
      <c r="H96" s="79">
        <v>949.76</v>
      </c>
      <c r="I96" s="80">
        <v>1</v>
      </c>
      <c r="J96" s="79">
        <v>949.76</v>
      </c>
      <c r="K96" s="79">
        <v>949.76</v>
      </c>
      <c r="L96" s="192">
        <v>1</v>
      </c>
      <c r="M96" s="193">
        <v>949.76</v>
      </c>
      <c r="N96" s="80" t="s">
        <v>7</v>
      </c>
      <c r="O96" s="79" t="s">
        <v>7</v>
      </c>
      <c r="X96" s="9"/>
      <c r="Y96" s="9"/>
      <c r="AF96" s="9"/>
      <c r="AG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</row>
    <row r="97" spans="1:76" s="75" customFormat="1" ht="45" x14ac:dyDescent="0.2">
      <c r="A97" s="77" t="s">
        <v>171</v>
      </c>
      <c r="B97" s="77" t="s">
        <v>197</v>
      </c>
      <c r="C97" s="78" t="s">
        <v>55</v>
      </c>
      <c r="D97" s="78" t="s">
        <v>56</v>
      </c>
      <c r="E97" s="77" t="s">
        <v>57</v>
      </c>
      <c r="F97" s="79" t="s">
        <v>7</v>
      </c>
      <c r="G97" s="80">
        <v>0.20799999999999999</v>
      </c>
      <c r="H97" s="79">
        <v>121.03</v>
      </c>
      <c r="I97" s="80">
        <v>0.20799999999999999</v>
      </c>
      <c r="J97" s="79">
        <v>121.03</v>
      </c>
      <c r="K97" s="79">
        <v>121.03</v>
      </c>
      <c r="L97" s="192">
        <v>0.20799999999999999</v>
      </c>
      <c r="M97" s="193">
        <v>121.03</v>
      </c>
      <c r="N97" s="80" t="s">
        <v>7</v>
      </c>
      <c r="O97" s="79" t="s">
        <v>7</v>
      </c>
      <c r="X97" s="9"/>
      <c r="Y97" s="9"/>
      <c r="AF97" s="9"/>
      <c r="AG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</row>
    <row r="98" spans="1:76" s="75" customFormat="1" ht="22.5" x14ac:dyDescent="0.2">
      <c r="A98" s="77" t="s">
        <v>173</v>
      </c>
      <c r="B98" s="77" t="s">
        <v>198</v>
      </c>
      <c r="C98" s="78" t="s">
        <v>59</v>
      </c>
      <c r="D98" s="78" t="s">
        <v>60</v>
      </c>
      <c r="E98" s="77" t="s">
        <v>57</v>
      </c>
      <c r="F98" s="79" t="s">
        <v>7</v>
      </c>
      <c r="G98" s="80">
        <v>0.1036</v>
      </c>
      <c r="H98" s="79">
        <v>54.2</v>
      </c>
      <c r="I98" s="80">
        <v>0.1036</v>
      </c>
      <c r="J98" s="79">
        <v>54.2</v>
      </c>
      <c r="K98" s="79">
        <v>54.2</v>
      </c>
      <c r="L98" s="192">
        <v>0.1036</v>
      </c>
      <c r="M98" s="193">
        <v>54.2</v>
      </c>
      <c r="N98" s="80" t="s">
        <v>7</v>
      </c>
      <c r="O98" s="79" t="s">
        <v>7</v>
      </c>
      <c r="X98" s="9"/>
      <c r="Y98" s="9"/>
      <c r="AF98" s="9"/>
      <c r="AG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</row>
    <row r="99" spans="1:76" s="75" customFormat="1" ht="33.75" x14ac:dyDescent="0.2">
      <c r="A99" s="77" t="s">
        <v>174</v>
      </c>
      <c r="B99" s="77" t="s">
        <v>199</v>
      </c>
      <c r="C99" s="78" t="s">
        <v>62</v>
      </c>
      <c r="D99" s="78" t="s">
        <v>63</v>
      </c>
      <c r="E99" s="77" t="s">
        <v>57</v>
      </c>
      <c r="F99" s="79" t="s">
        <v>7</v>
      </c>
      <c r="G99" s="80">
        <v>0.1036</v>
      </c>
      <c r="H99" s="79">
        <v>684.74</v>
      </c>
      <c r="I99" s="80">
        <v>0.1036</v>
      </c>
      <c r="J99" s="79">
        <v>684.74</v>
      </c>
      <c r="K99" s="79">
        <v>684.74</v>
      </c>
      <c r="L99" s="192">
        <v>0.1036</v>
      </c>
      <c r="M99" s="193">
        <v>684.74</v>
      </c>
      <c r="N99" s="80" t="s">
        <v>7</v>
      </c>
      <c r="O99" s="79" t="s">
        <v>7</v>
      </c>
      <c r="X99" s="9"/>
      <c r="Y99" s="9"/>
      <c r="AF99" s="9"/>
      <c r="AG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</row>
    <row r="100" spans="1:76" s="75" customFormat="1" ht="45" x14ac:dyDescent="0.2">
      <c r="A100" s="77" t="s">
        <v>175</v>
      </c>
      <c r="B100" s="77" t="s">
        <v>200</v>
      </c>
      <c r="C100" s="78" t="s">
        <v>65</v>
      </c>
      <c r="D100" s="78" t="s">
        <v>66</v>
      </c>
      <c r="E100" s="77" t="s">
        <v>67</v>
      </c>
      <c r="F100" s="79" t="s">
        <v>7</v>
      </c>
      <c r="G100" s="80">
        <v>13.05</v>
      </c>
      <c r="H100" s="79">
        <v>8535.69</v>
      </c>
      <c r="I100" s="80">
        <v>13.05</v>
      </c>
      <c r="J100" s="79">
        <v>8535.69</v>
      </c>
      <c r="K100" s="79">
        <v>8535.69</v>
      </c>
      <c r="L100" s="192">
        <v>13.05</v>
      </c>
      <c r="M100" s="193">
        <v>8535.69</v>
      </c>
      <c r="N100" s="80" t="s">
        <v>7</v>
      </c>
      <c r="O100" s="79" t="s">
        <v>7</v>
      </c>
      <c r="X100" s="9"/>
      <c r="Y100" s="9"/>
      <c r="AF100" s="9"/>
      <c r="AG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</row>
    <row r="101" spans="1:76" s="75" customFormat="1" ht="56.25" x14ac:dyDescent="0.2">
      <c r="A101" s="77" t="s">
        <v>176</v>
      </c>
      <c r="B101" s="77" t="s">
        <v>201</v>
      </c>
      <c r="C101" s="78" t="s">
        <v>128</v>
      </c>
      <c r="D101" s="78" t="s">
        <v>129</v>
      </c>
      <c r="E101" s="77" t="s">
        <v>118</v>
      </c>
      <c r="F101" s="79" t="s">
        <v>7</v>
      </c>
      <c r="G101" s="80">
        <v>1</v>
      </c>
      <c r="H101" s="79">
        <v>9978.5400000000009</v>
      </c>
      <c r="I101" s="80">
        <v>1</v>
      </c>
      <c r="J101" s="79">
        <v>9978.5400000000009</v>
      </c>
      <c r="K101" s="79">
        <v>9978.5400000000009</v>
      </c>
      <c r="L101" s="192">
        <v>1</v>
      </c>
      <c r="M101" s="193">
        <v>9978.5400000000009</v>
      </c>
      <c r="N101" s="80" t="s">
        <v>7</v>
      </c>
      <c r="O101" s="79" t="s">
        <v>7</v>
      </c>
      <c r="X101" s="9"/>
      <c r="Y101" s="9"/>
      <c r="AF101" s="9"/>
      <c r="AG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</row>
    <row r="102" spans="1:76" s="75" customFormat="1" ht="45" x14ac:dyDescent="0.2">
      <c r="A102" s="77" t="s">
        <v>177</v>
      </c>
      <c r="B102" s="77" t="s">
        <v>202</v>
      </c>
      <c r="C102" s="78" t="s">
        <v>132</v>
      </c>
      <c r="D102" s="78" t="s">
        <v>133</v>
      </c>
      <c r="E102" s="77" t="s">
        <v>134</v>
      </c>
      <c r="F102" s="79" t="s">
        <v>7</v>
      </c>
      <c r="G102" s="80">
        <v>1</v>
      </c>
      <c r="H102" s="79">
        <v>175555.37</v>
      </c>
      <c r="I102" s="80">
        <v>1</v>
      </c>
      <c r="J102" s="79">
        <v>175555.37</v>
      </c>
      <c r="K102" s="79">
        <v>175555.37</v>
      </c>
      <c r="L102" s="192">
        <v>1</v>
      </c>
      <c r="M102" s="193">
        <v>175555.37</v>
      </c>
      <c r="N102" s="80" t="s">
        <v>7</v>
      </c>
      <c r="O102" s="79" t="s">
        <v>7</v>
      </c>
      <c r="X102" s="9"/>
      <c r="Y102" s="9"/>
      <c r="AF102" s="9"/>
      <c r="AG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</row>
    <row r="103" spans="1:76" s="75" customFormat="1" ht="45" x14ac:dyDescent="0.2">
      <c r="A103" s="77" t="s">
        <v>178</v>
      </c>
      <c r="B103" s="77" t="s">
        <v>203</v>
      </c>
      <c r="C103" s="78" t="s">
        <v>137</v>
      </c>
      <c r="D103" s="78" t="s">
        <v>138</v>
      </c>
      <c r="E103" s="77" t="s">
        <v>134</v>
      </c>
      <c r="F103" s="79" t="s">
        <v>7</v>
      </c>
      <c r="G103" s="80">
        <v>1</v>
      </c>
      <c r="H103" s="79">
        <v>378541.26</v>
      </c>
      <c r="I103" s="80">
        <v>1</v>
      </c>
      <c r="J103" s="79">
        <v>378541.26</v>
      </c>
      <c r="K103" s="79">
        <v>378541.26</v>
      </c>
      <c r="L103" s="192">
        <v>1</v>
      </c>
      <c r="M103" s="193">
        <v>378541.26</v>
      </c>
      <c r="N103" s="80" t="s">
        <v>7</v>
      </c>
      <c r="O103" s="79" t="s">
        <v>7</v>
      </c>
      <c r="X103" s="9"/>
      <c r="Y103" s="9"/>
      <c r="AF103" s="9"/>
      <c r="AG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</row>
    <row r="104" spans="1:76" s="75" customFormat="1" ht="45" x14ac:dyDescent="0.2">
      <c r="A104" s="77" t="s">
        <v>179</v>
      </c>
      <c r="B104" s="77" t="s">
        <v>204</v>
      </c>
      <c r="C104" s="78" t="s">
        <v>141</v>
      </c>
      <c r="D104" s="78" t="s">
        <v>142</v>
      </c>
      <c r="E104" s="77" t="s">
        <v>74</v>
      </c>
      <c r="F104" s="79" t="s">
        <v>7</v>
      </c>
      <c r="G104" s="80">
        <v>1</v>
      </c>
      <c r="H104" s="79">
        <v>1556.89</v>
      </c>
      <c r="I104" s="80">
        <v>1</v>
      </c>
      <c r="J104" s="79">
        <v>1556.89</v>
      </c>
      <c r="K104" s="79">
        <v>1556.89</v>
      </c>
      <c r="L104" s="192">
        <v>1</v>
      </c>
      <c r="M104" s="193">
        <v>1556.89</v>
      </c>
      <c r="N104" s="80" t="s">
        <v>7</v>
      </c>
      <c r="O104" s="79" t="s">
        <v>7</v>
      </c>
      <c r="X104" s="9"/>
      <c r="Y104" s="9"/>
      <c r="AF104" s="9"/>
      <c r="AG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</row>
    <row r="105" spans="1:76" s="75" customFormat="1" ht="33.75" x14ac:dyDescent="0.2">
      <c r="A105" s="77" t="s">
        <v>180</v>
      </c>
      <c r="B105" s="77" t="s">
        <v>205</v>
      </c>
      <c r="C105" s="78" t="s">
        <v>145</v>
      </c>
      <c r="D105" s="78" t="s">
        <v>146</v>
      </c>
      <c r="E105" s="77" t="s">
        <v>74</v>
      </c>
      <c r="F105" s="79" t="s">
        <v>7</v>
      </c>
      <c r="G105" s="80">
        <v>-2</v>
      </c>
      <c r="H105" s="79">
        <v>-533.34</v>
      </c>
      <c r="I105" s="80">
        <v>-2</v>
      </c>
      <c r="J105" s="79">
        <v>-533.34</v>
      </c>
      <c r="K105" s="79">
        <v>-533.34</v>
      </c>
      <c r="L105" s="192">
        <v>-2</v>
      </c>
      <c r="M105" s="193">
        <v>-533.34</v>
      </c>
      <c r="N105" s="80" t="s">
        <v>7</v>
      </c>
      <c r="O105" s="79" t="s">
        <v>7</v>
      </c>
      <c r="X105" s="9"/>
      <c r="Y105" s="9"/>
      <c r="AF105" s="9"/>
      <c r="AG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</row>
    <row r="106" spans="1:76" s="75" customFormat="1" ht="45" x14ac:dyDescent="0.2">
      <c r="A106" s="77" t="s">
        <v>181</v>
      </c>
      <c r="B106" s="77" t="s">
        <v>206</v>
      </c>
      <c r="C106" s="78" t="s">
        <v>149</v>
      </c>
      <c r="D106" s="78" t="s">
        <v>150</v>
      </c>
      <c r="E106" s="77" t="s">
        <v>74</v>
      </c>
      <c r="F106" s="79" t="s">
        <v>7</v>
      </c>
      <c r="G106" s="80">
        <v>2</v>
      </c>
      <c r="H106" s="79">
        <v>9234.43</v>
      </c>
      <c r="I106" s="80">
        <v>2</v>
      </c>
      <c r="J106" s="79">
        <v>9234.43</v>
      </c>
      <c r="K106" s="79">
        <v>9234.43</v>
      </c>
      <c r="L106" s="192">
        <v>2</v>
      </c>
      <c r="M106" s="193">
        <v>9234.43</v>
      </c>
      <c r="N106" s="80" t="s">
        <v>7</v>
      </c>
      <c r="O106" s="79" t="s">
        <v>7</v>
      </c>
      <c r="X106" s="9"/>
      <c r="Y106" s="9"/>
      <c r="AF106" s="9"/>
      <c r="AG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</row>
    <row r="107" spans="1:76" s="75" customFormat="1" ht="45" x14ac:dyDescent="0.2">
      <c r="A107" s="77" t="s">
        <v>182</v>
      </c>
      <c r="B107" s="77" t="s">
        <v>207</v>
      </c>
      <c r="C107" s="78" t="s">
        <v>153</v>
      </c>
      <c r="D107" s="78" t="s">
        <v>154</v>
      </c>
      <c r="E107" s="77" t="s">
        <v>74</v>
      </c>
      <c r="F107" s="79" t="s">
        <v>7</v>
      </c>
      <c r="G107" s="80">
        <v>1</v>
      </c>
      <c r="H107" s="79">
        <v>16503.3</v>
      </c>
      <c r="I107" s="80">
        <v>1</v>
      </c>
      <c r="J107" s="79">
        <v>16503.3</v>
      </c>
      <c r="K107" s="79">
        <v>16503.3</v>
      </c>
      <c r="L107" s="192">
        <v>1</v>
      </c>
      <c r="M107" s="193">
        <v>16503.3</v>
      </c>
      <c r="N107" s="80" t="s">
        <v>7</v>
      </c>
      <c r="O107" s="79" t="s">
        <v>7</v>
      </c>
      <c r="X107" s="9"/>
      <c r="Y107" s="9"/>
      <c r="AF107" s="9"/>
      <c r="AG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</row>
    <row r="108" spans="1:76" s="75" customFormat="1" ht="45" x14ac:dyDescent="0.2">
      <c r="A108" s="77" t="s">
        <v>183</v>
      </c>
      <c r="B108" s="77" t="s">
        <v>208</v>
      </c>
      <c r="C108" s="78" t="s">
        <v>157</v>
      </c>
      <c r="D108" s="78" t="s">
        <v>80</v>
      </c>
      <c r="E108" s="77" t="s">
        <v>74</v>
      </c>
      <c r="F108" s="79" t="s">
        <v>7</v>
      </c>
      <c r="G108" s="80">
        <v>1</v>
      </c>
      <c r="H108" s="79">
        <v>439.8</v>
      </c>
      <c r="I108" s="80">
        <v>1</v>
      </c>
      <c r="J108" s="79">
        <v>439.8</v>
      </c>
      <c r="K108" s="79">
        <v>439.8</v>
      </c>
      <c r="L108" s="192">
        <v>1</v>
      </c>
      <c r="M108" s="193">
        <v>439.8</v>
      </c>
      <c r="N108" s="80" t="s">
        <v>7</v>
      </c>
      <c r="O108" s="79" t="s">
        <v>7</v>
      </c>
      <c r="X108" s="9"/>
      <c r="Y108" s="9"/>
      <c r="AF108" s="9"/>
      <c r="AG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</row>
    <row r="109" spans="1:76" s="75" customFormat="1" ht="33.75" x14ac:dyDescent="0.2">
      <c r="A109" s="77" t="s">
        <v>185</v>
      </c>
      <c r="B109" s="77" t="s">
        <v>209</v>
      </c>
      <c r="C109" s="78" t="s">
        <v>160</v>
      </c>
      <c r="D109" s="78" t="s">
        <v>161</v>
      </c>
      <c r="E109" s="77" t="s">
        <v>105</v>
      </c>
      <c r="F109" s="79" t="s">
        <v>7</v>
      </c>
      <c r="G109" s="80">
        <v>1.3299999999999999E-2</v>
      </c>
      <c r="H109" s="79">
        <v>3286.13</v>
      </c>
      <c r="I109" s="80">
        <v>1.3299999999999999E-2</v>
      </c>
      <c r="J109" s="79">
        <v>3286.13</v>
      </c>
      <c r="K109" s="79">
        <v>3286.13</v>
      </c>
      <c r="L109" s="192">
        <v>1.3299999999999999E-2</v>
      </c>
      <c r="M109" s="193">
        <v>3286.13</v>
      </c>
      <c r="N109" s="80" t="s">
        <v>7</v>
      </c>
      <c r="O109" s="79" t="s">
        <v>7</v>
      </c>
      <c r="X109" s="9"/>
      <c r="Y109" s="9"/>
      <c r="AF109" s="9"/>
      <c r="AG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</row>
    <row r="110" spans="1:76" s="75" customFormat="1" ht="56.25" x14ac:dyDescent="0.2">
      <c r="A110" s="77" t="s">
        <v>187</v>
      </c>
      <c r="B110" s="77" t="s">
        <v>210</v>
      </c>
      <c r="C110" s="78" t="s">
        <v>108</v>
      </c>
      <c r="D110" s="78" t="s">
        <v>109</v>
      </c>
      <c r="E110" s="77" t="s">
        <v>110</v>
      </c>
      <c r="F110" s="79" t="s">
        <v>7</v>
      </c>
      <c r="G110" s="80">
        <v>36.4</v>
      </c>
      <c r="H110" s="79">
        <v>119.39</v>
      </c>
      <c r="I110" s="80">
        <v>36.4</v>
      </c>
      <c r="J110" s="79">
        <v>119.39</v>
      </c>
      <c r="K110" s="79">
        <v>119.39</v>
      </c>
      <c r="L110" s="192">
        <v>36.4</v>
      </c>
      <c r="M110" s="193">
        <v>119.39</v>
      </c>
      <c r="N110" s="80" t="s">
        <v>7</v>
      </c>
      <c r="O110" s="79" t="s">
        <v>7</v>
      </c>
      <c r="X110" s="9"/>
      <c r="Y110" s="9"/>
      <c r="AF110" s="9"/>
      <c r="AG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</row>
    <row r="111" spans="1:76" s="75" customFormat="1" ht="67.5" x14ac:dyDescent="0.2">
      <c r="A111" s="77" t="s">
        <v>211</v>
      </c>
      <c r="B111" s="77" t="s">
        <v>212</v>
      </c>
      <c r="C111" s="78" t="s">
        <v>166</v>
      </c>
      <c r="D111" s="78" t="s">
        <v>167</v>
      </c>
      <c r="E111" s="77" t="s">
        <v>110</v>
      </c>
      <c r="F111" s="79" t="s">
        <v>7</v>
      </c>
      <c r="G111" s="80">
        <v>8.85</v>
      </c>
      <c r="H111" s="79">
        <v>74.25</v>
      </c>
      <c r="I111" s="80">
        <v>8.85</v>
      </c>
      <c r="J111" s="79">
        <v>74.25</v>
      </c>
      <c r="K111" s="79">
        <v>74.25</v>
      </c>
      <c r="L111" s="192">
        <v>8.85</v>
      </c>
      <c r="M111" s="193">
        <v>74.25</v>
      </c>
      <c r="N111" s="80" t="s">
        <v>7</v>
      </c>
      <c r="O111" s="79" t="s">
        <v>7</v>
      </c>
      <c r="X111" s="9"/>
      <c r="Y111" s="9"/>
      <c r="AF111" s="9"/>
      <c r="AG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</row>
    <row r="112" spans="1:76" s="75" customFormat="1" ht="45" x14ac:dyDescent="0.2">
      <c r="A112" s="77" t="s">
        <v>213</v>
      </c>
      <c r="B112" s="77" t="s">
        <v>214</v>
      </c>
      <c r="C112" s="78" t="s">
        <v>169</v>
      </c>
      <c r="D112" s="78" t="s">
        <v>170</v>
      </c>
      <c r="E112" s="77" t="s">
        <v>110</v>
      </c>
      <c r="F112" s="79" t="s">
        <v>7</v>
      </c>
      <c r="G112" s="80">
        <v>5</v>
      </c>
      <c r="H112" s="79">
        <v>54.4</v>
      </c>
      <c r="I112" s="80">
        <v>5</v>
      </c>
      <c r="J112" s="79">
        <v>54.4</v>
      </c>
      <c r="K112" s="79">
        <v>54.4</v>
      </c>
      <c r="L112" s="192">
        <v>5</v>
      </c>
      <c r="M112" s="193">
        <v>54.4</v>
      </c>
      <c r="N112" s="80" t="s">
        <v>7</v>
      </c>
      <c r="O112" s="79" t="s">
        <v>7</v>
      </c>
      <c r="X112" s="9"/>
      <c r="Y112" s="9"/>
      <c r="AF112" s="9"/>
      <c r="AG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</row>
    <row r="113" spans="1:76" s="75" customFormat="1" ht="45" x14ac:dyDescent="0.2">
      <c r="A113" s="77" t="s">
        <v>215</v>
      </c>
      <c r="B113" s="77" t="s">
        <v>216</v>
      </c>
      <c r="C113" s="78" t="s">
        <v>112</v>
      </c>
      <c r="D113" s="78" t="s">
        <v>113</v>
      </c>
      <c r="E113" s="77" t="s">
        <v>110</v>
      </c>
      <c r="F113" s="79" t="s">
        <v>7</v>
      </c>
      <c r="G113" s="80">
        <v>50.25</v>
      </c>
      <c r="H113" s="79">
        <v>193.97</v>
      </c>
      <c r="I113" s="80">
        <v>50.25</v>
      </c>
      <c r="J113" s="79">
        <v>193.97</v>
      </c>
      <c r="K113" s="79">
        <v>193.97</v>
      </c>
      <c r="L113" s="192">
        <v>50.25</v>
      </c>
      <c r="M113" s="193">
        <v>193.97</v>
      </c>
      <c r="N113" s="80" t="s">
        <v>7</v>
      </c>
      <c r="O113" s="79" t="s">
        <v>7</v>
      </c>
      <c r="X113" s="9"/>
      <c r="Y113" s="9"/>
      <c r="AF113" s="9"/>
      <c r="AG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</row>
    <row r="114" spans="1:76" s="75" customFormat="1" ht="15.75" customHeight="1" x14ac:dyDescent="0.2">
      <c r="A114" s="360" t="s">
        <v>217</v>
      </c>
      <c r="B114" s="359"/>
      <c r="C114" s="359"/>
      <c r="D114" s="359"/>
      <c r="E114" s="359"/>
      <c r="F114" s="359"/>
      <c r="G114" s="359"/>
      <c r="H114" s="359"/>
      <c r="I114" s="359"/>
      <c r="J114" s="359"/>
      <c r="K114" s="359"/>
      <c r="L114" s="359"/>
      <c r="M114" s="359"/>
      <c r="N114" s="359"/>
      <c r="O114" s="359"/>
      <c r="X114" s="9"/>
      <c r="Y114" s="9"/>
      <c r="AF114" s="9"/>
      <c r="AG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</row>
    <row r="115" spans="1:76" s="75" customFormat="1" ht="33.75" x14ac:dyDescent="0.2">
      <c r="A115" s="77" t="s">
        <v>218</v>
      </c>
      <c r="B115" s="77" t="s">
        <v>219</v>
      </c>
      <c r="C115" s="78" t="s">
        <v>116</v>
      </c>
      <c r="D115" s="78" t="s">
        <v>117</v>
      </c>
      <c r="E115" s="77" t="s">
        <v>118</v>
      </c>
      <c r="F115" s="79" t="s">
        <v>7</v>
      </c>
      <c r="G115" s="80">
        <v>1</v>
      </c>
      <c r="H115" s="79">
        <v>949.76</v>
      </c>
      <c r="I115" s="80">
        <v>1</v>
      </c>
      <c r="J115" s="79">
        <v>949.76</v>
      </c>
      <c r="K115" s="79">
        <v>949.76</v>
      </c>
      <c r="L115" s="192">
        <v>1</v>
      </c>
      <c r="M115" s="193">
        <v>949.76</v>
      </c>
      <c r="N115" s="80" t="s">
        <v>7</v>
      </c>
      <c r="O115" s="79" t="s">
        <v>7</v>
      </c>
      <c r="X115" s="9"/>
      <c r="Y115" s="9"/>
      <c r="AF115" s="9"/>
      <c r="AG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</row>
    <row r="116" spans="1:76" s="75" customFormat="1" ht="45" x14ac:dyDescent="0.2">
      <c r="A116" s="77" t="s">
        <v>189</v>
      </c>
      <c r="B116" s="77" t="s">
        <v>220</v>
      </c>
      <c r="C116" s="78" t="s">
        <v>55</v>
      </c>
      <c r="D116" s="78" t="s">
        <v>56</v>
      </c>
      <c r="E116" s="77" t="s">
        <v>57</v>
      </c>
      <c r="F116" s="79" t="s">
        <v>7</v>
      </c>
      <c r="G116" s="80">
        <v>0.22450000000000001</v>
      </c>
      <c r="H116" s="79">
        <v>130.63</v>
      </c>
      <c r="I116" s="80">
        <v>0.22450000000000001</v>
      </c>
      <c r="J116" s="79">
        <v>130.63</v>
      </c>
      <c r="K116" s="79">
        <v>130.63</v>
      </c>
      <c r="L116" s="192">
        <v>0.22450000000000001</v>
      </c>
      <c r="M116" s="193">
        <v>130.63</v>
      </c>
      <c r="N116" s="80" t="s">
        <v>7</v>
      </c>
      <c r="O116" s="79" t="s">
        <v>7</v>
      </c>
      <c r="X116" s="9"/>
      <c r="Y116" s="9"/>
      <c r="AF116" s="9"/>
      <c r="AG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</row>
    <row r="117" spans="1:76" s="75" customFormat="1" ht="22.5" x14ac:dyDescent="0.2">
      <c r="A117" s="77" t="s">
        <v>191</v>
      </c>
      <c r="B117" s="77" t="s">
        <v>221</v>
      </c>
      <c r="C117" s="78" t="s">
        <v>59</v>
      </c>
      <c r="D117" s="78" t="s">
        <v>60</v>
      </c>
      <c r="E117" s="77" t="s">
        <v>57</v>
      </c>
      <c r="F117" s="79" t="s">
        <v>7</v>
      </c>
      <c r="G117" s="80">
        <v>0.1037</v>
      </c>
      <c r="H117" s="79">
        <v>54.24</v>
      </c>
      <c r="I117" s="80">
        <v>0.1037</v>
      </c>
      <c r="J117" s="79">
        <v>54.24</v>
      </c>
      <c r="K117" s="79">
        <v>54.24</v>
      </c>
      <c r="L117" s="192">
        <v>0.1037</v>
      </c>
      <c r="M117" s="193">
        <v>54.24</v>
      </c>
      <c r="N117" s="80" t="s">
        <v>7</v>
      </c>
      <c r="O117" s="79" t="s">
        <v>7</v>
      </c>
      <c r="X117" s="9"/>
      <c r="Y117" s="9"/>
      <c r="AF117" s="9"/>
      <c r="AG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</row>
    <row r="118" spans="1:76" s="75" customFormat="1" ht="33.75" x14ac:dyDescent="0.2">
      <c r="A118" s="77" t="s">
        <v>192</v>
      </c>
      <c r="B118" s="77" t="s">
        <v>222</v>
      </c>
      <c r="C118" s="78" t="s">
        <v>62</v>
      </c>
      <c r="D118" s="78" t="s">
        <v>63</v>
      </c>
      <c r="E118" s="77" t="s">
        <v>57</v>
      </c>
      <c r="F118" s="79" t="s">
        <v>7</v>
      </c>
      <c r="G118" s="80">
        <v>0.1037</v>
      </c>
      <c r="H118" s="79">
        <v>685.39</v>
      </c>
      <c r="I118" s="80">
        <v>0.1037</v>
      </c>
      <c r="J118" s="79">
        <v>685.39</v>
      </c>
      <c r="K118" s="79">
        <v>685.39</v>
      </c>
      <c r="L118" s="192">
        <v>0.1037</v>
      </c>
      <c r="M118" s="193">
        <v>685.39</v>
      </c>
      <c r="N118" s="80" t="s">
        <v>7</v>
      </c>
      <c r="O118" s="79" t="s">
        <v>7</v>
      </c>
      <c r="X118" s="9"/>
      <c r="Y118" s="9"/>
      <c r="AF118" s="9"/>
      <c r="AG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</row>
    <row r="119" spans="1:76" s="75" customFormat="1" ht="45" x14ac:dyDescent="0.2">
      <c r="A119" s="77" t="s">
        <v>193</v>
      </c>
      <c r="B119" s="77" t="s">
        <v>223</v>
      </c>
      <c r="C119" s="78" t="s">
        <v>65</v>
      </c>
      <c r="D119" s="78" t="s">
        <v>66</v>
      </c>
      <c r="E119" s="77" t="s">
        <v>67</v>
      </c>
      <c r="F119" s="79" t="s">
        <v>7</v>
      </c>
      <c r="G119" s="80">
        <v>13.066000000000001</v>
      </c>
      <c r="H119" s="79">
        <v>8546.15</v>
      </c>
      <c r="I119" s="80">
        <v>13.066000000000001</v>
      </c>
      <c r="J119" s="79">
        <v>8546.15</v>
      </c>
      <c r="K119" s="79">
        <v>8546.15</v>
      </c>
      <c r="L119" s="192">
        <v>13.066000000000001</v>
      </c>
      <c r="M119" s="193">
        <v>8546.15</v>
      </c>
      <c r="N119" s="80" t="s">
        <v>7</v>
      </c>
      <c r="O119" s="79" t="s">
        <v>7</v>
      </c>
      <c r="X119" s="9"/>
      <c r="Y119" s="9"/>
      <c r="AF119" s="9"/>
      <c r="AG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</row>
    <row r="120" spans="1:76" s="75" customFormat="1" ht="56.25" x14ac:dyDescent="0.2">
      <c r="A120" s="77" t="s">
        <v>194</v>
      </c>
      <c r="B120" s="77" t="s">
        <v>224</v>
      </c>
      <c r="C120" s="78" t="s">
        <v>128</v>
      </c>
      <c r="D120" s="78" t="s">
        <v>129</v>
      </c>
      <c r="E120" s="77" t="s">
        <v>118</v>
      </c>
      <c r="F120" s="79" t="s">
        <v>7</v>
      </c>
      <c r="G120" s="80">
        <v>1</v>
      </c>
      <c r="H120" s="79">
        <v>9978.5400000000009</v>
      </c>
      <c r="I120" s="80">
        <v>1</v>
      </c>
      <c r="J120" s="79">
        <v>9978.5400000000009</v>
      </c>
      <c r="K120" s="79">
        <v>9978.5400000000009</v>
      </c>
      <c r="L120" s="192">
        <v>1</v>
      </c>
      <c r="M120" s="193">
        <v>9978.5400000000009</v>
      </c>
      <c r="N120" s="80" t="s">
        <v>7</v>
      </c>
      <c r="O120" s="79" t="s">
        <v>7</v>
      </c>
      <c r="X120" s="9"/>
      <c r="Y120" s="9"/>
      <c r="AF120" s="9"/>
      <c r="AG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</row>
    <row r="121" spans="1:76" s="75" customFormat="1" ht="45" x14ac:dyDescent="0.2">
      <c r="A121" s="77" t="s">
        <v>225</v>
      </c>
      <c r="B121" s="77" t="s">
        <v>226</v>
      </c>
      <c r="C121" s="78" t="s">
        <v>132</v>
      </c>
      <c r="D121" s="78" t="s">
        <v>133</v>
      </c>
      <c r="E121" s="77" t="s">
        <v>134</v>
      </c>
      <c r="F121" s="79" t="s">
        <v>7</v>
      </c>
      <c r="G121" s="80">
        <v>1</v>
      </c>
      <c r="H121" s="79">
        <v>175555.37</v>
      </c>
      <c r="I121" s="80">
        <v>1</v>
      </c>
      <c r="J121" s="79">
        <v>175555.37</v>
      </c>
      <c r="K121" s="79">
        <v>175555.37</v>
      </c>
      <c r="L121" s="192">
        <v>1</v>
      </c>
      <c r="M121" s="193">
        <v>175555.37</v>
      </c>
      <c r="N121" s="80" t="s">
        <v>7</v>
      </c>
      <c r="O121" s="79" t="s">
        <v>7</v>
      </c>
      <c r="X121" s="9"/>
      <c r="Y121" s="9"/>
      <c r="AF121" s="9"/>
      <c r="AG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</row>
    <row r="122" spans="1:76" s="75" customFormat="1" ht="45" x14ac:dyDescent="0.2">
      <c r="A122" s="77" t="s">
        <v>227</v>
      </c>
      <c r="B122" s="77" t="s">
        <v>228</v>
      </c>
      <c r="C122" s="78" t="s">
        <v>137</v>
      </c>
      <c r="D122" s="78" t="s">
        <v>138</v>
      </c>
      <c r="E122" s="77" t="s">
        <v>134</v>
      </c>
      <c r="F122" s="79" t="s">
        <v>7</v>
      </c>
      <c r="G122" s="80">
        <v>1</v>
      </c>
      <c r="H122" s="79">
        <v>378541.26</v>
      </c>
      <c r="I122" s="80">
        <v>1</v>
      </c>
      <c r="J122" s="79">
        <v>378541.26</v>
      </c>
      <c r="K122" s="79">
        <v>378541.26</v>
      </c>
      <c r="L122" s="192">
        <v>1</v>
      </c>
      <c r="M122" s="193">
        <v>378541.26</v>
      </c>
      <c r="N122" s="80" t="s">
        <v>7</v>
      </c>
      <c r="O122" s="79" t="s">
        <v>7</v>
      </c>
      <c r="X122" s="9"/>
      <c r="Y122" s="9"/>
      <c r="AF122" s="9"/>
      <c r="AG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</row>
    <row r="123" spans="1:76" s="75" customFormat="1" ht="45" x14ac:dyDescent="0.2">
      <c r="A123" s="77" t="s">
        <v>229</v>
      </c>
      <c r="B123" s="77" t="s">
        <v>230</v>
      </c>
      <c r="C123" s="78" t="s">
        <v>141</v>
      </c>
      <c r="D123" s="78" t="s">
        <v>142</v>
      </c>
      <c r="E123" s="77" t="s">
        <v>74</v>
      </c>
      <c r="F123" s="79" t="s">
        <v>7</v>
      </c>
      <c r="G123" s="80">
        <v>1</v>
      </c>
      <c r="H123" s="79">
        <v>1556.89</v>
      </c>
      <c r="I123" s="80">
        <v>1</v>
      </c>
      <c r="J123" s="79">
        <v>1556.89</v>
      </c>
      <c r="K123" s="79">
        <v>1556.89</v>
      </c>
      <c r="L123" s="192">
        <v>1</v>
      </c>
      <c r="M123" s="193">
        <v>1556.89</v>
      </c>
      <c r="N123" s="80" t="s">
        <v>7</v>
      </c>
      <c r="O123" s="79" t="s">
        <v>7</v>
      </c>
      <c r="X123" s="9"/>
      <c r="Y123" s="9"/>
      <c r="AF123" s="9"/>
      <c r="AG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</row>
    <row r="124" spans="1:76" s="75" customFormat="1" ht="33.75" x14ac:dyDescent="0.2">
      <c r="A124" s="77" t="s">
        <v>231</v>
      </c>
      <c r="B124" s="77" t="s">
        <v>232</v>
      </c>
      <c r="C124" s="78" t="s">
        <v>145</v>
      </c>
      <c r="D124" s="78" t="s">
        <v>146</v>
      </c>
      <c r="E124" s="77" t="s">
        <v>74</v>
      </c>
      <c r="F124" s="79" t="s">
        <v>7</v>
      </c>
      <c r="G124" s="80">
        <v>-2</v>
      </c>
      <c r="H124" s="79">
        <v>-533.34</v>
      </c>
      <c r="I124" s="80">
        <v>-2</v>
      </c>
      <c r="J124" s="79">
        <v>-533.34</v>
      </c>
      <c r="K124" s="79">
        <v>-533.34</v>
      </c>
      <c r="L124" s="192">
        <v>-2</v>
      </c>
      <c r="M124" s="193">
        <v>-533.34</v>
      </c>
      <c r="N124" s="80" t="s">
        <v>7</v>
      </c>
      <c r="O124" s="79" t="s">
        <v>7</v>
      </c>
      <c r="X124" s="9"/>
      <c r="Y124" s="9"/>
      <c r="AF124" s="9"/>
      <c r="AG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</row>
    <row r="125" spans="1:76" s="75" customFormat="1" ht="45" x14ac:dyDescent="0.2">
      <c r="A125" s="77" t="s">
        <v>233</v>
      </c>
      <c r="B125" s="77" t="s">
        <v>234</v>
      </c>
      <c r="C125" s="78" t="s">
        <v>149</v>
      </c>
      <c r="D125" s="78" t="s">
        <v>150</v>
      </c>
      <c r="E125" s="77" t="s">
        <v>74</v>
      </c>
      <c r="F125" s="79" t="s">
        <v>7</v>
      </c>
      <c r="G125" s="80">
        <v>2</v>
      </c>
      <c r="H125" s="79">
        <v>9234.43</v>
      </c>
      <c r="I125" s="80">
        <v>2</v>
      </c>
      <c r="J125" s="79">
        <v>9234.43</v>
      </c>
      <c r="K125" s="79">
        <v>9234.43</v>
      </c>
      <c r="L125" s="192">
        <v>2</v>
      </c>
      <c r="M125" s="193">
        <v>9234.43</v>
      </c>
      <c r="N125" s="80" t="s">
        <v>7</v>
      </c>
      <c r="O125" s="79" t="s">
        <v>7</v>
      </c>
      <c r="X125" s="9"/>
      <c r="Y125" s="9"/>
      <c r="AF125" s="9"/>
      <c r="AG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</row>
    <row r="126" spans="1:76" s="75" customFormat="1" ht="45" x14ac:dyDescent="0.2">
      <c r="A126" s="77" t="s">
        <v>235</v>
      </c>
      <c r="B126" s="77" t="s">
        <v>236</v>
      </c>
      <c r="C126" s="78" t="s">
        <v>153</v>
      </c>
      <c r="D126" s="78" t="s">
        <v>154</v>
      </c>
      <c r="E126" s="77" t="s">
        <v>74</v>
      </c>
      <c r="F126" s="79" t="s">
        <v>7</v>
      </c>
      <c r="G126" s="80">
        <v>1</v>
      </c>
      <c r="H126" s="79">
        <v>16503.3</v>
      </c>
      <c r="I126" s="80">
        <v>1</v>
      </c>
      <c r="J126" s="79">
        <v>16503.3</v>
      </c>
      <c r="K126" s="79">
        <v>16503.3</v>
      </c>
      <c r="L126" s="192">
        <v>1</v>
      </c>
      <c r="M126" s="193">
        <v>16503.3</v>
      </c>
      <c r="N126" s="80" t="s">
        <v>7</v>
      </c>
      <c r="O126" s="79" t="s">
        <v>7</v>
      </c>
      <c r="X126" s="9"/>
      <c r="Y126" s="9"/>
      <c r="AF126" s="9"/>
      <c r="AG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</row>
    <row r="127" spans="1:76" s="75" customFormat="1" ht="45" x14ac:dyDescent="0.2">
      <c r="A127" s="77" t="s">
        <v>237</v>
      </c>
      <c r="B127" s="77" t="s">
        <v>238</v>
      </c>
      <c r="C127" s="78" t="s">
        <v>157</v>
      </c>
      <c r="D127" s="78" t="s">
        <v>80</v>
      </c>
      <c r="E127" s="77" t="s">
        <v>74</v>
      </c>
      <c r="F127" s="79" t="s">
        <v>7</v>
      </c>
      <c r="G127" s="80">
        <v>1</v>
      </c>
      <c r="H127" s="79">
        <v>439.8</v>
      </c>
      <c r="I127" s="80">
        <v>1</v>
      </c>
      <c r="J127" s="79">
        <v>439.8</v>
      </c>
      <c r="K127" s="79">
        <v>439.8</v>
      </c>
      <c r="L127" s="192">
        <v>1</v>
      </c>
      <c r="M127" s="193">
        <v>439.8</v>
      </c>
      <c r="N127" s="80" t="s">
        <v>7</v>
      </c>
      <c r="O127" s="79" t="s">
        <v>7</v>
      </c>
      <c r="X127" s="9"/>
      <c r="Y127" s="9"/>
      <c r="AF127" s="9"/>
      <c r="AG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</row>
    <row r="128" spans="1:76" s="75" customFormat="1" ht="33.75" x14ac:dyDescent="0.2">
      <c r="A128" s="77" t="s">
        <v>239</v>
      </c>
      <c r="B128" s="77" t="s">
        <v>240</v>
      </c>
      <c r="C128" s="78" t="s">
        <v>160</v>
      </c>
      <c r="D128" s="78" t="s">
        <v>161</v>
      </c>
      <c r="E128" s="77" t="s">
        <v>105</v>
      </c>
      <c r="F128" s="79" t="s">
        <v>7</v>
      </c>
      <c r="G128" s="80">
        <v>1.3299999999999999E-2</v>
      </c>
      <c r="H128" s="79">
        <v>3286.13</v>
      </c>
      <c r="I128" s="80">
        <v>1.3299999999999999E-2</v>
      </c>
      <c r="J128" s="79">
        <v>3286.13</v>
      </c>
      <c r="K128" s="79">
        <v>3286.13</v>
      </c>
      <c r="L128" s="192">
        <v>1.3299999999999999E-2</v>
      </c>
      <c r="M128" s="193">
        <v>3286.13</v>
      </c>
      <c r="N128" s="80" t="s">
        <v>7</v>
      </c>
      <c r="O128" s="79" t="s">
        <v>7</v>
      </c>
      <c r="X128" s="9"/>
      <c r="Y128" s="9"/>
      <c r="AF128" s="9"/>
      <c r="AG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</row>
    <row r="129" spans="1:76" s="75" customFormat="1" ht="56.25" x14ac:dyDescent="0.2">
      <c r="A129" s="77" t="s">
        <v>241</v>
      </c>
      <c r="B129" s="77" t="s">
        <v>242</v>
      </c>
      <c r="C129" s="78" t="s">
        <v>108</v>
      </c>
      <c r="D129" s="78" t="s">
        <v>109</v>
      </c>
      <c r="E129" s="77" t="s">
        <v>110</v>
      </c>
      <c r="F129" s="79" t="s">
        <v>7</v>
      </c>
      <c r="G129" s="80">
        <v>39.29</v>
      </c>
      <c r="H129" s="79">
        <v>128.87</v>
      </c>
      <c r="I129" s="80">
        <v>39.29</v>
      </c>
      <c r="J129" s="79">
        <v>128.87</v>
      </c>
      <c r="K129" s="79">
        <v>128.87</v>
      </c>
      <c r="L129" s="192">
        <v>39.29</v>
      </c>
      <c r="M129" s="193">
        <v>128.87</v>
      </c>
      <c r="N129" s="80" t="s">
        <v>7</v>
      </c>
      <c r="O129" s="79" t="s">
        <v>7</v>
      </c>
      <c r="X129" s="9"/>
      <c r="Y129" s="9"/>
      <c r="AF129" s="9"/>
      <c r="AG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</row>
    <row r="130" spans="1:76" s="75" customFormat="1" ht="67.5" x14ac:dyDescent="0.2">
      <c r="A130" s="77" t="s">
        <v>243</v>
      </c>
      <c r="B130" s="77" t="s">
        <v>244</v>
      </c>
      <c r="C130" s="78" t="s">
        <v>166</v>
      </c>
      <c r="D130" s="78" t="s">
        <v>167</v>
      </c>
      <c r="E130" s="77" t="s">
        <v>110</v>
      </c>
      <c r="F130" s="79" t="s">
        <v>7</v>
      </c>
      <c r="G130" s="80">
        <v>7.56</v>
      </c>
      <c r="H130" s="79">
        <v>63.43</v>
      </c>
      <c r="I130" s="80">
        <v>7.56</v>
      </c>
      <c r="J130" s="79">
        <v>63.43</v>
      </c>
      <c r="K130" s="79">
        <v>63.43</v>
      </c>
      <c r="L130" s="192">
        <v>7.56</v>
      </c>
      <c r="M130" s="193">
        <v>63.43</v>
      </c>
      <c r="N130" s="80" t="s">
        <v>7</v>
      </c>
      <c r="O130" s="79" t="s">
        <v>7</v>
      </c>
      <c r="X130" s="9"/>
      <c r="Y130" s="9"/>
      <c r="AF130" s="9"/>
      <c r="AG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</row>
    <row r="131" spans="1:76" s="75" customFormat="1" ht="45" x14ac:dyDescent="0.2">
      <c r="A131" s="77" t="s">
        <v>245</v>
      </c>
      <c r="B131" s="77" t="s">
        <v>246</v>
      </c>
      <c r="C131" s="78" t="s">
        <v>169</v>
      </c>
      <c r="D131" s="78" t="s">
        <v>170</v>
      </c>
      <c r="E131" s="77" t="s">
        <v>110</v>
      </c>
      <c r="F131" s="79" t="s">
        <v>7</v>
      </c>
      <c r="G131" s="80">
        <v>4.24</v>
      </c>
      <c r="H131" s="79">
        <v>46.13</v>
      </c>
      <c r="I131" s="80">
        <v>4.24</v>
      </c>
      <c r="J131" s="79">
        <v>46.13</v>
      </c>
      <c r="K131" s="79">
        <v>46.13</v>
      </c>
      <c r="L131" s="192">
        <v>4.24</v>
      </c>
      <c r="M131" s="193">
        <v>46.13</v>
      </c>
      <c r="N131" s="80" t="s">
        <v>7</v>
      </c>
      <c r="O131" s="79" t="s">
        <v>7</v>
      </c>
      <c r="X131" s="9"/>
      <c r="Y131" s="9"/>
      <c r="AF131" s="9"/>
      <c r="AG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</row>
    <row r="132" spans="1:76" s="75" customFormat="1" ht="45" x14ac:dyDescent="0.2">
      <c r="A132" s="77" t="s">
        <v>247</v>
      </c>
      <c r="B132" s="77" t="s">
        <v>248</v>
      </c>
      <c r="C132" s="78" t="s">
        <v>112</v>
      </c>
      <c r="D132" s="78" t="s">
        <v>113</v>
      </c>
      <c r="E132" s="77" t="s">
        <v>110</v>
      </c>
      <c r="F132" s="79" t="s">
        <v>7</v>
      </c>
      <c r="G132" s="80">
        <v>51.09</v>
      </c>
      <c r="H132" s="79">
        <v>197.21</v>
      </c>
      <c r="I132" s="80">
        <v>51.09</v>
      </c>
      <c r="J132" s="79">
        <v>197.21</v>
      </c>
      <c r="K132" s="79">
        <v>197.21</v>
      </c>
      <c r="L132" s="192">
        <v>51.09</v>
      </c>
      <c r="M132" s="193">
        <v>197.21</v>
      </c>
      <c r="N132" s="80" t="s">
        <v>7</v>
      </c>
      <c r="O132" s="79" t="s">
        <v>7</v>
      </c>
      <c r="X132" s="9"/>
      <c r="Y132" s="9"/>
      <c r="AF132" s="9"/>
      <c r="AG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</row>
    <row r="133" spans="1:76" s="75" customFormat="1" x14ac:dyDescent="0.2">
      <c r="A133" s="358" t="s">
        <v>249</v>
      </c>
      <c r="B133" s="359"/>
      <c r="C133" s="359"/>
      <c r="D133" s="359"/>
      <c r="E133" s="359"/>
      <c r="F133" s="76"/>
      <c r="G133" s="81" t="s">
        <v>7</v>
      </c>
      <c r="H133" s="81">
        <v>36117839.759999998</v>
      </c>
      <c r="I133" s="81" t="s">
        <v>7</v>
      </c>
      <c r="J133" s="81">
        <v>36117839.759999998</v>
      </c>
      <c r="K133" s="81">
        <v>36117839.759999998</v>
      </c>
      <c r="L133" s="194" t="s">
        <v>7</v>
      </c>
      <c r="M133" s="194">
        <v>36117839.759999998</v>
      </c>
      <c r="N133" s="81" t="s">
        <v>7</v>
      </c>
      <c r="O133" s="81" t="s">
        <v>7</v>
      </c>
      <c r="X133" s="9"/>
      <c r="Y133" s="9"/>
      <c r="AF133" s="9"/>
      <c r="AG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</row>
    <row r="134" spans="1:76" s="75" customFormat="1" x14ac:dyDescent="0.2">
      <c r="A134" s="82"/>
      <c r="B134" s="82"/>
      <c r="C134" s="82"/>
      <c r="D134" s="82"/>
      <c r="E134" s="82"/>
      <c r="F134" s="82"/>
      <c r="G134" s="82"/>
      <c r="L134" s="195"/>
      <c r="M134" s="195"/>
      <c r="X134" s="9"/>
      <c r="Y134" s="9"/>
      <c r="AF134" s="9"/>
      <c r="AG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</row>
    <row r="135" spans="1:76" s="75" customFormat="1" x14ac:dyDescent="0.2">
      <c r="A135" s="21"/>
      <c r="B135" s="21"/>
      <c r="C135" s="21"/>
      <c r="D135" s="21"/>
      <c r="E135" s="21"/>
      <c r="F135" s="21"/>
      <c r="G135" s="21"/>
      <c r="L135" s="195"/>
      <c r="M135" s="195"/>
      <c r="X135" s="9"/>
      <c r="Y135" s="9"/>
      <c r="AF135" s="9"/>
      <c r="AG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</row>
    <row r="136" spans="1:76" s="75" customFormat="1" x14ac:dyDescent="0.2">
      <c r="A136" s="21"/>
      <c r="B136" s="21"/>
      <c r="C136" s="21"/>
      <c r="D136" s="21"/>
      <c r="E136" s="21"/>
      <c r="F136" s="21"/>
      <c r="G136" s="21"/>
      <c r="L136" s="195"/>
      <c r="M136" s="195"/>
      <c r="X136" s="9"/>
      <c r="Y136" s="9"/>
      <c r="AF136" s="9"/>
      <c r="AG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</row>
    <row r="137" spans="1:76" s="75" customFormat="1" x14ac:dyDescent="0.2">
      <c r="A137" s="21"/>
      <c r="B137" s="21"/>
      <c r="C137" s="21"/>
      <c r="D137" s="21"/>
      <c r="E137" s="21"/>
      <c r="F137" s="21"/>
      <c r="G137" s="21"/>
      <c r="L137" s="195"/>
      <c r="M137" s="195"/>
      <c r="X137" s="9"/>
      <c r="Y137" s="9"/>
      <c r="AF137" s="9"/>
      <c r="AG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</row>
    <row r="138" spans="1:76" s="75" customFormat="1" x14ac:dyDescent="0.2">
      <c r="A138" s="21"/>
      <c r="B138" s="21"/>
      <c r="C138" s="21"/>
      <c r="D138" s="21"/>
      <c r="E138" s="21"/>
      <c r="F138" s="21"/>
      <c r="G138" s="21"/>
      <c r="L138" s="195"/>
      <c r="M138" s="195"/>
      <c r="X138" s="9"/>
      <c r="Y138" s="9"/>
      <c r="AF138" s="9"/>
      <c r="AG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</row>
    <row r="139" spans="1:76" s="75" customFormat="1" x14ac:dyDescent="0.2">
      <c r="A139" s="21"/>
      <c r="B139" s="21"/>
      <c r="C139" s="21"/>
      <c r="D139" s="21"/>
      <c r="E139" s="21"/>
      <c r="F139" s="21"/>
      <c r="G139" s="21"/>
      <c r="L139" s="195"/>
      <c r="M139" s="195"/>
      <c r="X139" s="9"/>
      <c r="Y139" s="9"/>
      <c r="AF139" s="9"/>
      <c r="AG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</row>
    <row r="140" spans="1:76" s="75" customFormat="1" x14ac:dyDescent="0.2">
      <c r="A140" s="21"/>
      <c r="B140" s="21"/>
      <c r="C140" s="21"/>
      <c r="D140" s="21"/>
      <c r="E140" s="21"/>
      <c r="F140" s="21"/>
      <c r="G140" s="21"/>
      <c r="L140" s="195"/>
      <c r="M140" s="195"/>
      <c r="X140" s="9"/>
      <c r="Y140" s="9"/>
      <c r="AF140" s="9"/>
      <c r="AG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</row>
    <row r="141" spans="1:76" s="75" customFormat="1" x14ac:dyDescent="0.2">
      <c r="A141" s="21"/>
      <c r="B141" s="21"/>
      <c r="C141" s="21"/>
      <c r="D141" s="21"/>
      <c r="E141" s="21"/>
      <c r="F141" s="21"/>
      <c r="G141" s="21"/>
      <c r="L141" s="195"/>
      <c r="M141" s="195"/>
      <c r="X141" s="9"/>
      <c r="Y141" s="9"/>
      <c r="AF141" s="9"/>
      <c r="AG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</row>
    <row r="142" spans="1:76" s="75" customFormat="1" x14ac:dyDescent="0.2">
      <c r="A142" s="21"/>
      <c r="B142" s="21"/>
      <c r="C142" s="21"/>
      <c r="D142" s="21"/>
      <c r="E142" s="21"/>
      <c r="F142" s="21"/>
      <c r="G142" s="21"/>
      <c r="L142" s="195"/>
      <c r="M142" s="195"/>
      <c r="X142" s="9"/>
      <c r="Y142" s="9"/>
      <c r="AF142" s="9"/>
      <c r="AG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</row>
    <row r="143" spans="1:76" s="75" customFormat="1" x14ac:dyDescent="0.2">
      <c r="A143" s="21"/>
      <c r="B143" s="21"/>
      <c r="C143" s="21"/>
      <c r="D143" s="21"/>
      <c r="E143" s="21"/>
      <c r="F143" s="21"/>
      <c r="G143" s="21"/>
      <c r="L143" s="195"/>
      <c r="M143" s="195"/>
      <c r="X143" s="9"/>
      <c r="Y143" s="9"/>
      <c r="AF143" s="9"/>
      <c r="AG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</row>
    <row r="144" spans="1:76" s="75" customFormat="1" x14ac:dyDescent="0.2">
      <c r="A144" s="21"/>
      <c r="B144" s="21"/>
      <c r="C144" s="21"/>
      <c r="D144" s="21"/>
      <c r="E144" s="21"/>
      <c r="F144" s="21"/>
      <c r="G144" s="21"/>
      <c r="L144" s="195"/>
      <c r="M144" s="195"/>
      <c r="X144" s="9"/>
      <c r="Y144" s="9"/>
      <c r="AF144" s="9"/>
      <c r="AG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</row>
    <row r="145" spans="1:76" s="75" customFormat="1" x14ac:dyDescent="0.2">
      <c r="A145" s="21"/>
      <c r="B145" s="21"/>
      <c r="C145" s="21"/>
      <c r="D145" s="21"/>
      <c r="E145" s="21"/>
      <c r="F145" s="21"/>
      <c r="G145" s="21"/>
      <c r="L145" s="195"/>
      <c r="M145" s="195"/>
      <c r="X145" s="9"/>
      <c r="Y145" s="9"/>
      <c r="AF145" s="9"/>
      <c r="AG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</row>
    <row r="146" spans="1:76" s="75" customFormat="1" x14ac:dyDescent="0.2">
      <c r="A146" s="21"/>
      <c r="B146" s="21"/>
      <c r="C146" s="21"/>
      <c r="D146" s="21"/>
      <c r="E146" s="21"/>
      <c r="F146" s="21"/>
      <c r="G146" s="21"/>
      <c r="L146" s="195"/>
      <c r="M146" s="195"/>
      <c r="X146" s="9"/>
      <c r="Y146" s="9"/>
      <c r="AF146" s="9"/>
      <c r="AG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</row>
    <row r="147" spans="1:76" s="75" customFormat="1" x14ac:dyDescent="0.2">
      <c r="A147" s="21"/>
      <c r="B147" s="21"/>
      <c r="C147" s="21"/>
      <c r="D147" s="21"/>
      <c r="E147" s="21"/>
      <c r="F147" s="21"/>
      <c r="G147" s="21"/>
      <c r="L147" s="195"/>
      <c r="M147" s="195"/>
      <c r="X147" s="9"/>
      <c r="Y147" s="9"/>
      <c r="AF147" s="9"/>
      <c r="AG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</row>
    <row r="148" spans="1:76" s="75" customFormat="1" x14ac:dyDescent="0.2">
      <c r="A148" s="21"/>
      <c r="B148" s="21"/>
      <c r="C148" s="21"/>
      <c r="D148" s="21"/>
      <c r="E148" s="21"/>
      <c r="F148" s="21"/>
      <c r="G148" s="21"/>
      <c r="L148" s="195"/>
      <c r="M148" s="195"/>
      <c r="X148" s="9"/>
      <c r="Y148" s="9"/>
      <c r="AF148" s="9"/>
      <c r="AG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</row>
    <row r="149" spans="1:76" s="75" customFormat="1" x14ac:dyDescent="0.2">
      <c r="A149" s="21"/>
      <c r="B149" s="21"/>
      <c r="C149" s="21"/>
      <c r="D149" s="21"/>
      <c r="E149" s="21"/>
      <c r="F149" s="21"/>
      <c r="G149" s="21"/>
      <c r="L149" s="195"/>
      <c r="M149" s="195"/>
      <c r="X149" s="9"/>
      <c r="Y149" s="9"/>
      <c r="AF149" s="9"/>
      <c r="AG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</row>
    <row r="150" spans="1:76" s="75" customFormat="1" x14ac:dyDescent="0.2">
      <c r="A150" s="21"/>
      <c r="B150" s="21"/>
      <c r="C150" s="21"/>
      <c r="D150" s="21"/>
      <c r="E150" s="21"/>
      <c r="F150" s="21"/>
      <c r="G150" s="21"/>
      <c r="L150" s="195"/>
      <c r="M150" s="195"/>
      <c r="X150" s="9"/>
      <c r="Y150" s="9"/>
      <c r="AF150" s="9"/>
      <c r="AG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</row>
    <row r="151" spans="1:76" s="75" customFormat="1" x14ac:dyDescent="0.2">
      <c r="A151" s="21"/>
      <c r="B151" s="21"/>
      <c r="C151" s="21"/>
      <c r="D151" s="21"/>
      <c r="E151" s="21"/>
      <c r="F151" s="21"/>
      <c r="G151" s="21"/>
      <c r="L151" s="195"/>
      <c r="M151" s="195"/>
      <c r="X151" s="9"/>
      <c r="Y151" s="9"/>
      <c r="AF151" s="9"/>
      <c r="AG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</row>
    <row r="152" spans="1:76" s="75" customFormat="1" x14ac:dyDescent="0.2">
      <c r="A152" s="21"/>
      <c r="B152" s="21"/>
      <c r="C152" s="21"/>
      <c r="D152" s="21"/>
      <c r="E152" s="21"/>
      <c r="F152" s="21"/>
      <c r="G152" s="21"/>
      <c r="L152" s="195"/>
      <c r="M152" s="195"/>
      <c r="X152" s="9"/>
      <c r="Y152" s="9"/>
      <c r="AF152" s="9"/>
      <c r="AG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</row>
    <row r="153" spans="1:76" s="75" customFormat="1" x14ac:dyDescent="0.2">
      <c r="A153" s="21"/>
      <c r="B153" s="21"/>
      <c r="C153" s="21"/>
      <c r="D153" s="21"/>
      <c r="E153" s="21"/>
      <c r="F153" s="21"/>
      <c r="G153" s="21"/>
      <c r="L153" s="195"/>
      <c r="M153" s="195"/>
      <c r="X153" s="9"/>
      <c r="Y153" s="9"/>
      <c r="AF153" s="9"/>
      <c r="AG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</row>
    <row r="154" spans="1:76" s="75" customFormat="1" x14ac:dyDescent="0.2">
      <c r="A154" s="21"/>
      <c r="B154" s="21"/>
      <c r="C154" s="21"/>
      <c r="D154" s="21"/>
      <c r="E154" s="21"/>
      <c r="F154" s="21"/>
      <c r="G154" s="21"/>
      <c r="L154" s="195"/>
      <c r="M154" s="195"/>
      <c r="X154" s="9"/>
      <c r="Y154" s="9"/>
      <c r="AF154" s="9"/>
      <c r="AG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</row>
    <row r="155" spans="1:76" s="75" customFormat="1" x14ac:dyDescent="0.2">
      <c r="A155" s="21"/>
      <c r="B155" s="21"/>
      <c r="C155" s="21"/>
      <c r="D155" s="21"/>
      <c r="E155" s="21"/>
      <c r="F155" s="21"/>
      <c r="G155" s="21"/>
      <c r="L155" s="195"/>
      <c r="M155" s="195"/>
      <c r="X155" s="9"/>
      <c r="Y155" s="9"/>
      <c r="AF155" s="9"/>
      <c r="AG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</row>
    <row r="156" spans="1:76" s="75" customFormat="1" x14ac:dyDescent="0.2">
      <c r="A156" s="21"/>
      <c r="B156" s="21"/>
      <c r="C156" s="21"/>
      <c r="D156" s="21"/>
      <c r="E156" s="21"/>
      <c r="F156" s="21"/>
      <c r="G156" s="21"/>
      <c r="L156" s="195"/>
      <c r="M156" s="195"/>
      <c r="X156" s="9"/>
      <c r="Y156" s="9"/>
      <c r="AF156" s="9"/>
      <c r="AG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</row>
    <row r="157" spans="1:76" s="75" customFormat="1" x14ac:dyDescent="0.2">
      <c r="A157" s="21"/>
      <c r="B157" s="21"/>
      <c r="C157" s="21"/>
      <c r="D157" s="21"/>
      <c r="E157" s="21"/>
      <c r="F157" s="21"/>
      <c r="G157" s="21"/>
      <c r="L157" s="195"/>
      <c r="M157" s="195"/>
      <c r="X157" s="9"/>
      <c r="Y157" s="9"/>
      <c r="AF157" s="9"/>
      <c r="AG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</row>
    <row r="158" spans="1:76" s="75" customFormat="1" x14ac:dyDescent="0.2">
      <c r="A158" s="21"/>
      <c r="B158" s="21"/>
      <c r="C158" s="21"/>
      <c r="D158" s="21"/>
      <c r="E158" s="21"/>
      <c r="F158" s="21"/>
      <c r="G158" s="21"/>
      <c r="L158" s="195"/>
      <c r="M158" s="195"/>
      <c r="X158" s="9"/>
      <c r="Y158" s="9"/>
      <c r="AF158" s="9"/>
      <c r="AG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</row>
    <row r="159" spans="1:76" s="75" customFormat="1" x14ac:dyDescent="0.2">
      <c r="A159" s="21"/>
      <c r="B159" s="21"/>
      <c r="C159" s="21"/>
      <c r="D159" s="21"/>
      <c r="E159" s="21"/>
      <c r="F159" s="21"/>
      <c r="G159" s="21"/>
      <c r="L159" s="195"/>
      <c r="M159" s="195"/>
      <c r="X159" s="9"/>
      <c r="Y159" s="9"/>
      <c r="AF159" s="9"/>
      <c r="AG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</row>
    <row r="160" spans="1:76" s="75" customFormat="1" x14ac:dyDescent="0.2">
      <c r="A160" s="21"/>
      <c r="B160" s="21"/>
      <c r="C160" s="21"/>
      <c r="D160" s="21"/>
      <c r="E160" s="21"/>
      <c r="F160" s="21"/>
      <c r="G160" s="21"/>
      <c r="L160" s="195"/>
      <c r="M160" s="195"/>
      <c r="X160" s="9"/>
      <c r="Y160" s="9"/>
      <c r="AF160" s="9"/>
      <c r="AG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</row>
    <row r="161" spans="1:76" s="75" customFormat="1" x14ac:dyDescent="0.2">
      <c r="A161" s="21"/>
      <c r="B161" s="21"/>
      <c r="C161" s="21"/>
      <c r="D161" s="21"/>
      <c r="E161" s="21"/>
      <c r="F161" s="21"/>
      <c r="G161" s="21"/>
      <c r="L161" s="195"/>
      <c r="M161" s="195"/>
      <c r="X161" s="9"/>
      <c r="Y161" s="9"/>
      <c r="AF161" s="9"/>
      <c r="AG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</row>
    <row r="162" spans="1:76" s="75" customFormat="1" x14ac:dyDescent="0.2">
      <c r="A162" s="21"/>
      <c r="B162" s="21"/>
      <c r="C162" s="21"/>
      <c r="D162" s="21"/>
      <c r="E162" s="21"/>
      <c r="F162" s="21"/>
      <c r="G162" s="21"/>
      <c r="L162" s="195"/>
      <c r="M162" s="195"/>
      <c r="X162" s="9"/>
      <c r="Y162" s="9"/>
      <c r="AF162" s="9"/>
      <c r="AG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</row>
    <row r="163" spans="1:76" s="75" customFormat="1" x14ac:dyDescent="0.2">
      <c r="A163" s="21"/>
      <c r="B163" s="21"/>
      <c r="C163" s="21"/>
      <c r="D163" s="21"/>
      <c r="E163" s="21"/>
      <c r="F163" s="21"/>
      <c r="G163" s="21"/>
      <c r="L163" s="195"/>
      <c r="M163" s="195"/>
      <c r="X163" s="9"/>
      <c r="Y163" s="9"/>
      <c r="AF163" s="9"/>
      <c r="AG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</row>
    <row r="164" spans="1:76" s="75" customFormat="1" x14ac:dyDescent="0.2">
      <c r="A164" s="21"/>
      <c r="B164" s="21"/>
      <c r="C164" s="21"/>
      <c r="D164" s="21"/>
      <c r="E164" s="21"/>
      <c r="F164" s="21"/>
      <c r="G164" s="21"/>
      <c r="L164" s="195"/>
      <c r="M164" s="195"/>
      <c r="X164" s="9"/>
      <c r="Y164" s="9"/>
      <c r="AF164" s="9"/>
      <c r="AG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</row>
    <row r="165" spans="1:76" s="75" customFormat="1" x14ac:dyDescent="0.2">
      <c r="A165" s="21"/>
      <c r="B165" s="21"/>
      <c r="C165" s="21"/>
      <c r="D165" s="21"/>
      <c r="E165" s="21"/>
      <c r="F165" s="21"/>
      <c r="G165" s="21"/>
      <c r="L165" s="195"/>
      <c r="M165" s="195"/>
      <c r="X165" s="9"/>
      <c r="Y165" s="9"/>
      <c r="AF165" s="9"/>
      <c r="AG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</row>
    <row r="166" spans="1:76" s="75" customFormat="1" x14ac:dyDescent="0.2">
      <c r="A166" s="21"/>
      <c r="B166" s="21"/>
      <c r="C166" s="21"/>
      <c r="D166" s="21"/>
      <c r="E166" s="21"/>
      <c r="F166" s="21"/>
      <c r="G166" s="21"/>
      <c r="L166" s="195"/>
      <c r="M166" s="195"/>
      <c r="X166" s="9"/>
      <c r="Y166" s="9"/>
      <c r="AF166" s="9"/>
      <c r="AG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</row>
    <row r="167" spans="1:76" s="75" customFormat="1" x14ac:dyDescent="0.2">
      <c r="A167" s="21"/>
      <c r="B167" s="21"/>
      <c r="C167" s="21"/>
      <c r="D167" s="21"/>
      <c r="E167" s="21"/>
      <c r="F167" s="21"/>
      <c r="G167" s="21"/>
      <c r="L167" s="195"/>
      <c r="M167" s="195"/>
      <c r="X167" s="9"/>
      <c r="Y167" s="9"/>
      <c r="AF167" s="9"/>
      <c r="AG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</row>
    <row r="168" spans="1:76" s="75" customFormat="1" x14ac:dyDescent="0.2">
      <c r="A168" s="21"/>
      <c r="B168" s="21"/>
      <c r="C168" s="21"/>
      <c r="D168" s="21"/>
      <c r="E168" s="21"/>
      <c r="F168" s="21"/>
      <c r="G168" s="21"/>
      <c r="L168" s="195"/>
      <c r="M168" s="195"/>
      <c r="X168" s="9"/>
      <c r="Y168" s="9"/>
      <c r="AF168" s="9"/>
      <c r="AG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</row>
    <row r="169" spans="1:76" s="75" customFormat="1" x14ac:dyDescent="0.2">
      <c r="A169" s="21"/>
      <c r="B169" s="21"/>
      <c r="C169" s="21"/>
      <c r="D169" s="21"/>
      <c r="E169" s="21"/>
      <c r="F169" s="21"/>
      <c r="G169" s="21"/>
      <c r="L169" s="195"/>
      <c r="M169" s="195"/>
      <c r="X169" s="9"/>
      <c r="Y169" s="9"/>
      <c r="AF169" s="9"/>
      <c r="AG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</row>
    <row r="170" spans="1:76" s="75" customFormat="1" x14ac:dyDescent="0.2">
      <c r="A170" s="21"/>
      <c r="B170" s="21"/>
      <c r="C170" s="21"/>
      <c r="D170" s="21"/>
      <c r="E170" s="21"/>
      <c r="F170" s="21"/>
      <c r="G170" s="21"/>
      <c r="L170" s="195"/>
      <c r="M170" s="195"/>
      <c r="X170" s="9"/>
      <c r="Y170" s="9"/>
      <c r="AF170" s="9"/>
      <c r="AG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</row>
    <row r="171" spans="1:76" s="75" customFormat="1" x14ac:dyDescent="0.2">
      <c r="A171" s="21"/>
      <c r="B171" s="21"/>
      <c r="C171" s="21"/>
      <c r="D171" s="21"/>
      <c r="E171" s="21"/>
      <c r="F171" s="21"/>
      <c r="G171" s="21"/>
      <c r="L171" s="195"/>
      <c r="M171" s="195"/>
      <c r="X171" s="9"/>
      <c r="Y171" s="9"/>
      <c r="AF171" s="9"/>
      <c r="AG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</row>
    <row r="172" spans="1:76" s="75" customFormat="1" x14ac:dyDescent="0.2">
      <c r="A172" s="21"/>
      <c r="B172" s="21"/>
      <c r="C172" s="21"/>
      <c r="D172" s="21"/>
      <c r="E172" s="21"/>
      <c r="F172" s="21"/>
      <c r="G172" s="21"/>
      <c r="L172" s="195"/>
      <c r="M172" s="195"/>
      <c r="X172" s="9"/>
      <c r="Y172" s="9"/>
      <c r="AF172" s="9"/>
      <c r="AG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</row>
    <row r="173" spans="1:76" s="75" customFormat="1" x14ac:dyDescent="0.2">
      <c r="A173" s="21"/>
      <c r="B173" s="21"/>
      <c r="C173" s="21"/>
      <c r="D173" s="21"/>
      <c r="E173" s="21"/>
      <c r="F173" s="21"/>
      <c r="G173" s="21"/>
      <c r="L173" s="195"/>
      <c r="M173" s="195"/>
      <c r="X173" s="9"/>
      <c r="Y173" s="9"/>
      <c r="AF173" s="9"/>
      <c r="AG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</row>
    <row r="174" spans="1:76" s="75" customFormat="1" x14ac:dyDescent="0.2">
      <c r="A174" s="21"/>
      <c r="B174" s="21"/>
      <c r="C174" s="21"/>
      <c r="D174" s="21"/>
      <c r="E174" s="21"/>
      <c r="F174" s="21"/>
      <c r="G174" s="21"/>
      <c r="L174" s="195"/>
      <c r="M174" s="195"/>
      <c r="X174" s="9"/>
      <c r="Y174" s="9"/>
      <c r="AF174" s="9"/>
      <c r="AG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</row>
    <row r="175" spans="1:76" s="75" customFormat="1" x14ac:dyDescent="0.2">
      <c r="A175" s="21"/>
      <c r="B175" s="21"/>
      <c r="C175" s="21"/>
      <c r="D175" s="21"/>
      <c r="E175" s="21"/>
      <c r="F175" s="21"/>
      <c r="G175" s="21"/>
      <c r="L175" s="195"/>
      <c r="M175" s="195"/>
      <c r="X175" s="9"/>
      <c r="Y175" s="9"/>
      <c r="AF175" s="9"/>
      <c r="AG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</row>
    <row r="176" spans="1:76" s="75" customFormat="1" x14ac:dyDescent="0.2">
      <c r="A176" s="21"/>
      <c r="B176" s="21"/>
      <c r="C176" s="21"/>
      <c r="D176" s="21"/>
      <c r="E176" s="21"/>
      <c r="F176" s="21"/>
      <c r="G176" s="21"/>
      <c r="L176" s="195"/>
      <c r="M176" s="195"/>
      <c r="X176" s="9"/>
      <c r="Y176" s="9"/>
      <c r="AF176" s="9"/>
      <c r="AG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</row>
    <row r="177" spans="1:76" s="75" customFormat="1" x14ac:dyDescent="0.2">
      <c r="A177" s="21"/>
      <c r="B177" s="21"/>
      <c r="C177" s="21"/>
      <c r="D177" s="21"/>
      <c r="E177" s="21"/>
      <c r="F177" s="21"/>
      <c r="G177" s="21"/>
      <c r="L177" s="195"/>
      <c r="M177" s="195"/>
      <c r="X177" s="9"/>
      <c r="Y177" s="9"/>
      <c r="AF177" s="9"/>
      <c r="AG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</row>
    <row r="178" spans="1:76" s="75" customFormat="1" x14ac:dyDescent="0.2">
      <c r="A178" s="21"/>
      <c r="B178" s="21"/>
      <c r="C178" s="21"/>
      <c r="D178" s="21"/>
      <c r="E178" s="21"/>
      <c r="F178" s="21"/>
      <c r="G178" s="21"/>
      <c r="L178" s="195"/>
      <c r="M178" s="195"/>
      <c r="X178" s="9"/>
      <c r="Y178" s="9"/>
      <c r="AF178" s="9"/>
      <c r="AG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</row>
    <row r="179" spans="1:76" s="75" customFormat="1" x14ac:dyDescent="0.2">
      <c r="A179" s="21"/>
      <c r="B179" s="21"/>
      <c r="C179" s="21"/>
      <c r="D179" s="21"/>
      <c r="E179" s="21"/>
      <c r="F179" s="21"/>
      <c r="G179" s="21"/>
      <c r="L179" s="195"/>
      <c r="M179" s="195"/>
      <c r="X179" s="9"/>
      <c r="Y179" s="9"/>
      <c r="AF179" s="9"/>
      <c r="AG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</row>
    <row r="180" spans="1:76" s="75" customFormat="1" x14ac:dyDescent="0.2">
      <c r="A180" s="21"/>
      <c r="B180" s="21"/>
      <c r="C180" s="21"/>
      <c r="D180" s="21"/>
      <c r="E180" s="21"/>
      <c r="F180" s="21"/>
      <c r="G180" s="21"/>
      <c r="L180" s="195"/>
      <c r="M180" s="195"/>
      <c r="X180" s="9"/>
      <c r="Y180" s="9"/>
      <c r="AF180" s="9"/>
      <c r="AG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</row>
    <row r="181" spans="1:76" s="75" customFormat="1" x14ac:dyDescent="0.2">
      <c r="A181" s="21"/>
      <c r="B181" s="21"/>
      <c r="C181" s="21"/>
      <c r="D181" s="21"/>
      <c r="E181" s="21"/>
      <c r="F181" s="21"/>
      <c r="G181" s="21"/>
      <c r="L181" s="195"/>
      <c r="M181" s="195"/>
      <c r="X181" s="9"/>
      <c r="Y181" s="9"/>
      <c r="AF181" s="9"/>
      <c r="AG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</row>
    <row r="182" spans="1:76" s="75" customFormat="1" x14ac:dyDescent="0.2">
      <c r="A182" s="21"/>
      <c r="B182" s="21"/>
      <c r="C182" s="21"/>
      <c r="D182" s="21"/>
      <c r="E182" s="21"/>
      <c r="F182" s="21"/>
      <c r="G182" s="21"/>
      <c r="L182" s="195"/>
      <c r="M182" s="195"/>
      <c r="X182" s="9"/>
      <c r="Y182" s="9"/>
      <c r="AF182" s="9"/>
      <c r="AG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</row>
    <row r="183" spans="1:76" s="75" customFormat="1" x14ac:dyDescent="0.2">
      <c r="A183" s="21"/>
      <c r="B183" s="21"/>
      <c r="C183" s="21"/>
      <c r="D183" s="21"/>
      <c r="E183" s="21"/>
      <c r="F183" s="21"/>
      <c r="G183" s="21"/>
      <c r="L183" s="195"/>
      <c r="M183" s="195"/>
      <c r="X183" s="9"/>
      <c r="Y183" s="9"/>
      <c r="AF183" s="9"/>
      <c r="AG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</row>
    <row r="184" spans="1:76" s="75" customFormat="1" x14ac:dyDescent="0.2">
      <c r="A184" s="21"/>
      <c r="B184" s="21"/>
      <c r="C184" s="21"/>
      <c r="D184" s="21"/>
      <c r="E184" s="21"/>
      <c r="F184" s="21"/>
      <c r="G184" s="21"/>
      <c r="L184" s="195"/>
      <c r="M184" s="195"/>
      <c r="X184" s="9"/>
      <c r="Y184" s="9"/>
      <c r="AF184" s="9"/>
      <c r="AG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</row>
    <row r="185" spans="1:76" s="75" customFormat="1" x14ac:dyDescent="0.2">
      <c r="A185" s="21"/>
      <c r="B185" s="21"/>
      <c r="C185" s="21"/>
      <c r="D185" s="21"/>
      <c r="E185" s="21"/>
      <c r="F185" s="21"/>
      <c r="G185" s="21"/>
      <c r="L185" s="195"/>
      <c r="M185" s="195"/>
      <c r="X185" s="9"/>
      <c r="Y185" s="9"/>
      <c r="AF185" s="9"/>
      <c r="AG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</row>
    <row r="186" spans="1:76" s="75" customFormat="1" x14ac:dyDescent="0.2">
      <c r="A186" s="21"/>
      <c r="B186" s="21"/>
      <c r="C186" s="21"/>
      <c r="D186" s="21"/>
      <c r="E186" s="21"/>
      <c r="F186" s="21"/>
      <c r="G186" s="21"/>
      <c r="L186" s="195"/>
      <c r="M186" s="195"/>
      <c r="X186" s="9"/>
      <c r="Y186" s="9"/>
      <c r="AF186" s="9"/>
      <c r="AG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</row>
    <row r="187" spans="1:76" s="75" customFormat="1" x14ac:dyDescent="0.2">
      <c r="A187" s="21"/>
      <c r="B187" s="21"/>
      <c r="C187" s="21"/>
      <c r="D187" s="21"/>
      <c r="E187" s="21"/>
      <c r="F187" s="21"/>
      <c r="G187" s="21"/>
      <c r="L187" s="195"/>
      <c r="M187" s="195"/>
      <c r="X187" s="9"/>
      <c r="Y187" s="9"/>
      <c r="AF187" s="9"/>
      <c r="AG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</row>
    <row r="188" spans="1:76" s="75" customFormat="1" x14ac:dyDescent="0.2">
      <c r="A188" s="21"/>
      <c r="B188" s="21"/>
      <c r="C188" s="21"/>
      <c r="D188" s="21"/>
      <c r="E188" s="21"/>
      <c r="F188" s="21"/>
      <c r="G188" s="21"/>
      <c r="L188" s="195"/>
      <c r="M188" s="195"/>
      <c r="X188" s="9"/>
      <c r="Y188" s="9"/>
      <c r="AF188" s="9"/>
      <c r="AG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</row>
    <row r="189" spans="1:76" s="75" customFormat="1" x14ac:dyDescent="0.2">
      <c r="A189" s="21"/>
      <c r="B189" s="21"/>
      <c r="C189" s="21"/>
      <c r="D189" s="21"/>
      <c r="E189" s="21"/>
      <c r="F189" s="21"/>
      <c r="G189" s="21"/>
      <c r="L189" s="195"/>
      <c r="M189" s="195"/>
      <c r="X189" s="9"/>
      <c r="Y189" s="9"/>
      <c r="AF189" s="9"/>
      <c r="AG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</row>
    <row r="190" spans="1:76" s="75" customFormat="1" x14ac:dyDescent="0.2">
      <c r="A190" s="21"/>
      <c r="B190" s="21"/>
      <c r="C190" s="21"/>
      <c r="D190" s="21"/>
      <c r="E190" s="21"/>
      <c r="F190" s="21"/>
      <c r="G190" s="21"/>
      <c r="L190" s="195"/>
      <c r="M190" s="195"/>
      <c r="X190" s="9"/>
      <c r="Y190" s="9"/>
      <c r="AF190" s="9"/>
      <c r="AG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</row>
    <row r="191" spans="1:76" s="75" customFormat="1" x14ac:dyDescent="0.2">
      <c r="A191" s="21"/>
      <c r="B191" s="21"/>
      <c r="C191" s="21"/>
      <c r="D191" s="21"/>
      <c r="E191" s="21"/>
      <c r="F191" s="21"/>
      <c r="G191" s="21"/>
      <c r="L191" s="195"/>
      <c r="M191" s="195"/>
      <c r="X191" s="9"/>
      <c r="Y191" s="9"/>
      <c r="AF191" s="9"/>
      <c r="AG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</row>
    <row r="192" spans="1:76" s="75" customFormat="1" x14ac:dyDescent="0.2">
      <c r="A192" s="21"/>
      <c r="B192" s="21"/>
      <c r="C192" s="21"/>
      <c r="D192" s="21"/>
      <c r="E192" s="21"/>
      <c r="F192" s="21"/>
      <c r="G192" s="21"/>
      <c r="L192" s="195"/>
      <c r="M192" s="195"/>
      <c r="X192" s="9"/>
      <c r="Y192" s="9"/>
      <c r="AF192" s="9"/>
      <c r="AG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</row>
    <row r="193" spans="1:76" s="75" customFormat="1" x14ac:dyDescent="0.2">
      <c r="A193" s="21"/>
      <c r="B193" s="21"/>
      <c r="C193" s="21"/>
      <c r="D193" s="21"/>
      <c r="E193" s="21"/>
      <c r="F193" s="21"/>
      <c r="G193" s="21"/>
      <c r="L193" s="195"/>
      <c r="M193" s="195"/>
      <c r="X193" s="9"/>
      <c r="Y193" s="9"/>
      <c r="AF193" s="9"/>
      <c r="AG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</row>
    <row r="194" spans="1:76" s="75" customFormat="1" x14ac:dyDescent="0.2">
      <c r="A194" s="21"/>
      <c r="B194" s="21"/>
      <c r="C194" s="21"/>
      <c r="D194" s="21"/>
      <c r="E194" s="21"/>
      <c r="F194" s="21"/>
      <c r="G194" s="21"/>
      <c r="L194" s="195"/>
      <c r="M194" s="195"/>
      <c r="X194" s="9"/>
      <c r="Y194" s="9"/>
      <c r="AF194" s="9"/>
      <c r="AG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</row>
    <row r="195" spans="1:76" s="75" customFormat="1" x14ac:dyDescent="0.2">
      <c r="A195" s="21"/>
      <c r="B195" s="21"/>
      <c r="C195" s="21"/>
      <c r="D195" s="21"/>
      <c r="E195" s="21"/>
      <c r="F195" s="21"/>
      <c r="G195" s="21"/>
      <c r="L195" s="195"/>
      <c r="M195" s="195"/>
      <c r="X195" s="9"/>
      <c r="Y195" s="9"/>
      <c r="AF195" s="9"/>
      <c r="AG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</row>
    <row r="196" spans="1:76" s="75" customFormat="1" x14ac:dyDescent="0.2">
      <c r="A196" s="21"/>
      <c r="B196" s="21"/>
      <c r="C196" s="21"/>
      <c r="D196" s="21"/>
      <c r="E196" s="21"/>
      <c r="F196" s="21"/>
      <c r="G196" s="21"/>
      <c r="L196" s="195"/>
      <c r="M196" s="195"/>
      <c r="X196" s="9"/>
      <c r="Y196" s="9"/>
      <c r="AF196" s="9"/>
      <c r="AG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</row>
    <row r="197" spans="1:76" s="75" customFormat="1" x14ac:dyDescent="0.2">
      <c r="A197" s="21"/>
      <c r="B197" s="21"/>
      <c r="C197" s="21"/>
      <c r="D197" s="21"/>
      <c r="E197" s="21"/>
      <c r="F197" s="21"/>
      <c r="G197" s="21"/>
      <c r="L197" s="195"/>
      <c r="M197" s="195"/>
      <c r="X197" s="9"/>
      <c r="Y197" s="9"/>
      <c r="AF197" s="9"/>
      <c r="AG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</row>
    <row r="198" spans="1:76" s="75" customFormat="1" x14ac:dyDescent="0.2">
      <c r="A198" s="21"/>
      <c r="B198" s="21"/>
      <c r="C198" s="21"/>
      <c r="D198" s="21"/>
      <c r="E198" s="21"/>
      <c r="F198" s="21"/>
      <c r="G198" s="21"/>
      <c r="L198" s="195"/>
      <c r="M198" s="195"/>
      <c r="X198" s="9"/>
      <c r="Y198" s="9"/>
      <c r="AF198" s="9"/>
      <c r="AG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</row>
    <row r="199" spans="1:76" s="75" customFormat="1" x14ac:dyDescent="0.2">
      <c r="A199" s="21"/>
      <c r="B199" s="21"/>
      <c r="C199" s="21"/>
      <c r="D199" s="21"/>
      <c r="E199" s="21"/>
      <c r="F199" s="21"/>
      <c r="G199" s="21"/>
      <c r="L199" s="195"/>
      <c r="M199" s="195"/>
      <c r="X199" s="9"/>
      <c r="Y199" s="9"/>
      <c r="AF199" s="9"/>
      <c r="AG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</row>
    <row r="200" spans="1:76" s="75" customFormat="1" x14ac:dyDescent="0.2">
      <c r="A200" s="21"/>
      <c r="B200" s="21"/>
      <c r="C200" s="21"/>
      <c r="D200" s="21"/>
      <c r="E200" s="21"/>
      <c r="F200" s="21"/>
      <c r="G200" s="21"/>
      <c r="L200" s="195"/>
      <c r="M200" s="195"/>
      <c r="X200" s="9"/>
      <c r="Y200" s="9"/>
      <c r="AF200" s="9"/>
      <c r="AG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</row>
    <row r="201" spans="1:76" s="75" customFormat="1" x14ac:dyDescent="0.2">
      <c r="A201" s="21"/>
      <c r="B201" s="21"/>
      <c r="C201" s="21"/>
      <c r="D201" s="21"/>
      <c r="E201" s="21"/>
      <c r="F201" s="21"/>
      <c r="G201" s="21"/>
      <c r="L201" s="195"/>
      <c r="M201" s="195"/>
      <c r="X201" s="9"/>
      <c r="Y201" s="9"/>
      <c r="AF201" s="9"/>
      <c r="AG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</row>
    <row r="202" spans="1:76" s="75" customFormat="1" x14ac:dyDescent="0.2">
      <c r="A202" s="21"/>
      <c r="B202" s="21"/>
      <c r="C202" s="21"/>
      <c r="D202" s="21"/>
      <c r="E202" s="21"/>
      <c r="F202" s="21"/>
      <c r="G202" s="21"/>
      <c r="L202" s="195"/>
      <c r="M202" s="195"/>
      <c r="X202" s="9"/>
      <c r="Y202" s="9"/>
      <c r="AF202" s="9"/>
      <c r="AG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</row>
    <row r="203" spans="1:76" s="75" customFormat="1" x14ac:dyDescent="0.2">
      <c r="A203" s="21"/>
      <c r="B203" s="21"/>
      <c r="C203" s="21"/>
      <c r="D203" s="21"/>
      <c r="E203" s="21"/>
      <c r="F203" s="21"/>
      <c r="G203" s="21"/>
      <c r="L203" s="195"/>
      <c r="M203" s="195"/>
      <c r="X203" s="9"/>
      <c r="Y203" s="9"/>
      <c r="AF203" s="9"/>
      <c r="AG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</row>
    <row r="204" spans="1:76" s="75" customFormat="1" x14ac:dyDescent="0.2">
      <c r="A204" s="21"/>
      <c r="B204" s="21"/>
      <c r="C204" s="21"/>
      <c r="D204" s="21"/>
      <c r="E204" s="21"/>
      <c r="F204" s="21"/>
      <c r="G204" s="21"/>
      <c r="L204" s="195"/>
      <c r="M204" s="195"/>
      <c r="X204" s="9"/>
      <c r="Y204" s="9"/>
      <c r="AF204" s="9"/>
      <c r="AG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</row>
    <row r="205" spans="1:76" s="75" customFormat="1" x14ac:dyDescent="0.2">
      <c r="A205" s="21"/>
      <c r="B205" s="21"/>
      <c r="C205" s="21"/>
      <c r="D205" s="21"/>
      <c r="E205" s="21"/>
      <c r="F205" s="21"/>
      <c r="G205" s="21"/>
      <c r="L205" s="195"/>
      <c r="M205" s="195"/>
      <c r="X205" s="9"/>
      <c r="Y205" s="9"/>
      <c r="AF205" s="9"/>
      <c r="AG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</row>
    <row r="206" spans="1:76" s="75" customFormat="1" x14ac:dyDescent="0.2">
      <c r="A206" s="21"/>
      <c r="B206" s="21"/>
      <c r="C206" s="21"/>
      <c r="D206" s="21"/>
      <c r="E206" s="21"/>
      <c r="F206" s="21"/>
      <c r="G206" s="21"/>
      <c r="L206" s="195"/>
      <c r="M206" s="195"/>
      <c r="X206" s="9"/>
      <c r="Y206" s="9"/>
      <c r="AF206" s="9"/>
      <c r="AG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</row>
    <row r="207" spans="1:76" s="75" customFormat="1" x14ac:dyDescent="0.2">
      <c r="A207" s="21"/>
      <c r="B207" s="21"/>
      <c r="C207" s="21"/>
      <c r="D207" s="21"/>
      <c r="E207" s="21"/>
      <c r="F207" s="21"/>
      <c r="G207" s="21"/>
      <c r="L207" s="195"/>
      <c r="M207" s="195"/>
      <c r="X207" s="9"/>
      <c r="Y207" s="9"/>
      <c r="AF207" s="9"/>
      <c r="AG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</row>
    <row r="208" spans="1:76" s="75" customFormat="1" x14ac:dyDescent="0.2">
      <c r="A208" s="21"/>
      <c r="B208" s="21"/>
      <c r="C208" s="21"/>
      <c r="D208" s="21"/>
      <c r="E208" s="21"/>
      <c r="F208" s="21"/>
      <c r="G208" s="21"/>
      <c r="L208" s="195"/>
      <c r="M208" s="195"/>
      <c r="X208" s="9"/>
      <c r="Y208" s="9"/>
      <c r="AF208" s="9"/>
      <c r="AG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</row>
    <row r="209" spans="1:76" s="75" customFormat="1" x14ac:dyDescent="0.2">
      <c r="A209" s="21"/>
      <c r="B209" s="21"/>
      <c r="C209" s="21"/>
      <c r="D209" s="21"/>
      <c r="E209" s="21"/>
      <c r="F209" s="21"/>
      <c r="G209" s="21"/>
      <c r="L209" s="195"/>
      <c r="M209" s="195"/>
      <c r="X209" s="9"/>
      <c r="Y209" s="9"/>
      <c r="AF209" s="9"/>
      <c r="AG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</row>
    <row r="210" spans="1:76" s="75" customFormat="1" x14ac:dyDescent="0.2">
      <c r="A210" s="21"/>
      <c r="B210" s="21"/>
      <c r="C210" s="21"/>
      <c r="D210" s="21"/>
      <c r="E210" s="21"/>
      <c r="F210" s="21"/>
      <c r="G210" s="21"/>
      <c r="L210" s="195"/>
      <c r="M210" s="195"/>
      <c r="X210" s="9"/>
      <c r="Y210" s="9"/>
      <c r="AF210" s="9"/>
      <c r="AG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</row>
    <row r="211" spans="1:76" s="75" customFormat="1" x14ac:dyDescent="0.2">
      <c r="A211" s="21"/>
      <c r="B211" s="21"/>
      <c r="C211" s="21"/>
      <c r="D211" s="21"/>
      <c r="E211" s="21"/>
      <c r="F211" s="21"/>
      <c r="G211" s="21"/>
      <c r="L211" s="195"/>
      <c r="M211" s="195"/>
      <c r="X211" s="9"/>
      <c r="Y211" s="9"/>
      <c r="AF211" s="9"/>
      <c r="AG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</row>
    <row r="212" spans="1:76" s="75" customFormat="1" x14ac:dyDescent="0.2">
      <c r="A212" s="21"/>
      <c r="B212" s="21"/>
      <c r="C212" s="21"/>
      <c r="D212" s="21"/>
      <c r="E212" s="21"/>
      <c r="F212" s="21"/>
      <c r="G212" s="21"/>
      <c r="L212" s="195"/>
      <c r="M212" s="195"/>
      <c r="X212" s="9"/>
      <c r="Y212" s="9"/>
      <c r="AF212" s="9"/>
      <c r="AG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</row>
    <row r="213" spans="1:76" s="75" customFormat="1" x14ac:dyDescent="0.2">
      <c r="A213" s="21"/>
      <c r="B213" s="21"/>
      <c r="C213" s="21"/>
      <c r="D213" s="21"/>
      <c r="E213" s="21"/>
      <c r="F213" s="21"/>
      <c r="G213" s="21"/>
      <c r="L213" s="195"/>
      <c r="M213" s="195"/>
      <c r="X213" s="9"/>
      <c r="Y213" s="9"/>
      <c r="AF213" s="9"/>
      <c r="AG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</row>
    <row r="214" spans="1:76" s="75" customFormat="1" x14ac:dyDescent="0.2">
      <c r="A214" s="21"/>
      <c r="B214" s="21"/>
      <c r="C214" s="21"/>
      <c r="D214" s="21"/>
      <c r="E214" s="21"/>
      <c r="F214" s="21"/>
      <c r="G214" s="21"/>
      <c r="L214" s="195"/>
      <c r="M214" s="195"/>
      <c r="X214" s="9"/>
      <c r="Y214" s="9"/>
      <c r="AF214" s="9"/>
      <c r="AG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</row>
    <row r="215" spans="1:76" s="75" customFormat="1" x14ac:dyDescent="0.2">
      <c r="A215" s="21"/>
      <c r="B215" s="21"/>
      <c r="C215" s="21"/>
      <c r="D215" s="21"/>
      <c r="E215" s="21"/>
      <c r="F215" s="21"/>
      <c r="G215" s="21"/>
      <c r="L215" s="195"/>
      <c r="M215" s="195"/>
      <c r="X215" s="9"/>
      <c r="Y215" s="9"/>
      <c r="AF215" s="9"/>
      <c r="AG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</row>
    <row r="216" spans="1:76" s="75" customFormat="1" x14ac:dyDescent="0.2">
      <c r="A216" s="21"/>
      <c r="B216" s="21"/>
      <c r="C216" s="21"/>
      <c r="D216" s="21"/>
      <c r="E216" s="21"/>
      <c r="F216" s="21"/>
      <c r="G216" s="21"/>
      <c r="L216" s="195"/>
      <c r="M216" s="195"/>
      <c r="X216" s="9"/>
      <c r="Y216" s="9"/>
      <c r="AF216" s="9"/>
      <c r="AG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</row>
    <row r="217" spans="1:76" s="75" customFormat="1" x14ac:dyDescent="0.2">
      <c r="A217" s="21"/>
      <c r="B217" s="21"/>
      <c r="C217" s="21"/>
      <c r="D217" s="21"/>
      <c r="E217" s="21"/>
      <c r="F217" s="21"/>
      <c r="G217" s="21"/>
      <c r="L217" s="195"/>
      <c r="M217" s="195"/>
      <c r="X217" s="9"/>
      <c r="Y217" s="9"/>
      <c r="AF217" s="9"/>
      <c r="AG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</row>
    <row r="218" spans="1:76" s="75" customFormat="1" x14ac:dyDescent="0.2">
      <c r="A218" s="21"/>
      <c r="B218" s="21"/>
      <c r="C218" s="21"/>
      <c r="D218" s="21"/>
      <c r="E218" s="21"/>
      <c r="F218" s="21"/>
      <c r="G218" s="21"/>
      <c r="L218" s="195"/>
      <c r="M218" s="195"/>
      <c r="X218" s="9"/>
      <c r="Y218" s="9"/>
      <c r="AF218" s="9"/>
      <c r="AG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</row>
    <row r="219" spans="1:76" s="75" customFormat="1" x14ac:dyDescent="0.2">
      <c r="A219" s="21"/>
      <c r="B219" s="21"/>
      <c r="C219" s="21"/>
      <c r="D219" s="21"/>
      <c r="E219" s="21"/>
      <c r="F219" s="21"/>
      <c r="G219" s="21"/>
      <c r="L219" s="195"/>
      <c r="M219" s="195"/>
      <c r="X219" s="9"/>
      <c r="Y219" s="9"/>
      <c r="AF219" s="9"/>
      <c r="AG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</row>
    <row r="220" spans="1:76" s="75" customFormat="1" x14ac:dyDescent="0.2">
      <c r="A220" s="21"/>
      <c r="B220" s="21"/>
      <c r="C220" s="21"/>
      <c r="D220" s="21"/>
      <c r="E220" s="21"/>
      <c r="F220" s="21"/>
      <c r="G220" s="21"/>
      <c r="L220" s="195"/>
      <c r="M220" s="195"/>
      <c r="X220" s="9"/>
      <c r="Y220" s="9"/>
      <c r="AF220" s="9"/>
      <c r="AG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</row>
    <row r="221" spans="1:76" s="75" customFormat="1" x14ac:dyDescent="0.2">
      <c r="A221" s="21"/>
      <c r="B221" s="21"/>
      <c r="C221" s="21"/>
      <c r="D221" s="21"/>
      <c r="E221" s="21"/>
      <c r="F221" s="21"/>
      <c r="G221" s="21"/>
      <c r="L221" s="195"/>
      <c r="M221" s="195"/>
      <c r="X221" s="9"/>
      <c r="Y221" s="9"/>
      <c r="AF221" s="9"/>
      <c r="AG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</row>
    <row r="222" spans="1:76" s="75" customFormat="1" x14ac:dyDescent="0.2">
      <c r="A222" s="21"/>
      <c r="B222" s="21"/>
      <c r="C222" s="21"/>
      <c r="D222" s="21"/>
      <c r="E222" s="21"/>
      <c r="F222" s="21"/>
      <c r="G222" s="21"/>
      <c r="L222" s="195"/>
      <c r="M222" s="195"/>
      <c r="X222" s="9"/>
      <c r="Y222" s="9"/>
      <c r="AF222" s="9"/>
      <c r="AG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</row>
    <row r="223" spans="1:76" s="75" customFormat="1" x14ac:dyDescent="0.2">
      <c r="A223" s="21"/>
      <c r="B223" s="21"/>
      <c r="C223" s="21"/>
      <c r="D223" s="21"/>
      <c r="E223" s="21"/>
      <c r="F223" s="21"/>
      <c r="G223" s="21"/>
      <c r="L223" s="195"/>
      <c r="M223" s="195"/>
      <c r="X223" s="9"/>
      <c r="Y223" s="9"/>
      <c r="AF223" s="9"/>
      <c r="AG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</row>
    <row r="224" spans="1:76" s="75" customFormat="1" x14ac:dyDescent="0.2">
      <c r="A224" s="21"/>
      <c r="B224" s="21"/>
      <c r="C224" s="21"/>
      <c r="D224" s="21"/>
      <c r="E224" s="21"/>
      <c r="F224" s="21"/>
      <c r="G224" s="21"/>
      <c r="L224" s="195"/>
      <c r="M224" s="195"/>
      <c r="X224" s="9"/>
      <c r="Y224" s="9"/>
      <c r="AF224" s="9"/>
      <c r="AG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</row>
    <row r="225" spans="1:76" s="75" customFormat="1" x14ac:dyDescent="0.2">
      <c r="A225" s="21"/>
      <c r="B225" s="21"/>
      <c r="C225" s="21"/>
      <c r="D225" s="21"/>
      <c r="E225" s="21"/>
      <c r="F225" s="21"/>
      <c r="G225" s="21"/>
      <c r="L225" s="195"/>
      <c r="M225" s="195"/>
      <c r="X225" s="9"/>
      <c r="Y225" s="9"/>
      <c r="AF225" s="9"/>
      <c r="AG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</row>
    <row r="226" spans="1:76" s="75" customFormat="1" x14ac:dyDescent="0.2">
      <c r="A226" s="21"/>
      <c r="B226" s="21"/>
      <c r="C226" s="21"/>
      <c r="D226" s="21"/>
      <c r="E226" s="21"/>
      <c r="F226" s="21"/>
      <c r="G226" s="21"/>
      <c r="L226" s="195"/>
      <c r="M226" s="195"/>
      <c r="X226" s="9"/>
      <c r="Y226" s="9"/>
      <c r="AF226" s="9"/>
      <c r="AG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</row>
    <row r="227" spans="1:76" s="75" customFormat="1" x14ac:dyDescent="0.2">
      <c r="A227" s="21"/>
      <c r="B227" s="21"/>
      <c r="C227" s="21"/>
      <c r="D227" s="21"/>
      <c r="E227" s="21"/>
      <c r="F227" s="21"/>
      <c r="G227" s="21"/>
      <c r="L227" s="195"/>
      <c r="M227" s="195"/>
      <c r="X227" s="9"/>
      <c r="Y227" s="9"/>
      <c r="AF227" s="9"/>
      <c r="AG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</row>
    <row r="228" spans="1:76" s="75" customFormat="1" x14ac:dyDescent="0.2">
      <c r="A228" s="21"/>
      <c r="B228" s="21"/>
      <c r="C228" s="21"/>
      <c r="D228" s="21"/>
      <c r="E228" s="21"/>
      <c r="F228" s="21"/>
      <c r="G228" s="21"/>
      <c r="L228" s="195"/>
      <c r="M228" s="195"/>
      <c r="X228" s="9"/>
      <c r="Y228" s="9"/>
      <c r="AF228" s="9"/>
      <c r="AG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</row>
    <row r="229" spans="1:76" s="75" customFormat="1" x14ac:dyDescent="0.2">
      <c r="A229" s="21"/>
      <c r="B229" s="21"/>
      <c r="C229" s="21"/>
      <c r="D229" s="21"/>
      <c r="E229" s="21"/>
      <c r="F229" s="21"/>
      <c r="G229" s="21"/>
      <c r="L229" s="195"/>
      <c r="M229" s="195"/>
      <c r="X229" s="9"/>
      <c r="Y229" s="9"/>
      <c r="AF229" s="9"/>
      <c r="AG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</row>
    <row r="230" spans="1:76" s="75" customFormat="1" x14ac:dyDescent="0.2">
      <c r="A230" s="21"/>
      <c r="B230" s="21"/>
      <c r="C230" s="21"/>
      <c r="D230" s="21"/>
      <c r="E230" s="21"/>
      <c r="F230" s="21"/>
      <c r="G230" s="21"/>
      <c r="L230" s="195"/>
      <c r="M230" s="195"/>
      <c r="X230" s="9"/>
      <c r="Y230" s="9"/>
      <c r="AF230" s="9"/>
      <c r="AG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</row>
    <row r="231" spans="1:76" s="75" customFormat="1" x14ac:dyDescent="0.2">
      <c r="A231" s="21"/>
      <c r="B231" s="21"/>
      <c r="C231" s="21"/>
      <c r="D231" s="21"/>
      <c r="E231" s="21"/>
      <c r="F231" s="21"/>
      <c r="G231" s="21"/>
      <c r="L231" s="195"/>
      <c r="M231" s="195"/>
      <c r="X231" s="9"/>
      <c r="Y231" s="9"/>
      <c r="AF231" s="9"/>
      <c r="AG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</row>
    <row r="232" spans="1:76" s="75" customFormat="1" x14ac:dyDescent="0.2">
      <c r="A232" s="21"/>
      <c r="B232" s="21"/>
      <c r="C232" s="21"/>
      <c r="D232" s="21"/>
      <c r="E232" s="21"/>
      <c r="F232" s="21"/>
      <c r="G232" s="21"/>
      <c r="L232" s="195"/>
      <c r="M232" s="195"/>
      <c r="X232" s="9"/>
      <c r="Y232" s="9"/>
      <c r="AF232" s="9"/>
      <c r="AG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</row>
    <row r="233" spans="1:76" s="75" customFormat="1" x14ac:dyDescent="0.2">
      <c r="A233" s="21"/>
      <c r="B233" s="21"/>
      <c r="C233" s="21"/>
      <c r="D233" s="21"/>
      <c r="E233" s="21"/>
      <c r="F233" s="21"/>
      <c r="G233" s="21"/>
      <c r="L233" s="195"/>
      <c r="M233" s="195"/>
      <c r="X233" s="9"/>
      <c r="Y233" s="9"/>
      <c r="AF233" s="9"/>
      <c r="AG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</row>
    <row r="234" spans="1:76" s="75" customFormat="1" x14ac:dyDescent="0.2">
      <c r="A234" s="21"/>
      <c r="B234" s="21"/>
      <c r="C234" s="21"/>
      <c r="D234" s="21"/>
      <c r="E234" s="21"/>
      <c r="F234" s="21"/>
      <c r="G234" s="21"/>
      <c r="L234" s="195"/>
      <c r="M234" s="195"/>
      <c r="X234" s="9"/>
      <c r="Y234" s="9"/>
      <c r="AF234" s="9"/>
      <c r="AG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</row>
    <row r="235" spans="1:76" s="75" customFormat="1" x14ac:dyDescent="0.2">
      <c r="A235" s="21"/>
      <c r="B235" s="21"/>
      <c r="C235" s="21"/>
      <c r="D235" s="21"/>
      <c r="E235" s="21"/>
      <c r="F235" s="21"/>
      <c r="G235" s="21"/>
      <c r="L235" s="195"/>
      <c r="M235" s="195"/>
      <c r="X235" s="9"/>
      <c r="Y235" s="9"/>
      <c r="AF235" s="9"/>
      <c r="AG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</row>
    <row r="236" spans="1:76" s="75" customFormat="1" x14ac:dyDescent="0.2">
      <c r="A236" s="21"/>
      <c r="B236" s="21"/>
      <c r="C236" s="21"/>
      <c r="D236" s="21"/>
      <c r="E236" s="21"/>
      <c r="F236" s="21"/>
      <c r="G236" s="21"/>
      <c r="L236" s="195"/>
      <c r="M236" s="195"/>
      <c r="X236" s="9"/>
      <c r="Y236" s="9"/>
      <c r="AF236" s="9"/>
      <c r="AG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</row>
    <row r="237" spans="1:76" s="75" customFormat="1" x14ac:dyDescent="0.2">
      <c r="A237" s="21"/>
      <c r="B237" s="21"/>
      <c r="C237" s="21"/>
      <c r="D237" s="21"/>
      <c r="E237" s="21"/>
      <c r="F237" s="21"/>
      <c r="G237" s="21"/>
      <c r="L237" s="195"/>
      <c r="M237" s="195"/>
      <c r="X237" s="9"/>
      <c r="Y237" s="9"/>
      <c r="AF237" s="9"/>
      <c r="AG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</row>
    <row r="238" spans="1:76" s="75" customFormat="1" x14ac:dyDescent="0.2">
      <c r="A238" s="21"/>
      <c r="B238" s="21"/>
      <c r="C238" s="21"/>
      <c r="D238" s="21"/>
      <c r="E238" s="21"/>
      <c r="F238" s="21"/>
      <c r="G238" s="21"/>
      <c r="L238" s="195"/>
      <c r="M238" s="195"/>
      <c r="X238" s="9"/>
      <c r="Y238" s="9"/>
      <c r="AF238" s="9"/>
      <c r="AG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</row>
    <row r="239" spans="1:76" s="75" customFormat="1" x14ac:dyDescent="0.2">
      <c r="A239" s="21"/>
      <c r="B239" s="21"/>
      <c r="C239" s="21"/>
      <c r="D239" s="21"/>
      <c r="E239" s="21"/>
      <c r="F239" s="21"/>
      <c r="G239" s="21"/>
      <c r="L239" s="195"/>
      <c r="M239" s="195"/>
      <c r="X239" s="9"/>
      <c r="Y239" s="9"/>
      <c r="AF239" s="9"/>
      <c r="AG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</row>
    <row r="240" spans="1:76" s="75" customFormat="1" x14ac:dyDescent="0.2">
      <c r="A240" s="21"/>
      <c r="B240" s="21"/>
      <c r="C240" s="21"/>
      <c r="D240" s="21"/>
      <c r="E240" s="21"/>
      <c r="F240" s="21"/>
      <c r="G240" s="21"/>
      <c r="L240" s="195"/>
      <c r="M240" s="195"/>
      <c r="X240" s="9"/>
      <c r="Y240" s="9"/>
      <c r="AF240" s="9"/>
      <c r="AG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</row>
    <row r="241" spans="1:76" s="75" customFormat="1" x14ac:dyDescent="0.2">
      <c r="A241" s="21"/>
      <c r="B241" s="21"/>
      <c r="C241" s="21"/>
      <c r="D241" s="21"/>
      <c r="E241" s="21"/>
      <c r="F241" s="21"/>
      <c r="G241" s="21"/>
      <c r="L241" s="195"/>
      <c r="M241" s="195"/>
      <c r="X241" s="9"/>
      <c r="Y241" s="9"/>
      <c r="AF241" s="9"/>
      <c r="AG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</row>
    <row r="242" spans="1:76" s="75" customFormat="1" x14ac:dyDescent="0.2">
      <c r="A242" s="21"/>
      <c r="B242" s="21"/>
      <c r="C242" s="21"/>
      <c r="D242" s="21"/>
      <c r="E242" s="21"/>
      <c r="F242" s="21"/>
      <c r="G242" s="21"/>
      <c r="L242" s="195"/>
      <c r="M242" s="195"/>
      <c r="X242" s="9"/>
      <c r="Y242" s="9"/>
      <c r="AF242" s="9"/>
      <c r="AG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</row>
    <row r="243" spans="1:76" s="75" customFormat="1" x14ac:dyDescent="0.2">
      <c r="A243" s="21"/>
      <c r="B243" s="21"/>
      <c r="C243" s="21"/>
      <c r="D243" s="21"/>
      <c r="E243" s="21"/>
      <c r="F243" s="21"/>
      <c r="G243" s="21"/>
      <c r="L243" s="195"/>
      <c r="M243" s="195"/>
      <c r="X243" s="9"/>
      <c r="Y243" s="9"/>
      <c r="AF243" s="9"/>
      <c r="AG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</row>
    <row r="244" spans="1:76" s="75" customFormat="1" x14ac:dyDescent="0.2">
      <c r="A244" s="21"/>
      <c r="B244" s="21"/>
      <c r="C244" s="21"/>
      <c r="D244" s="21"/>
      <c r="E244" s="21"/>
      <c r="F244" s="21"/>
      <c r="G244" s="21"/>
      <c r="L244" s="195"/>
      <c r="M244" s="195"/>
      <c r="X244" s="9"/>
      <c r="Y244" s="9"/>
      <c r="AF244" s="9"/>
      <c r="AG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</row>
    <row r="245" spans="1:76" s="75" customFormat="1" x14ac:dyDescent="0.2">
      <c r="A245" s="21"/>
      <c r="B245" s="21"/>
      <c r="C245" s="21"/>
      <c r="D245" s="21"/>
      <c r="E245" s="21"/>
      <c r="F245" s="21"/>
      <c r="G245" s="21"/>
      <c r="L245" s="195"/>
      <c r="M245" s="195"/>
      <c r="X245" s="9"/>
      <c r="Y245" s="9"/>
      <c r="AF245" s="9"/>
      <c r="AG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</row>
    <row r="246" spans="1:76" s="75" customFormat="1" x14ac:dyDescent="0.2">
      <c r="A246" s="21"/>
      <c r="B246" s="21"/>
      <c r="C246" s="21"/>
      <c r="D246" s="21"/>
      <c r="E246" s="21"/>
      <c r="F246" s="21"/>
      <c r="G246" s="21"/>
      <c r="L246" s="195"/>
      <c r="M246" s="195"/>
      <c r="X246" s="9"/>
      <c r="Y246" s="9"/>
      <c r="AF246" s="9"/>
      <c r="AG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</row>
    <row r="247" spans="1:76" s="75" customFormat="1" x14ac:dyDescent="0.2">
      <c r="A247" s="21"/>
      <c r="B247" s="21"/>
      <c r="C247" s="21"/>
      <c r="D247" s="21"/>
      <c r="E247" s="21"/>
      <c r="F247" s="21"/>
      <c r="G247" s="21"/>
      <c r="L247" s="195"/>
      <c r="M247" s="195"/>
      <c r="X247" s="9"/>
      <c r="Y247" s="9"/>
      <c r="AF247" s="9"/>
      <c r="AG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</row>
    <row r="248" spans="1:76" s="75" customFormat="1" x14ac:dyDescent="0.2">
      <c r="A248" s="21"/>
      <c r="B248" s="21"/>
      <c r="C248" s="21"/>
      <c r="D248" s="21"/>
      <c r="E248" s="21"/>
      <c r="F248" s="21"/>
      <c r="G248" s="21"/>
      <c r="L248" s="195"/>
      <c r="M248" s="195"/>
      <c r="X248" s="9"/>
      <c r="Y248" s="9"/>
      <c r="AF248" s="9"/>
      <c r="AG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</row>
    <row r="249" spans="1:76" s="75" customFormat="1" x14ac:dyDescent="0.2">
      <c r="A249" s="21"/>
      <c r="B249" s="21"/>
      <c r="C249" s="21"/>
      <c r="D249" s="21"/>
      <c r="E249" s="21"/>
      <c r="F249" s="21"/>
      <c r="G249" s="21"/>
      <c r="L249" s="195"/>
      <c r="M249" s="195"/>
      <c r="X249" s="9"/>
      <c r="Y249" s="9"/>
      <c r="AF249" s="9"/>
      <c r="AG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</row>
    <row r="250" spans="1:76" s="75" customFormat="1" x14ac:dyDescent="0.2">
      <c r="A250" s="21"/>
      <c r="B250" s="21"/>
      <c r="C250" s="21"/>
      <c r="D250" s="21"/>
      <c r="E250" s="21"/>
      <c r="F250" s="21"/>
      <c r="G250" s="21"/>
      <c r="L250" s="195"/>
      <c r="M250" s="195"/>
      <c r="X250" s="9"/>
      <c r="Y250" s="9"/>
      <c r="AF250" s="9"/>
      <c r="AG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</row>
    <row r="251" spans="1:76" s="75" customFormat="1" x14ac:dyDescent="0.2">
      <c r="A251" s="21"/>
      <c r="B251" s="21"/>
      <c r="C251" s="21"/>
      <c r="D251" s="21"/>
      <c r="E251" s="21"/>
      <c r="F251" s="21"/>
      <c r="G251" s="21"/>
      <c r="L251" s="195"/>
      <c r="M251" s="195"/>
      <c r="X251" s="9"/>
      <c r="Y251" s="9"/>
      <c r="AF251" s="9"/>
      <c r="AG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</row>
    <row r="252" spans="1:76" s="75" customFormat="1" x14ac:dyDescent="0.2">
      <c r="A252" s="21"/>
      <c r="B252" s="21"/>
      <c r="C252" s="21"/>
      <c r="D252" s="21"/>
      <c r="E252" s="21"/>
      <c r="F252" s="21"/>
      <c r="G252" s="21"/>
      <c r="L252" s="195"/>
      <c r="M252" s="195"/>
      <c r="X252" s="9"/>
      <c r="Y252" s="9"/>
      <c r="AF252" s="9"/>
      <c r="AG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</row>
    <row r="253" spans="1:76" s="75" customFormat="1" x14ac:dyDescent="0.2">
      <c r="A253" s="21"/>
      <c r="B253" s="21"/>
      <c r="C253" s="21"/>
      <c r="D253" s="21"/>
      <c r="E253" s="21"/>
      <c r="F253" s="21"/>
      <c r="G253" s="21"/>
      <c r="L253" s="195"/>
      <c r="M253" s="195"/>
      <c r="X253" s="9"/>
      <c r="Y253" s="9"/>
      <c r="AF253" s="9"/>
      <c r="AG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</row>
    <row r="254" spans="1:76" s="75" customFormat="1" x14ac:dyDescent="0.2">
      <c r="A254" s="21"/>
      <c r="B254" s="21"/>
      <c r="C254" s="21"/>
      <c r="D254" s="21"/>
      <c r="E254" s="21"/>
      <c r="F254" s="21"/>
      <c r="G254" s="21"/>
      <c r="L254" s="195"/>
      <c r="M254" s="195"/>
      <c r="X254" s="9"/>
      <c r="Y254" s="9"/>
      <c r="AF254" s="9"/>
      <c r="AG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</row>
    <row r="255" spans="1:76" s="75" customFormat="1" x14ac:dyDescent="0.2">
      <c r="A255" s="21"/>
      <c r="B255" s="21"/>
      <c r="C255" s="21"/>
      <c r="D255" s="21"/>
      <c r="E255" s="21"/>
      <c r="F255" s="21"/>
      <c r="G255" s="21"/>
      <c r="L255" s="195"/>
      <c r="M255" s="195"/>
      <c r="X255" s="9"/>
      <c r="Y255" s="9"/>
      <c r="AF255" s="9"/>
      <c r="AG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</row>
    <row r="256" spans="1:76" s="75" customFormat="1" x14ac:dyDescent="0.2">
      <c r="A256" s="21"/>
      <c r="B256" s="21"/>
      <c r="C256" s="21"/>
      <c r="D256" s="21"/>
      <c r="E256" s="21"/>
      <c r="F256" s="21"/>
      <c r="G256" s="21"/>
      <c r="L256" s="195"/>
      <c r="M256" s="195"/>
      <c r="X256" s="9"/>
      <c r="Y256" s="9"/>
      <c r="AF256" s="9"/>
      <c r="AG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</row>
    <row r="257" spans="1:76" s="75" customFormat="1" x14ac:dyDescent="0.2">
      <c r="A257" s="21"/>
      <c r="B257" s="21"/>
      <c r="C257" s="21"/>
      <c r="D257" s="21"/>
      <c r="E257" s="21"/>
      <c r="F257" s="21"/>
      <c r="G257" s="21"/>
      <c r="L257" s="195"/>
      <c r="M257" s="195"/>
      <c r="X257" s="9"/>
      <c r="Y257" s="9"/>
      <c r="AF257" s="9"/>
      <c r="AG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</row>
    <row r="258" spans="1:76" s="75" customFormat="1" x14ac:dyDescent="0.2">
      <c r="A258" s="21"/>
      <c r="B258" s="21"/>
      <c r="C258" s="21"/>
      <c r="D258" s="21"/>
      <c r="E258" s="21"/>
      <c r="F258" s="21"/>
      <c r="G258" s="21"/>
      <c r="L258" s="195"/>
      <c r="M258" s="195"/>
      <c r="X258" s="9"/>
      <c r="Y258" s="9"/>
      <c r="AF258" s="9"/>
      <c r="AG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</row>
    <row r="259" spans="1:76" s="75" customFormat="1" x14ac:dyDescent="0.2">
      <c r="A259" s="21"/>
      <c r="B259" s="21"/>
      <c r="C259" s="21"/>
      <c r="D259" s="21"/>
      <c r="E259" s="21"/>
      <c r="F259" s="21"/>
      <c r="G259" s="21"/>
      <c r="L259" s="195"/>
      <c r="M259" s="195"/>
      <c r="X259" s="9"/>
      <c r="Y259" s="9"/>
      <c r="AF259" s="9"/>
      <c r="AG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</row>
    <row r="260" spans="1:76" s="75" customFormat="1" x14ac:dyDescent="0.2">
      <c r="A260" s="21"/>
      <c r="B260" s="21"/>
      <c r="C260" s="21"/>
      <c r="D260" s="21"/>
      <c r="E260" s="21"/>
      <c r="F260" s="21"/>
      <c r="G260" s="21"/>
      <c r="L260" s="195"/>
      <c r="M260" s="195"/>
      <c r="X260" s="9"/>
      <c r="Y260" s="9"/>
      <c r="AF260" s="9"/>
      <c r="AG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</row>
    <row r="261" spans="1:76" s="75" customFormat="1" x14ac:dyDescent="0.2">
      <c r="A261" s="21"/>
      <c r="B261" s="21"/>
      <c r="C261" s="21"/>
      <c r="D261" s="21"/>
      <c r="E261" s="21"/>
      <c r="F261" s="21"/>
      <c r="G261" s="21"/>
      <c r="L261" s="195"/>
      <c r="M261" s="195"/>
      <c r="X261" s="9"/>
      <c r="Y261" s="9"/>
      <c r="AF261" s="9"/>
      <c r="AG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</row>
    <row r="262" spans="1:76" s="75" customFormat="1" x14ac:dyDescent="0.2">
      <c r="A262" s="21"/>
      <c r="B262" s="21"/>
      <c r="C262" s="21"/>
      <c r="D262" s="21"/>
      <c r="E262" s="21"/>
      <c r="F262" s="21"/>
      <c r="G262" s="21"/>
      <c r="L262" s="195"/>
      <c r="M262" s="195"/>
      <c r="X262" s="9"/>
      <c r="Y262" s="9"/>
      <c r="AF262" s="9"/>
      <c r="AG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</row>
    <row r="263" spans="1:76" s="75" customFormat="1" x14ac:dyDescent="0.2">
      <c r="A263" s="21"/>
      <c r="B263" s="21"/>
      <c r="C263" s="21"/>
      <c r="D263" s="21"/>
      <c r="E263" s="21"/>
      <c r="F263" s="21"/>
      <c r="G263" s="21"/>
      <c r="L263" s="195"/>
      <c r="M263" s="195"/>
      <c r="X263" s="9"/>
      <c r="Y263" s="9"/>
      <c r="AF263" s="9"/>
      <c r="AG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</row>
    <row r="264" spans="1:76" s="75" customFormat="1" x14ac:dyDescent="0.2">
      <c r="A264" s="21"/>
      <c r="B264" s="21"/>
      <c r="C264" s="21"/>
      <c r="D264" s="21"/>
      <c r="E264" s="21"/>
      <c r="F264" s="21"/>
      <c r="G264" s="21"/>
      <c r="L264" s="195"/>
      <c r="M264" s="195"/>
      <c r="X264" s="9"/>
      <c r="Y264" s="9"/>
      <c r="AF264" s="9"/>
      <c r="AG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</row>
    <row r="265" spans="1:76" s="75" customFormat="1" x14ac:dyDescent="0.2">
      <c r="A265" s="21"/>
      <c r="B265" s="21"/>
      <c r="C265" s="21"/>
      <c r="D265" s="21"/>
      <c r="E265" s="21"/>
      <c r="F265" s="21"/>
      <c r="G265" s="21"/>
      <c r="L265" s="195"/>
      <c r="M265" s="195"/>
      <c r="X265" s="9"/>
      <c r="Y265" s="9"/>
      <c r="AF265" s="9"/>
      <c r="AG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</row>
    <row r="266" spans="1:76" s="75" customFormat="1" x14ac:dyDescent="0.2">
      <c r="A266" s="21"/>
      <c r="B266" s="21"/>
      <c r="C266" s="21"/>
      <c r="D266" s="21"/>
      <c r="E266" s="21"/>
      <c r="F266" s="21"/>
      <c r="G266" s="21"/>
      <c r="L266" s="195"/>
      <c r="M266" s="195"/>
      <c r="X266" s="9"/>
      <c r="Y266" s="9"/>
      <c r="AF266" s="9"/>
      <c r="AG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</row>
    <row r="267" spans="1:76" s="75" customFormat="1" x14ac:dyDescent="0.2">
      <c r="A267" s="21"/>
      <c r="B267" s="21"/>
      <c r="C267" s="21"/>
      <c r="D267" s="21"/>
      <c r="E267" s="21"/>
      <c r="F267" s="21"/>
      <c r="G267" s="21"/>
      <c r="L267" s="195"/>
      <c r="M267" s="195"/>
      <c r="X267" s="9"/>
      <c r="Y267" s="9"/>
      <c r="AF267" s="9"/>
      <c r="AG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</row>
    <row r="268" spans="1:76" s="75" customFormat="1" x14ac:dyDescent="0.2">
      <c r="A268" s="21"/>
      <c r="B268" s="21"/>
      <c r="C268" s="21"/>
      <c r="D268" s="21"/>
      <c r="E268" s="21"/>
      <c r="F268" s="21"/>
      <c r="G268" s="21"/>
      <c r="L268" s="195"/>
      <c r="M268" s="195"/>
      <c r="X268" s="9"/>
      <c r="Y268" s="9"/>
      <c r="AF268" s="9"/>
      <c r="AG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</row>
    <row r="269" spans="1:76" s="75" customFormat="1" x14ac:dyDescent="0.2">
      <c r="A269" s="21"/>
      <c r="B269" s="21"/>
      <c r="C269" s="21"/>
      <c r="D269" s="21"/>
      <c r="E269" s="21"/>
      <c r="F269" s="21"/>
      <c r="G269" s="21"/>
      <c r="L269" s="195"/>
      <c r="M269" s="195"/>
      <c r="X269" s="9"/>
      <c r="Y269" s="9"/>
      <c r="AF269" s="9"/>
      <c r="AG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</row>
    <row r="270" spans="1:76" s="75" customFormat="1" x14ac:dyDescent="0.2">
      <c r="A270" s="21"/>
      <c r="B270" s="21"/>
      <c r="C270" s="21"/>
      <c r="D270" s="21"/>
      <c r="E270" s="21"/>
      <c r="F270" s="21"/>
      <c r="G270" s="21"/>
      <c r="L270" s="195"/>
      <c r="M270" s="195"/>
      <c r="X270" s="9"/>
      <c r="Y270" s="9"/>
      <c r="AF270" s="9"/>
      <c r="AG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</row>
    <row r="271" spans="1:76" s="75" customFormat="1" x14ac:dyDescent="0.2">
      <c r="A271" s="21"/>
      <c r="B271" s="21"/>
      <c r="C271" s="21"/>
      <c r="D271" s="21"/>
      <c r="E271" s="21"/>
      <c r="F271" s="21"/>
      <c r="G271" s="21"/>
      <c r="L271" s="195"/>
      <c r="M271" s="195"/>
      <c r="X271" s="9"/>
      <c r="Y271" s="9"/>
      <c r="AF271" s="9"/>
      <c r="AG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</row>
    <row r="272" spans="1:76" s="75" customFormat="1" x14ac:dyDescent="0.2">
      <c r="A272" s="21"/>
      <c r="B272" s="21"/>
      <c r="C272" s="21"/>
      <c r="D272" s="21"/>
      <c r="E272" s="21"/>
      <c r="F272" s="21"/>
      <c r="G272" s="21"/>
      <c r="L272" s="195"/>
      <c r="M272" s="195"/>
      <c r="X272" s="9"/>
      <c r="Y272" s="9"/>
      <c r="AF272" s="9"/>
      <c r="AG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</row>
    <row r="273" spans="1:76" s="75" customFormat="1" x14ac:dyDescent="0.2">
      <c r="A273" s="21"/>
      <c r="B273" s="21"/>
      <c r="C273" s="21"/>
      <c r="D273" s="21"/>
      <c r="E273" s="21"/>
      <c r="F273" s="21"/>
      <c r="G273" s="21"/>
      <c r="L273" s="195"/>
      <c r="M273" s="195"/>
      <c r="X273" s="9"/>
      <c r="Y273" s="9"/>
      <c r="AF273" s="9"/>
      <c r="AG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</row>
    <row r="274" spans="1:76" s="75" customFormat="1" x14ac:dyDescent="0.2">
      <c r="A274" s="21"/>
      <c r="B274" s="21"/>
      <c r="C274" s="21"/>
      <c r="D274" s="21"/>
      <c r="E274" s="21"/>
      <c r="F274" s="21"/>
      <c r="G274" s="21"/>
      <c r="L274" s="195"/>
      <c r="M274" s="195"/>
      <c r="X274" s="9"/>
      <c r="Y274" s="9"/>
      <c r="AF274" s="9"/>
      <c r="AG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</row>
    <row r="275" spans="1:76" s="75" customFormat="1" x14ac:dyDescent="0.2">
      <c r="A275" s="21"/>
      <c r="B275" s="21"/>
      <c r="C275" s="21"/>
      <c r="D275" s="21"/>
      <c r="E275" s="21"/>
      <c r="F275" s="21"/>
      <c r="G275" s="21"/>
      <c r="L275" s="195"/>
      <c r="M275" s="195"/>
      <c r="X275" s="9"/>
      <c r="Y275" s="9"/>
      <c r="AF275" s="9"/>
      <c r="AG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</row>
    <row r="276" spans="1:76" s="75" customFormat="1" x14ac:dyDescent="0.2">
      <c r="A276" s="21"/>
      <c r="B276" s="21"/>
      <c r="C276" s="21"/>
      <c r="D276" s="21"/>
      <c r="E276" s="21"/>
      <c r="F276" s="21"/>
      <c r="G276" s="21"/>
      <c r="L276" s="195"/>
      <c r="M276" s="195"/>
      <c r="X276" s="9"/>
      <c r="Y276" s="9"/>
      <c r="AF276" s="9"/>
      <c r="AG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</row>
    <row r="277" spans="1:76" s="75" customFormat="1" x14ac:dyDescent="0.2">
      <c r="A277" s="21"/>
      <c r="B277" s="21"/>
      <c r="C277" s="21"/>
      <c r="D277" s="21"/>
      <c r="E277" s="21"/>
      <c r="F277" s="21"/>
      <c r="G277" s="21"/>
      <c r="L277" s="195"/>
      <c r="M277" s="195"/>
      <c r="X277" s="9"/>
      <c r="Y277" s="9"/>
      <c r="AF277" s="9"/>
      <c r="AG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</row>
    <row r="278" spans="1:76" s="75" customFormat="1" x14ac:dyDescent="0.2">
      <c r="A278" s="21"/>
      <c r="B278" s="21"/>
      <c r="C278" s="21"/>
      <c r="D278" s="21"/>
      <c r="E278" s="21"/>
      <c r="F278" s="21"/>
      <c r="G278" s="21"/>
      <c r="L278" s="195"/>
      <c r="M278" s="195"/>
      <c r="X278" s="9"/>
      <c r="Y278" s="9"/>
      <c r="AF278" s="9"/>
      <c r="AG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</row>
    <row r="279" spans="1:76" s="75" customFormat="1" x14ac:dyDescent="0.2">
      <c r="A279" s="21"/>
      <c r="B279" s="21"/>
      <c r="C279" s="21"/>
      <c r="D279" s="21"/>
      <c r="E279" s="21"/>
      <c r="F279" s="21"/>
      <c r="G279" s="21"/>
      <c r="L279" s="195"/>
      <c r="M279" s="195"/>
      <c r="X279" s="9"/>
      <c r="Y279" s="9"/>
      <c r="AF279" s="9"/>
      <c r="AG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</row>
    <row r="280" spans="1:76" s="75" customFormat="1" x14ac:dyDescent="0.2">
      <c r="A280" s="21"/>
      <c r="B280" s="21"/>
      <c r="C280" s="21"/>
      <c r="D280" s="21"/>
      <c r="E280" s="21"/>
      <c r="F280" s="21"/>
      <c r="G280" s="21"/>
      <c r="L280" s="195"/>
      <c r="M280" s="195"/>
      <c r="X280" s="9"/>
      <c r="Y280" s="9"/>
      <c r="AF280" s="9"/>
      <c r="AG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</row>
    <row r="281" spans="1:76" s="75" customFormat="1" x14ac:dyDescent="0.2">
      <c r="A281" s="21"/>
      <c r="B281" s="21"/>
      <c r="C281" s="21"/>
      <c r="D281" s="21"/>
      <c r="E281" s="21"/>
      <c r="F281" s="21"/>
      <c r="G281" s="21"/>
      <c r="L281" s="195"/>
      <c r="M281" s="195"/>
      <c r="X281" s="9"/>
      <c r="Y281" s="9"/>
      <c r="AF281" s="9"/>
      <c r="AG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</row>
    <row r="282" spans="1:76" s="75" customFormat="1" x14ac:dyDescent="0.2">
      <c r="A282" s="21"/>
      <c r="B282" s="21"/>
      <c r="C282" s="21"/>
      <c r="D282" s="21"/>
      <c r="E282" s="21"/>
      <c r="F282" s="21"/>
      <c r="G282" s="21"/>
      <c r="L282" s="195"/>
      <c r="M282" s="195"/>
      <c r="X282" s="9"/>
      <c r="Y282" s="9"/>
      <c r="AF282" s="9"/>
      <c r="AG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</row>
    <row r="283" spans="1:76" s="75" customFormat="1" x14ac:dyDescent="0.2">
      <c r="A283" s="21"/>
      <c r="B283" s="21"/>
      <c r="C283" s="21"/>
      <c r="D283" s="21"/>
      <c r="E283" s="21"/>
      <c r="F283" s="21"/>
      <c r="G283" s="21"/>
      <c r="L283" s="195"/>
      <c r="M283" s="195"/>
      <c r="X283" s="9"/>
      <c r="Y283" s="9"/>
      <c r="AF283" s="9"/>
      <c r="AG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</row>
    <row r="284" spans="1:76" s="75" customFormat="1" x14ac:dyDescent="0.2">
      <c r="A284" s="21"/>
      <c r="B284" s="21"/>
      <c r="C284" s="21"/>
      <c r="D284" s="21"/>
      <c r="E284" s="21"/>
      <c r="F284" s="21"/>
      <c r="G284" s="21"/>
      <c r="L284" s="195"/>
      <c r="M284" s="195"/>
      <c r="X284" s="9"/>
      <c r="Y284" s="9"/>
      <c r="AF284" s="9"/>
      <c r="AG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</row>
    <row r="285" spans="1:76" s="75" customFormat="1" x14ac:dyDescent="0.2">
      <c r="A285" s="21"/>
      <c r="B285" s="21"/>
      <c r="C285" s="21"/>
      <c r="D285" s="21"/>
      <c r="E285" s="21"/>
      <c r="F285" s="21"/>
      <c r="G285" s="21"/>
      <c r="L285" s="195"/>
      <c r="M285" s="195"/>
      <c r="X285" s="9"/>
      <c r="Y285" s="9"/>
      <c r="AF285" s="9"/>
      <c r="AG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</row>
    <row r="286" spans="1:76" s="75" customFormat="1" x14ac:dyDescent="0.2">
      <c r="A286" s="21"/>
      <c r="B286" s="21"/>
      <c r="C286" s="21"/>
      <c r="D286" s="21"/>
      <c r="E286" s="21"/>
      <c r="F286" s="21"/>
      <c r="G286" s="21"/>
      <c r="L286" s="195"/>
      <c r="M286" s="195"/>
      <c r="X286" s="9"/>
      <c r="Y286" s="9"/>
      <c r="AF286" s="9"/>
      <c r="AG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</row>
    <row r="287" spans="1:76" s="75" customFormat="1" x14ac:dyDescent="0.2">
      <c r="A287" s="21"/>
      <c r="B287" s="21"/>
      <c r="C287" s="21"/>
      <c r="D287" s="21"/>
      <c r="E287" s="21"/>
      <c r="F287" s="21"/>
      <c r="G287" s="21"/>
      <c r="L287" s="195"/>
      <c r="M287" s="195"/>
      <c r="X287" s="9"/>
      <c r="Y287" s="9"/>
      <c r="AF287" s="9"/>
      <c r="AG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</row>
    <row r="288" spans="1:76" s="75" customFormat="1" x14ac:dyDescent="0.2">
      <c r="A288" s="21"/>
      <c r="B288" s="21"/>
      <c r="C288" s="21"/>
      <c r="D288" s="21"/>
      <c r="E288" s="21"/>
      <c r="F288" s="21"/>
      <c r="G288" s="21"/>
      <c r="L288" s="195"/>
      <c r="M288" s="195"/>
      <c r="X288" s="9"/>
      <c r="Y288" s="9"/>
      <c r="AF288" s="9"/>
      <c r="AG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</row>
    <row r="289" spans="1:76" s="75" customFormat="1" x14ac:dyDescent="0.2">
      <c r="A289" s="21"/>
      <c r="B289" s="21"/>
      <c r="C289" s="21"/>
      <c r="D289" s="21"/>
      <c r="E289" s="21"/>
      <c r="F289" s="21"/>
      <c r="G289" s="21"/>
      <c r="L289" s="195"/>
      <c r="M289" s="195"/>
      <c r="X289" s="9"/>
      <c r="Y289" s="9"/>
      <c r="AF289" s="9"/>
      <c r="AG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</row>
    <row r="290" spans="1:76" s="75" customFormat="1" x14ac:dyDescent="0.2">
      <c r="A290" s="21"/>
      <c r="B290" s="21"/>
      <c r="C290" s="21"/>
      <c r="D290" s="21"/>
      <c r="E290" s="21"/>
      <c r="F290" s="21"/>
      <c r="G290" s="21"/>
      <c r="L290" s="195"/>
      <c r="M290" s="195"/>
      <c r="X290" s="9"/>
      <c r="Y290" s="9"/>
      <c r="AF290" s="9"/>
      <c r="AG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</row>
    <row r="291" spans="1:76" s="75" customFormat="1" x14ac:dyDescent="0.2">
      <c r="A291" s="21"/>
      <c r="B291" s="21"/>
      <c r="C291" s="21"/>
      <c r="D291" s="21"/>
      <c r="E291" s="21"/>
      <c r="F291" s="21"/>
      <c r="G291" s="21"/>
      <c r="L291" s="195"/>
      <c r="M291" s="195"/>
      <c r="X291" s="9"/>
      <c r="Y291" s="9"/>
      <c r="AF291" s="9"/>
      <c r="AG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</row>
    <row r="292" spans="1:76" s="75" customFormat="1" x14ac:dyDescent="0.2">
      <c r="A292" s="21"/>
      <c r="B292" s="21"/>
      <c r="C292" s="21"/>
      <c r="D292" s="21"/>
      <c r="E292" s="21"/>
      <c r="F292" s="21"/>
      <c r="G292" s="21"/>
      <c r="L292" s="195"/>
      <c r="M292" s="195"/>
      <c r="X292" s="9"/>
      <c r="Y292" s="9"/>
      <c r="AF292" s="9"/>
      <c r="AG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</row>
    <row r="293" spans="1:76" s="75" customFormat="1" x14ac:dyDescent="0.2">
      <c r="A293" s="21"/>
      <c r="B293" s="21"/>
      <c r="C293" s="21"/>
      <c r="D293" s="21"/>
      <c r="E293" s="21"/>
      <c r="F293" s="21"/>
      <c r="G293" s="21"/>
      <c r="L293" s="195"/>
      <c r="M293" s="195"/>
      <c r="X293" s="9"/>
      <c r="Y293" s="9"/>
      <c r="AF293" s="9"/>
      <c r="AG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</row>
    <row r="294" spans="1:76" s="75" customFormat="1" x14ac:dyDescent="0.2">
      <c r="A294" s="21"/>
      <c r="B294" s="21"/>
      <c r="C294" s="21"/>
      <c r="D294" s="21"/>
      <c r="E294" s="21"/>
      <c r="F294" s="21"/>
      <c r="G294" s="21"/>
      <c r="L294" s="195"/>
      <c r="M294" s="195"/>
      <c r="X294" s="9"/>
      <c r="Y294" s="9"/>
      <c r="AF294" s="9"/>
      <c r="AG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</row>
    <row r="295" spans="1:76" s="75" customFormat="1" x14ac:dyDescent="0.2">
      <c r="A295" s="21"/>
      <c r="B295" s="21"/>
      <c r="C295" s="21"/>
      <c r="D295" s="21"/>
      <c r="E295" s="21"/>
      <c r="F295" s="21"/>
      <c r="G295" s="21"/>
      <c r="L295" s="195"/>
      <c r="M295" s="195"/>
      <c r="X295" s="9"/>
      <c r="Y295" s="9"/>
      <c r="AF295" s="9"/>
      <c r="AG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</row>
    <row r="296" spans="1:76" s="75" customFormat="1" x14ac:dyDescent="0.2">
      <c r="A296" s="21"/>
      <c r="B296" s="21"/>
      <c r="C296" s="21"/>
      <c r="D296" s="21"/>
      <c r="E296" s="21"/>
      <c r="F296" s="21"/>
      <c r="G296" s="21"/>
      <c r="L296" s="195"/>
      <c r="M296" s="195"/>
      <c r="X296" s="9"/>
      <c r="Y296" s="9"/>
      <c r="AF296" s="9"/>
      <c r="AG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</row>
    <row r="297" spans="1:76" s="75" customFormat="1" x14ac:dyDescent="0.2">
      <c r="A297" s="21"/>
      <c r="B297" s="21"/>
      <c r="C297" s="21"/>
      <c r="D297" s="21"/>
      <c r="E297" s="21"/>
      <c r="F297" s="21"/>
      <c r="G297" s="21"/>
      <c r="L297" s="195"/>
      <c r="M297" s="195"/>
      <c r="X297" s="9"/>
      <c r="Y297" s="9"/>
      <c r="AF297" s="9"/>
      <c r="AG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</row>
    <row r="298" spans="1:76" s="75" customFormat="1" x14ac:dyDescent="0.2">
      <c r="A298" s="21"/>
      <c r="B298" s="21"/>
      <c r="C298" s="21"/>
      <c r="D298" s="21"/>
      <c r="E298" s="21"/>
      <c r="F298" s="21"/>
      <c r="G298" s="21"/>
      <c r="L298" s="195"/>
      <c r="M298" s="195"/>
      <c r="X298" s="9"/>
      <c r="Y298" s="9"/>
      <c r="AF298" s="9"/>
      <c r="AG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</row>
    <row r="299" spans="1:76" s="75" customFormat="1" x14ac:dyDescent="0.2">
      <c r="A299" s="21"/>
      <c r="B299" s="21"/>
      <c r="C299" s="21"/>
      <c r="D299" s="21"/>
      <c r="E299" s="21"/>
      <c r="F299" s="21"/>
      <c r="G299" s="21"/>
      <c r="L299" s="195"/>
      <c r="M299" s="195"/>
      <c r="X299" s="9"/>
      <c r="Y299" s="9"/>
      <c r="AF299" s="9"/>
      <c r="AG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</row>
    <row r="300" spans="1:76" s="75" customFormat="1" x14ac:dyDescent="0.2">
      <c r="A300" s="21"/>
      <c r="B300" s="21"/>
      <c r="C300" s="21"/>
      <c r="D300" s="21"/>
      <c r="E300" s="21"/>
      <c r="F300" s="21"/>
      <c r="G300" s="21"/>
      <c r="L300" s="195"/>
      <c r="M300" s="195"/>
      <c r="X300" s="9"/>
      <c r="Y300" s="9"/>
      <c r="AF300" s="9"/>
      <c r="AG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</row>
    <row r="301" spans="1:76" s="75" customFormat="1" x14ac:dyDescent="0.2">
      <c r="A301" s="21"/>
      <c r="B301" s="21"/>
      <c r="C301" s="21"/>
      <c r="D301" s="21"/>
      <c r="E301" s="21"/>
      <c r="F301" s="21"/>
      <c r="G301" s="21"/>
      <c r="L301" s="195"/>
      <c r="M301" s="195"/>
      <c r="X301" s="9"/>
      <c r="Y301" s="9"/>
      <c r="AF301" s="9"/>
      <c r="AG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</row>
    <row r="302" spans="1:76" s="75" customFormat="1" x14ac:dyDescent="0.2">
      <c r="A302" s="21"/>
      <c r="B302" s="21"/>
      <c r="C302" s="21"/>
      <c r="D302" s="21"/>
      <c r="E302" s="21"/>
      <c r="F302" s="21"/>
      <c r="G302" s="21"/>
      <c r="L302" s="195"/>
      <c r="M302" s="195"/>
      <c r="X302" s="9"/>
      <c r="Y302" s="9"/>
      <c r="AF302" s="9"/>
      <c r="AG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</row>
    <row r="303" spans="1:76" s="75" customFormat="1" x14ac:dyDescent="0.2">
      <c r="A303" s="21"/>
      <c r="B303" s="21"/>
      <c r="C303" s="21"/>
      <c r="D303" s="21"/>
      <c r="E303" s="21"/>
      <c r="F303" s="21"/>
      <c r="G303" s="21"/>
      <c r="L303" s="195"/>
      <c r="M303" s="195"/>
      <c r="X303" s="9"/>
      <c r="Y303" s="9"/>
      <c r="AF303" s="9"/>
      <c r="AG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</row>
    <row r="304" spans="1:76" s="75" customFormat="1" x14ac:dyDescent="0.2">
      <c r="A304" s="21"/>
      <c r="B304" s="21"/>
      <c r="C304" s="21"/>
      <c r="D304" s="21"/>
      <c r="E304" s="21"/>
      <c r="F304" s="21"/>
      <c r="G304" s="21"/>
      <c r="L304" s="195"/>
      <c r="M304" s="195"/>
      <c r="X304" s="9"/>
      <c r="Y304" s="9"/>
      <c r="AF304" s="9"/>
      <c r="AG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</row>
    <row r="305" spans="1:76" s="75" customFormat="1" x14ac:dyDescent="0.2">
      <c r="A305" s="21"/>
      <c r="B305" s="21"/>
      <c r="C305" s="21"/>
      <c r="D305" s="21"/>
      <c r="E305" s="21"/>
      <c r="F305" s="21"/>
      <c r="G305" s="21"/>
      <c r="L305" s="195"/>
      <c r="M305" s="195"/>
      <c r="X305" s="9"/>
      <c r="Y305" s="9"/>
      <c r="AF305" s="9"/>
      <c r="AG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</row>
    <row r="306" spans="1:76" s="75" customFormat="1" x14ac:dyDescent="0.2">
      <c r="A306" s="21"/>
      <c r="B306" s="21"/>
      <c r="C306" s="21"/>
      <c r="D306" s="21"/>
      <c r="E306" s="21"/>
      <c r="F306" s="21"/>
      <c r="G306" s="21"/>
      <c r="L306" s="195"/>
      <c r="M306" s="195"/>
      <c r="X306" s="9"/>
      <c r="Y306" s="9"/>
      <c r="AF306" s="9"/>
      <c r="AG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</row>
    <row r="307" spans="1:76" s="75" customFormat="1" x14ac:dyDescent="0.2">
      <c r="A307" s="21"/>
      <c r="B307" s="21"/>
      <c r="C307" s="21"/>
      <c r="D307" s="21"/>
      <c r="E307" s="21"/>
      <c r="F307" s="21"/>
      <c r="G307" s="21"/>
      <c r="L307" s="195"/>
      <c r="M307" s="195"/>
      <c r="X307" s="9"/>
      <c r="Y307" s="9"/>
      <c r="AF307" s="9"/>
      <c r="AG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</row>
    <row r="308" spans="1:76" s="75" customFormat="1" x14ac:dyDescent="0.2">
      <c r="A308" s="21"/>
      <c r="B308" s="21"/>
      <c r="C308" s="21"/>
      <c r="D308" s="21"/>
      <c r="E308" s="21"/>
      <c r="F308" s="21"/>
      <c r="G308" s="21"/>
      <c r="L308" s="195"/>
      <c r="M308" s="195"/>
      <c r="X308" s="9"/>
      <c r="Y308" s="9"/>
      <c r="AF308" s="9"/>
      <c r="AG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</row>
    <row r="309" spans="1:76" s="75" customFormat="1" x14ac:dyDescent="0.2">
      <c r="A309" s="21"/>
      <c r="B309" s="21"/>
      <c r="C309" s="21"/>
      <c r="D309" s="21"/>
      <c r="E309" s="21"/>
      <c r="F309" s="21"/>
      <c r="G309" s="21"/>
      <c r="L309" s="195"/>
      <c r="M309" s="195"/>
      <c r="X309" s="9"/>
      <c r="Y309" s="9"/>
      <c r="AF309" s="9"/>
      <c r="AG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</row>
    <row r="310" spans="1:76" s="75" customFormat="1" x14ac:dyDescent="0.2">
      <c r="A310" s="21"/>
      <c r="B310" s="21"/>
      <c r="C310" s="21"/>
      <c r="D310" s="21"/>
      <c r="E310" s="21"/>
      <c r="F310" s="21"/>
      <c r="G310" s="21"/>
      <c r="L310" s="195"/>
      <c r="M310" s="195"/>
      <c r="X310" s="9"/>
      <c r="Y310" s="9"/>
      <c r="AF310" s="9"/>
      <c r="AG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</row>
    <row r="311" spans="1:76" s="75" customFormat="1" x14ac:dyDescent="0.2">
      <c r="A311" s="21"/>
      <c r="B311" s="21"/>
      <c r="C311" s="21"/>
      <c r="D311" s="21"/>
      <c r="E311" s="21"/>
      <c r="F311" s="21"/>
      <c r="G311" s="21"/>
      <c r="L311" s="195"/>
      <c r="M311" s="195"/>
      <c r="X311" s="9"/>
      <c r="Y311" s="9"/>
      <c r="AF311" s="9"/>
      <c r="AG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</row>
    <row r="312" spans="1:76" s="75" customFormat="1" x14ac:dyDescent="0.2">
      <c r="A312" s="21"/>
      <c r="B312" s="21"/>
      <c r="C312" s="21"/>
      <c r="D312" s="21"/>
      <c r="E312" s="21"/>
      <c r="F312" s="21"/>
      <c r="G312" s="21"/>
      <c r="L312" s="195"/>
      <c r="M312" s="195"/>
      <c r="X312" s="9"/>
      <c r="Y312" s="9"/>
      <c r="AF312" s="9"/>
      <c r="AG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</row>
    <row r="313" spans="1:76" s="75" customFormat="1" x14ac:dyDescent="0.2">
      <c r="A313" s="21"/>
      <c r="B313" s="21"/>
      <c r="C313" s="21"/>
      <c r="D313" s="21"/>
      <c r="E313" s="21"/>
      <c r="F313" s="21"/>
      <c r="G313" s="21"/>
      <c r="L313" s="195"/>
      <c r="M313" s="195"/>
      <c r="X313" s="9"/>
      <c r="Y313" s="9"/>
      <c r="AF313" s="9"/>
      <c r="AG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</row>
    <row r="314" spans="1:76" s="75" customFormat="1" x14ac:dyDescent="0.2">
      <c r="A314" s="21"/>
      <c r="B314" s="21"/>
      <c r="C314" s="21"/>
      <c r="D314" s="21"/>
      <c r="E314" s="21"/>
      <c r="F314" s="21"/>
      <c r="G314" s="21"/>
      <c r="L314" s="195"/>
      <c r="M314" s="195"/>
      <c r="X314" s="9"/>
      <c r="Y314" s="9"/>
      <c r="AF314" s="9"/>
      <c r="AG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</row>
    <row r="315" spans="1:76" s="75" customFormat="1" x14ac:dyDescent="0.2">
      <c r="A315" s="21"/>
      <c r="B315" s="21"/>
      <c r="C315" s="21"/>
      <c r="D315" s="21"/>
      <c r="E315" s="21"/>
      <c r="F315" s="21"/>
      <c r="G315" s="21"/>
      <c r="L315" s="195"/>
      <c r="M315" s="195"/>
      <c r="X315" s="9"/>
      <c r="Y315" s="9"/>
      <c r="AF315" s="9"/>
      <c r="AG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</row>
    <row r="316" spans="1:76" s="75" customFormat="1" x14ac:dyDescent="0.2">
      <c r="A316" s="21"/>
      <c r="B316" s="21"/>
      <c r="C316" s="21"/>
      <c r="D316" s="21"/>
      <c r="E316" s="21"/>
      <c r="F316" s="21"/>
      <c r="G316" s="21"/>
      <c r="L316" s="195"/>
      <c r="M316" s="195"/>
      <c r="X316" s="9"/>
      <c r="Y316" s="9"/>
      <c r="AF316" s="9"/>
      <c r="AG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</row>
    <row r="317" spans="1:76" s="75" customFormat="1" x14ac:dyDescent="0.2">
      <c r="A317" s="21"/>
      <c r="B317" s="21"/>
      <c r="C317" s="21"/>
      <c r="D317" s="21"/>
      <c r="E317" s="21"/>
      <c r="F317" s="21"/>
      <c r="G317" s="21"/>
      <c r="L317" s="195"/>
      <c r="M317" s="195"/>
      <c r="X317" s="9"/>
      <c r="Y317" s="9"/>
      <c r="AF317" s="9"/>
      <c r="AG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</row>
    <row r="318" spans="1:76" s="75" customFormat="1" x14ac:dyDescent="0.2">
      <c r="A318" s="21"/>
      <c r="B318" s="21"/>
      <c r="C318" s="21"/>
      <c r="D318" s="21"/>
      <c r="E318" s="21"/>
      <c r="F318" s="21"/>
      <c r="G318" s="21"/>
      <c r="L318" s="195"/>
      <c r="M318" s="195"/>
      <c r="X318" s="9"/>
      <c r="Y318" s="9"/>
      <c r="AF318" s="9"/>
      <c r="AG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</row>
    <row r="319" spans="1:76" s="75" customFormat="1" x14ac:dyDescent="0.2">
      <c r="A319" s="21"/>
      <c r="B319" s="21"/>
      <c r="C319" s="21"/>
      <c r="D319" s="21"/>
      <c r="E319" s="21"/>
      <c r="F319" s="21"/>
      <c r="G319" s="21"/>
      <c r="L319" s="195"/>
      <c r="M319" s="195"/>
      <c r="X319" s="9"/>
      <c r="Y319" s="9"/>
      <c r="AF319" s="9"/>
      <c r="AG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</row>
    <row r="320" spans="1:76" s="75" customFormat="1" x14ac:dyDescent="0.2">
      <c r="A320" s="21"/>
      <c r="B320" s="21"/>
      <c r="C320" s="21"/>
      <c r="D320" s="21"/>
      <c r="E320" s="21"/>
      <c r="F320" s="21"/>
      <c r="G320" s="21"/>
      <c r="L320" s="195"/>
      <c r="M320" s="195"/>
      <c r="X320" s="9"/>
      <c r="Y320" s="9"/>
      <c r="AF320" s="9"/>
      <c r="AG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</row>
    <row r="321" spans="1:76" s="75" customFormat="1" x14ac:dyDescent="0.2">
      <c r="A321" s="21"/>
      <c r="B321" s="21"/>
      <c r="C321" s="21"/>
      <c r="D321" s="21"/>
      <c r="E321" s="21"/>
      <c r="F321" s="21"/>
      <c r="G321" s="21"/>
      <c r="L321" s="195"/>
      <c r="M321" s="195"/>
      <c r="X321" s="9"/>
      <c r="Y321" s="9"/>
      <c r="AF321" s="9"/>
      <c r="AG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</row>
    <row r="322" spans="1:76" s="75" customFormat="1" x14ac:dyDescent="0.2">
      <c r="A322" s="21"/>
      <c r="B322" s="21"/>
      <c r="C322" s="21"/>
      <c r="D322" s="21"/>
      <c r="E322" s="21"/>
      <c r="F322" s="21"/>
      <c r="G322" s="21"/>
      <c r="L322" s="195"/>
      <c r="M322" s="195"/>
      <c r="X322" s="9"/>
      <c r="Y322" s="9"/>
      <c r="AF322" s="9"/>
      <c r="AG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</row>
    <row r="323" spans="1:76" s="75" customFormat="1" x14ac:dyDescent="0.2">
      <c r="A323" s="21"/>
      <c r="B323" s="21"/>
      <c r="C323" s="21"/>
      <c r="D323" s="21"/>
      <c r="E323" s="21"/>
      <c r="F323" s="21"/>
      <c r="G323" s="21"/>
      <c r="L323" s="195"/>
      <c r="M323" s="195"/>
      <c r="X323" s="9"/>
      <c r="Y323" s="9"/>
      <c r="AF323" s="9"/>
      <c r="AG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</row>
    <row r="324" spans="1:76" s="75" customFormat="1" x14ac:dyDescent="0.2">
      <c r="A324" s="21"/>
      <c r="B324" s="21"/>
      <c r="C324" s="21"/>
      <c r="D324" s="21"/>
      <c r="E324" s="21"/>
      <c r="F324" s="21"/>
      <c r="G324" s="21"/>
      <c r="L324" s="195"/>
      <c r="M324" s="195"/>
      <c r="X324" s="9"/>
      <c r="Y324" s="9"/>
      <c r="AF324" s="9"/>
      <c r="AG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</row>
    <row r="325" spans="1:76" s="75" customFormat="1" x14ac:dyDescent="0.2">
      <c r="A325" s="21"/>
      <c r="B325" s="21"/>
      <c r="C325" s="21"/>
      <c r="D325" s="21"/>
      <c r="E325" s="21"/>
      <c r="F325" s="21"/>
      <c r="G325" s="21"/>
      <c r="L325" s="195"/>
      <c r="M325" s="195"/>
      <c r="X325" s="9"/>
      <c r="Y325" s="9"/>
      <c r="AF325" s="9"/>
      <c r="AG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</row>
    <row r="326" spans="1:76" s="75" customFormat="1" x14ac:dyDescent="0.2">
      <c r="A326" s="21"/>
      <c r="B326" s="21"/>
      <c r="C326" s="21"/>
      <c r="D326" s="21"/>
      <c r="E326" s="21"/>
      <c r="F326" s="21"/>
      <c r="G326" s="21"/>
      <c r="L326" s="195"/>
      <c r="M326" s="195"/>
      <c r="X326" s="9"/>
      <c r="Y326" s="9"/>
      <c r="AF326" s="9"/>
      <c r="AG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</row>
    <row r="327" spans="1:76" s="75" customFormat="1" x14ac:dyDescent="0.2">
      <c r="A327" s="21"/>
      <c r="B327" s="21"/>
      <c r="C327" s="21"/>
      <c r="D327" s="21"/>
      <c r="E327" s="21"/>
      <c r="F327" s="21"/>
      <c r="G327" s="21"/>
      <c r="L327" s="195"/>
      <c r="M327" s="195"/>
      <c r="X327" s="9"/>
      <c r="Y327" s="9"/>
      <c r="AF327" s="9"/>
      <c r="AG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</row>
    <row r="328" spans="1:76" s="75" customFormat="1" x14ac:dyDescent="0.2">
      <c r="A328" s="21"/>
      <c r="B328" s="21"/>
      <c r="C328" s="21"/>
      <c r="D328" s="21"/>
      <c r="E328" s="21"/>
      <c r="F328" s="21"/>
      <c r="G328" s="21"/>
      <c r="L328" s="195"/>
      <c r="M328" s="195"/>
      <c r="X328" s="9"/>
      <c r="Y328" s="9"/>
      <c r="AF328" s="9"/>
      <c r="AG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</row>
    <row r="329" spans="1:76" s="75" customFormat="1" x14ac:dyDescent="0.2">
      <c r="A329" s="21"/>
      <c r="B329" s="21"/>
      <c r="C329" s="21"/>
      <c r="D329" s="21"/>
      <c r="E329" s="21"/>
      <c r="F329" s="21"/>
      <c r="G329" s="21"/>
      <c r="L329" s="195"/>
      <c r="M329" s="195"/>
      <c r="X329" s="9"/>
      <c r="Y329" s="9"/>
      <c r="AF329" s="9"/>
      <c r="AG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</row>
    <row r="330" spans="1:76" s="75" customFormat="1" x14ac:dyDescent="0.2">
      <c r="A330" s="21"/>
      <c r="B330" s="21"/>
      <c r="C330" s="21"/>
      <c r="D330" s="21"/>
      <c r="E330" s="21"/>
      <c r="F330" s="21"/>
      <c r="G330" s="21"/>
      <c r="L330" s="195"/>
      <c r="M330" s="195"/>
      <c r="X330" s="9"/>
      <c r="Y330" s="9"/>
      <c r="AF330" s="9"/>
      <c r="AG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</row>
    <row r="331" spans="1:76" s="75" customFormat="1" x14ac:dyDescent="0.2">
      <c r="A331" s="21"/>
      <c r="B331" s="21"/>
      <c r="C331" s="21"/>
      <c r="D331" s="21"/>
      <c r="E331" s="21"/>
      <c r="F331" s="21"/>
      <c r="G331" s="21"/>
      <c r="L331" s="195"/>
      <c r="M331" s="195"/>
      <c r="X331" s="9"/>
      <c r="Y331" s="9"/>
      <c r="AF331" s="9"/>
      <c r="AG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</row>
    <row r="332" spans="1:76" s="75" customFormat="1" x14ac:dyDescent="0.2">
      <c r="A332" s="21"/>
      <c r="B332" s="21"/>
      <c r="C332" s="21"/>
      <c r="D332" s="21"/>
      <c r="E332" s="21"/>
      <c r="F332" s="21"/>
      <c r="G332" s="21"/>
      <c r="L332" s="195"/>
      <c r="M332" s="195"/>
      <c r="X332" s="9"/>
      <c r="Y332" s="9"/>
      <c r="AF332" s="9"/>
      <c r="AG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</row>
    <row r="333" spans="1:76" s="75" customFormat="1" x14ac:dyDescent="0.2">
      <c r="A333" s="21"/>
      <c r="B333" s="21"/>
      <c r="C333" s="21"/>
      <c r="D333" s="21"/>
      <c r="E333" s="21"/>
      <c r="F333" s="21"/>
      <c r="G333" s="21"/>
      <c r="L333" s="195"/>
      <c r="M333" s="195"/>
      <c r="X333" s="9"/>
      <c r="Y333" s="9"/>
      <c r="AF333" s="9"/>
      <c r="AG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</row>
    <row r="334" spans="1:76" s="75" customFormat="1" x14ac:dyDescent="0.2">
      <c r="A334" s="21"/>
      <c r="B334" s="21"/>
      <c r="C334" s="21"/>
      <c r="D334" s="21"/>
      <c r="E334" s="21"/>
      <c r="F334" s="21"/>
      <c r="G334" s="21"/>
      <c r="L334" s="195"/>
      <c r="M334" s="195"/>
      <c r="X334" s="9"/>
      <c r="Y334" s="9"/>
      <c r="AF334" s="9"/>
      <c r="AG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</row>
    <row r="335" spans="1:76" s="75" customFormat="1" x14ac:dyDescent="0.2">
      <c r="A335" s="21"/>
      <c r="B335" s="21"/>
      <c r="C335" s="21"/>
      <c r="D335" s="21"/>
      <c r="E335" s="21"/>
      <c r="F335" s="21"/>
      <c r="G335" s="21"/>
      <c r="L335" s="195"/>
      <c r="M335" s="195"/>
      <c r="X335" s="9"/>
      <c r="Y335" s="9"/>
      <c r="AF335" s="9"/>
      <c r="AG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</row>
    <row r="336" spans="1:76" s="75" customFormat="1" x14ac:dyDescent="0.2">
      <c r="A336" s="21"/>
      <c r="B336" s="21"/>
      <c r="C336" s="21"/>
      <c r="D336" s="21"/>
      <c r="E336" s="21"/>
      <c r="F336" s="21"/>
      <c r="G336" s="21"/>
      <c r="L336" s="195"/>
      <c r="M336" s="195"/>
      <c r="X336" s="9"/>
      <c r="Y336" s="9"/>
      <c r="AF336" s="9"/>
      <c r="AG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</row>
    <row r="337" spans="1:76" s="75" customFormat="1" x14ac:dyDescent="0.2">
      <c r="A337" s="21"/>
      <c r="B337" s="21"/>
      <c r="C337" s="21"/>
      <c r="D337" s="21"/>
      <c r="E337" s="21"/>
      <c r="F337" s="21"/>
      <c r="G337" s="21"/>
      <c r="L337" s="195"/>
      <c r="M337" s="195"/>
      <c r="X337" s="9"/>
      <c r="Y337" s="9"/>
      <c r="AF337" s="9"/>
      <c r="AG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</row>
    <row r="338" spans="1:76" s="75" customFormat="1" x14ac:dyDescent="0.2">
      <c r="A338" s="21"/>
      <c r="B338" s="21"/>
      <c r="C338" s="21"/>
      <c r="D338" s="21"/>
      <c r="E338" s="21"/>
      <c r="F338" s="21"/>
      <c r="G338" s="21"/>
      <c r="L338" s="195"/>
      <c r="M338" s="195"/>
      <c r="X338" s="9"/>
      <c r="Y338" s="9"/>
      <c r="AF338" s="9"/>
      <c r="AG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</row>
    <row r="339" spans="1:76" s="75" customFormat="1" x14ac:dyDescent="0.2">
      <c r="A339" s="21"/>
      <c r="B339" s="21"/>
      <c r="C339" s="21"/>
      <c r="D339" s="21"/>
      <c r="E339" s="21"/>
      <c r="F339" s="21"/>
      <c r="G339" s="21"/>
      <c r="L339" s="195"/>
      <c r="M339" s="195"/>
      <c r="X339" s="9"/>
      <c r="Y339" s="9"/>
      <c r="AF339" s="9"/>
      <c r="AG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</row>
    <row r="340" spans="1:76" s="75" customFormat="1" x14ac:dyDescent="0.2">
      <c r="A340" s="21"/>
      <c r="B340" s="21"/>
      <c r="C340" s="21"/>
      <c r="D340" s="21"/>
      <c r="E340" s="21"/>
      <c r="F340" s="21"/>
      <c r="G340" s="21"/>
      <c r="L340" s="195"/>
      <c r="M340" s="195"/>
      <c r="X340" s="9"/>
      <c r="Y340" s="9"/>
      <c r="AF340" s="9"/>
      <c r="AG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</row>
    <row r="341" spans="1:76" s="75" customFormat="1" x14ac:dyDescent="0.2">
      <c r="A341" s="21"/>
      <c r="B341" s="21"/>
      <c r="C341" s="21"/>
      <c r="D341" s="21"/>
      <c r="E341" s="21"/>
      <c r="F341" s="21"/>
      <c r="G341" s="21"/>
      <c r="L341" s="195"/>
      <c r="M341" s="195"/>
      <c r="X341" s="9"/>
      <c r="Y341" s="9"/>
      <c r="AF341" s="9"/>
      <c r="AG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</row>
    <row r="342" spans="1:76" s="75" customFormat="1" x14ac:dyDescent="0.2">
      <c r="A342" s="21"/>
      <c r="B342" s="21"/>
      <c r="C342" s="21"/>
      <c r="D342" s="21"/>
      <c r="E342" s="21"/>
      <c r="F342" s="21"/>
      <c r="G342" s="21"/>
      <c r="L342" s="195"/>
      <c r="M342" s="195"/>
      <c r="X342" s="9"/>
      <c r="Y342" s="9"/>
      <c r="AF342" s="9"/>
      <c r="AG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</row>
    <row r="343" spans="1:76" s="75" customFormat="1" x14ac:dyDescent="0.2">
      <c r="A343" s="21"/>
      <c r="B343" s="21"/>
      <c r="C343" s="21"/>
      <c r="D343" s="21"/>
      <c r="E343" s="21"/>
      <c r="F343" s="21"/>
      <c r="G343" s="21"/>
      <c r="L343" s="195"/>
      <c r="M343" s="195"/>
      <c r="X343" s="9"/>
      <c r="Y343" s="9"/>
      <c r="AF343" s="9"/>
      <c r="AG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</row>
    <row r="344" spans="1:76" s="75" customFormat="1" x14ac:dyDescent="0.2">
      <c r="A344" s="21"/>
      <c r="B344" s="21"/>
      <c r="C344" s="21"/>
      <c r="D344" s="21"/>
      <c r="E344" s="21"/>
      <c r="F344" s="21"/>
      <c r="G344" s="21"/>
      <c r="L344" s="195"/>
      <c r="M344" s="195"/>
      <c r="X344" s="9"/>
      <c r="Y344" s="9"/>
      <c r="AF344" s="9"/>
      <c r="AG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</row>
    <row r="345" spans="1:76" s="75" customFormat="1" x14ac:dyDescent="0.2">
      <c r="A345" s="21"/>
      <c r="B345" s="21"/>
      <c r="C345" s="21"/>
      <c r="D345" s="21"/>
      <c r="E345" s="21"/>
      <c r="F345" s="21"/>
      <c r="G345" s="21"/>
      <c r="L345" s="195"/>
      <c r="M345" s="195"/>
      <c r="X345" s="9"/>
      <c r="Y345" s="9"/>
      <c r="AF345" s="9"/>
      <c r="AG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</row>
    <row r="346" spans="1:76" s="75" customFormat="1" x14ac:dyDescent="0.2">
      <c r="A346" s="21"/>
      <c r="B346" s="21"/>
      <c r="C346" s="21"/>
      <c r="D346" s="21"/>
      <c r="E346" s="21"/>
      <c r="F346" s="21"/>
      <c r="G346" s="21"/>
      <c r="L346" s="195"/>
      <c r="M346" s="195"/>
      <c r="X346" s="9"/>
      <c r="Y346" s="9"/>
      <c r="AF346" s="9"/>
      <c r="AG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</row>
    <row r="347" spans="1:76" s="75" customFormat="1" x14ac:dyDescent="0.2">
      <c r="A347" s="21"/>
      <c r="B347" s="21"/>
      <c r="C347" s="21"/>
      <c r="D347" s="21"/>
      <c r="E347" s="21"/>
      <c r="F347" s="21"/>
      <c r="G347" s="21"/>
      <c r="L347" s="195"/>
      <c r="M347" s="195"/>
      <c r="X347" s="9"/>
      <c r="Y347" s="9"/>
      <c r="AF347" s="9"/>
      <c r="AG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</row>
    <row r="348" spans="1:76" s="75" customFormat="1" x14ac:dyDescent="0.2">
      <c r="A348" s="21"/>
      <c r="B348" s="21"/>
      <c r="C348" s="21"/>
      <c r="D348" s="21"/>
      <c r="E348" s="21"/>
      <c r="F348" s="21"/>
      <c r="G348" s="21"/>
      <c r="L348" s="195"/>
      <c r="M348" s="195"/>
      <c r="X348" s="9"/>
      <c r="Y348" s="9"/>
      <c r="AF348" s="9"/>
      <c r="AG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</row>
    <row r="349" spans="1:76" s="75" customFormat="1" x14ac:dyDescent="0.2">
      <c r="A349" s="21"/>
      <c r="B349" s="21"/>
      <c r="C349" s="21"/>
      <c r="D349" s="21"/>
      <c r="E349" s="21"/>
      <c r="F349" s="21"/>
      <c r="G349" s="21"/>
      <c r="L349" s="195"/>
      <c r="M349" s="195"/>
      <c r="X349" s="9"/>
      <c r="Y349" s="9"/>
      <c r="AF349" s="9"/>
      <c r="AG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</row>
    <row r="350" spans="1:76" s="75" customFormat="1" x14ac:dyDescent="0.2">
      <c r="A350" s="21"/>
      <c r="B350" s="21"/>
      <c r="C350" s="21"/>
      <c r="D350" s="21"/>
      <c r="E350" s="21"/>
      <c r="F350" s="21"/>
      <c r="G350" s="21"/>
      <c r="L350" s="195"/>
      <c r="M350" s="195"/>
      <c r="X350" s="9"/>
      <c r="Y350" s="9"/>
      <c r="AF350" s="9"/>
      <c r="AG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</row>
    <row r="351" spans="1:76" s="75" customFormat="1" x14ac:dyDescent="0.2">
      <c r="A351" s="21"/>
      <c r="B351" s="21"/>
      <c r="C351" s="21"/>
      <c r="D351" s="21"/>
      <c r="E351" s="21"/>
      <c r="F351" s="21"/>
      <c r="G351" s="21"/>
      <c r="L351" s="195"/>
      <c r="M351" s="195"/>
      <c r="X351" s="9"/>
      <c r="Y351" s="9"/>
      <c r="AF351" s="9"/>
      <c r="AG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</row>
    <row r="352" spans="1:76" s="75" customFormat="1" x14ac:dyDescent="0.2">
      <c r="A352" s="21"/>
      <c r="B352" s="21"/>
      <c r="C352" s="21"/>
      <c r="D352" s="21"/>
      <c r="E352" s="21"/>
      <c r="F352" s="21"/>
      <c r="G352" s="21"/>
      <c r="L352" s="195"/>
      <c r="M352" s="195"/>
      <c r="X352" s="9"/>
      <c r="Y352" s="9"/>
      <c r="AF352" s="9"/>
      <c r="AG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</row>
    <row r="353" spans="1:76" s="75" customFormat="1" x14ac:dyDescent="0.2">
      <c r="A353" s="21"/>
      <c r="B353" s="21"/>
      <c r="C353" s="21"/>
      <c r="D353" s="21"/>
      <c r="E353" s="21"/>
      <c r="F353" s="21"/>
      <c r="G353" s="21"/>
      <c r="L353" s="195"/>
      <c r="M353" s="195"/>
      <c r="X353" s="9"/>
      <c r="Y353" s="9"/>
      <c r="AF353" s="9"/>
      <c r="AG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</row>
    <row r="354" spans="1:76" s="75" customFormat="1" x14ac:dyDescent="0.2">
      <c r="A354" s="21"/>
      <c r="B354" s="21"/>
      <c r="C354" s="21"/>
      <c r="D354" s="21"/>
      <c r="E354" s="21"/>
      <c r="F354" s="21"/>
      <c r="G354" s="21"/>
      <c r="L354" s="195"/>
      <c r="M354" s="195"/>
      <c r="X354" s="9"/>
      <c r="Y354" s="9"/>
      <c r="AF354" s="9"/>
      <c r="AG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</row>
    <row r="355" spans="1:76" s="75" customFormat="1" x14ac:dyDescent="0.2">
      <c r="A355" s="21"/>
      <c r="B355" s="21"/>
      <c r="C355" s="21"/>
      <c r="D355" s="21"/>
      <c r="E355" s="21"/>
      <c r="F355" s="21"/>
      <c r="G355" s="21"/>
      <c r="L355" s="195"/>
      <c r="M355" s="195"/>
      <c r="X355" s="9"/>
      <c r="Y355" s="9"/>
      <c r="AF355" s="9"/>
      <c r="AG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</row>
    <row r="356" spans="1:76" s="75" customFormat="1" x14ac:dyDescent="0.2">
      <c r="A356" s="21"/>
      <c r="B356" s="21"/>
      <c r="C356" s="21"/>
      <c r="D356" s="21"/>
      <c r="E356" s="21"/>
      <c r="F356" s="21"/>
      <c r="G356" s="21"/>
      <c r="L356" s="195"/>
      <c r="M356" s="195"/>
      <c r="X356" s="9"/>
      <c r="Y356" s="9"/>
      <c r="AF356" s="9"/>
      <c r="AG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</row>
    <row r="357" spans="1:76" s="75" customFormat="1" x14ac:dyDescent="0.2">
      <c r="A357" s="21"/>
      <c r="B357" s="21"/>
      <c r="C357" s="21"/>
      <c r="D357" s="21"/>
      <c r="E357" s="21"/>
      <c r="F357" s="21"/>
      <c r="G357" s="21"/>
      <c r="L357" s="195"/>
      <c r="M357" s="195"/>
      <c r="X357" s="9"/>
      <c r="Y357" s="9"/>
      <c r="AF357" s="9"/>
      <c r="AG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</row>
    <row r="358" spans="1:76" s="75" customFormat="1" x14ac:dyDescent="0.2">
      <c r="A358" s="21"/>
      <c r="B358" s="21"/>
      <c r="C358" s="21"/>
      <c r="D358" s="21"/>
      <c r="E358" s="21"/>
      <c r="F358" s="21"/>
      <c r="G358" s="21"/>
      <c r="L358" s="195"/>
      <c r="M358" s="195"/>
      <c r="X358" s="9"/>
      <c r="Y358" s="9"/>
      <c r="AF358" s="9"/>
      <c r="AG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</row>
    <row r="359" spans="1:76" s="75" customFormat="1" x14ac:dyDescent="0.2">
      <c r="A359" s="21"/>
      <c r="B359" s="21"/>
      <c r="C359" s="21"/>
      <c r="D359" s="21"/>
      <c r="E359" s="21"/>
      <c r="F359" s="21"/>
      <c r="G359" s="21"/>
      <c r="L359" s="195"/>
      <c r="M359" s="195"/>
      <c r="X359" s="9"/>
      <c r="Y359" s="9"/>
      <c r="AF359" s="9"/>
      <c r="AG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</row>
    <row r="360" spans="1:76" s="75" customFormat="1" x14ac:dyDescent="0.2">
      <c r="A360" s="21"/>
      <c r="B360" s="21"/>
      <c r="C360" s="21"/>
      <c r="D360" s="21"/>
      <c r="E360" s="21"/>
      <c r="F360" s="21"/>
      <c r="G360" s="21"/>
      <c r="L360" s="195"/>
      <c r="M360" s="195"/>
      <c r="X360" s="9"/>
      <c r="Y360" s="9"/>
      <c r="AF360" s="9"/>
      <c r="AG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</row>
    <row r="361" spans="1:76" s="75" customFormat="1" x14ac:dyDescent="0.2">
      <c r="A361" s="21"/>
      <c r="B361" s="21"/>
      <c r="C361" s="21"/>
      <c r="D361" s="21"/>
      <c r="E361" s="21"/>
      <c r="F361" s="21"/>
      <c r="G361" s="21"/>
      <c r="L361" s="195"/>
      <c r="M361" s="195"/>
      <c r="X361" s="9"/>
      <c r="Y361" s="9"/>
      <c r="AF361" s="9"/>
      <c r="AG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</row>
    <row r="362" spans="1:76" s="75" customFormat="1" x14ac:dyDescent="0.2">
      <c r="A362" s="21"/>
      <c r="B362" s="21"/>
      <c r="C362" s="21"/>
      <c r="D362" s="21"/>
      <c r="E362" s="21"/>
      <c r="F362" s="21"/>
      <c r="G362" s="21"/>
      <c r="L362" s="195"/>
      <c r="M362" s="195"/>
      <c r="X362" s="9"/>
      <c r="Y362" s="9"/>
      <c r="AF362" s="9"/>
      <c r="AG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</row>
    <row r="363" spans="1:76" s="75" customFormat="1" x14ac:dyDescent="0.2">
      <c r="A363" s="21"/>
      <c r="B363" s="21"/>
      <c r="C363" s="21"/>
      <c r="D363" s="21"/>
      <c r="E363" s="21"/>
      <c r="F363" s="21"/>
      <c r="G363" s="21"/>
      <c r="L363" s="195"/>
      <c r="M363" s="195"/>
      <c r="X363" s="9"/>
      <c r="Y363" s="9"/>
      <c r="AF363" s="9"/>
      <c r="AG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</row>
    <row r="364" spans="1:76" s="75" customFormat="1" x14ac:dyDescent="0.2">
      <c r="A364" s="21"/>
      <c r="B364" s="21"/>
      <c r="C364" s="21"/>
      <c r="D364" s="21"/>
      <c r="E364" s="21"/>
      <c r="F364" s="21"/>
      <c r="G364" s="21"/>
      <c r="L364" s="195"/>
      <c r="M364" s="195"/>
      <c r="X364" s="9"/>
      <c r="Y364" s="9"/>
      <c r="AF364" s="9"/>
      <c r="AG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</row>
    <row r="365" spans="1:76" s="75" customFormat="1" x14ac:dyDescent="0.2">
      <c r="A365" s="21"/>
      <c r="B365" s="21"/>
      <c r="C365" s="21"/>
      <c r="D365" s="21"/>
      <c r="E365" s="21"/>
      <c r="F365" s="21"/>
      <c r="G365" s="21"/>
      <c r="L365" s="195"/>
      <c r="M365" s="195"/>
      <c r="X365" s="9"/>
      <c r="Y365" s="9"/>
      <c r="AF365" s="9"/>
      <c r="AG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</row>
    <row r="366" spans="1:76" s="75" customFormat="1" x14ac:dyDescent="0.2">
      <c r="A366" s="21"/>
      <c r="B366" s="21"/>
      <c r="C366" s="21"/>
      <c r="D366" s="21"/>
      <c r="E366" s="21"/>
      <c r="F366" s="21"/>
      <c r="G366" s="21"/>
      <c r="L366" s="195"/>
      <c r="M366" s="195"/>
      <c r="X366" s="9"/>
      <c r="Y366" s="9"/>
      <c r="AF366" s="9"/>
      <c r="AG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</row>
    <row r="367" spans="1:76" s="75" customFormat="1" x14ac:dyDescent="0.2">
      <c r="A367" s="21"/>
      <c r="B367" s="21"/>
      <c r="C367" s="21"/>
      <c r="D367" s="21"/>
      <c r="E367" s="21"/>
      <c r="F367" s="21"/>
      <c r="G367" s="21"/>
      <c r="L367" s="195"/>
      <c r="M367" s="195"/>
      <c r="X367" s="9"/>
      <c r="Y367" s="9"/>
      <c r="AF367" s="9"/>
      <c r="AG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</row>
    <row r="368" spans="1:76" s="75" customFormat="1" x14ac:dyDescent="0.2">
      <c r="A368" s="21"/>
      <c r="B368" s="21"/>
      <c r="C368" s="21"/>
      <c r="D368" s="21"/>
      <c r="E368" s="21"/>
      <c r="F368" s="21"/>
      <c r="G368" s="21"/>
      <c r="L368" s="195"/>
      <c r="M368" s="195"/>
      <c r="X368" s="9"/>
      <c r="Y368" s="9"/>
      <c r="AF368" s="9"/>
      <c r="AG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</row>
    <row r="369" spans="1:76" s="75" customFormat="1" x14ac:dyDescent="0.2">
      <c r="A369" s="21"/>
      <c r="B369" s="21"/>
      <c r="C369" s="21"/>
      <c r="D369" s="21"/>
      <c r="E369" s="21"/>
      <c r="F369" s="21"/>
      <c r="G369" s="21"/>
      <c r="L369" s="195"/>
      <c r="M369" s="195"/>
      <c r="X369" s="9"/>
      <c r="Y369" s="9"/>
      <c r="AF369" s="9"/>
      <c r="AG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</row>
    <row r="370" spans="1:76" s="75" customFormat="1" x14ac:dyDescent="0.2">
      <c r="A370" s="21"/>
      <c r="B370" s="21"/>
      <c r="C370" s="21"/>
      <c r="D370" s="21"/>
      <c r="E370" s="21"/>
      <c r="F370" s="21"/>
      <c r="G370" s="21"/>
      <c r="L370" s="195"/>
      <c r="M370" s="195"/>
      <c r="X370" s="9"/>
      <c r="Y370" s="9"/>
      <c r="AF370" s="9"/>
      <c r="AG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</row>
    <row r="371" spans="1:76" s="75" customFormat="1" x14ac:dyDescent="0.2">
      <c r="A371" s="21"/>
      <c r="B371" s="21"/>
      <c r="C371" s="21"/>
      <c r="D371" s="21"/>
      <c r="E371" s="21"/>
      <c r="F371" s="21"/>
      <c r="G371" s="21"/>
      <c r="L371" s="195"/>
      <c r="M371" s="195"/>
      <c r="X371" s="9"/>
      <c r="Y371" s="9"/>
      <c r="AF371" s="9"/>
      <c r="AG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</row>
    <row r="372" spans="1:76" s="75" customFormat="1" x14ac:dyDescent="0.2">
      <c r="A372" s="21"/>
      <c r="B372" s="21"/>
      <c r="C372" s="21"/>
      <c r="D372" s="21"/>
      <c r="E372" s="21"/>
      <c r="F372" s="21"/>
      <c r="G372" s="21"/>
      <c r="L372" s="195"/>
      <c r="M372" s="195"/>
      <c r="X372" s="9"/>
      <c r="Y372" s="9"/>
      <c r="AF372" s="9"/>
      <c r="AG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</row>
    <row r="373" spans="1:76" s="75" customFormat="1" x14ac:dyDescent="0.2">
      <c r="A373" s="21"/>
      <c r="B373" s="21"/>
      <c r="C373" s="21"/>
      <c r="D373" s="21"/>
      <c r="E373" s="21"/>
      <c r="F373" s="21"/>
      <c r="G373" s="21"/>
      <c r="L373" s="195"/>
      <c r="M373" s="195"/>
      <c r="X373" s="9"/>
      <c r="Y373" s="9"/>
      <c r="AF373" s="9"/>
      <c r="AG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</row>
    <row r="374" spans="1:76" s="75" customFormat="1" x14ac:dyDescent="0.2">
      <c r="A374" s="21"/>
      <c r="B374" s="21"/>
      <c r="C374" s="21"/>
      <c r="D374" s="21"/>
      <c r="E374" s="21"/>
      <c r="F374" s="21"/>
      <c r="G374" s="21"/>
      <c r="L374" s="195"/>
      <c r="M374" s="195"/>
      <c r="X374" s="9"/>
      <c r="Y374" s="9"/>
      <c r="AF374" s="9"/>
      <c r="AG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</row>
    <row r="375" spans="1:76" s="75" customFormat="1" x14ac:dyDescent="0.2">
      <c r="A375" s="21"/>
      <c r="B375" s="21"/>
      <c r="C375" s="21"/>
      <c r="D375" s="21"/>
      <c r="E375" s="21"/>
      <c r="F375" s="21"/>
      <c r="G375" s="21"/>
      <c r="L375" s="195"/>
      <c r="M375" s="195"/>
      <c r="X375" s="9"/>
      <c r="Y375" s="9"/>
      <c r="AF375" s="9"/>
      <c r="AG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</row>
    <row r="376" spans="1:76" s="75" customFormat="1" x14ac:dyDescent="0.2">
      <c r="A376" s="21"/>
      <c r="B376" s="21"/>
      <c r="C376" s="21"/>
      <c r="D376" s="21"/>
      <c r="E376" s="21"/>
      <c r="F376" s="21"/>
      <c r="G376" s="21"/>
      <c r="L376" s="195"/>
      <c r="M376" s="195"/>
      <c r="X376" s="9"/>
      <c r="Y376" s="9"/>
      <c r="AF376" s="9"/>
      <c r="AG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</row>
    <row r="377" spans="1:76" s="75" customFormat="1" x14ac:dyDescent="0.2">
      <c r="A377" s="21"/>
      <c r="B377" s="21"/>
      <c r="C377" s="21"/>
      <c r="D377" s="21"/>
      <c r="E377" s="21"/>
      <c r="F377" s="21"/>
      <c r="G377" s="21"/>
      <c r="L377" s="195"/>
      <c r="M377" s="195"/>
      <c r="X377" s="9"/>
      <c r="Y377" s="9"/>
      <c r="AF377" s="9"/>
      <c r="AG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</row>
    <row r="378" spans="1:76" s="75" customFormat="1" x14ac:dyDescent="0.2">
      <c r="A378" s="21"/>
      <c r="B378" s="21"/>
      <c r="C378" s="21"/>
      <c r="D378" s="21"/>
      <c r="E378" s="21"/>
      <c r="F378" s="21"/>
      <c r="G378" s="21"/>
      <c r="L378" s="195"/>
      <c r="M378" s="195"/>
      <c r="X378" s="9"/>
      <c r="Y378" s="9"/>
      <c r="AF378" s="9"/>
      <c r="AG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</row>
    <row r="379" spans="1:76" s="75" customFormat="1" x14ac:dyDescent="0.2">
      <c r="A379" s="21"/>
      <c r="B379" s="21"/>
      <c r="C379" s="21"/>
      <c r="D379" s="21"/>
      <c r="E379" s="21"/>
      <c r="F379" s="21"/>
      <c r="G379" s="21"/>
      <c r="L379" s="195"/>
      <c r="M379" s="195"/>
      <c r="X379" s="9"/>
      <c r="Y379" s="9"/>
      <c r="AF379" s="9"/>
      <c r="AG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</row>
    <row r="380" spans="1:76" s="75" customFormat="1" x14ac:dyDescent="0.2">
      <c r="A380" s="21"/>
      <c r="B380" s="21"/>
      <c r="C380" s="21"/>
      <c r="D380" s="21"/>
      <c r="E380" s="21"/>
      <c r="F380" s="21"/>
      <c r="G380" s="21"/>
      <c r="L380" s="195"/>
      <c r="M380" s="195"/>
      <c r="X380" s="9"/>
      <c r="Y380" s="9"/>
      <c r="AF380" s="9"/>
      <c r="AG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</row>
    <row r="381" spans="1:76" s="75" customFormat="1" x14ac:dyDescent="0.2">
      <c r="A381" s="21"/>
      <c r="B381" s="21"/>
      <c r="C381" s="21"/>
      <c r="D381" s="21"/>
      <c r="E381" s="21"/>
      <c r="F381" s="21"/>
      <c r="G381" s="21"/>
      <c r="L381" s="195"/>
      <c r="M381" s="195"/>
      <c r="X381" s="9"/>
      <c r="Y381" s="9"/>
      <c r="AF381" s="9"/>
      <c r="AG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</row>
    <row r="382" spans="1:76" s="75" customFormat="1" x14ac:dyDescent="0.2">
      <c r="A382" s="21"/>
      <c r="B382" s="21"/>
      <c r="C382" s="21"/>
      <c r="D382" s="21"/>
      <c r="E382" s="21"/>
      <c r="F382" s="21"/>
      <c r="G382" s="21"/>
      <c r="L382" s="195"/>
      <c r="M382" s="195"/>
      <c r="X382" s="9"/>
      <c r="Y382" s="9"/>
      <c r="AF382" s="9"/>
      <c r="AG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</row>
    <row r="383" spans="1:76" s="75" customFormat="1" x14ac:dyDescent="0.2">
      <c r="A383" s="21"/>
      <c r="B383" s="21"/>
      <c r="C383" s="21"/>
      <c r="D383" s="21"/>
      <c r="E383" s="21"/>
      <c r="F383" s="21"/>
      <c r="G383" s="21"/>
      <c r="L383" s="195"/>
      <c r="M383" s="195"/>
      <c r="X383" s="9"/>
      <c r="Y383" s="9"/>
      <c r="AF383" s="9"/>
      <c r="AG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</row>
    <row r="384" spans="1:76" s="75" customFormat="1" x14ac:dyDescent="0.2">
      <c r="A384" s="21"/>
      <c r="B384" s="21"/>
      <c r="C384" s="21"/>
      <c r="D384" s="21"/>
      <c r="E384" s="21"/>
      <c r="F384" s="21"/>
      <c r="G384" s="21"/>
      <c r="L384" s="195"/>
      <c r="M384" s="195"/>
      <c r="X384" s="9"/>
      <c r="Y384" s="9"/>
      <c r="AF384" s="9"/>
      <c r="AG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</row>
    <row r="385" spans="1:76" s="75" customFormat="1" x14ac:dyDescent="0.2">
      <c r="A385" s="21"/>
      <c r="B385" s="21"/>
      <c r="C385" s="21"/>
      <c r="D385" s="21"/>
      <c r="E385" s="21"/>
      <c r="F385" s="21"/>
      <c r="G385" s="21"/>
      <c r="L385" s="195"/>
      <c r="M385" s="195"/>
      <c r="X385" s="9"/>
      <c r="Y385" s="9"/>
      <c r="AF385" s="9"/>
      <c r="AG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</row>
    <row r="386" spans="1:76" s="75" customFormat="1" x14ac:dyDescent="0.2">
      <c r="A386" s="21"/>
      <c r="B386" s="21"/>
      <c r="C386" s="21"/>
      <c r="D386" s="21"/>
      <c r="E386" s="21"/>
      <c r="F386" s="21"/>
      <c r="G386" s="21"/>
      <c r="L386" s="195"/>
      <c r="M386" s="195"/>
      <c r="X386" s="9"/>
      <c r="Y386" s="9"/>
      <c r="AF386" s="9"/>
      <c r="AG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</row>
    <row r="387" spans="1:76" s="75" customFormat="1" x14ac:dyDescent="0.2">
      <c r="A387" s="21"/>
      <c r="B387" s="21"/>
      <c r="C387" s="21"/>
      <c r="D387" s="21"/>
      <c r="E387" s="21"/>
      <c r="F387" s="21"/>
      <c r="G387" s="21"/>
      <c r="L387" s="195"/>
      <c r="M387" s="195"/>
      <c r="X387" s="9"/>
      <c r="Y387" s="9"/>
      <c r="AF387" s="9"/>
      <c r="AG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</row>
    <row r="388" spans="1:76" s="75" customFormat="1" x14ac:dyDescent="0.2">
      <c r="A388" s="21"/>
      <c r="B388" s="21"/>
      <c r="C388" s="21"/>
      <c r="D388" s="21"/>
      <c r="E388" s="21"/>
      <c r="F388" s="21"/>
      <c r="G388" s="21"/>
      <c r="L388" s="195"/>
      <c r="M388" s="195"/>
      <c r="X388" s="9"/>
      <c r="Y388" s="9"/>
      <c r="AF388" s="9"/>
      <c r="AG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</row>
    <row r="389" spans="1:76" s="75" customFormat="1" x14ac:dyDescent="0.2">
      <c r="A389" s="21"/>
      <c r="B389" s="21"/>
      <c r="C389" s="21"/>
      <c r="D389" s="21"/>
      <c r="E389" s="21"/>
      <c r="F389" s="21"/>
      <c r="G389" s="21"/>
      <c r="L389" s="195"/>
      <c r="M389" s="195"/>
      <c r="X389" s="9"/>
      <c r="Y389" s="9"/>
      <c r="AF389" s="9"/>
      <c r="AG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</row>
    <row r="390" spans="1:76" s="75" customFormat="1" x14ac:dyDescent="0.2">
      <c r="A390" s="21"/>
      <c r="B390" s="21"/>
      <c r="C390" s="21"/>
      <c r="D390" s="21"/>
      <c r="E390" s="21"/>
      <c r="F390" s="21"/>
      <c r="G390" s="21"/>
      <c r="L390" s="195"/>
      <c r="M390" s="195"/>
      <c r="X390" s="9"/>
      <c r="Y390" s="9"/>
      <c r="AF390" s="9"/>
      <c r="AG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</row>
    <row r="391" spans="1:76" s="75" customFormat="1" x14ac:dyDescent="0.2">
      <c r="A391" s="21"/>
      <c r="B391" s="21"/>
      <c r="C391" s="21"/>
      <c r="D391" s="21"/>
      <c r="E391" s="21"/>
      <c r="F391" s="21"/>
      <c r="G391" s="21"/>
      <c r="L391" s="195"/>
      <c r="M391" s="195"/>
      <c r="X391" s="9"/>
      <c r="Y391" s="9"/>
      <c r="AF391" s="9"/>
      <c r="AG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</row>
    <row r="392" spans="1:76" s="75" customFormat="1" x14ac:dyDescent="0.2">
      <c r="A392" s="21"/>
      <c r="B392" s="21"/>
      <c r="C392" s="21"/>
      <c r="D392" s="21"/>
      <c r="E392" s="21"/>
      <c r="F392" s="21"/>
      <c r="G392" s="21"/>
      <c r="L392" s="195"/>
      <c r="M392" s="195"/>
      <c r="X392" s="9"/>
      <c r="Y392" s="9"/>
      <c r="AF392" s="9"/>
      <c r="AG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</row>
    <row r="393" spans="1:76" s="75" customFormat="1" x14ac:dyDescent="0.2">
      <c r="A393" s="21"/>
      <c r="B393" s="21"/>
      <c r="C393" s="21"/>
      <c r="D393" s="21"/>
      <c r="E393" s="21"/>
      <c r="F393" s="21"/>
      <c r="G393" s="21"/>
      <c r="L393" s="195"/>
      <c r="M393" s="195"/>
      <c r="X393" s="9"/>
      <c r="Y393" s="9"/>
      <c r="AF393" s="9"/>
      <c r="AG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</row>
    <row r="394" spans="1:76" s="75" customFormat="1" x14ac:dyDescent="0.2">
      <c r="A394" s="21"/>
      <c r="B394" s="21"/>
      <c r="C394" s="21"/>
      <c r="D394" s="21"/>
      <c r="E394" s="21"/>
      <c r="F394" s="21"/>
      <c r="G394" s="21"/>
      <c r="L394" s="195"/>
      <c r="M394" s="195"/>
      <c r="X394" s="9"/>
      <c r="Y394" s="9"/>
      <c r="AF394" s="9"/>
      <c r="AG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</row>
    <row r="395" spans="1:76" s="75" customFormat="1" x14ac:dyDescent="0.2">
      <c r="A395" s="21"/>
      <c r="B395" s="21"/>
      <c r="C395" s="21"/>
      <c r="D395" s="21"/>
      <c r="E395" s="21"/>
      <c r="F395" s="21"/>
      <c r="G395" s="21"/>
      <c r="L395" s="195"/>
      <c r="M395" s="195"/>
      <c r="X395" s="9"/>
      <c r="Y395" s="9"/>
      <c r="AF395" s="9"/>
      <c r="AG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</row>
    <row r="396" spans="1:76" s="75" customFormat="1" x14ac:dyDescent="0.2">
      <c r="A396" s="21"/>
      <c r="B396" s="21"/>
      <c r="C396" s="21"/>
      <c r="D396" s="21"/>
      <c r="E396" s="21"/>
      <c r="F396" s="21"/>
      <c r="G396" s="21"/>
      <c r="L396" s="195"/>
      <c r="M396" s="195"/>
      <c r="X396" s="9"/>
      <c r="Y396" s="9"/>
      <c r="AF396" s="9"/>
      <c r="AG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</row>
    <row r="397" spans="1:76" s="75" customFormat="1" x14ac:dyDescent="0.2">
      <c r="A397" s="21"/>
      <c r="B397" s="21"/>
      <c r="C397" s="21"/>
      <c r="D397" s="21"/>
      <c r="E397" s="21"/>
      <c r="F397" s="21"/>
      <c r="G397" s="21"/>
      <c r="L397" s="195"/>
      <c r="M397" s="195"/>
      <c r="X397" s="9"/>
      <c r="Y397" s="9"/>
      <c r="AF397" s="9"/>
      <c r="AG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</row>
    <row r="398" spans="1:76" s="75" customFormat="1" x14ac:dyDescent="0.2">
      <c r="A398" s="21"/>
      <c r="B398" s="21"/>
      <c r="C398" s="21"/>
      <c r="D398" s="21"/>
      <c r="E398" s="21"/>
      <c r="F398" s="21"/>
      <c r="G398" s="21"/>
      <c r="L398" s="195"/>
      <c r="M398" s="195"/>
      <c r="X398" s="9"/>
      <c r="Y398" s="9"/>
      <c r="AF398" s="9"/>
      <c r="AG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</row>
    <row r="399" spans="1:76" s="75" customFormat="1" x14ac:dyDescent="0.2">
      <c r="A399" s="21"/>
      <c r="B399" s="21"/>
      <c r="C399" s="21"/>
      <c r="D399" s="21"/>
      <c r="E399" s="21"/>
      <c r="F399" s="21"/>
      <c r="G399" s="21"/>
      <c r="L399" s="195"/>
      <c r="M399" s="195"/>
      <c r="X399" s="9"/>
      <c r="Y399" s="9"/>
      <c r="AF399" s="9"/>
      <c r="AG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</row>
    <row r="400" spans="1:76" s="75" customFormat="1" x14ac:dyDescent="0.2">
      <c r="A400" s="21"/>
      <c r="B400" s="21"/>
      <c r="C400" s="21"/>
      <c r="D400" s="21"/>
      <c r="E400" s="21"/>
      <c r="F400" s="21"/>
      <c r="G400" s="21"/>
      <c r="L400" s="195"/>
      <c r="M400" s="195"/>
      <c r="X400" s="9"/>
      <c r="Y400" s="9"/>
      <c r="AF400" s="9"/>
      <c r="AG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</row>
    <row r="401" spans="1:76" s="75" customFormat="1" x14ac:dyDescent="0.2">
      <c r="A401" s="21"/>
      <c r="B401" s="21"/>
      <c r="C401" s="21"/>
      <c r="D401" s="21"/>
      <c r="E401" s="21"/>
      <c r="F401" s="21"/>
      <c r="G401" s="21"/>
      <c r="L401" s="195"/>
      <c r="M401" s="195"/>
      <c r="X401" s="9"/>
      <c r="Y401" s="9"/>
      <c r="AF401" s="9"/>
      <c r="AG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</row>
    <row r="402" spans="1:76" s="75" customFormat="1" x14ac:dyDescent="0.2">
      <c r="A402" s="21"/>
      <c r="B402" s="21"/>
      <c r="C402" s="21"/>
      <c r="D402" s="21"/>
      <c r="E402" s="21"/>
      <c r="F402" s="21"/>
      <c r="G402" s="21"/>
      <c r="L402" s="195"/>
      <c r="M402" s="195"/>
      <c r="X402" s="9"/>
      <c r="Y402" s="9"/>
      <c r="AF402" s="9"/>
      <c r="AG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</row>
    <row r="403" spans="1:76" s="75" customFormat="1" x14ac:dyDescent="0.2">
      <c r="A403" s="21"/>
      <c r="B403" s="21"/>
      <c r="C403" s="21"/>
      <c r="D403" s="21"/>
      <c r="E403" s="21"/>
      <c r="F403" s="21"/>
      <c r="G403" s="21"/>
      <c r="L403" s="195"/>
      <c r="M403" s="195"/>
      <c r="X403" s="9"/>
      <c r="Y403" s="9"/>
      <c r="AF403" s="9"/>
      <c r="AG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</row>
    <row r="404" spans="1:76" s="75" customFormat="1" x14ac:dyDescent="0.2">
      <c r="A404" s="21"/>
      <c r="B404" s="21"/>
      <c r="C404" s="21"/>
      <c r="D404" s="21"/>
      <c r="E404" s="21"/>
      <c r="F404" s="21"/>
      <c r="G404" s="21"/>
      <c r="L404" s="195"/>
      <c r="M404" s="195"/>
      <c r="X404" s="9"/>
      <c r="Y404" s="9"/>
      <c r="AF404" s="9"/>
      <c r="AG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</row>
    <row r="405" spans="1:76" s="75" customFormat="1" x14ac:dyDescent="0.2">
      <c r="A405" s="21"/>
      <c r="B405" s="21"/>
      <c r="C405" s="21"/>
      <c r="D405" s="21"/>
      <c r="E405" s="21"/>
      <c r="F405" s="21"/>
      <c r="G405" s="21"/>
      <c r="L405" s="195"/>
      <c r="M405" s="195"/>
      <c r="X405" s="9"/>
      <c r="Y405" s="9"/>
      <c r="AF405" s="9"/>
      <c r="AG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</row>
    <row r="406" spans="1:76" s="75" customFormat="1" x14ac:dyDescent="0.2">
      <c r="A406" s="21"/>
      <c r="B406" s="21"/>
      <c r="C406" s="21"/>
      <c r="D406" s="21"/>
      <c r="E406" s="21"/>
      <c r="F406" s="21"/>
      <c r="G406" s="21"/>
      <c r="L406" s="195"/>
      <c r="M406" s="195"/>
      <c r="X406" s="9"/>
      <c r="Y406" s="9"/>
      <c r="AF406" s="9"/>
      <c r="AG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</row>
    <row r="407" spans="1:76" s="75" customFormat="1" x14ac:dyDescent="0.2">
      <c r="A407" s="21"/>
      <c r="B407" s="21"/>
      <c r="C407" s="21"/>
      <c r="D407" s="21"/>
      <c r="E407" s="21"/>
      <c r="F407" s="21"/>
      <c r="G407" s="21"/>
      <c r="L407" s="195"/>
      <c r="M407" s="195"/>
      <c r="X407" s="9"/>
      <c r="Y407" s="9"/>
      <c r="AF407" s="9"/>
      <c r="AG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</row>
    <row r="408" spans="1:76" s="75" customFormat="1" x14ac:dyDescent="0.2">
      <c r="A408" s="21"/>
      <c r="B408" s="21"/>
      <c r="C408" s="21"/>
      <c r="D408" s="21"/>
      <c r="E408" s="21"/>
      <c r="F408" s="21"/>
      <c r="G408" s="21"/>
      <c r="L408" s="195"/>
      <c r="M408" s="195"/>
      <c r="X408" s="9"/>
      <c r="Y408" s="9"/>
      <c r="AF408" s="9"/>
      <c r="AG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</row>
    <row r="409" spans="1:76" s="75" customFormat="1" x14ac:dyDescent="0.2">
      <c r="A409" s="21"/>
      <c r="B409" s="21"/>
      <c r="C409" s="21"/>
      <c r="D409" s="21"/>
      <c r="E409" s="21"/>
      <c r="F409" s="21"/>
      <c r="G409" s="21"/>
      <c r="L409" s="195"/>
      <c r="M409" s="195"/>
      <c r="X409" s="9"/>
      <c r="Y409" s="9"/>
      <c r="AF409" s="9"/>
      <c r="AG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</row>
    <row r="410" spans="1:76" s="75" customFormat="1" x14ac:dyDescent="0.2">
      <c r="A410" s="21"/>
      <c r="B410" s="21"/>
      <c r="C410" s="21"/>
      <c r="D410" s="21"/>
      <c r="E410" s="21"/>
      <c r="F410" s="21"/>
      <c r="G410" s="21"/>
      <c r="L410" s="195"/>
      <c r="M410" s="195"/>
      <c r="X410" s="9"/>
      <c r="Y410" s="9"/>
      <c r="AF410" s="9"/>
      <c r="AG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</row>
    <row r="411" spans="1:76" s="75" customFormat="1" x14ac:dyDescent="0.2">
      <c r="A411" s="21"/>
      <c r="B411" s="21"/>
      <c r="C411" s="21"/>
      <c r="D411" s="21"/>
      <c r="E411" s="21"/>
      <c r="F411" s="21"/>
      <c r="G411" s="21"/>
      <c r="L411" s="195"/>
      <c r="M411" s="195"/>
      <c r="X411" s="9"/>
      <c r="Y411" s="9"/>
      <c r="AF411" s="9"/>
      <c r="AG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</row>
    <row r="412" spans="1:76" s="75" customFormat="1" x14ac:dyDescent="0.2">
      <c r="A412" s="21"/>
      <c r="B412" s="21"/>
      <c r="C412" s="21"/>
      <c r="D412" s="21"/>
      <c r="E412" s="21"/>
      <c r="F412" s="21"/>
      <c r="G412" s="21"/>
      <c r="L412" s="195"/>
      <c r="M412" s="195"/>
      <c r="X412" s="9"/>
      <c r="Y412" s="9"/>
      <c r="AF412" s="9"/>
      <c r="AG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</row>
    <row r="413" spans="1:76" s="75" customFormat="1" x14ac:dyDescent="0.2">
      <c r="A413" s="21"/>
      <c r="B413" s="21"/>
      <c r="C413" s="21"/>
      <c r="D413" s="21"/>
      <c r="E413" s="21"/>
      <c r="F413" s="21"/>
      <c r="G413" s="21"/>
      <c r="L413" s="195"/>
      <c r="M413" s="195"/>
      <c r="X413" s="9"/>
      <c r="Y413" s="9"/>
      <c r="AF413" s="9"/>
      <c r="AG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</row>
    <row r="414" spans="1:76" s="75" customFormat="1" x14ac:dyDescent="0.2">
      <c r="A414" s="21"/>
      <c r="B414" s="21"/>
      <c r="C414" s="21"/>
      <c r="D414" s="21"/>
      <c r="E414" s="21"/>
      <c r="F414" s="21"/>
      <c r="G414" s="21"/>
      <c r="L414" s="195"/>
      <c r="M414" s="195"/>
      <c r="X414" s="9"/>
      <c r="Y414" s="9"/>
      <c r="AF414" s="9"/>
      <c r="AG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</row>
    <row r="415" spans="1:76" s="75" customFormat="1" x14ac:dyDescent="0.2">
      <c r="A415" s="21"/>
      <c r="B415" s="21"/>
      <c r="C415" s="21"/>
      <c r="D415" s="21"/>
      <c r="E415" s="21"/>
      <c r="F415" s="21"/>
      <c r="G415" s="21"/>
      <c r="L415" s="195"/>
      <c r="M415" s="195"/>
      <c r="X415" s="9"/>
      <c r="Y415" s="9"/>
      <c r="AF415" s="9"/>
      <c r="AG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</row>
    <row r="416" spans="1:76" s="75" customFormat="1" x14ac:dyDescent="0.2">
      <c r="A416" s="21"/>
      <c r="B416" s="21"/>
      <c r="C416" s="21"/>
      <c r="D416" s="21"/>
      <c r="E416" s="21"/>
      <c r="F416" s="21"/>
      <c r="G416" s="21"/>
      <c r="L416" s="195"/>
      <c r="M416" s="195"/>
      <c r="X416" s="9"/>
      <c r="Y416" s="9"/>
      <c r="AF416" s="9"/>
      <c r="AG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</row>
    <row r="417" spans="1:76" s="75" customFormat="1" x14ac:dyDescent="0.2">
      <c r="A417" s="21"/>
      <c r="B417" s="21"/>
      <c r="C417" s="21"/>
      <c r="D417" s="21"/>
      <c r="E417" s="21"/>
      <c r="F417" s="21"/>
      <c r="G417" s="21"/>
      <c r="L417" s="195"/>
      <c r="M417" s="195"/>
      <c r="X417" s="9"/>
      <c r="Y417" s="9"/>
      <c r="AF417" s="9"/>
      <c r="AG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</row>
    <row r="418" spans="1:76" s="75" customFormat="1" x14ac:dyDescent="0.2">
      <c r="A418" s="21"/>
      <c r="B418" s="21"/>
      <c r="C418" s="21"/>
      <c r="D418" s="21"/>
      <c r="E418" s="21"/>
      <c r="F418" s="21"/>
      <c r="G418" s="21"/>
      <c r="L418" s="195"/>
      <c r="M418" s="195"/>
      <c r="X418" s="9"/>
      <c r="Y418" s="9"/>
      <c r="AF418" s="9"/>
      <c r="AG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</row>
    <row r="419" spans="1:76" s="75" customFormat="1" x14ac:dyDescent="0.2">
      <c r="A419" s="21"/>
      <c r="B419" s="21"/>
      <c r="C419" s="21"/>
      <c r="D419" s="21"/>
      <c r="E419" s="21"/>
      <c r="F419" s="21"/>
      <c r="G419" s="21"/>
      <c r="L419" s="195"/>
      <c r="M419" s="195"/>
      <c r="X419" s="9"/>
      <c r="Y419" s="9"/>
      <c r="AF419" s="9"/>
      <c r="AG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</row>
    <row r="420" spans="1:76" s="75" customFormat="1" x14ac:dyDescent="0.2">
      <c r="A420" s="21"/>
      <c r="B420" s="21"/>
      <c r="C420" s="21"/>
      <c r="D420" s="21"/>
      <c r="E420" s="21"/>
      <c r="F420" s="21"/>
      <c r="G420" s="21"/>
      <c r="L420" s="195"/>
      <c r="M420" s="195"/>
      <c r="X420" s="9"/>
      <c r="Y420" s="9"/>
      <c r="AF420" s="9"/>
      <c r="AG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</row>
    <row r="421" spans="1:76" s="75" customFormat="1" x14ac:dyDescent="0.2">
      <c r="A421" s="21"/>
      <c r="B421" s="21"/>
      <c r="C421" s="21"/>
      <c r="D421" s="21"/>
      <c r="E421" s="21"/>
      <c r="F421" s="21"/>
      <c r="G421" s="21"/>
      <c r="L421" s="195"/>
      <c r="M421" s="195"/>
      <c r="X421" s="9"/>
      <c r="Y421" s="9"/>
      <c r="AF421" s="9"/>
      <c r="AG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</row>
    <row r="422" spans="1:76" s="75" customFormat="1" x14ac:dyDescent="0.2">
      <c r="A422" s="21"/>
      <c r="B422" s="21"/>
      <c r="C422" s="21"/>
      <c r="D422" s="21"/>
      <c r="E422" s="21"/>
      <c r="F422" s="21"/>
      <c r="G422" s="21"/>
      <c r="L422" s="195"/>
      <c r="M422" s="195"/>
      <c r="X422" s="9"/>
      <c r="Y422" s="9"/>
      <c r="AF422" s="9"/>
      <c r="AG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</row>
    <row r="423" spans="1:76" s="75" customFormat="1" x14ac:dyDescent="0.2">
      <c r="A423" s="21"/>
      <c r="B423" s="21"/>
      <c r="C423" s="21"/>
      <c r="D423" s="21"/>
      <c r="E423" s="21"/>
      <c r="F423" s="21"/>
      <c r="G423" s="21"/>
      <c r="L423" s="195"/>
      <c r="M423" s="195"/>
      <c r="X423" s="9"/>
      <c r="Y423" s="9"/>
      <c r="AF423" s="9"/>
      <c r="AG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</row>
    <row r="424" spans="1:76" s="75" customFormat="1" x14ac:dyDescent="0.2">
      <c r="A424" s="21"/>
      <c r="B424" s="21"/>
      <c r="C424" s="21"/>
      <c r="D424" s="21"/>
      <c r="E424" s="21"/>
      <c r="F424" s="21"/>
      <c r="G424" s="21"/>
      <c r="L424" s="195"/>
      <c r="M424" s="195"/>
      <c r="X424" s="9"/>
      <c r="Y424" s="9"/>
      <c r="AF424" s="9"/>
      <c r="AG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</row>
    <row r="425" spans="1:76" s="75" customFormat="1" x14ac:dyDescent="0.2">
      <c r="A425" s="21"/>
      <c r="B425" s="21"/>
      <c r="C425" s="21"/>
      <c r="D425" s="21"/>
      <c r="E425" s="21"/>
      <c r="F425" s="21"/>
      <c r="G425" s="21"/>
      <c r="L425" s="195"/>
      <c r="M425" s="195"/>
      <c r="X425" s="9"/>
      <c r="Y425" s="9"/>
      <c r="AF425" s="9"/>
      <c r="AG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</row>
    <row r="426" spans="1:76" s="75" customFormat="1" x14ac:dyDescent="0.2">
      <c r="A426" s="21"/>
      <c r="B426" s="21"/>
      <c r="C426" s="21"/>
      <c r="D426" s="21"/>
      <c r="E426" s="21"/>
      <c r="F426" s="21"/>
      <c r="G426" s="21"/>
      <c r="L426" s="195"/>
      <c r="M426" s="195"/>
      <c r="X426" s="9"/>
      <c r="Y426" s="9"/>
      <c r="AF426" s="9"/>
      <c r="AG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</row>
    <row r="427" spans="1:76" s="75" customFormat="1" x14ac:dyDescent="0.2">
      <c r="A427" s="21"/>
      <c r="B427" s="21"/>
      <c r="C427" s="21"/>
      <c r="D427" s="21"/>
      <c r="E427" s="21"/>
      <c r="F427" s="21"/>
      <c r="G427" s="21"/>
      <c r="L427" s="195"/>
      <c r="M427" s="195"/>
      <c r="X427" s="9"/>
      <c r="Y427" s="9"/>
      <c r="AF427" s="9"/>
      <c r="AG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</row>
    <row r="428" spans="1:76" s="75" customFormat="1" x14ac:dyDescent="0.2">
      <c r="A428" s="21"/>
      <c r="B428" s="21"/>
      <c r="C428" s="21"/>
      <c r="D428" s="21"/>
      <c r="E428" s="21"/>
      <c r="F428" s="21"/>
      <c r="G428" s="21"/>
      <c r="L428" s="195"/>
      <c r="M428" s="195"/>
      <c r="X428" s="9"/>
      <c r="Y428" s="9"/>
      <c r="AF428" s="9"/>
      <c r="AG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</row>
    <row r="429" spans="1:76" s="75" customFormat="1" x14ac:dyDescent="0.2">
      <c r="A429" s="21"/>
      <c r="B429" s="21"/>
      <c r="C429" s="21"/>
      <c r="D429" s="21"/>
      <c r="E429" s="21"/>
      <c r="F429" s="21"/>
      <c r="G429" s="21"/>
      <c r="L429" s="195"/>
      <c r="M429" s="195"/>
      <c r="X429" s="9"/>
      <c r="Y429" s="9"/>
      <c r="AF429" s="9"/>
      <c r="AG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</row>
    <row r="430" spans="1:76" s="75" customFormat="1" x14ac:dyDescent="0.2">
      <c r="A430" s="21"/>
      <c r="B430" s="21"/>
      <c r="C430" s="21"/>
      <c r="D430" s="21"/>
      <c r="E430" s="21"/>
      <c r="F430" s="21"/>
      <c r="G430" s="21"/>
      <c r="L430" s="195"/>
      <c r="M430" s="195"/>
      <c r="X430" s="9"/>
      <c r="Y430" s="9"/>
      <c r="AF430" s="9"/>
      <c r="AG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</row>
    <row r="431" spans="1:76" s="75" customFormat="1" x14ac:dyDescent="0.2">
      <c r="A431" s="21"/>
      <c r="B431" s="21"/>
      <c r="C431" s="21"/>
      <c r="D431" s="21"/>
      <c r="E431" s="21"/>
      <c r="F431" s="21"/>
      <c r="G431" s="21"/>
      <c r="L431" s="195"/>
      <c r="M431" s="195"/>
      <c r="X431" s="9"/>
      <c r="Y431" s="9"/>
      <c r="AF431" s="9"/>
      <c r="AG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</row>
    <row r="432" spans="1:76" s="75" customFormat="1" x14ac:dyDescent="0.2">
      <c r="A432" s="21"/>
      <c r="B432" s="21"/>
      <c r="C432" s="21"/>
      <c r="D432" s="21"/>
      <c r="E432" s="21"/>
      <c r="F432" s="21"/>
      <c r="G432" s="21"/>
      <c r="L432" s="195"/>
      <c r="M432" s="195"/>
      <c r="X432" s="9"/>
      <c r="Y432" s="9"/>
      <c r="AF432" s="9"/>
      <c r="AG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</row>
    <row r="433" spans="1:76" s="75" customFormat="1" x14ac:dyDescent="0.2">
      <c r="A433" s="21"/>
      <c r="B433" s="21"/>
      <c r="C433" s="21"/>
      <c r="D433" s="21"/>
      <c r="E433" s="21"/>
      <c r="F433" s="21"/>
      <c r="G433" s="21"/>
      <c r="L433" s="195"/>
      <c r="M433" s="195"/>
      <c r="X433" s="9"/>
      <c r="Y433" s="9"/>
      <c r="AF433" s="9"/>
      <c r="AG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</row>
    <row r="434" spans="1:76" s="75" customFormat="1" x14ac:dyDescent="0.2">
      <c r="A434" s="21"/>
      <c r="B434" s="21"/>
      <c r="C434" s="21"/>
      <c r="D434" s="21"/>
      <c r="E434" s="21"/>
      <c r="F434" s="21"/>
      <c r="G434" s="21"/>
      <c r="L434" s="195"/>
      <c r="M434" s="195"/>
      <c r="X434" s="9"/>
      <c r="Y434" s="9"/>
      <c r="AF434" s="9"/>
      <c r="AG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</row>
    <row r="435" spans="1:76" s="75" customFormat="1" x14ac:dyDescent="0.2">
      <c r="A435" s="21"/>
      <c r="B435" s="21"/>
      <c r="C435" s="21"/>
      <c r="D435" s="21"/>
      <c r="E435" s="21"/>
      <c r="F435" s="21"/>
      <c r="G435" s="21"/>
      <c r="L435" s="195"/>
      <c r="M435" s="195"/>
      <c r="X435" s="9"/>
      <c r="Y435" s="9"/>
      <c r="AF435" s="9"/>
      <c r="AG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</row>
    <row r="436" spans="1:76" s="75" customFormat="1" x14ac:dyDescent="0.2">
      <c r="A436" s="21"/>
      <c r="B436" s="21"/>
      <c r="C436" s="21"/>
      <c r="D436" s="21"/>
      <c r="E436" s="21"/>
      <c r="F436" s="21"/>
      <c r="G436" s="21"/>
      <c r="L436" s="195"/>
      <c r="M436" s="195"/>
      <c r="X436" s="9"/>
      <c r="Y436" s="9"/>
      <c r="AF436" s="9"/>
      <c r="AG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</row>
    <row r="437" spans="1:76" s="75" customFormat="1" x14ac:dyDescent="0.2">
      <c r="A437" s="21"/>
      <c r="B437" s="21"/>
      <c r="C437" s="21"/>
      <c r="D437" s="21"/>
      <c r="E437" s="21"/>
      <c r="F437" s="21"/>
      <c r="G437" s="21"/>
      <c r="L437" s="195"/>
      <c r="M437" s="195"/>
      <c r="X437" s="9"/>
      <c r="Y437" s="9"/>
      <c r="AF437" s="9"/>
      <c r="AG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</row>
    <row r="438" spans="1:76" s="75" customFormat="1" x14ac:dyDescent="0.2">
      <c r="A438" s="21"/>
      <c r="B438" s="21"/>
      <c r="C438" s="21"/>
      <c r="D438" s="21"/>
      <c r="E438" s="21"/>
      <c r="F438" s="21"/>
      <c r="G438" s="21"/>
      <c r="L438" s="195"/>
      <c r="M438" s="195"/>
      <c r="X438" s="9"/>
      <c r="Y438" s="9"/>
      <c r="AF438" s="9"/>
      <c r="AG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</row>
    <row r="439" spans="1:76" s="75" customFormat="1" x14ac:dyDescent="0.2">
      <c r="A439" s="21"/>
      <c r="B439" s="21"/>
      <c r="C439" s="21"/>
      <c r="D439" s="21"/>
      <c r="E439" s="21"/>
      <c r="F439" s="21"/>
      <c r="G439" s="21"/>
      <c r="L439" s="195"/>
      <c r="M439" s="195"/>
      <c r="X439" s="9"/>
      <c r="Y439" s="9"/>
      <c r="AF439" s="9"/>
      <c r="AG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</row>
    <row r="440" spans="1:76" s="75" customFormat="1" x14ac:dyDescent="0.2">
      <c r="A440" s="21"/>
      <c r="B440" s="21"/>
      <c r="C440" s="21"/>
      <c r="D440" s="21"/>
      <c r="E440" s="21"/>
      <c r="F440" s="21"/>
      <c r="G440" s="21"/>
      <c r="L440" s="195"/>
      <c r="M440" s="195"/>
      <c r="X440" s="9"/>
      <c r="Y440" s="9"/>
      <c r="AF440" s="9"/>
      <c r="AG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</row>
    <row r="441" spans="1:76" s="75" customFormat="1" x14ac:dyDescent="0.2">
      <c r="A441" s="21"/>
      <c r="B441" s="21"/>
      <c r="C441" s="21"/>
      <c r="D441" s="21"/>
      <c r="E441" s="21"/>
      <c r="F441" s="21"/>
      <c r="G441" s="21"/>
      <c r="L441" s="195"/>
      <c r="M441" s="195"/>
      <c r="X441" s="9"/>
      <c r="Y441" s="9"/>
      <c r="AF441" s="9"/>
      <c r="AG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</row>
    <row r="442" spans="1:76" s="75" customFormat="1" x14ac:dyDescent="0.2">
      <c r="A442" s="21"/>
      <c r="B442" s="21"/>
      <c r="C442" s="21"/>
      <c r="D442" s="21"/>
      <c r="E442" s="21"/>
      <c r="F442" s="21"/>
      <c r="G442" s="21"/>
      <c r="L442" s="195"/>
      <c r="M442" s="195"/>
      <c r="X442" s="9"/>
      <c r="Y442" s="9"/>
      <c r="AF442" s="9"/>
      <c r="AG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</row>
    <row r="443" spans="1:76" s="75" customFormat="1" x14ac:dyDescent="0.2">
      <c r="A443" s="21"/>
      <c r="B443" s="21"/>
      <c r="C443" s="21"/>
      <c r="D443" s="21"/>
      <c r="E443" s="21"/>
      <c r="F443" s="21"/>
      <c r="G443" s="21"/>
      <c r="L443" s="195"/>
      <c r="M443" s="195"/>
      <c r="X443" s="9"/>
      <c r="Y443" s="9"/>
      <c r="AF443" s="9"/>
      <c r="AG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</row>
    <row r="444" spans="1:76" s="75" customFormat="1" x14ac:dyDescent="0.2">
      <c r="A444" s="21"/>
      <c r="B444" s="21"/>
      <c r="C444" s="21"/>
      <c r="D444" s="21"/>
      <c r="E444" s="21"/>
      <c r="F444" s="21"/>
      <c r="G444" s="21"/>
      <c r="L444" s="195"/>
      <c r="M444" s="195"/>
      <c r="X444" s="9"/>
      <c r="Y444" s="9"/>
      <c r="AF444" s="9"/>
      <c r="AG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</row>
    <row r="445" spans="1:76" s="75" customFormat="1" x14ac:dyDescent="0.2">
      <c r="A445" s="21"/>
      <c r="B445" s="21"/>
      <c r="C445" s="21"/>
      <c r="D445" s="21"/>
      <c r="E445" s="21"/>
      <c r="F445" s="21"/>
      <c r="G445" s="21"/>
      <c r="L445" s="195"/>
      <c r="M445" s="195"/>
      <c r="X445" s="9"/>
      <c r="Y445" s="9"/>
      <c r="AF445" s="9"/>
      <c r="AG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</row>
    <row r="446" spans="1:76" s="75" customFormat="1" x14ac:dyDescent="0.2">
      <c r="A446" s="21"/>
      <c r="B446" s="21"/>
      <c r="C446" s="21"/>
      <c r="D446" s="21"/>
      <c r="E446" s="21"/>
      <c r="F446" s="21"/>
      <c r="G446" s="21"/>
      <c r="L446" s="195"/>
      <c r="M446" s="195"/>
      <c r="X446" s="9"/>
      <c r="Y446" s="9"/>
      <c r="AF446" s="9"/>
      <c r="AG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</row>
    <row r="447" spans="1:76" s="75" customFormat="1" x14ac:dyDescent="0.2">
      <c r="A447" s="21"/>
      <c r="B447" s="21"/>
      <c r="C447" s="21"/>
      <c r="D447" s="21"/>
      <c r="E447" s="21"/>
      <c r="F447" s="21"/>
      <c r="G447" s="21"/>
      <c r="L447" s="195"/>
      <c r="M447" s="195"/>
      <c r="X447" s="9"/>
      <c r="Y447" s="9"/>
      <c r="AF447" s="9"/>
      <c r="AG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</row>
    <row r="448" spans="1:76" s="75" customFormat="1" x14ac:dyDescent="0.2">
      <c r="A448" s="21"/>
      <c r="B448" s="21"/>
      <c r="C448" s="21"/>
      <c r="D448" s="21"/>
      <c r="E448" s="21"/>
      <c r="F448" s="21"/>
      <c r="G448" s="21"/>
      <c r="L448" s="195"/>
      <c r="M448" s="195"/>
      <c r="X448" s="9"/>
      <c r="Y448" s="9"/>
      <c r="AF448" s="9"/>
      <c r="AG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</row>
    <row r="449" spans="1:76" s="75" customFormat="1" x14ac:dyDescent="0.2">
      <c r="A449" s="21"/>
      <c r="B449" s="21"/>
      <c r="C449" s="21"/>
      <c r="D449" s="21"/>
      <c r="E449" s="21"/>
      <c r="F449" s="21"/>
      <c r="G449" s="21"/>
      <c r="L449" s="195"/>
      <c r="M449" s="195"/>
      <c r="X449" s="9"/>
      <c r="Y449" s="9"/>
      <c r="AF449" s="9"/>
      <c r="AG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</row>
    <row r="450" spans="1:76" s="75" customFormat="1" x14ac:dyDescent="0.2">
      <c r="A450" s="21"/>
      <c r="B450" s="21"/>
      <c r="C450" s="21"/>
      <c r="D450" s="21"/>
      <c r="E450" s="21"/>
      <c r="F450" s="21"/>
      <c r="G450" s="21"/>
      <c r="L450" s="195"/>
      <c r="M450" s="195"/>
      <c r="X450" s="9"/>
      <c r="Y450" s="9"/>
      <c r="AF450" s="9"/>
      <c r="AG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</row>
    <row r="451" spans="1:76" s="75" customFormat="1" x14ac:dyDescent="0.2">
      <c r="A451" s="21"/>
      <c r="B451" s="21"/>
      <c r="C451" s="21"/>
      <c r="D451" s="21"/>
      <c r="E451" s="21"/>
      <c r="F451" s="21"/>
      <c r="G451" s="21"/>
      <c r="L451" s="195"/>
      <c r="M451" s="195"/>
      <c r="X451" s="9"/>
      <c r="Y451" s="9"/>
      <c r="AF451" s="9"/>
      <c r="AG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</row>
    <row r="452" spans="1:76" s="75" customFormat="1" x14ac:dyDescent="0.2">
      <c r="A452" s="21"/>
      <c r="B452" s="21"/>
      <c r="C452" s="21"/>
      <c r="D452" s="21"/>
      <c r="E452" s="21"/>
      <c r="F452" s="21"/>
      <c r="G452" s="21"/>
      <c r="L452" s="195"/>
      <c r="M452" s="195"/>
      <c r="X452" s="9"/>
      <c r="Y452" s="9"/>
      <c r="AF452" s="9"/>
      <c r="AG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</row>
    <row r="453" spans="1:76" s="75" customFormat="1" x14ac:dyDescent="0.2">
      <c r="A453" s="21"/>
      <c r="B453" s="21"/>
      <c r="C453" s="21"/>
      <c r="D453" s="21"/>
      <c r="E453" s="21"/>
      <c r="F453" s="21"/>
      <c r="G453" s="21"/>
      <c r="L453" s="195"/>
      <c r="M453" s="195"/>
      <c r="X453" s="9"/>
      <c r="Y453" s="9"/>
      <c r="AF453" s="9"/>
      <c r="AG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</row>
    <row r="454" spans="1:76" s="75" customFormat="1" x14ac:dyDescent="0.2">
      <c r="A454" s="21"/>
      <c r="B454" s="21"/>
      <c r="C454" s="21"/>
      <c r="D454" s="21"/>
      <c r="E454" s="21"/>
      <c r="F454" s="21"/>
      <c r="G454" s="21"/>
      <c r="L454" s="195"/>
      <c r="M454" s="195"/>
      <c r="X454" s="9"/>
      <c r="Y454" s="9"/>
      <c r="AF454" s="9"/>
      <c r="AG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</row>
    <row r="455" spans="1:76" s="75" customFormat="1" x14ac:dyDescent="0.2">
      <c r="A455" s="21"/>
      <c r="B455" s="21"/>
      <c r="C455" s="21"/>
      <c r="D455" s="21"/>
      <c r="E455" s="21"/>
      <c r="F455" s="21"/>
      <c r="G455" s="21"/>
      <c r="L455" s="195"/>
      <c r="M455" s="195"/>
      <c r="X455" s="9"/>
      <c r="Y455" s="9"/>
      <c r="AF455" s="9"/>
      <c r="AG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</row>
    <row r="456" spans="1:76" s="75" customFormat="1" x14ac:dyDescent="0.2">
      <c r="A456" s="21"/>
      <c r="B456" s="21"/>
      <c r="C456" s="21"/>
      <c r="D456" s="21"/>
      <c r="E456" s="21"/>
      <c r="F456" s="21"/>
      <c r="G456" s="21"/>
      <c r="L456" s="195"/>
      <c r="M456" s="195"/>
      <c r="X456" s="9"/>
      <c r="Y456" s="9"/>
      <c r="AF456" s="9"/>
      <c r="AG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</row>
    <row r="457" spans="1:76" s="75" customFormat="1" x14ac:dyDescent="0.2">
      <c r="A457" s="21"/>
      <c r="B457" s="21"/>
      <c r="C457" s="21"/>
      <c r="D457" s="21"/>
      <c r="E457" s="21"/>
      <c r="F457" s="21"/>
      <c r="G457" s="21"/>
      <c r="L457" s="195"/>
      <c r="M457" s="195"/>
      <c r="X457" s="9"/>
      <c r="Y457" s="9"/>
      <c r="AF457" s="9"/>
      <c r="AG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</row>
    <row r="458" spans="1:76" s="75" customFormat="1" x14ac:dyDescent="0.2">
      <c r="A458" s="21"/>
      <c r="B458" s="21"/>
      <c r="C458" s="21"/>
      <c r="D458" s="21"/>
      <c r="E458" s="21"/>
      <c r="F458" s="21"/>
      <c r="G458" s="21"/>
      <c r="L458" s="195"/>
      <c r="M458" s="195"/>
      <c r="X458" s="9"/>
      <c r="Y458" s="9"/>
      <c r="AF458" s="9"/>
      <c r="AG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</row>
    <row r="459" spans="1:76" s="75" customFormat="1" x14ac:dyDescent="0.2">
      <c r="A459" s="21"/>
      <c r="B459" s="21"/>
      <c r="C459" s="21"/>
      <c r="D459" s="21"/>
      <c r="E459" s="21"/>
      <c r="F459" s="21"/>
      <c r="G459" s="21"/>
      <c r="L459" s="195"/>
      <c r="M459" s="195"/>
      <c r="X459" s="9"/>
      <c r="Y459" s="9"/>
      <c r="AF459" s="9"/>
      <c r="AG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</row>
    <row r="460" spans="1:76" s="75" customFormat="1" x14ac:dyDescent="0.2">
      <c r="A460" s="21"/>
      <c r="B460" s="21"/>
      <c r="C460" s="21"/>
      <c r="D460" s="21"/>
      <c r="E460" s="21"/>
      <c r="F460" s="21"/>
      <c r="G460" s="21"/>
      <c r="L460" s="195"/>
      <c r="M460" s="195"/>
      <c r="X460" s="9"/>
      <c r="Y460" s="9"/>
      <c r="AF460" s="9"/>
      <c r="AG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</row>
    <row r="461" spans="1:76" s="75" customFormat="1" x14ac:dyDescent="0.2">
      <c r="A461" s="21"/>
      <c r="B461" s="21"/>
      <c r="C461" s="21"/>
      <c r="D461" s="21"/>
      <c r="E461" s="21"/>
      <c r="F461" s="21"/>
      <c r="G461" s="21"/>
      <c r="L461" s="195"/>
      <c r="M461" s="195"/>
      <c r="X461" s="9"/>
      <c r="Y461" s="9"/>
      <c r="AF461" s="9"/>
      <c r="AG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</row>
    <row r="462" spans="1:76" s="75" customFormat="1" x14ac:dyDescent="0.2">
      <c r="A462" s="21"/>
      <c r="B462" s="21"/>
      <c r="C462" s="21"/>
      <c r="D462" s="21"/>
      <c r="E462" s="21"/>
      <c r="F462" s="21"/>
      <c r="G462" s="21"/>
      <c r="L462" s="195"/>
      <c r="M462" s="195"/>
      <c r="X462" s="9"/>
      <c r="Y462" s="9"/>
      <c r="AF462" s="9"/>
      <c r="AG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</row>
    <row r="463" spans="1:76" s="75" customFormat="1" x14ac:dyDescent="0.2">
      <c r="A463" s="21"/>
      <c r="B463" s="21"/>
      <c r="C463" s="21"/>
      <c r="D463" s="21"/>
      <c r="E463" s="21"/>
      <c r="F463" s="21"/>
      <c r="G463" s="21"/>
      <c r="L463" s="195"/>
      <c r="M463" s="195"/>
      <c r="X463" s="9"/>
      <c r="Y463" s="9"/>
      <c r="AF463" s="9"/>
      <c r="AG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</row>
    <row r="464" spans="1:76" s="75" customFormat="1" x14ac:dyDescent="0.2">
      <c r="A464" s="21"/>
      <c r="B464" s="21"/>
      <c r="C464" s="21"/>
      <c r="D464" s="21"/>
      <c r="E464" s="21"/>
      <c r="F464" s="21"/>
      <c r="G464" s="21"/>
      <c r="L464" s="195"/>
      <c r="M464" s="195"/>
      <c r="X464" s="9"/>
      <c r="Y464" s="9"/>
      <c r="AF464" s="9"/>
      <c r="AG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</row>
    <row r="465" spans="1:76" s="75" customFormat="1" x14ac:dyDescent="0.2">
      <c r="A465" s="21"/>
      <c r="B465" s="21"/>
      <c r="C465" s="21"/>
      <c r="D465" s="21"/>
      <c r="E465" s="21"/>
      <c r="F465" s="21"/>
      <c r="G465" s="21"/>
      <c r="L465" s="195"/>
      <c r="M465" s="195"/>
      <c r="X465" s="9"/>
      <c r="Y465" s="9"/>
      <c r="AF465" s="9"/>
      <c r="AG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</row>
    <row r="466" spans="1:76" s="75" customFormat="1" x14ac:dyDescent="0.2">
      <c r="A466" s="21"/>
      <c r="B466" s="21"/>
      <c r="C466" s="21"/>
      <c r="D466" s="21"/>
      <c r="E466" s="21"/>
      <c r="F466" s="21"/>
      <c r="G466" s="21"/>
      <c r="L466" s="195"/>
      <c r="M466" s="195"/>
      <c r="X466" s="9"/>
      <c r="Y466" s="9"/>
      <c r="AF466" s="9"/>
      <c r="AG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</row>
    <row r="467" spans="1:76" s="75" customFormat="1" x14ac:dyDescent="0.2">
      <c r="A467" s="21"/>
      <c r="B467" s="21"/>
      <c r="C467" s="21"/>
      <c r="D467" s="21"/>
      <c r="E467" s="21"/>
      <c r="F467" s="21"/>
      <c r="G467" s="21"/>
      <c r="L467" s="195"/>
      <c r="M467" s="195"/>
      <c r="X467" s="9"/>
      <c r="Y467" s="9"/>
      <c r="AF467" s="9"/>
      <c r="AG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</row>
    <row r="468" spans="1:76" s="75" customFormat="1" x14ac:dyDescent="0.2">
      <c r="A468" s="21"/>
      <c r="B468" s="21"/>
      <c r="C468" s="21"/>
      <c r="D468" s="21"/>
      <c r="E468" s="21"/>
      <c r="F468" s="21"/>
      <c r="G468" s="21"/>
      <c r="L468" s="195"/>
      <c r="M468" s="195"/>
      <c r="X468" s="9"/>
      <c r="Y468" s="9"/>
      <c r="AF468" s="9"/>
      <c r="AG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</row>
    <row r="469" spans="1:76" s="75" customFormat="1" x14ac:dyDescent="0.2">
      <c r="A469" s="21"/>
      <c r="B469" s="21"/>
      <c r="C469" s="21"/>
      <c r="D469" s="21"/>
      <c r="E469" s="21"/>
      <c r="F469" s="21"/>
      <c r="G469" s="21"/>
      <c r="L469" s="195"/>
      <c r="M469" s="195"/>
      <c r="X469" s="9"/>
      <c r="Y469" s="9"/>
      <c r="AF469" s="9"/>
      <c r="AG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</row>
    <row r="470" spans="1:76" s="75" customFormat="1" x14ac:dyDescent="0.2">
      <c r="A470" s="21"/>
      <c r="B470" s="21"/>
      <c r="C470" s="21"/>
      <c r="D470" s="21"/>
      <c r="E470" s="21"/>
      <c r="F470" s="21"/>
      <c r="G470" s="21"/>
      <c r="L470" s="195"/>
      <c r="M470" s="195"/>
      <c r="X470" s="9"/>
      <c r="Y470" s="9"/>
      <c r="AF470" s="9"/>
      <c r="AG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</row>
    <row r="471" spans="1:76" s="75" customFormat="1" x14ac:dyDescent="0.2">
      <c r="A471" s="21"/>
      <c r="B471" s="21"/>
      <c r="C471" s="21"/>
      <c r="D471" s="21"/>
      <c r="E471" s="21"/>
      <c r="F471" s="21"/>
      <c r="G471" s="21"/>
      <c r="L471" s="195"/>
      <c r="M471" s="195"/>
      <c r="X471" s="9"/>
      <c r="Y471" s="9"/>
      <c r="AF471" s="9"/>
      <c r="AG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</row>
    <row r="472" spans="1:76" s="75" customFormat="1" x14ac:dyDescent="0.2">
      <c r="A472" s="21"/>
      <c r="B472" s="21"/>
      <c r="C472" s="21"/>
      <c r="D472" s="21"/>
      <c r="E472" s="21"/>
      <c r="F472" s="21"/>
      <c r="G472" s="21"/>
      <c r="L472" s="195"/>
      <c r="M472" s="195"/>
      <c r="X472" s="9"/>
      <c r="Y472" s="9"/>
      <c r="AF472" s="9"/>
      <c r="AG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</row>
    <row r="473" spans="1:76" s="75" customFormat="1" x14ac:dyDescent="0.2">
      <c r="A473" s="21"/>
      <c r="B473" s="21"/>
      <c r="C473" s="21"/>
      <c r="D473" s="21"/>
      <c r="E473" s="21"/>
      <c r="F473" s="21"/>
      <c r="G473" s="21"/>
      <c r="L473" s="195"/>
      <c r="M473" s="195"/>
      <c r="X473" s="9"/>
      <c r="Y473" s="9"/>
      <c r="AF473" s="9"/>
      <c r="AG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</row>
    <row r="474" spans="1:76" s="75" customFormat="1" x14ac:dyDescent="0.2">
      <c r="A474" s="21"/>
      <c r="B474" s="21"/>
      <c r="C474" s="21"/>
      <c r="D474" s="21"/>
      <c r="E474" s="21"/>
      <c r="F474" s="21"/>
      <c r="G474" s="21"/>
      <c r="L474" s="195"/>
      <c r="M474" s="195"/>
      <c r="X474" s="9"/>
      <c r="Y474" s="9"/>
      <c r="AF474" s="9"/>
      <c r="AG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</row>
    <row r="475" spans="1:76" s="75" customFormat="1" x14ac:dyDescent="0.2">
      <c r="A475" s="21"/>
      <c r="B475" s="21"/>
      <c r="C475" s="21"/>
      <c r="D475" s="21"/>
      <c r="E475" s="21"/>
      <c r="F475" s="21"/>
      <c r="G475" s="21"/>
      <c r="L475" s="195"/>
      <c r="M475" s="195"/>
      <c r="X475" s="9"/>
      <c r="Y475" s="9"/>
      <c r="AF475" s="9"/>
      <c r="AG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</row>
    <row r="476" spans="1:76" s="75" customFormat="1" x14ac:dyDescent="0.2">
      <c r="A476" s="21"/>
      <c r="B476" s="21"/>
      <c r="C476" s="21"/>
      <c r="D476" s="21"/>
      <c r="E476" s="21"/>
      <c r="F476" s="21"/>
      <c r="G476" s="21"/>
      <c r="L476" s="195"/>
      <c r="M476" s="195"/>
      <c r="X476" s="9"/>
      <c r="Y476" s="9"/>
      <c r="AF476" s="9"/>
      <c r="AG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</row>
    <row r="477" spans="1:76" s="75" customFormat="1" x14ac:dyDescent="0.2">
      <c r="A477" s="21"/>
      <c r="B477" s="21"/>
      <c r="C477" s="21"/>
      <c r="D477" s="21"/>
      <c r="E477" s="21"/>
      <c r="F477" s="21"/>
      <c r="G477" s="21"/>
      <c r="L477" s="195"/>
      <c r="M477" s="195"/>
      <c r="X477" s="9"/>
      <c r="Y477" s="9"/>
      <c r="AF477" s="9"/>
      <c r="AG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</row>
    <row r="478" spans="1:76" s="75" customFormat="1" x14ac:dyDescent="0.2">
      <c r="A478" s="21"/>
      <c r="B478" s="21"/>
      <c r="C478" s="21"/>
      <c r="D478" s="21"/>
      <c r="E478" s="21"/>
      <c r="F478" s="21"/>
      <c r="G478" s="21"/>
      <c r="L478" s="195"/>
      <c r="M478" s="195"/>
      <c r="X478" s="9"/>
      <c r="Y478" s="9"/>
      <c r="AF478" s="9"/>
      <c r="AG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</row>
    <row r="479" spans="1:76" s="75" customFormat="1" x14ac:dyDescent="0.2">
      <c r="A479" s="21"/>
      <c r="B479" s="21"/>
      <c r="C479" s="21"/>
      <c r="D479" s="21"/>
      <c r="E479" s="21"/>
      <c r="F479" s="21"/>
      <c r="G479" s="21"/>
      <c r="L479" s="195"/>
      <c r="M479" s="195"/>
      <c r="X479" s="9"/>
      <c r="Y479" s="9"/>
      <c r="AF479" s="9"/>
      <c r="AG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</row>
    <row r="480" spans="1:76" s="75" customFormat="1" x14ac:dyDescent="0.2">
      <c r="A480" s="21"/>
      <c r="B480" s="21"/>
      <c r="C480" s="21"/>
      <c r="D480" s="21"/>
      <c r="E480" s="21"/>
      <c r="F480" s="21"/>
      <c r="G480" s="21"/>
      <c r="L480" s="195"/>
      <c r="M480" s="195"/>
      <c r="X480" s="9"/>
      <c r="Y480" s="9"/>
      <c r="AF480" s="9"/>
      <c r="AG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</row>
    <row r="481" spans="1:76" s="75" customFormat="1" x14ac:dyDescent="0.2">
      <c r="A481" s="21"/>
      <c r="B481" s="21"/>
      <c r="C481" s="21"/>
      <c r="D481" s="21"/>
      <c r="E481" s="21"/>
      <c r="F481" s="21"/>
      <c r="G481" s="21"/>
      <c r="L481" s="195"/>
      <c r="M481" s="195"/>
      <c r="X481" s="9"/>
      <c r="Y481" s="9"/>
      <c r="AF481" s="9"/>
      <c r="AG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</row>
    <row r="482" spans="1:76" s="75" customFormat="1" x14ac:dyDescent="0.2">
      <c r="A482" s="21"/>
      <c r="B482" s="21"/>
      <c r="C482" s="21"/>
      <c r="D482" s="21"/>
      <c r="E482" s="21"/>
      <c r="F482" s="21"/>
      <c r="G482" s="21"/>
      <c r="L482" s="195"/>
      <c r="M482" s="195"/>
      <c r="X482" s="9"/>
      <c r="Y482" s="9"/>
      <c r="AF482" s="9"/>
      <c r="AG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</row>
    <row r="483" spans="1:76" s="75" customFormat="1" x14ac:dyDescent="0.2">
      <c r="A483" s="21"/>
      <c r="B483" s="21"/>
      <c r="C483" s="21"/>
      <c r="D483" s="21"/>
      <c r="E483" s="21"/>
      <c r="F483" s="21"/>
      <c r="G483" s="21"/>
      <c r="L483" s="195"/>
      <c r="M483" s="195"/>
      <c r="X483" s="9"/>
      <c r="Y483" s="9"/>
      <c r="AF483" s="9"/>
      <c r="AG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</row>
    <row r="484" spans="1:76" s="75" customFormat="1" x14ac:dyDescent="0.2">
      <c r="A484" s="21"/>
      <c r="B484" s="21"/>
      <c r="C484" s="21"/>
      <c r="D484" s="21"/>
      <c r="E484" s="21"/>
      <c r="F484" s="21"/>
      <c r="G484" s="21"/>
      <c r="L484" s="195"/>
      <c r="M484" s="195"/>
      <c r="X484" s="9"/>
      <c r="Y484" s="9"/>
      <c r="AF484" s="9"/>
      <c r="AG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</row>
    <row r="485" spans="1:76" s="75" customFormat="1" x14ac:dyDescent="0.2">
      <c r="A485" s="21"/>
      <c r="B485" s="21"/>
      <c r="C485" s="21"/>
      <c r="D485" s="21"/>
      <c r="E485" s="21"/>
      <c r="F485" s="21"/>
      <c r="G485" s="21"/>
      <c r="L485" s="195"/>
      <c r="M485" s="195"/>
      <c r="X485" s="9"/>
      <c r="Y485" s="9"/>
      <c r="AF485" s="9"/>
      <c r="AG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</row>
    <row r="486" spans="1:76" s="75" customFormat="1" x14ac:dyDescent="0.2">
      <c r="A486" s="21"/>
      <c r="B486" s="21"/>
      <c r="C486" s="21"/>
      <c r="D486" s="21"/>
      <c r="E486" s="21"/>
      <c r="F486" s="21"/>
      <c r="G486" s="21"/>
      <c r="L486" s="195"/>
      <c r="M486" s="195"/>
      <c r="X486" s="9"/>
      <c r="Y486" s="9"/>
      <c r="AF486" s="9"/>
      <c r="AG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</row>
    <row r="487" spans="1:76" s="75" customFormat="1" x14ac:dyDescent="0.2">
      <c r="A487" s="21"/>
      <c r="B487" s="21"/>
      <c r="C487" s="21"/>
      <c r="D487" s="21"/>
      <c r="E487" s="21"/>
      <c r="F487" s="21"/>
      <c r="G487" s="21"/>
      <c r="L487" s="195"/>
      <c r="M487" s="195"/>
      <c r="X487" s="9"/>
      <c r="Y487" s="9"/>
      <c r="AF487" s="9"/>
      <c r="AG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</row>
    <row r="488" spans="1:76" s="75" customFormat="1" x14ac:dyDescent="0.2">
      <c r="A488" s="21"/>
      <c r="B488" s="21"/>
      <c r="C488" s="21"/>
      <c r="D488" s="21"/>
      <c r="E488" s="21"/>
      <c r="F488" s="21"/>
      <c r="G488" s="21"/>
      <c r="L488" s="195"/>
      <c r="M488" s="195"/>
      <c r="X488" s="9"/>
      <c r="Y488" s="9"/>
      <c r="AF488" s="9"/>
      <c r="AG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</row>
    <row r="489" spans="1:76" s="75" customFormat="1" x14ac:dyDescent="0.2">
      <c r="A489" s="21"/>
      <c r="B489" s="21"/>
      <c r="C489" s="21"/>
      <c r="D489" s="21"/>
      <c r="E489" s="21"/>
      <c r="F489" s="21"/>
      <c r="G489" s="21"/>
      <c r="L489" s="195"/>
      <c r="M489" s="195"/>
      <c r="X489" s="9"/>
      <c r="Y489" s="9"/>
      <c r="AF489" s="9"/>
      <c r="AG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</row>
    <row r="490" spans="1:76" s="75" customFormat="1" x14ac:dyDescent="0.2">
      <c r="A490" s="21"/>
      <c r="B490" s="21"/>
      <c r="C490" s="21"/>
      <c r="D490" s="21"/>
      <c r="E490" s="21"/>
      <c r="F490" s="21"/>
      <c r="G490" s="21"/>
      <c r="L490" s="195"/>
      <c r="M490" s="195"/>
      <c r="X490" s="9"/>
      <c r="Y490" s="9"/>
      <c r="AF490" s="9"/>
      <c r="AG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</row>
    <row r="491" spans="1:76" s="75" customFormat="1" x14ac:dyDescent="0.2">
      <c r="A491" s="21"/>
      <c r="B491" s="21"/>
      <c r="C491" s="21"/>
      <c r="D491" s="21"/>
      <c r="E491" s="21"/>
      <c r="F491" s="21"/>
      <c r="G491" s="21"/>
      <c r="L491" s="195"/>
      <c r="M491" s="195"/>
      <c r="X491" s="9"/>
      <c r="Y491" s="9"/>
      <c r="AF491" s="9"/>
      <c r="AG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</row>
    <row r="492" spans="1:76" s="75" customFormat="1" x14ac:dyDescent="0.2">
      <c r="A492" s="21"/>
      <c r="B492" s="21"/>
      <c r="C492" s="21"/>
      <c r="D492" s="21"/>
      <c r="E492" s="21"/>
      <c r="F492" s="21"/>
      <c r="G492" s="21"/>
      <c r="L492" s="195"/>
      <c r="M492" s="195"/>
      <c r="X492" s="9"/>
      <c r="Y492" s="9"/>
      <c r="AF492" s="9"/>
      <c r="AG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</row>
    <row r="493" spans="1:76" s="75" customFormat="1" x14ac:dyDescent="0.2">
      <c r="A493" s="21"/>
      <c r="B493" s="21"/>
      <c r="C493" s="21"/>
      <c r="D493" s="21"/>
      <c r="E493" s="21"/>
      <c r="F493" s="21"/>
      <c r="G493" s="21"/>
      <c r="L493" s="195"/>
      <c r="M493" s="195"/>
      <c r="X493" s="9"/>
      <c r="Y493" s="9"/>
      <c r="AF493" s="9"/>
      <c r="AG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</row>
    <row r="494" spans="1:76" s="75" customFormat="1" x14ac:dyDescent="0.2">
      <c r="A494" s="21"/>
      <c r="B494" s="21"/>
      <c r="C494" s="21"/>
      <c r="D494" s="21"/>
      <c r="E494" s="21"/>
      <c r="F494" s="21"/>
      <c r="G494" s="21"/>
      <c r="L494" s="195"/>
      <c r="M494" s="195"/>
      <c r="X494" s="9"/>
      <c r="Y494" s="9"/>
      <c r="AF494" s="9"/>
      <c r="AG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</row>
    <row r="495" spans="1:76" s="75" customFormat="1" x14ac:dyDescent="0.2">
      <c r="A495" s="21"/>
      <c r="B495" s="21"/>
      <c r="C495" s="21"/>
      <c r="D495" s="21"/>
      <c r="E495" s="21"/>
      <c r="F495" s="21"/>
      <c r="G495" s="21"/>
      <c r="L495" s="195"/>
      <c r="M495" s="195"/>
      <c r="X495" s="9"/>
      <c r="Y495" s="9"/>
      <c r="AF495" s="9"/>
      <c r="AG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</row>
    <row r="496" spans="1:76" s="75" customFormat="1" x14ac:dyDescent="0.2">
      <c r="A496" s="21"/>
      <c r="B496" s="21"/>
      <c r="C496" s="21"/>
      <c r="D496" s="21"/>
      <c r="E496" s="21"/>
      <c r="F496" s="21"/>
      <c r="G496" s="21"/>
      <c r="L496" s="195"/>
      <c r="M496" s="195"/>
      <c r="X496" s="9"/>
      <c r="Y496" s="9"/>
      <c r="AF496" s="9"/>
      <c r="AG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</row>
    <row r="497" spans="1:76" s="75" customFormat="1" x14ac:dyDescent="0.2">
      <c r="A497" s="21"/>
      <c r="B497" s="21"/>
      <c r="C497" s="21"/>
      <c r="D497" s="21"/>
      <c r="E497" s="21"/>
      <c r="F497" s="21"/>
      <c r="G497" s="21"/>
      <c r="L497" s="195"/>
      <c r="M497" s="195"/>
      <c r="X497" s="9"/>
      <c r="Y497" s="9"/>
      <c r="AF497" s="9"/>
      <c r="AG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</row>
    <row r="498" spans="1:76" s="75" customFormat="1" x14ac:dyDescent="0.2">
      <c r="A498" s="21"/>
      <c r="B498" s="21"/>
      <c r="C498" s="21"/>
      <c r="D498" s="21"/>
      <c r="E498" s="21"/>
      <c r="F498" s="21"/>
      <c r="G498" s="21"/>
      <c r="L498" s="195"/>
      <c r="M498" s="195"/>
      <c r="X498" s="9"/>
      <c r="Y498" s="9"/>
      <c r="AF498" s="9"/>
      <c r="AG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</row>
    <row r="499" spans="1:76" s="75" customFormat="1" x14ac:dyDescent="0.2">
      <c r="A499" s="21"/>
      <c r="B499" s="21"/>
      <c r="C499" s="21"/>
      <c r="D499" s="21"/>
      <c r="E499" s="21"/>
      <c r="F499" s="21"/>
      <c r="G499" s="21"/>
      <c r="L499" s="195"/>
      <c r="M499" s="195"/>
      <c r="X499" s="9"/>
      <c r="Y499" s="9"/>
      <c r="AF499" s="9"/>
      <c r="AG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</row>
    <row r="500" spans="1:76" s="75" customFormat="1" x14ac:dyDescent="0.2">
      <c r="A500" s="21"/>
      <c r="B500" s="21"/>
      <c r="C500" s="21"/>
      <c r="D500" s="21"/>
      <c r="E500" s="21"/>
      <c r="F500" s="21"/>
      <c r="G500" s="21"/>
      <c r="L500" s="195"/>
      <c r="M500" s="195"/>
      <c r="X500" s="9"/>
      <c r="Y500" s="9"/>
      <c r="AF500" s="9"/>
      <c r="AG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</row>
    <row r="501" spans="1:76" s="75" customFormat="1" x14ac:dyDescent="0.2">
      <c r="A501" s="21"/>
      <c r="B501" s="21"/>
      <c r="C501" s="21"/>
      <c r="D501" s="21"/>
      <c r="E501" s="21"/>
      <c r="F501" s="21"/>
      <c r="G501" s="21"/>
      <c r="L501" s="195"/>
      <c r="M501" s="195"/>
      <c r="X501" s="9"/>
      <c r="Y501" s="9"/>
      <c r="AF501" s="9"/>
      <c r="AG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</row>
    <row r="502" spans="1:76" s="75" customFormat="1" x14ac:dyDescent="0.2">
      <c r="A502" s="21"/>
      <c r="B502" s="21"/>
      <c r="C502" s="21"/>
      <c r="D502" s="21"/>
      <c r="E502" s="21"/>
      <c r="F502" s="21"/>
      <c r="G502" s="21"/>
      <c r="L502" s="195"/>
      <c r="M502" s="195"/>
      <c r="X502" s="9"/>
      <c r="Y502" s="9"/>
      <c r="AF502" s="9"/>
      <c r="AG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</row>
    <row r="503" spans="1:76" s="75" customFormat="1" x14ac:dyDescent="0.2">
      <c r="A503" s="21"/>
      <c r="B503" s="21"/>
      <c r="C503" s="21"/>
      <c r="D503" s="21"/>
      <c r="E503" s="21"/>
      <c r="F503" s="21"/>
      <c r="G503" s="21"/>
      <c r="L503" s="195"/>
      <c r="M503" s="195"/>
      <c r="X503" s="9"/>
      <c r="Y503" s="9"/>
      <c r="AF503" s="9"/>
      <c r="AG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</row>
    <row r="504" spans="1:76" s="75" customFormat="1" x14ac:dyDescent="0.2">
      <c r="A504" s="21"/>
      <c r="B504" s="21"/>
      <c r="C504" s="21"/>
      <c r="D504" s="21"/>
      <c r="E504" s="21"/>
      <c r="F504" s="21"/>
      <c r="G504" s="21"/>
      <c r="L504" s="195"/>
      <c r="M504" s="195"/>
      <c r="X504" s="9"/>
      <c r="Y504" s="9"/>
      <c r="AF504" s="9"/>
      <c r="AG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</row>
    <row r="505" spans="1:76" s="75" customFormat="1" x14ac:dyDescent="0.2">
      <c r="A505" s="21"/>
      <c r="B505" s="21"/>
      <c r="C505" s="21"/>
      <c r="D505" s="21"/>
      <c r="E505" s="21"/>
      <c r="F505" s="21"/>
      <c r="G505" s="21"/>
      <c r="L505" s="195"/>
      <c r="M505" s="195"/>
      <c r="X505" s="9"/>
      <c r="Y505" s="9"/>
      <c r="AF505" s="9"/>
      <c r="AG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</row>
    <row r="506" spans="1:76" s="75" customFormat="1" x14ac:dyDescent="0.2">
      <c r="A506" s="21"/>
      <c r="B506" s="21"/>
      <c r="C506" s="21"/>
      <c r="D506" s="21"/>
      <c r="E506" s="21"/>
      <c r="F506" s="21"/>
      <c r="G506" s="21"/>
      <c r="L506" s="195"/>
      <c r="M506" s="195"/>
      <c r="X506" s="9"/>
      <c r="Y506" s="9"/>
      <c r="AF506" s="9"/>
      <c r="AG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</row>
    <row r="507" spans="1:76" s="75" customFormat="1" x14ac:dyDescent="0.2">
      <c r="A507" s="21"/>
      <c r="B507" s="21"/>
      <c r="C507" s="21"/>
      <c r="D507" s="21"/>
      <c r="E507" s="21"/>
      <c r="F507" s="21"/>
      <c r="G507" s="21"/>
      <c r="L507" s="195"/>
      <c r="M507" s="195"/>
      <c r="X507" s="9"/>
      <c r="Y507" s="9"/>
      <c r="AF507" s="9"/>
      <c r="AG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</row>
    <row r="508" spans="1:76" s="75" customFormat="1" x14ac:dyDescent="0.2">
      <c r="A508" s="21"/>
      <c r="B508" s="21"/>
      <c r="C508" s="21"/>
      <c r="D508" s="21"/>
      <c r="E508" s="21"/>
      <c r="F508" s="21"/>
      <c r="G508" s="21"/>
      <c r="L508" s="195"/>
      <c r="M508" s="195"/>
      <c r="X508" s="9"/>
      <c r="Y508" s="9"/>
      <c r="AF508" s="9"/>
      <c r="AG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</row>
    <row r="509" spans="1:76" s="75" customFormat="1" x14ac:dyDescent="0.2">
      <c r="A509" s="21"/>
      <c r="B509" s="21"/>
      <c r="C509" s="21"/>
      <c r="D509" s="21"/>
      <c r="E509" s="21"/>
      <c r="F509" s="21"/>
      <c r="G509" s="21"/>
      <c r="L509" s="195"/>
      <c r="M509" s="195"/>
      <c r="X509" s="9"/>
      <c r="Y509" s="9"/>
      <c r="AF509" s="9"/>
      <c r="AG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</row>
    <row r="510" spans="1:76" s="75" customFormat="1" x14ac:dyDescent="0.2">
      <c r="A510" s="21"/>
      <c r="B510" s="21"/>
      <c r="C510" s="21"/>
      <c r="D510" s="21"/>
      <c r="E510" s="21"/>
      <c r="F510" s="21"/>
      <c r="G510" s="21"/>
      <c r="L510" s="195"/>
      <c r="M510" s="195"/>
      <c r="X510" s="9"/>
      <c r="Y510" s="9"/>
      <c r="AF510" s="9"/>
      <c r="AG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</row>
    <row r="511" spans="1:76" s="75" customFormat="1" x14ac:dyDescent="0.2">
      <c r="A511" s="21"/>
      <c r="B511" s="21"/>
      <c r="C511" s="21"/>
      <c r="D511" s="21"/>
      <c r="E511" s="21"/>
      <c r="F511" s="21"/>
      <c r="G511" s="21"/>
      <c r="L511" s="195"/>
      <c r="M511" s="195"/>
      <c r="X511" s="9"/>
      <c r="Y511" s="9"/>
      <c r="AF511" s="9"/>
      <c r="AG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</row>
    <row r="512" spans="1:76" s="75" customFormat="1" x14ac:dyDescent="0.2">
      <c r="A512" s="21"/>
      <c r="B512" s="21"/>
      <c r="C512" s="21"/>
      <c r="D512" s="21"/>
      <c r="E512" s="21"/>
      <c r="F512" s="21"/>
      <c r="G512" s="21"/>
      <c r="L512" s="195"/>
      <c r="M512" s="195"/>
      <c r="X512" s="9"/>
      <c r="Y512" s="9"/>
      <c r="AF512" s="9"/>
      <c r="AG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</row>
    <row r="513" spans="1:76" s="75" customFormat="1" x14ac:dyDescent="0.2">
      <c r="A513" s="21"/>
      <c r="B513" s="21"/>
      <c r="C513" s="21"/>
      <c r="D513" s="21"/>
      <c r="E513" s="21"/>
      <c r="F513" s="21"/>
      <c r="G513" s="21"/>
      <c r="L513" s="195"/>
      <c r="M513" s="195"/>
      <c r="X513" s="9"/>
      <c r="Y513" s="9"/>
      <c r="AF513" s="9"/>
      <c r="AG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</row>
    <row r="514" spans="1:76" s="75" customFormat="1" x14ac:dyDescent="0.2">
      <c r="A514" s="21"/>
      <c r="B514" s="21"/>
      <c r="C514" s="21"/>
      <c r="D514" s="21"/>
      <c r="E514" s="21"/>
      <c r="F514" s="21"/>
      <c r="G514" s="21"/>
      <c r="L514" s="195"/>
      <c r="M514" s="195"/>
      <c r="X514" s="9"/>
      <c r="Y514" s="9"/>
      <c r="AF514" s="9"/>
      <c r="AG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</row>
    <row r="515" spans="1:76" s="75" customFormat="1" x14ac:dyDescent="0.2">
      <c r="A515" s="21"/>
      <c r="B515" s="21"/>
      <c r="C515" s="21"/>
      <c r="D515" s="21"/>
      <c r="E515" s="21"/>
      <c r="F515" s="21"/>
      <c r="G515" s="21"/>
      <c r="L515" s="195"/>
      <c r="M515" s="195"/>
      <c r="X515" s="9"/>
      <c r="Y515" s="9"/>
      <c r="AF515" s="9"/>
      <c r="AG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</row>
    <row r="516" spans="1:76" s="75" customFormat="1" x14ac:dyDescent="0.2">
      <c r="A516" s="21"/>
      <c r="B516" s="21"/>
      <c r="C516" s="21"/>
      <c r="D516" s="21"/>
      <c r="E516" s="21"/>
      <c r="F516" s="21"/>
      <c r="G516" s="21"/>
      <c r="L516" s="195"/>
      <c r="M516" s="195"/>
      <c r="X516" s="9"/>
      <c r="Y516" s="9"/>
      <c r="AF516" s="9"/>
      <c r="AG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</row>
    <row r="517" spans="1:76" s="75" customFormat="1" x14ac:dyDescent="0.2">
      <c r="A517" s="21"/>
      <c r="B517" s="21"/>
      <c r="C517" s="21"/>
      <c r="D517" s="21"/>
      <c r="E517" s="21"/>
      <c r="F517" s="21"/>
      <c r="G517" s="21"/>
      <c r="L517" s="195"/>
      <c r="M517" s="195"/>
      <c r="X517" s="9"/>
      <c r="Y517" s="9"/>
      <c r="AF517" s="9"/>
      <c r="AG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</row>
    <row r="518" spans="1:76" s="75" customFormat="1" x14ac:dyDescent="0.2">
      <c r="A518" s="21"/>
      <c r="B518" s="21"/>
      <c r="C518" s="21"/>
      <c r="D518" s="21"/>
      <c r="E518" s="21"/>
      <c r="F518" s="21"/>
      <c r="G518" s="21"/>
      <c r="L518" s="195"/>
      <c r="M518" s="195"/>
      <c r="X518" s="9"/>
      <c r="Y518" s="9"/>
      <c r="AF518" s="9"/>
      <c r="AG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</row>
    <row r="519" spans="1:76" s="75" customFormat="1" x14ac:dyDescent="0.2">
      <c r="A519" s="21"/>
      <c r="B519" s="21"/>
      <c r="C519" s="21"/>
      <c r="D519" s="21"/>
      <c r="E519" s="21"/>
      <c r="F519" s="21"/>
      <c r="G519" s="21"/>
      <c r="L519" s="195"/>
      <c r="M519" s="195"/>
      <c r="X519" s="9"/>
      <c r="Y519" s="9"/>
      <c r="AF519" s="9"/>
      <c r="AG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</row>
    <row r="520" spans="1:76" s="75" customFormat="1" x14ac:dyDescent="0.2">
      <c r="A520" s="21"/>
      <c r="B520" s="21"/>
      <c r="C520" s="21"/>
      <c r="D520" s="21"/>
      <c r="E520" s="21"/>
      <c r="F520" s="21"/>
      <c r="G520" s="21"/>
      <c r="L520" s="195"/>
      <c r="M520" s="195"/>
      <c r="X520" s="9"/>
      <c r="Y520" s="9"/>
      <c r="AF520" s="9"/>
      <c r="AG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</row>
    <row r="521" spans="1:76" s="75" customFormat="1" x14ac:dyDescent="0.2">
      <c r="A521" s="21"/>
      <c r="B521" s="21"/>
      <c r="C521" s="21"/>
      <c r="D521" s="21"/>
      <c r="E521" s="21"/>
      <c r="F521" s="21"/>
      <c r="G521" s="21"/>
      <c r="L521" s="195"/>
      <c r="M521" s="195"/>
      <c r="X521" s="9"/>
      <c r="Y521" s="9"/>
      <c r="AF521" s="9"/>
      <c r="AG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</row>
    <row r="522" spans="1:76" s="75" customFormat="1" x14ac:dyDescent="0.2">
      <c r="A522" s="21"/>
      <c r="B522" s="21"/>
      <c r="C522" s="21"/>
      <c r="D522" s="21"/>
      <c r="E522" s="21"/>
      <c r="F522" s="21"/>
      <c r="G522" s="21"/>
      <c r="L522" s="195"/>
      <c r="M522" s="195"/>
      <c r="X522" s="9"/>
      <c r="Y522" s="9"/>
      <c r="AF522" s="9"/>
      <c r="AG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</row>
    <row r="523" spans="1:76" s="75" customFormat="1" x14ac:dyDescent="0.2">
      <c r="A523" s="21"/>
      <c r="B523" s="21"/>
      <c r="C523" s="21"/>
      <c r="D523" s="21"/>
      <c r="E523" s="21"/>
      <c r="F523" s="21"/>
      <c r="G523" s="21"/>
      <c r="L523" s="195"/>
      <c r="M523" s="195"/>
      <c r="X523" s="9"/>
      <c r="Y523" s="9"/>
      <c r="AF523" s="9"/>
      <c r="AG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</row>
    <row r="524" spans="1:76" s="75" customFormat="1" x14ac:dyDescent="0.2">
      <c r="A524" s="21"/>
      <c r="B524" s="21"/>
      <c r="C524" s="21"/>
      <c r="D524" s="21"/>
      <c r="E524" s="21"/>
      <c r="F524" s="21"/>
      <c r="G524" s="21"/>
      <c r="L524" s="195"/>
      <c r="M524" s="195"/>
      <c r="X524" s="9"/>
      <c r="Y524" s="9"/>
      <c r="AF524" s="9"/>
      <c r="AG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</row>
    <row r="525" spans="1:76" s="75" customFormat="1" x14ac:dyDescent="0.2">
      <c r="A525" s="21"/>
      <c r="B525" s="21"/>
      <c r="C525" s="21"/>
      <c r="D525" s="21"/>
      <c r="E525" s="21"/>
      <c r="F525" s="21"/>
      <c r="G525" s="21"/>
      <c r="L525" s="195"/>
      <c r="M525" s="195"/>
      <c r="X525" s="9"/>
      <c r="Y525" s="9"/>
      <c r="AF525" s="9"/>
      <c r="AG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</row>
    <row r="526" spans="1:76" s="75" customFormat="1" x14ac:dyDescent="0.2">
      <c r="A526" s="21"/>
      <c r="B526" s="21"/>
      <c r="C526" s="21"/>
      <c r="D526" s="21"/>
      <c r="E526" s="21"/>
      <c r="F526" s="21"/>
      <c r="G526" s="21"/>
      <c r="L526" s="195"/>
      <c r="M526" s="195"/>
      <c r="X526" s="9"/>
      <c r="Y526" s="9"/>
      <c r="AF526" s="9"/>
      <c r="AG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</row>
    <row r="527" spans="1:76" s="75" customFormat="1" x14ac:dyDescent="0.2">
      <c r="A527" s="21"/>
      <c r="B527" s="21"/>
      <c r="C527" s="21"/>
      <c r="D527" s="21"/>
      <c r="E527" s="21"/>
      <c r="F527" s="21"/>
      <c r="G527" s="21"/>
      <c r="L527" s="195"/>
      <c r="M527" s="195"/>
      <c r="X527" s="9"/>
      <c r="Y527" s="9"/>
      <c r="AF527" s="9"/>
      <c r="AG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</row>
    <row r="528" spans="1:76" s="75" customFormat="1" x14ac:dyDescent="0.2">
      <c r="A528" s="21"/>
      <c r="B528" s="21"/>
      <c r="C528" s="21"/>
      <c r="D528" s="21"/>
      <c r="E528" s="21"/>
      <c r="F528" s="21"/>
      <c r="G528" s="21"/>
      <c r="L528" s="195"/>
      <c r="M528" s="195"/>
      <c r="X528" s="9"/>
      <c r="Y528" s="9"/>
      <c r="AF528" s="9"/>
      <c r="AG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</row>
    <row r="529" spans="1:76" s="75" customFormat="1" x14ac:dyDescent="0.2">
      <c r="A529" s="21"/>
      <c r="B529" s="21"/>
      <c r="C529" s="21"/>
      <c r="D529" s="21"/>
      <c r="E529" s="21"/>
      <c r="F529" s="21"/>
      <c r="G529" s="21"/>
      <c r="L529" s="195"/>
      <c r="M529" s="195"/>
      <c r="X529" s="9"/>
      <c r="Y529" s="9"/>
      <c r="AF529" s="9"/>
      <c r="AG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</row>
    <row r="530" spans="1:76" s="75" customFormat="1" x14ac:dyDescent="0.2">
      <c r="A530" s="21"/>
      <c r="B530" s="21"/>
      <c r="C530" s="21"/>
      <c r="D530" s="21"/>
      <c r="E530" s="21"/>
      <c r="F530" s="21"/>
      <c r="G530" s="21"/>
      <c r="L530" s="195"/>
      <c r="M530" s="195"/>
      <c r="X530" s="9"/>
      <c r="Y530" s="9"/>
      <c r="AF530" s="9"/>
      <c r="AG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</row>
    <row r="531" spans="1:76" s="75" customFormat="1" x14ac:dyDescent="0.2">
      <c r="A531" s="21"/>
      <c r="B531" s="21"/>
      <c r="C531" s="21"/>
      <c r="D531" s="21"/>
      <c r="E531" s="21"/>
      <c r="F531" s="21"/>
      <c r="G531" s="21"/>
      <c r="L531" s="195"/>
      <c r="M531" s="195"/>
      <c r="X531" s="9"/>
      <c r="Y531" s="9"/>
      <c r="AF531" s="9"/>
      <c r="AG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</row>
    <row r="532" spans="1:76" s="75" customFormat="1" x14ac:dyDescent="0.2">
      <c r="A532" s="21"/>
      <c r="B532" s="21"/>
      <c r="C532" s="21"/>
      <c r="D532" s="21"/>
      <c r="E532" s="21"/>
      <c r="F532" s="21"/>
      <c r="G532" s="21"/>
      <c r="L532" s="195"/>
      <c r="M532" s="195"/>
      <c r="X532" s="9"/>
      <c r="Y532" s="9"/>
      <c r="AF532" s="9"/>
      <c r="AG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</row>
    <row r="533" spans="1:76" s="75" customFormat="1" x14ac:dyDescent="0.2">
      <c r="A533" s="21"/>
      <c r="B533" s="21"/>
      <c r="C533" s="21"/>
      <c r="D533" s="21"/>
      <c r="E533" s="21"/>
      <c r="F533" s="21"/>
      <c r="G533" s="21"/>
      <c r="L533" s="195"/>
      <c r="M533" s="195"/>
      <c r="X533" s="9"/>
      <c r="Y533" s="9"/>
      <c r="AF533" s="9"/>
      <c r="AG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</row>
    <row r="534" spans="1:76" s="75" customFormat="1" x14ac:dyDescent="0.2">
      <c r="A534" s="21"/>
      <c r="B534" s="21"/>
      <c r="C534" s="21"/>
      <c r="D534" s="21"/>
      <c r="E534" s="21"/>
      <c r="F534" s="21"/>
      <c r="G534" s="21"/>
      <c r="L534" s="195"/>
      <c r="M534" s="195"/>
      <c r="X534" s="9"/>
      <c r="Y534" s="9"/>
      <c r="AF534" s="9"/>
      <c r="AG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</row>
    <row r="535" spans="1:76" s="75" customFormat="1" x14ac:dyDescent="0.2">
      <c r="A535" s="21"/>
      <c r="B535" s="21"/>
      <c r="C535" s="21"/>
      <c r="D535" s="21"/>
      <c r="E535" s="21"/>
      <c r="F535" s="21"/>
      <c r="G535" s="21"/>
      <c r="L535" s="195"/>
      <c r="M535" s="195"/>
      <c r="X535" s="9"/>
      <c r="Y535" s="9"/>
      <c r="AF535" s="9"/>
      <c r="AG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</row>
    <row r="536" spans="1:76" s="75" customFormat="1" x14ac:dyDescent="0.2">
      <c r="A536" s="21"/>
      <c r="B536" s="21"/>
      <c r="C536" s="21"/>
      <c r="D536" s="21"/>
      <c r="E536" s="21"/>
      <c r="F536" s="21"/>
      <c r="G536" s="21"/>
      <c r="L536" s="195"/>
      <c r="M536" s="195"/>
      <c r="X536" s="9"/>
      <c r="Y536" s="9"/>
      <c r="AF536" s="9"/>
      <c r="AG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</row>
    <row r="537" spans="1:76" s="75" customFormat="1" x14ac:dyDescent="0.2">
      <c r="A537" s="21"/>
      <c r="B537" s="21"/>
      <c r="C537" s="21"/>
      <c r="D537" s="21"/>
      <c r="E537" s="21"/>
      <c r="F537" s="21"/>
      <c r="G537" s="21"/>
      <c r="L537" s="195"/>
      <c r="M537" s="195"/>
      <c r="X537" s="9"/>
      <c r="Y537" s="9"/>
      <c r="AF537" s="9"/>
      <c r="AG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</row>
    <row r="538" spans="1:76" s="75" customFormat="1" x14ac:dyDescent="0.2">
      <c r="A538" s="21"/>
      <c r="B538" s="21"/>
      <c r="C538" s="21"/>
      <c r="D538" s="21"/>
      <c r="E538" s="21"/>
      <c r="F538" s="21"/>
      <c r="G538" s="21"/>
      <c r="L538" s="195"/>
      <c r="M538" s="195"/>
      <c r="X538" s="9"/>
      <c r="Y538" s="9"/>
      <c r="AF538" s="9"/>
      <c r="AG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</row>
    <row r="539" spans="1:76" s="75" customFormat="1" x14ac:dyDescent="0.2">
      <c r="A539" s="21"/>
      <c r="B539" s="21"/>
      <c r="C539" s="21"/>
      <c r="D539" s="21"/>
      <c r="E539" s="21"/>
      <c r="F539" s="21"/>
      <c r="G539" s="21"/>
      <c r="L539" s="195"/>
      <c r="M539" s="195"/>
      <c r="X539" s="9"/>
      <c r="Y539" s="9"/>
      <c r="AF539" s="9"/>
      <c r="AG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</row>
    <row r="540" spans="1:76" s="75" customFormat="1" x14ac:dyDescent="0.2">
      <c r="A540" s="21"/>
      <c r="B540" s="21"/>
      <c r="C540" s="21"/>
      <c r="D540" s="21"/>
      <c r="E540" s="21"/>
      <c r="F540" s="21"/>
      <c r="G540" s="21"/>
      <c r="L540" s="195"/>
      <c r="M540" s="195"/>
      <c r="X540" s="9"/>
      <c r="Y540" s="9"/>
      <c r="AF540" s="9"/>
      <c r="AG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</row>
    <row r="541" spans="1:76" s="75" customFormat="1" x14ac:dyDescent="0.2">
      <c r="A541" s="21"/>
      <c r="B541" s="21"/>
      <c r="C541" s="21"/>
      <c r="D541" s="21"/>
      <c r="E541" s="21"/>
      <c r="F541" s="21"/>
      <c r="G541" s="21"/>
      <c r="L541" s="195"/>
      <c r="M541" s="195"/>
      <c r="X541" s="9"/>
      <c r="Y541" s="9"/>
      <c r="AF541" s="9"/>
      <c r="AG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</row>
    <row r="542" spans="1:76" s="75" customFormat="1" x14ac:dyDescent="0.2">
      <c r="A542" s="21"/>
      <c r="B542" s="21"/>
      <c r="C542" s="21"/>
      <c r="D542" s="21"/>
      <c r="E542" s="21"/>
      <c r="F542" s="21"/>
      <c r="G542" s="21"/>
      <c r="L542" s="195"/>
      <c r="M542" s="195"/>
      <c r="X542" s="9"/>
      <c r="Y542" s="9"/>
      <c r="AF542" s="9"/>
      <c r="AG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</row>
    <row r="543" spans="1:76" s="75" customFormat="1" x14ac:dyDescent="0.2">
      <c r="A543" s="21"/>
      <c r="B543" s="21"/>
      <c r="C543" s="21"/>
      <c r="D543" s="21"/>
      <c r="E543" s="21"/>
      <c r="F543" s="21"/>
      <c r="G543" s="21"/>
      <c r="L543" s="195"/>
      <c r="M543" s="195"/>
      <c r="X543" s="9"/>
      <c r="Y543" s="9"/>
      <c r="AF543" s="9"/>
      <c r="AG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</row>
    <row r="544" spans="1:76" s="75" customFormat="1" x14ac:dyDescent="0.2">
      <c r="A544" s="21"/>
      <c r="B544" s="21"/>
      <c r="C544" s="21"/>
      <c r="D544" s="21"/>
      <c r="E544" s="21"/>
      <c r="F544" s="21"/>
      <c r="G544" s="21"/>
      <c r="L544" s="195"/>
      <c r="M544" s="195"/>
      <c r="X544" s="9"/>
      <c r="Y544" s="9"/>
      <c r="AF544" s="9"/>
      <c r="AG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</row>
    <row r="545" spans="1:76" s="75" customFormat="1" x14ac:dyDescent="0.2">
      <c r="A545" s="21"/>
      <c r="B545" s="21"/>
      <c r="C545" s="21"/>
      <c r="D545" s="21"/>
      <c r="E545" s="21"/>
      <c r="F545" s="21"/>
      <c r="G545" s="21"/>
      <c r="L545" s="195"/>
      <c r="M545" s="195"/>
      <c r="X545" s="9"/>
      <c r="Y545" s="9"/>
      <c r="AF545" s="9"/>
      <c r="AG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</row>
    <row r="546" spans="1:76" s="75" customFormat="1" x14ac:dyDescent="0.2">
      <c r="A546" s="21"/>
      <c r="B546" s="21"/>
      <c r="C546" s="21"/>
      <c r="D546" s="21"/>
      <c r="E546" s="21"/>
      <c r="F546" s="21"/>
      <c r="G546" s="21"/>
      <c r="L546" s="195"/>
      <c r="M546" s="195"/>
      <c r="X546" s="9"/>
      <c r="Y546" s="9"/>
      <c r="AF546" s="9"/>
      <c r="AG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</row>
    <row r="547" spans="1:76" s="75" customFormat="1" x14ac:dyDescent="0.2">
      <c r="A547" s="21"/>
      <c r="B547" s="21"/>
      <c r="C547" s="21"/>
      <c r="D547" s="21"/>
      <c r="E547" s="21"/>
      <c r="F547" s="21"/>
      <c r="G547" s="21"/>
      <c r="L547" s="195"/>
      <c r="M547" s="195"/>
      <c r="X547" s="9"/>
      <c r="Y547" s="9"/>
      <c r="AF547" s="9"/>
      <c r="AG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</row>
    <row r="548" spans="1:76" s="75" customFormat="1" x14ac:dyDescent="0.2">
      <c r="A548" s="21"/>
      <c r="B548" s="21"/>
      <c r="C548" s="21"/>
      <c r="D548" s="21"/>
      <c r="E548" s="21"/>
      <c r="F548" s="21"/>
      <c r="G548" s="21"/>
      <c r="L548" s="195"/>
      <c r="M548" s="195"/>
      <c r="X548" s="9"/>
      <c r="Y548" s="9"/>
      <c r="AF548" s="9"/>
      <c r="AG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</row>
    <row r="549" spans="1:76" s="75" customFormat="1" x14ac:dyDescent="0.2">
      <c r="A549" s="21"/>
      <c r="B549" s="21"/>
      <c r="C549" s="21"/>
      <c r="D549" s="21"/>
      <c r="E549" s="21"/>
      <c r="F549" s="21"/>
      <c r="G549" s="21"/>
      <c r="L549" s="195"/>
      <c r="M549" s="195"/>
      <c r="X549" s="9"/>
      <c r="Y549" s="9"/>
      <c r="AF549" s="9"/>
      <c r="AG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</row>
    <row r="550" spans="1:76" s="75" customFormat="1" x14ac:dyDescent="0.2">
      <c r="A550" s="21"/>
      <c r="B550" s="21"/>
      <c r="C550" s="21"/>
      <c r="D550" s="21"/>
      <c r="E550" s="21"/>
      <c r="F550" s="21"/>
      <c r="G550" s="21"/>
      <c r="L550" s="195"/>
      <c r="M550" s="195"/>
      <c r="X550" s="9"/>
      <c r="Y550" s="9"/>
      <c r="AF550" s="9"/>
      <c r="AG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</row>
    <row r="551" spans="1:76" s="75" customFormat="1" x14ac:dyDescent="0.2">
      <c r="A551" s="21"/>
      <c r="B551" s="21"/>
      <c r="C551" s="21"/>
      <c r="D551" s="21"/>
      <c r="E551" s="21"/>
      <c r="F551" s="21"/>
      <c r="G551" s="21"/>
      <c r="L551" s="195"/>
      <c r="M551" s="195"/>
      <c r="X551" s="9"/>
      <c r="Y551" s="9"/>
      <c r="AF551" s="9"/>
      <c r="AG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</row>
    <row r="552" spans="1:76" s="75" customFormat="1" x14ac:dyDescent="0.2">
      <c r="A552" s="21"/>
      <c r="B552" s="21"/>
      <c r="C552" s="21"/>
      <c r="D552" s="21"/>
      <c r="E552" s="21"/>
      <c r="F552" s="21"/>
      <c r="G552" s="21"/>
      <c r="L552" s="195"/>
      <c r="M552" s="195"/>
      <c r="X552" s="9"/>
      <c r="Y552" s="9"/>
      <c r="AF552" s="9"/>
      <c r="AG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</row>
    <row r="553" spans="1:76" s="75" customFormat="1" x14ac:dyDescent="0.2">
      <c r="A553" s="21"/>
      <c r="B553" s="21"/>
      <c r="C553" s="21"/>
      <c r="D553" s="21"/>
      <c r="E553" s="21"/>
      <c r="F553" s="21"/>
      <c r="G553" s="21"/>
      <c r="L553" s="195"/>
      <c r="M553" s="195"/>
      <c r="X553" s="9"/>
      <c r="Y553" s="9"/>
      <c r="AF553" s="9"/>
      <c r="AG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</row>
    <row r="554" spans="1:76" s="75" customFormat="1" x14ac:dyDescent="0.2">
      <c r="A554" s="21"/>
      <c r="B554" s="21"/>
      <c r="C554" s="21"/>
      <c r="D554" s="21"/>
      <c r="E554" s="21"/>
      <c r="F554" s="21"/>
      <c r="G554" s="21"/>
      <c r="L554" s="195"/>
      <c r="M554" s="195"/>
      <c r="X554" s="9"/>
      <c r="Y554" s="9"/>
      <c r="AF554" s="9"/>
      <c r="AG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</row>
    <row r="555" spans="1:76" s="75" customFormat="1" x14ac:dyDescent="0.2">
      <c r="A555" s="21"/>
      <c r="B555" s="21"/>
      <c r="C555" s="21"/>
      <c r="D555" s="21"/>
      <c r="E555" s="21"/>
      <c r="F555" s="21"/>
      <c r="G555" s="21"/>
      <c r="L555" s="195"/>
      <c r="M555" s="195"/>
      <c r="X555" s="9"/>
      <c r="Y555" s="9"/>
      <c r="AF555" s="9"/>
      <c r="AG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</row>
    <row r="556" spans="1:76" s="75" customFormat="1" x14ac:dyDescent="0.2">
      <c r="A556" s="21"/>
      <c r="B556" s="21"/>
      <c r="C556" s="21"/>
      <c r="D556" s="21"/>
      <c r="E556" s="21"/>
      <c r="F556" s="21"/>
      <c r="G556" s="21"/>
      <c r="L556" s="195"/>
      <c r="M556" s="195"/>
      <c r="X556" s="9"/>
      <c r="Y556" s="9"/>
      <c r="AF556" s="9"/>
      <c r="AG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</row>
    <row r="557" spans="1:76" s="75" customFormat="1" x14ac:dyDescent="0.2">
      <c r="A557" s="21"/>
      <c r="B557" s="21"/>
      <c r="C557" s="21"/>
      <c r="D557" s="21"/>
      <c r="E557" s="21"/>
      <c r="F557" s="21"/>
      <c r="G557" s="21"/>
      <c r="L557" s="195"/>
      <c r="M557" s="195"/>
      <c r="X557" s="9"/>
      <c r="Y557" s="9"/>
      <c r="AF557" s="9"/>
      <c r="AG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</row>
    <row r="558" spans="1:76" s="75" customFormat="1" x14ac:dyDescent="0.2">
      <c r="A558" s="21"/>
      <c r="B558" s="21"/>
      <c r="C558" s="21"/>
      <c r="D558" s="21"/>
      <c r="E558" s="21"/>
      <c r="F558" s="21"/>
      <c r="G558" s="21"/>
      <c r="L558" s="195"/>
      <c r="M558" s="195"/>
      <c r="X558" s="9"/>
      <c r="Y558" s="9"/>
      <c r="AF558" s="9"/>
      <c r="AG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</row>
    <row r="559" spans="1:76" s="75" customFormat="1" x14ac:dyDescent="0.2">
      <c r="A559" s="21"/>
      <c r="B559" s="21"/>
      <c r="C559" s="21"/>
      <c r="D559" s="21"/>
      <c r="E559" s="21"/>
      <c r="F559" s="21"/>
      <c r="G559" s="21"/>
      <c r="L559" s="195"/>
      <c r="M559" s="195"/>
      <c r="X559" s="9"/>
      <c r="Y559" s="9"/>
      <c r="AF559" s="9"/>
      <c r="AG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</row>
    <row r="560" spans="1:76" s="75" customFormat="1" x14ac:dyDescent="0.2">
      <c r="A560" s="21"/>
      <c r="B560" s="21"/>
      <c r="C560" s="21"/>
      <c r="D560" s="21"/>
      <c r="E560" s="21"/>
      <c r="F560" s="21"/>
      <c r="G560" s="21"/>
      <c r="L560" s="195"/>
      <c r="M560" s="195"/>
      <c r="X560" s="9"/>
      <c r="Y560" s="9"/>
      <c r="AF560" s="9"/>
      <c r="AG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</row>
    <row r="561" spans="1:76" s="75" customFormat="1" x14ac:dyDescent="0.2">
      <c r="A561" s="21"/>
      <c r="B561" s="21"/>
      <c r="C561" s="21"/>
      <c r="D561" s="21"/>
      <c r="E561" s="21"/>
      <c r="F561" s="21"/>
      <c r="G561" s="21"/>
      <c r="L561" s="195"/>
      <c r="M561" s="195"/>
      <c r="X561" s="9"/>
      <c r="Y561" s="9"/>
      <c r="AF561" s="9"/>
      <c r="AG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</row>
    <row r="562" spans="1:76" s="75" customFormat="1" x14ac:dyDescent="0.2">
      <c r="A562" s="21"/>
      <c r="B562" s="21"/>
      <c r="C562" s="21"/>
      <c r="D562" s="21"/>
      <c r="E562" s="21"/>
      <c r="F562" s="21"/>
      <c r="G562" s="21"/>
      <c r="L562" s="195"/>
      <c r="M562" s="195"/>
      <c r="X562" s="9"/>
      <c r="Y562" s="9"/>
      <c r="AF562" s="9"/>
      <c r="AG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</row>
    <row r="563" spans="1:76" s="75" customFormat="1" x14ac:dyDescent="0.2">
      <c r="A563" s="21"/>
      <c r="B563" s="21"/>
      <c r="C563" s="21"/>
      <c r="D563" s="21"/>
      <c r="E563" s="21"/>
      <c r="F563" s="21"/>
      <c r="G563" s="21"/>
      <c r="L563" s="195"/>
      <c r="M563" s="195"/>
      <c r="X563" s="9"/>
      <c r="Y563" s="9"/>
      <c r="AF563" s="9"/>
      <c r="AG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</row>
    <row r="564" spans="1:76" s="75" customFormat="1" x14ac:dyDescent="0.2">
      <c r="A564" s="21"/>
      <c r="B564" s="21"/>
      <c r="C564" s="21"/>
      <c r="D564" s="21"/>
      <c r="E564" s="21"/>
      <c r="F564" s="21"/>
      <c r="G564" s="21"/>
      <c r="L564" s="195"/>
      <c r="M564" s="195"/>
      <c r="X564" s="9"/>
      <c r="Y564" s="9"/>
      <c r="AF564" s="9"/>
      <c r="AG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</row>
    <row r="565" spans="1:76" s="75" customFormat="1" x14ac:dyDescent="0.2">
      <c r="A565" s="21"/>
      <c r="B565" s="21"/>
      <c r="C565" s="21"/>
      <c r="D565" s="21"/>
      <c r="E565" s="21"/>
      <c r="F565" s="21"/>
      <c r="G565" s="21"/>
      <c r="L565" s="195"/>
      <c r="M565" s="195"/>
      <c r="X565" s="9"/>
      <c r="Y565" s="9"/>
      <c r="AF565" s="9"/>
      <c r="AG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</row>
    <row r="566" spans="1:76" s="75" customFormat="1" x14ac:dyDescent="0.2">
      <c r="A566" s="21"/>
      <c r="B566" s="21"/>
      <c r="C566" s="21"/>
      <c r="D566" s="21"/>
      <c r="E566" s="21"/>
      <c r="F566" s="21"/>
      <c r="G566" s="21"/>
      <c r="L566" s="195"/>
      <c r="M566" s="195"/>
      <c r="X566" s="9"/>
      <c r="Y566" s="9"/>
      <c r="AF566" s="9"/>
      <c r="AG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</row>
    <row r="567" spans="1:76" s="75" customFormat="1" x14ac:dyDescent="0.2">
      <c r="A567" s="21"/>
      <c r="B567" s="21"/>
      <c r="C567" s="21"/>
      <c r="D567" s="21"/>
      <c r="E567" s="21"/>
      <c r="F567" s="21"/>
      <c r="G567" s="21"/>
      <c r="L567" s="195"/>
      <c r="M567" s="195"/>
      <c r="X567" s="9"/>
      <c r="Y567" s="9"/>
      <c r="AF567" s="9"/>
      <c r="AG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</row>
    <row r="568" spans="1:76" s="75" customFormat="1" x14ac:dyDescent="0.2">
      <c r="A568" s="21"/>
      <c r="B568" s="21"/>
      <c r="C568" s="21"/>
      <c r="D568" s="21"/>
      <c r="E568" s="21"/>
      <c r="F568" s="21"/>
      <c r="G568" s="21"/>
      <c r="L568" s="195"/>
      <c r="M568" s="195"/>
      <c r="X568" s="9"/>
      <c r="Y568" s="9"/>
      <c r="AF568" s="9"/>
      <c r="AG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</row>
    <row r="569" spans="1:76" s="75" customFormat="1" x14ac:dyDescent="0.2">
      <c r="A569" s="21"/>
      <c r="B569" s="21"/>
      <c r="C569" s="21"/>
      <c r="D569" s="21"/>
      <c r="E569" s="21"/>
      <c r="F569" s="21"/>
      <c r="G569" s="21"/>
      <c r="L569" s="195"/>
      <c r="M569" s="195"/>
      <c r="X569" s="9"/>
      <c r="Y569" s="9"/>
      <c r="AF569" s="9"/>
      <c r="AG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</row>
    <row r="570" spans="1:76" s="75" customFormat="1" x14ac:dyDescent="0.2">
      <c r="A570" s="21"/>
      <c r="B570" s="21"/>
      <c r="C570" s="21"/>
      <c r="D570" s="21"/>
      <c r="E570" s="21"/>
      <c r="F570" s="21"/>
      <c r="G570" s="21"/>
      <c r="L570" s="195"/>
      <c r="M570" s="195"/>
      <c r="X570" s="9"/>
      <c r="Y570" s="9"/>
      <c r="AF570" s="9"/>
      <c r="AG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</row>
    <row r="571" spans="1:76" s="75" customFormat="1" x14ac:dyDescent="0.2">
      <c r="A571" s="21"/>
      <c r="B571" s="21"/>
      <c r="C571" s="21"/>
      <c r="D571" s="21"/>
      <c r="E571" s="21"/>
      <c r="F571" s="21"/>
      <c r="G571" s="21"/>
      <c r="L571" s="195"/>
      <c r="M571" s="195"/>
      <c r="X571" s="9"/>
      <c r="Y571" s="9"/>
      <c r="AF571" s="9"/>
      <c r="AG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</row>
    <row r="572" spans="1:76" s="75" customFormat="1" x14ac:dyDescent="0.2">
      <c r="A572" s="21"/>
      <c r="B572" s="21"/>
      <c r="C572" s="21"/>
      <c r="D572" s="21"/>
      <c r="E572" s="21"/>
      <c r="F572" s="21"/>
      <c r="G572" s="21"/>
      <c r="L572" s="195"/>
      <c r="M572" s="195"/>
      <c r="X572" s="9"/>
      <c r="Y572" s="9"/>
      <c r="AF572" s="9"/>
      <c r="AG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</row>
    <row r="573" spans="1:76" s="75" customFormat="1" x14ac:dyDescent="0.2">
      <c r="A573" s="21"/>
      <c r="B573" s="21"/>
      <c r="C573" s="21"/>
      <c r="D573" s="21"/>
      <c r="E573" s="21"/>
      <c r="F573" s="21"/>
      <c r="G573" s="21"/>
      <c r="L573" s="195"/>
      <c r="M573" s="195"/>
      <c r="X573" s="9"/>
      <c r="Y573" s="9"/>
      <c r="AF573" s="9"/>
      <c r="AG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</row>
    <row r="574" spans="1:76" s="75" customFormat="1" x14ac:dyDescent="0.2">
      <c r="A574" s="21"/>
      <c r="B574" s="21"/>
      <c r="C574" s="21"/>
      <c r="D574" s="21"/>
      <c r="E574" s="21"/>
      <c r="F574" s="21"/>
      <c r="G574" s="21"/>
      <c r="L574" s="195"/>
      <c r="M574" s="195"/>
      <c r="X574" s="9"/>
      <c r="Y574" s="9"/>
      <c r="AF574" s="9"/>
      <c r="AG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</row>
    <row r="575" spans="1:76" s="75" customFormat="1" x14ac:dyDescent="0.2">
      <c r="A575" s="21"/>
      <c r="B575" s="21"/>
      <c r="C575" s="21"/>
      <c r="D575" s="21"/>
      <c r="E575" s="21"/>
      <c r="F575" s="21"/>
      <c r="G575" s="21"/>
      <c r="L575" s="195"/>
      <c r="M575" s="195"/>
      <c r="X575" s="9"/>
      <c r="Y575" s="9"/>
      <c r="AF575" s="9"/>
      <c r="AG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</row>
    <row r="576" spans="1:76" s="75" customFormat="1" x14ac:dyDescent="0.2">
      <c r="A576" s="21"/>
      <c r="B576" s="21"/>
      <c r="C576" s="21"/>
      <c r="D576" s="21"/>
      <c r="E576" s="21"/>
      <c r="F576" s="21"/>
      <c r="G576" s="21"/>
      <c r="L576" s="195"/>
      <c r="M576" s="195"/>
      <c r="X576" s="9"/>
      <c r="Y576" s="9"/>
      <c r="AF576" s="9"/>
      <c r="AG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</row>
    <row r="577" spans="1:76" s="75" customFormat="1" x14ac:dyDescent="0.2">
      <c r="A577" s="21"/>
      <c r="B577" s="21"/>
      <c r="C577" s="21"/>
      <c r="D577" s="21"/>
      <c r="E577" s="21"/>
      <c r="F577" s="21"/>
      <c r="G577" s="21"/>
      <c r="L577" s="195"/>
      <c r="M577" s="195"/>
      <c r="X577" s="9"/>
      <c r="Y577" s="9"/>
      <c r="AF577" s="9"/>
      <c r="AG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</row>
    <row r="578" spans="1:76" s="75" customFormat="1" x14ac:dyDescent="0.2">
      <c r="A578" s="21"/>
      <c r="B578" s="21"/>
      <c r="C578" s="21"/>
      <c r="D578" s="21"/>
      <c r="E578" s="21"/>
      <c r="F578" s="21"/>
      <c r="G578" s="21"/>
      <c r="L578" s="195"/>
      <c r="M578" s="195"/>
      <c r="X578" s="9"/>
      <c r="Y578" s="9"/>
      <c r="AF578" s="9"/>
      <c r="AG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</row>
    <row r="579" spans="1:76" s="75" customFormat="1" x14ac:dyDescent="0.2">
      <c r="A579" s="21"/>
      <c r="B579" s="21"/>
      <c r="C579" s="21"/>
      <c r="D579" s="21"/>
      <c r="E579" s="21"/>
      <c r="F579" s="21"/>
      <c r="G579" s="21"/>
      <c r="L579" s="195"/>
      <c r="M579" s="195"/>
      <c r="X579" s="9"/>
      <c r="Y579" s="9"/>
      <c r="AF579" s="9"/>
      <c r="AG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</row>
    <row r="580" spans="1:76" s="75" customFormat="1" x14ac:dyDescent="0.2">
      <c r="A580" s="21"/>
      <c r="B580" s="21"/>
      <c r="C580" s="21"/>
      <c r="D580" s="21"/>
      <c r="E580" s="21"/>
      <c r="F580" s="21"/>
      <c r="G580" s="21"/>
      <c r="L580" s="195"/>
      <c r="M580" s="195"/>
      <c r="X580" s="9"/>
      <c r="Y580" s="9"/>
      <c r="AF580" s="9"/>
      <c r="AG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</row>
    <row r="581" spans="1:76" s="75" customFormat="1" x14ac:dyDescent="0.2">
      <c r="A581" s="21"/>
      <c r="B581" s="21"/>
      <c r="C581" s="21"/>
      <c r="D581" s="21"/>
      <c r="E581" s="21"/>
      <c r="F581" s="21"/>
      <c r="G581" s="21"/>
      <c r="L581" s="195"/>
      <c r="M581" s="195"/>
      <c r="X581" s="9"/>
      <c r="Y581" s="9"/>
      <c r="AF581" s="9"/>
      <c r="AG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</row>
    <row r="582" spans="1:76" s="75" customFormat="1" x14ac:dyDescent="0.2">
      <c r="A582" s="21"/>
      <c r="B582" s="21"/>
      <c r="C582" s="21"/>
      <c r="D582" s="21"/>
      <c r="E582" s="21"/>
      <c r="F582" s="21"/>
      <c r="G582" s="21"/>
      <c r="L582" s="195"/>
      <c r="M582" s="195"/>
      <c r="X582" s="9"/>
      <c r="Y582" s="9"/>
      <c r="AF582" s="9"/>
      <c r="AG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</row>
    <row r="583" spans="1:76" s="75" customFormat="1" x14ac:dyDescent="0.2">
      <c r="A583" s="21"/>
      <c r="B583" s="21"/>
      <c r="C583" s="21"/>
      <c r="D583" s="21"/>
      <c r="E583" s="21"/>
      <c r="F583" s="21"/>
      <c r="G583" s="21"/>
      <c r="L583" s="195"/>
      <c r="M583" s="195"/>
      <c r="X583" s="9"/>
      <c r="Y583" s="9"/>
      <c r="AF583" s="9"/>
      <c r="AG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</row>
    <row r="584" spans="1:76" s="75" customFormat="1" x14ac:dyDescent="0.2">
      <c r="A584" s="21"/>
      <c r="B584" s="21"/>
      <c r="C584" s="21"/>
      <c r="D584" s="21"/>
      <c r="E584" s="21"/>
      <c r="F584" s="21"/>
      <c r="G584" s="21"/>
      <c r="L584" s="195"/>
      <c r="M584" s="195"/>
      <c r="X584" s="9"/>
      <c r="Y584" s="9"/>
      <c r="AF584" s="9"/>
      <c r="AG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</row>
    <row r="585" spans="1:76" s="75" customFormat="1" x14ac:dyDescent="0.2">
      <c r="A585" s="21"/>
      <c r="B585" s="21"/>
      <c r="C585" s="21"/>
      <c r="D585" s="21"/>
      <c r="E585" s="21"/>
      <c r="F585" s="21"/>
      <c r="G585" s="21"/>
      <c r="L585" s="195"/>
      <c r="M585" s="195"/>
      <c r="X585" s="9"/>
      <c r="Y585" s="9"/>
      <c r="AF585" s="9"/>
      <c r="AG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</row>
    <row r="586" spans="1:76" s="75" customFormat="1" x14ac:dyDescent="0.2">
      <c r="A586" s="21"/>
      <c r="B586" s="21"/>
      <c r="C586" s="21"/>
      <c r="D586" s="21"/>
      <c r="E586" s="21"/>
      <c r="F586" s="21"/>
      <c r="G586" s="21"/>
      <c r="L586" s="195"/>
      <c r="M586" s="195"/>
      <c r="X586" s="9"/>
      <c r="Y586" s="9"/>
      <c r="AF586" s="9"/>
      <c r="AG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</row>
    <row r="587" spans="1:76" s="75" customFormat="1" x14ac:dyDescent="0.2">
      <c r="A587" s="21"/>
      <c r="B587" s="21"/>
      <c r="C587" s="21"/>
      <c r="D587" s="21"/>
      <c r="E587" s="21"/>
      <c r="F587" s="21"/>
      <c r="G587" s="21"/>
      <c r="L587" s="195"/>
      <c r="M587" s="195"/>
      <c r="X587" s="9"/>
      <c r="Y587" s="9"/>
      <c r="AF587" s="9"/>
      <c r="AG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</row>
    <row r="588" spans="1:76" s="75" customFormat="1" x14ac:dyDescent="0.2">
      <c r="A588" s="21"/>
      <c r="B588" s="21"/>
      <c r="C588" s="21"/>
      <c r="D588" s="21"/>
      <c r="E588" s="21"/>
      <c r="F588" s="21"/>
      <c r="G588" s="21"/>
      <c r="L588" s="195"/>
      <c r="M588" s="195"/>
      <c r="X588" s="9"/>
      <c r="Y588" s="9"/>
      <c r="AF588" s="9"/>
      <c r="AG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</row>
    <row r="589" spans="1:76" s="75" customFormat="1" x14ac:dyDescent="0.2">
      <c r="A589" s="21"/>
      <c r="B589" s="21"/>
      <c r="C589" s="21"/>
      <c r="D589" s="21"/>
      <c r="E589" s="21"/>
      <c r="F589" s="21"/>
      <c r="G589" s="21"/>
      <c r="L589" s="195"/>
      <c r="M589" s="195"/>
      <c r="X589" s="9"/>
      <c r="Y589" s="9"/>
      <c r="AF589" s="9"/>
      <c r="AG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</row>
    <row r="590" spans="1:76" s="75" customFormat="1" x14ac:dyDescent="0.2">
      <c r="A590" s="21"/>
      <c r="B590" s="21"/>
      <c r="C590" s="21"/>
      <c r="D590" s="21"/>
      <c r="E590" s="21"/>
      <c r="F590" s="21"/>
      <c r="G590" s="21"/>
      <c r="L590" s="195"/>
      <c r="M590" s="195"/>
      <c r="X590" s="9"/>
      <c r="Y590" s="9"/>
      <c r="AF590" s="9"/>
      <c r="AG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</row>
    <row r="591" spans="1:76" s="75" customFormat="1" x14ac:dyDescent="0.2">
      <c r="A591" s="21"/>
      <c r="B591" s="21"/>
      <c r="C591" s="21"/>
      <c r="D591" s="21"/>
      <c r="E591" s="21"/>
      <c r="F591" s="21"/>
      <c r="G591" s="21"/>
      <c r="L591" s="195"/>
      <c r="M591" s="195"/>
      <c r="X591" s="9"/>
      <c r="Y591" s="9"/>
      <c r="AF591" s="9"/>
      <c r="AG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</row>
    <row r="592" spans="1:76" s="75" customFormat="1" x14ac:dyDescent="0.2">
      <c r="A592" s="21"/>
      <c r="B592" s="21"/>
      <c r="C592" s="21"/>
      <c r="D592" s="21"/>
      <c r="E592" s="21"/>
      <c r="F592" s="21"/>
      <c r="G592" s="21"/>
      <c r="L592" s="195"/>
      <c r="M592" s="195"/>
      <c r="X592" s="9"/>
      <c r="Y592" s="9"/>
      <c r="AF592" s="9"/>
      <c r="AG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</row>
    <row r="593" spans="1:76" s="75" customFormat="1" x14ac:dyDescent="0.2">
      <c r="A593" s="21"/>
      <c r="B593" s="21"/>
      <c r="C593" s="21"/>
      <c r="D593" s="21"/>
      <c r="E593" s="21"/>
      <c r="F593" s="21"/>
      <c r="G593" s="21"/>
      <c r="L593" s="195"/>
      <c r="M593" s="195"/>
      <c r="X593" s="9"/>
      <c r="Y593" s="9"/>
      <c r="AF593" s="9"/>
      <c r="AG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</row>
    <row r="594" spans="1:76" s="75" customFormat="1" x14ac:dyDescent="0.2">
      <c r="A594" s="21"/>
      <c r="B594" s="21"/>
      <c r="C594" s="21"/>
      <c r="D594" s="21"/>
      <c r="E594" s="21"/>
      <c r="F594" s="21"/>
      <c r="G594" s="21"/>
      <c r="L594" s="195"/>
      <c r="M594" s="195"/>
      <c r="X594" s="9"/>
      <c r="Y594" s="9"/>
      <c r="AF594" s="9"/>
      <c r="AG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</row>
    <row r="595" spans="1:76" s="75" customFormat="1" x14ac:dyDescent="0.2">
      <c r="A595" s="21"/>
      <c r="B595" s="21"/>
      <c r="C595" s="21"/>
      <c r="D595" s="21"/>
      <c r="E595" s="21"/>
      <c r="F595" s="21"/>
      <c r="G595" s="21"/>
      <c r="L595" s="195"/>
      <c r="M595" s="195"/>
      <c r="X595" s="9"/>
      <c r="Y595" s="9"/>
      <c r="AF595" s="9"/>
      <c r="AG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</row>
    <row r="596" spans="1:76" s="75" customFormat="1" x14ac:dyDescent="0.2">
      <c r="A596" s="21"/>
      <c r="B596" s="21"/>
      <c r="C596" s="21"/>
      <c r="D596" s="21"/>
      <c r="E596" s="21"/>
      <c r="F596" s="21"/>
      <c r="G596" s="21"/>
      <c r="L596" s="195"/>
      <c r="M596" s="195"/>
      <c r="X596" s="9"/>
      <c r="Y596" s="9"/>
      <c r="AF596" s="9"/>
      <c r="AG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</row>
    <row r="597" spans="1:76" s="75" customFormat="1" x14ac:dyDescent="0.2">
      <c r="A597" s="21"/>
      <c r="B597" s="21"/>
      <c r="C597" s="21"/>
      <c r="D597" s="21"/>
      <c r="E597" s="21"/>
      <c r="F597" s="21"/>
      <c r="G597" s="21"/>
      <c r="L597" s="195"/>
      <c r="M597" s="195"/>
      <c r="X597" s="9"/>
      <c r="Y597" s="9"/>
      <c r="AF597" s="9"/>
      <c r="AG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</row>
    <row r="598" spans="1:76" s="75" customFormat="1" x14ac:dyDescent="0.2">
      <c r="A598" s="21"/>
      <c r="B598" s="21"/>
      <c r="C598" s="21"/>
      <c r="D598" s="21"/>
      <c r="E598" s="21"/>
      <c r="F598" s="21"/>
      <c r="G598" s="21"/>
      <c r="L598" s="195"/>
      <c r="M598" s="195"/>
      <c r="X598" s="9"/>
      <c r="Y598" s="9"/>
      <c r="AF598" s="9"/>
      <c r="AG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</row>
    <row r="599" spans="1:76" s="75" customFormat="1" x14ac:dyDescent="0.2">
      <c r="A599" s="21"/>
      <c r="B599" s="21"/>
      <c r="C599" s="21"/>
      <c r="D599" s="21"/>
      <c r="E599" s="21"/>
      <c r="F599" s="21"/>
      <c r="G599" s="21"/>
      <c r="L599" s="195"/>
      <c r="M599" s="195"/>
      <c r="X599" s="9"/>
      <c r="Y599" s="9"/>
      <c r="AF599" s="9"/>
      <c r="AG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</row>
    <row r="600" spans="1:76" s="75" customFormat="1" x14ac:dyDescent="0.2">
      <c r="A600" s="21"/>
      <c r="B600" s="21"/>
      <c r="C600" s="21"/>
      <c r="D600" s="21"/>
      <c r="E600" s="21"/>
      <c r="F600" s="21"/>
      <c r="G600" s="21"/>
      <c r="L600" s="195"/>
      <c r="M600" s="195"/>
      <c r="X600" s="9"/>
      <c r="Y600" s="9"/>
      <c r="AF600" s="9"/>
      <c r="AG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</row>
    <row r="601" spans="1:76" s="75" customFormat="1" x14ac:dyDescent="0.2">
      <c r="A601" s="21"/>
      <c r="B601" s="21"/>
      <c r="C601" s="21"/>
      <c r="D601" s="21"/>
      <c r="E601" s="21"/>
      <c r="F601" s="21"/>
      <c r="G601" s="21"/>
      <c r="L601" s="195"/>
      <c r="M601" s="195"/>
      <c r="X601" s="9"/>
      <c r="Y601" s="9"/>
      <c r="AF601" s="9"/>
      <c r="AG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</row>
    <row r="602" spans="1:76" s="75" customFormat="1" x14ac:dyDescent="0.2">
      <c r="A602" s="21"/>
      <c r="B602" s="21"/>
      <c r="C602" s="21"/>
      <c r="D602" s="21"/>
      <c r="E602" s="21"/>
      <c r="F602" s="21"/>
      <c r="G602" s="21"/>
      <c r="L602" s="195"/>
      <c r="M602" s="195"/>
      <c r="X602" s="9"/>
      <c r="Y602" s="9"/>
      <c r="AF602" s="9"/>
      <c r="AG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</row>
    <row r="603" spans="1:76" s="75" customFormat="1" x14ac:dyDescent="0.2">
      <c r="A603" s="21"/>
      <c r="B603" s="21"/>
      <c r="C603" s="21"/>
      <c r="D603" s="21"/>
      <c r="E603" s="21"/>
      <c r="F603" s="21"/>
      <c r="G603" s="21"/>
      <c r="L603" s="195"/>
      <c r="M603" s="195"/>
      <c r="X603" s="9"/>
      <c r="Y603" s="9"/>
      <c r="AF603" s="9"/>
      <c r="AG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</row>
    <row r="604" spans="1:76" s="75" customFormat="1" x14ac:dyDescent="0.2">
      <c r="A604" s="21"/>
      <c r="B604" s="21"/>
      <c r="C604" s="21"/>
      <c r="D604" s="21"/>
      <c r="E604" s="21"/>
      <c r="F604" s="21"/>
      <c r="G604" s="21"/>
      <c r="L604" s="195"/>
      <c r="M604" s="195"/>
      <c r="X604" s="9"/>
      <c r="Y604" s="9"/>
      <c r="AF604" s="9"/>
      <c r="AG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</row>
    <row r="605" spans="1:76" s="75" customFormat="1" x14ac:dyDescent="0.2">
      <c r="A605" s="21"/>
      <c r="B605" s="21"/>
      <c r="C605" s="21"/>
      <c r="D605" s="21"/>
      <c r="E605" s="21"/>
      <c r="F605" s="21"/>
      <c r="G605" s="21"/>
      <c r="L605" s="195"/>
      <c r="M605" s="195"/>
      <c r="X605" s="9"/>
      <c r="Y605" s="9"/>
      <c r="AF605" s="9"/>
      <c r="AG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</row>
    <row r="606" spans="1:76" s="75" customFormat="1" x14ac:dyDescent="0.2">
      <c r="A606" s="21"/>
      <c r="B606" s="21"/>
      <c r="C606" s="21"/>
      <c r="D606" s="21"/>
      <c r="E606" s="21"/>
      <c r="F606" s="21"/>
      <c r="G606" s="21"/>
      <c r="L606" s="195"/>
      <c r="M606" s="195"/>
      <c r="X606" s="9"/>
      <c r="Y606" s="9"/>
      <c r="AF606" s="9"/>
      <c r="AG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</row>
    <row r="607" spans="1:76" s="75" customFormat="1" x14ac:dyDescent="0.2">
      <c r="A607" s="21"/>
      <c r="B607" s="21"/>
      <c r="C607" s="21"/>
      <c r="D607" s="21"/>
      <c r="E607" s="21"/>
      <c r="F607" s="21"/>
      <c r="G607" s="21"/>
      <c r="L607" s="195"/>
      <c r="M607" s="195"/>
      <c r="X607" s="9"/>
      <c r="Y607" s="9"/>
      <c r="AF607" s="9"/>
      <c r="AG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</row>
    <row r="608" spans="1:76" s="75" customFormat="1" x14ac:dyDescent="0.2">
      <c r="A608" s="21"/>
      <c r="B608" s="21"/>
      <c r="C608" s="21"/>
      <c r="D608" s="21"/>
      <c r="E608" s="21"/>
      <c r="F608" s="21"/>
      <c r="G608" s="21"/>
      <c r="L608" s="195"/>
      <c r="M608" s="195"/>
      <c r="X608" s="9"/>
      <c r="Y608" s="9"/>
      <c r="AF608" s="9"/>
      <c r="AG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</row>
    <row r="609" spans="1:76" s="75" customFormat="1" x14ac:dyDescent="0.2">
      <c r="A609" s="21"/>
      <c r="B609" s="21"/>
      <c r="C609" s="21"/>
      <c r="D609" s="21"/>
      <c r="E609" s="21"/>
      <c r="F609" s="21"/>
      <c r="G609" s="21"/>
      <c r="L609" s="195"/>
      <c r="M609" s="195"/>
      <c r="X609" s="9"/>
      <c r="Y609" s="9"/>
      <c r="AF609" s="9"/>
      <c r="AG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</row>
    <row r="610" spans="1:76" s="75" customFormat="1" x14ac:dyDescent="0.2">
      <c r="A610" s="21"/>
      <c r="B610" s="21"/>
      <c r="C610" s="21"/>
      <c r="D610" s="21"/>
      <c r="E610" s="21"/>
      <c r="F610" s="21"/>
      <c r="G610" s="21"/>
      <c r="L610" s="195"/>
      <c r="M610" s="195"/>
      <c r="X610" s="9"/>
      <c r="Y610" s="9"/>
      <c r="AF610" s="9"/>
      <c r="AG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</row>
    <row r="611" spans="1:76" s="75" customFormat="1" x14ac:dyDescent="0.2">
      <c r="A611" s="21"/>
      <c r="B611" s="21"/>
      <c r="C611" s="21"/>
      <c r="D611" s="21"/>
      <c r="E611" s="21"/>
      <c r="F611" s="21"/>
      <c r="G611" s="21"/>
      <c r="L611" s="195"/>
      <c r="M611" s="195"/>
      <c r="X611" s="9"/>
      <c r="Y611" s="9"/>
      <c r="AF611" s="9"/>
      <c r="AG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</row>
    <row r="612" spans="1:76" s="75" customFormat="1" x14ac:dyDescent="0.2">
      <c r="A612" s="21"/>
      <c r="B612" s="21"/>
      <c r="C612" s="21"/>
      <c r="D612" s="21"/>
      <c r="E612" s="21"/>
      <c r="F612" s="21"/>
      <c r="G612" s="21"/>
      <c r="L612" s="195"/>
      <c r="M612" s="195"/>
      <c r="X612" s="9"/>
      <c r="Y612" s="9"/>
      <c r="AF612" s="9"/>
      <c r="AG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</row>
    <row r="613" spans="1:76" s="75" customFormat="1" x14ac:dyDescent="0.2">
      <c r="A613" s="21"/>
      <c r="B613" s="21"/>
      <c r="C613" s="21"/>
      <c r="D613" s="21"/>
      <c r="E613" s="21"/>
      <c r="F613" s="21"/>
      <c r="G613" s="21"/>
      <c r="L613" s="195"/>
      <c r="M613" s="195"/>
      <c r="X613" s="9"/>
      <c r="Y613" s="9"/>
      <c r="AF613" s="9"/>
      <c r="AG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</row>
    <row r="614" spans="1:76" s="75" customFormat="1" x14ac:dyDescent="0.2">
      <c r="A614" s="21"/>
      <c r="B614" s="21"/>
      <c r="C614" s="21"/>
      <c r="D614" s="21"/>
      <c r="E614" s="21"/>
      <c r="F614" s="21"/>
      <c r="G614" s="21"/>
      <c r="L614" s="195"/>
      <c r="M614" s="195"/>
      <c r="X614" s="9"/>
      <c r="Y614" s="9"/>
      <c r="AF614" s="9"/>
      <c r="AG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</row>
    <row r="615" spans="1:76" s="75" customFormat="1" x14ac:dyDescent="0.2">
      <c r="A615" s="21"/>
      <c r="B615" s="21"/>
      <c r="C615" s="21"/>
      <c r="D615" s="21"/>
      <c r="E615" s="21"/>
      <c r="F615" s="21"/>
      <c r="G615" s="21"/>
      <c r="L615" s="195"/>
      <c r="M615" s="195"/>
      <c r="X615" s="9"/>
      <c r="Y615" s="9"/>
      <c r="AF615" s="9"/>
      <c r="AG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</row>
    <row r="616" spans="1:76" s="75" customFormat="1" x14ac:dyDescent="0.2">
      <c r="A616" s="21"/>
      <c r="B616" s="21"/>
      <c r="C616" s="21"/>
      <c r="D616" s="21"/>
      <c r="E616" s="21"/>
      <c r="F616" s="21"/>
      <c r="G616" s="21"/>
      <c r="L616" s="195"/>
      <c r="M616" s="195"/>
      <c r="X616" s="9"/>
      <c r="Y616" s="9"/>
      <c r="AF616" s="9"/>
      <c r="AG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</row>
    <row r="617" spans="1:76" s="75" customFormat="1" x14ac:dyDescent="0.2">
      <c r="A617" s="21"/>
      <c r="B617" s="21"/>
      <c r="C617" s="21"/>
      <c r="D617" s="21"/>
      <c r="E617" s="21"/>
      <c r="F617" s="21"/>
      <c r="G617" s="21"/>
      <c r="L617" s="195"/>
      <c r="M617" s="195"/>
      <c r="X617" s="9"/>
      <c r="Y617" s="9"/>
      <c r="AF617" s="9"/>
      <c r="AG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</row>
    <row r="618" spans="1:76" s="75" customFormat="1" x14ac:dyDescent="0.2">
      <c r="A618" s="21"/>
      <c r="B618" s="21"/>
      <c r="C618" s="21"/>
      <c r="D618" s="21"/>
      <c r="E618" s="21"/>
      <c r="F618" s="21"/>
      <c r="G618" s="21"/>
      <c r="L618" s="195"/>
      <c r="M618" s="195"/>
      <c r="X618" s="9"/>
      <c r="Y618" s="9"/>
      <c r="AF618" s="9"/>
      <c r="AG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</row>
    <row r="619" spans="1:76" s="75" customFormat="1" x14ac:dyDescent="0.2">
      <c r="A619" s="21"/>
      <c r="B619" s="21"/>
      <c r="C619" s="21"/>
      <c r="D619" s="21"/>
      <c r="E619" s="21"/>
      <c r="F619" s="21"/>
      <c r="G619" s="21"/>
      <c r="L619" s="195"/>
      <c r="M619" s="195"/>
      <c r="X619" s="9"/>
      <c r="Y619" s="9"/>
      <c r="AF619" s="9"/>
      <c r="AG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</row>
    <row r="620" spans="1:76" s="75" customFormat="1" x14ac:dyDescent="0.2">
      <c r="A620" s="21"/>
      <c r="B620" s="21"/>
      <c r="C620" s="21"/>
      <c r="D620" s="21"/>
      <c r="E620" s="21"/>
      <c r="F620" s="21"/>
      <c r="G620" s="21"/>
      <c r="L620" s="195"/>
      <c r="M620" s="195"/>
      <c r="X620" s="9"/>
      <c r="Y620" s="9"/>
      <c r="AF620" s="9"/>
      <c r="AG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</row>
    <row r="621" spans="1:76" s="75" customFormat="1" x14ac:dyDescent="0.2">
      <c r="A621" s="21"/>
      <c r="B621" s="21"/>
      <c r="C621" s="21"/>
      <c r="D621" s="21"/>
      <c r="E621" s="21"/>
      <c r="F621" s="21"/>
      <c r="G621" s="21"/>
      <c r="L621" s="195"/>
      <c r="M621" s="195"/>
      <c r="X621" s="9"/>
      <c r="Y621" s="9"/>
      <c r="AF621" s="9"/>
      <c r="AG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</row>
    <row r="622" spans="1:76" s="75" customFormat="1" x14ac:dyDescent="0.2">
      <c r="A622" s="21"/>
      <c r="B622" s="21"/>
      <c r="C622" s="21"/>
      <c r="D622" s="21"/>
      <c r="E622" s="21"/>
      <c r="F622" s="21"/>
      <c r="G622" s="21"/>
      <c r="L622" s="195"/>
      <c r="M622" s="195"/>
      <c r="X622" s="9"/>
      <c r="Y622" s="9"/>
      <c r="AF622" s="9"/>
      <c r="AG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</row>
    <row r="623" spans="1:76" s="75" customFormat="1" x14ac:dyDescent="0.2">
      <c r="A623" s="21"/>
      <c r="B623" s="21"/>
      <c r="C623" s="21"/>
      <c r="D623" s="21"/>
      <c r="E623" s="21"/>
      <c r="F623" s="21"/>
      <c r="G623" s="21"/>
      <c r="L623" s="195"/>
      <c r="M623" s="195"/>
      <c r="X623" s="9"/>
      <c r="Y623" s="9"/>
      <c r="AF623" s="9"/>
      <c r="AG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</row>
    <row r="624" spans="1:76" s="75" customFormat="1" x14ac:dyDescent="0.2">
      <c r="A624" s="21"/>
      <c r="B624" s="21"/>
      <c r="C624" s="21"/>
      <c r="D624" s="21"/>
      <c r="E624" s="21"/>
      <c r="F624" s="21"/>
      <c r="G624" s="21"/>
      <c r="L624" s="195"/>
      <c r="M624" s="195"/>
      <c r="X624" s="9"/>
      <c r="Y624" s="9"/>
      <c r="AF624" s="9"/>
      <c r="AG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</row>
    <row r="625" spans="1:76" s="75" customFormat="1" x14ac:dyDescent="0.2">
      <c r="A625" s="21"/>
      <c r="B625" s="21"/>
      <c r="C625" s="21"/>
      <c r="D625" s="21"/>
      <c r="E625" s="21"/>
      <c r="F625" s="21"/>
      <c r="G625" s="21"/>
      <c r="L625" s="195"/>
      <c r="M625" s="195"/>
      <c r="X625" s="9"/>
      <c r="Y625" s="9"/>
      <c r="AF625" s="9"/>
      <c r="AG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</row>
    <row r="626" spans="1:76" s="75" customFormat="1" x14ac:dyDescent="0.2">
      <c r="A626" s="21"/>
      <c r="B626" s="21"/>
      <c r="C626" s="21"/>
      <c r="D626" s="21"/>
      <c r="E626" s="21"/>
      <c r="F626" s="21"/>
      <c r="G626" s="21"/>
      <c r="L626" s="195"/>
      <c r="M626" s="195"/>
      <c r="X626" s="9"/>
      <c r="Y626" s="9"/>
      <c r="AF626" s="9"/>
      <c r="AG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</row>
    <row r="627" spans="1:76" s="75" customFormat="1" x14ac:dyDescent="0.2">
      <c r="A627" s="21"/>
      <c r="B627" s="21"/>
      <c r="C627" s="21"/>
      <c r="D627" s="21"/>
      <c r="E627" s="21"/>
      <c r="F627" s="21"/>
      <c r="G627" s="21"/>
      <c r="L627" s="195"/>
      <c r="M627" s="195"/>
      <c r="X627" s="9"/>
      <c r="Y627" s="9"/>
      <c r="AF627" s="9"/>
      <c r="AG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</row>
    <row r="628" spans="1:76" s="75" customFormat="1" x14ac:dyDescent="0.2">
      <c r="A628" s="21"/>
      <c r="B628" s="21"/>
      <c r="C628" s="21"/>
      <c r="D628" s="21"/>
      <c r="E628" s="21"/>
      <c r="F628" s="21"/>
      <c r="G628" s="21"/>
      <c r="L628" s="195"/>
      <c r="M628" s="195"/>
      <c r="X628" s="9"/>
      <c r="Y628" s="9"/>
      <c r="AF628" s="9"/>
      <c r="AG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</row>
    <row r="629" spans="1:76" s="75" customFormat="1" x14ac:dyDescent="0.2">
      <c r="A629" s="21"/>
      <c r="B629" s="21"/>
      <c r="C629" s="21"/>
      <c r="D629" s="21"/>
      <c r="E629" s="21"/>
      <c r="F629" s="21"/>
      <c r="G629" s="21"/>
      <c r="L629" s="195"/>
      <c r="M629" s="195"/>
      <c r="X629" s="9"/>
      <c r="Y629" s="9"/>
      <c r="AF629" s="9"/>
      <c r="AG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</row>
    <row r="630" spans="1:76" s="75" customFormat="1" x14ac:dyDescent="0.2">
      <c r="A630" s="21"/>
      <c r="B630" s="21"/>
      <c r="C630" s="21"/>
      <c r="D630" s="21"/>
      <c r="E630" s="21"/>
      <c r="F630" s="21"/>
      <c r="G630" s="21"/>
      <c r="L630" s="195"/>
      <c r="M630" s="195"/>
      <c r="X630" s="9"/>
      <c r="Y630" s="9"/>
      <c r="AF630" s="9"/>
      <c r="AG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</row>
    <row r="631" spans="1:76" s="75" customFormat="1" x14ac:dyDescent="0.2">
      <c r="A631" s="21"/>
      <c r="B631" s="21"/>
      <c r="C631" s="21"/>
      <c r="D631" s="21"/>
      <c r="E631" s="21"/>
      <c r="F631" s="21"/>
      <c r="G631" s="21"/>
      <c r="L631" s="195"/>
      <c r="M631" s="195"/>
      <c r="X631" s="9"/>
      <c r="Y631" s="9"/>
      <c r="AF631" s="9"/>
      <c r="AG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</row>
    <row r="632" spans="1:76" s="75" customFormat="1" x14ac:dyDescent="0.2">
      <c r="A632" s="21"/>
      <c r="B632" s="21"/>
      <c r="C632" s="21"/>
      <c r="D632" s="21"/>
      <c r="E632" s="21"/>
      <c r="F632" s="21"/>
      <c r="G632" s="21"/>
      <c r="L632" s="195"/>
      <c r="M632" s="195"/>
      <c r="X632" s="9"/>
      <c r="Y632" s="9"/>
      <c r="AF632" s="9"/>
      <c r="AG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</row>
    <row r="633" spans="1:76" s="75" customFormat="1" x14ac:dyDescent="0.2">
      <c r="A633" s="21"/>
      <c r="B633" s="21"/>
      <c r="C633" s="21"/>
      <c r="D633" s="21"/>
      <c r="E633" s="21"/>
      <c r="F633" s="21"/>
      <c r="G633" s="21"/>
      <c r="L633" s="195"/>
      <c r="M633" s="195"/>
      <c r="X633" s="9"/>
      <c r="Y633" s="9"/>
      <c r="AF633" s="9"/>
      <c r="AG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</row>
    <row r="634" spans="1:76" s="75" customFormat="1" x14ac:dyDescent="0.2">
      <c r="A634" s="21"/>
      <c r="B634" s="21"/>
      <c r="C634" s="21"/>
      <c r="D634" s="21"/>
      <c r="E634" s="21"/>
      <c r="F634" s="21"/>
      <c r="G634" s="21"/>
      <c r="L634" s="195"/>
      <c r="M634" s="195"/>
      <c r="X634" s="9"/>
      <c r="Y634" s="9"/>
      <c r="AF634" s="9"/>
      <c r="AG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</row>
    <row r="635" spans="1:76" s="75" customFormat="1" x14ac:dyDescent="0.2">
      <c r="A635" s="21"/>
      <c r="B635" s="21"/>
      <c r="C635" s="21"/>
      <c r="D635" s="21"/>
      <c r="E635" s="21"/>
      <c r="F635" s="21"/>
      <c r="G635" s="21"/>
      <c r="L635" s="195"/>
      <c r="M635" s="195"/>
      <c r="X635" s="9"/>
      <c r="Y635" s="9"/>
      <c r="AF635" s="9"/>
      <c r="AG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</row>
    <row r="636" spans="1:76" s="75" customFormat="1" x14ac:dyDescent="0.2">
      <c r="A636" s="21"/>
      <c r="B636" s="21"/>
      <c r="C636" s="21"/>
      <c r="D636" s="21"/>
      <c r="E636" s="21"/>
      <c r="F636" s="21"/>
      <c r="G636" s="21"/>
      <c r="L636" s="195"/>
      <c r="M636" s="195"/>
      <c r="X636" s="9"/>
      <c r="Y636" s="9"/>
      <c r="AF636" s="9"/>
      <c r="AG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</row>
    <row r="637" spans="1:76" s="75" customFormat="1" x14ac:dyDescent="0.2">
      <c r="A637" s="21"/>
      <c r="B637" s="21"/>
      <c r="C637" s="21"/>
      <c r="D637" s="21"/>
      <c r="E637" s="21"/>
      <c r="F637" s="21"/>
      <c r="G637" s="21"/>
      <c r="L637" s="195"/>
      <c r="M637" s="195"/>
      <c r="X637" s="9"/>
      <c r="Y637" s="9"/>
      <c r="AF637" s="9"/>
      <c r="AG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</row>
    <row r="638" spans="1:76" s="75" customFormat="1" x14ac:dyDescent="0.2">
      <c r="A638" s="21"/>
      <c r="B638" s="21"/>
      <c r="C638" s="21"/>
      <c r="D638" s="21"/>
      <c r="E638" s="21"/>
      <c r="F638" s="21"/>
      <c r="G638" s="21"/>
      <c r="L638" s="195"/>
      <c r="M638" s="195"/>
      <c r="X638" s="9"/>
      <c r="Y638" s="9"/>
      <c r="AF638" s="9"/>
      <c r="AG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</row>
    <row r="639" spans="1:76" s="75" customFormat="1" x14ac:dyDescent="0.2">
      <c r="A639" s="21"/>
      <c r="B639" s="21"/>
      <c r="C639" s="21"/>
      <c r="D639" s="21"/>
      <c r="E639" s="21"/>
      <c r="F639" s="21"/>
      <c r="G639" s="21"/>
      <c r="L639" s="195"/>
      <c r="M639" s="195"/>
      <c r="X639" s="9"/>
      <c r="Y639" s="9"/>
      <c r="AF639" s="9"/>
      <c r="AG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</row>
    <row r="640" spans="1:76" s="75" customFormat="1" x14ac:dyDescent="0.2">
      <c r="A640" s="21"/>
      <c r="B640" s="21"/>
      <c r="C640" s="21"/>
      <c r="D640" s="21"/>
      <c r="E640" s="21"/>
      <c r="F640" s="21"/>
      <c r="G640" s="21"/>
      <c r="L640" s="195"/>
      <c r="M640" s="195"/>
      <c r="X640" s="9"/>
      <c r="Y640" s="9"/>
      <c r="AF640" s="9"/>
      <c r="AG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</row>
    <row r="641" spans="1:76" s="75" customFormat="1" x14ac:dyDescent="0.2">
      <c r="A641" s="21"/>
      <c r="B641" s="21"/>
      <c r="C641" s="21"/>
      <c r="D641" s="21"/>
      <c r="E641" s="21"/>
      <c r="F641" s="21"/>
      <c r="G641" s="21"/>
      <c r="L641" s="195"/>
      <c r="M641" s="195"/>
      <c r="X641" s="9"/>
      <c r="Y641" s="9"/>
      <c r="AF641" s="9"/>
      <c r="AG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</row>
    <row r="642" spans="1:76" s="75" customFormat="1" x14ac:dyDescent="0.2">
      <c r="A642" s="21"/>
      <c r="B642" s="21"/>
      <c r="C642" s="21"/>
      <c r="D642" s="21"/>
      <c r="E642" s="21"/>
      <c r="F642" s="21"/>
      <c r="G642" s="21"/>
      <c r="L642" s="195"/>
      <c r="M642" s="195"/>
      <c r="X642" s="9"/>
      <c r="Y642" s="9"/>
      <c r="AF642" s="9"/>
      <c r="AG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</row>
    <row r="643" spans="1:76" s="75" customFormat="1" x14ac:dyDescent="0.2">
      <c r="A643" s="21"/>
      <c r="B643" s="21"/>
      <c r="C643" s="21"/>
      <c r="D643" s="21"/>
      <c r="E643" s="21"/>
      <c r="F643" s="21"/>
      <c r="G643" s="21"/>
      <c r="L643" s="195"/>
      <c r="M643" s="195"/>
      <c r="X643" s="9"/>
      <c r="Y643" s="9"/>
      <c r="AF643" s="9"/>
      <c r="AG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</row>
    <row r="644" spans="1:76" s="75" customFormat="1" x14ac:dyDescent="0.2">
      <c r="A644" s="21"/>
      <c r="B644" s="21"/>
      <c r="C644" s="21"/>
      <c r="D644" s="21"/>
      <c r="E644" s="21"/>
      <c r="F644" s="21"/>
      <c r="G644" s="21"/>
      <c r="L644" s="195"/>
      <c r="M644" s="195"/>
      <c r="X644" s="9"/>
      <c r="Y644" s="9"/>
      <c r="AF644" s="9"/>
      <c r="AG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</row>
    <row r="645" spans="1:76" s="75" customFormat="1" x14ac:dyDescent="0.2">
      <c r="A645" s="21"/>
      <c r="B645" s="21"/>
      <c r="C645" s="21"/>
      <c r="D645" s="21"/>
      <c r="E645" s="21"/>
      <c r="F645" s="21"/>
      <c r="G645" s="21"/>
      <c r="L645" s="195"/>
      <c r="M645" s="195"/>
      <c r="X645" s="9"/>
      <c r="Y645" s="9"/>
      <c r="AF645" s="9"/>
      <c r="AG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</row>
    <row r="646" spans="1:76" s="75" customFormat="1" x14ac:dyDescent="0.2">
      <c r="A646" s="21"/>
      <c r="B646" s="21"/>
      <c r="C646" s="21"/>
      <c r="D646" s="21"/>
      <c r="E646" s="21"/>
      <c r="F646" s="21"/>
      <c r="G646" s="21"/>
      <c r="L646" s="195"/>
      <c r="M646" s="195"/>
      <c r="X646" s="9"/>
      <c r="Y646" s="9"/>
      <c r="AF646" s="9"/>
      <c r="AG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</row>
    <row r="647" spans="1:76" s="75" customFormat="1" x14ac:dyDescent="0.2">
      <c r="A647" s="21"/>
      <c r="B647" s="21"/>
      <c r="C647" s="21"/>
      <c r="D647" s="21"/>
      <c r="E647" s="21"/>
      <c r="F647" s="21"/>
      <c r="G647" s="21"/>
      <c r="L647" s="195"/>
      <c r="M647" s="195"/>
      <c r="X647" s="9"/>
      <c r="Y647" s="9"/>
      <c r="AF647" s="9"/>
      <c r="AG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</row>
    <row r="648" spans="1:76" s="75" customFormat="1" x14ac:dyDescent="0.2">
      <c r="A648" s="21"/>
      <c r="B648" s="21"/>
      <c r="C648" s="21"/>
      <c r="D648" s="21"/>
      <c r="E648" s="21"/>
      <c r="F648" s="21"/>
      <c r="G648" s="21"/>
      <c r="L648" s="195"/>
      <c r="M648" s="195"/>
      <c r="X648" s="9"/>
      <c r="Y648" s="9"/>
      <c r="AF648" s="9"/>
      <c r="AG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</row>
    <row r="649" spans="1:76" s="75" customFormat="1" x14ac:dyDescent="0.2">
      <c r="A649" s="21"/>
      <c r="B649" s="21"/>
      <c r="C649" s="21"/>
      <c r="D649" s="21"/>
      <c r="E649" s="21"/>
      <c r="F649" s="21"/>
      <c r="G649" s="21"/>
      <c r="L649" s="195"/>
      <c r="M649" s="195"/>
      <c r="X649" s="9"/>
      <c r="Y649" s="9"/>
      <c r="AF649" s="9"/>
      <c r="AG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</row>
    <row r="650" spans="1:76" s="75" customFormat="1" x14ac:dyDescent="0.2">
      <c r="A650" s="21"/>
      <c r="B650" s="21"/>
      <c r="C650" s="21"/>
      <c r="D650" s="21"/>
      <c r="E650" s="21"/>
      <c r="F650" s="21"/>
      <c r="G650" s="21"/>
      <c r="L650" s="195"/>
      <c r="M650" s="195"/>
      <c r="X650" s="9"/>
      <c r="Y650" s="9"/>
      <c r="AF650" s="9"/>
      <c r="AG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</row>
    <row r="651" spans="1:76" s="75" customFormat="1" x14ac:dyDescent="0.2">
      <c r="A651" s="21"/>
      <c r="B651" s="21"/>
      <c r="C651" s="21"/>
      <c r="D651" s="21"/>
      <c r="E651" s="21"/>
      <c r="F651" s="21"/>
      <c r="G651" s="21"/>
      <c r="L651" s="195"/>
      <c r="M651" s="195"/>
      <c r="X651" s="9"/>
      <c r="Y651" s="9"/>
      <c r="AF651" s="9"/>
      <c r="AG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</row>
    <row r="652" spans="1:76" s="75" customFormat="1" x14ac:dyDescent="0.2">
      <c r="A652" s="21"/>
      <c r="B652" s="21"/>
      <c r="C652" s="21"/>
      <c r="D652" s="21"/>
      <c r="E652" s="21"/>
      <c r="F652" s="21"/>
      <c r="G652" s="21"/>
      <c r="L652" s="195"/>
      <c r="M652" s="195"/>
      <c r="X652" s="9"/>
      <c r="Y652" s="9"/>
      <c r="AF652" s="9"/>
      <c r="AG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</row>
    <row r="653" spans="1:76" s="75" customFormat="1" x14ac:dyDescent="0.2">
      <c r="A653" s="21"/>
      <c r="B653" s="21"/>
      <c r="C653" s="21"/>
      <c r="D653" s="21"/>
      <c r="E653" s="21"/>
      <c r="F653" s="21"/>
      <c r="G653" s="21"/>
      <c r="L653" s="195"/>
      <c r="M653" s="195"/>
      <c r="X653" s="9"/>
      <c r="Y653" s="9"/>
      <c r="AF653" s="9"/>
      <c r="AG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</row>
    <row r="654" spans="1:76" s="75" customFormat="1" x14ac:dyDescent="0.2">
      <c r="A654" s="21"/>
      <c r="B654" s="21"/>
      <c r="C654" s="21"/>
      <c r="D654" s="21"/>
      <c r="E654" s="21"/>
      <c r="F654" s="21"/>
      <c r="G654" s="21"/>
      <c r="L654" s="195"/>
      <c r="M654" s="195"/>
      <c r="X654" s="9"/>
      <c r="Y654" s="9"/>
      <c r="AF654" s="9"/>
      <c r="AG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</row>
    <row r="655" spans="1:76" s="75" customFormat="1" x14ac:dyDescent="0.2">
      <c r="A655" s="21"/>
      <c r="B655" s="21"/>
      <c r="C655" s="21"/>
      <c r="D655" s="21"/>
      <c r="E655" s="21"/>
      <c r="F655" s="21"/>
      <c r="G655" s="21"/>
      <c r="L655" s="195"/>
      <c r="M655" s="195"/>
      <c r="X655" s="9"/>
      <c r="Y655" s="9"/>
      <c r="AF655" s="9"/>
      <c r="AG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</row>
    <row r="656" spans="1:76" s="75" customFormat="1" x14ac:dyDescent="0.2">
      <c r="A656" s="21"/>
      <c r="B656" s="21"/>
      <c r="C656" s="21"/>
      <c r="D656" s="21"/>
      <c r="E656" s="21"/>
      <c r="F656" s="21"/>
      <c r="G656" s="21"/>
      <c r="L656" s="195"/>
      <c r="M656" s="195"/>
      <c r="X656" s="9"/>
      <c r="Y656" s="9"/>
      <c r="AF656" s="9"/>
      <c r="AG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</row>
    <row r="657" spans="1:76" s="75" customFormat="1" x14ac:dyDescent="0.2">
      <c r="A657" s="21"/>
      <c r="B657" s="21"/>
      <c r="C657" s="21"/>
      <c r="D657" s="21"/>
      <c r="E657" s="21"/>
      <c r="F657" s="21"/>
      <c r="G657" s="21"/>
      <c r="L657" s="195"/>
      <c r="M657" s="195"/>
      <c r="X657" s="9"/>
      <c r="Y657" s="9"/>
      <c r="AF657" s="9"/>
      <c r="AG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</row>
    <row r="658" spans="1:76" s="75" customFormat="1" x14ac:dyDescent="0.2">
      <c r="A658" s="21"/>
      <c r="B658" s="21"/>
      <c r="C658" s="21"/>
      <c r="D658" s="21"/>
      <c r="E658" s="21"/>
      <c r="F658" s="21"/>
      <c r="G658" s="21"/>
      <c r="L658" s="195"/>
      <c r="M658" s="195"/>
      <c r="X658" s="9"/>
      <c r="Y658" s="9"/>
      <c r="AF658" s="9"/>
      <c r="AG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</row>
    <row r="659" spans="1:76" s="75" customFormat="1" x14ac:dyDescent="0.2">
      <c r="A659" s="21"/>
      <c r="B659" s="21"/>
      <c r="C659" s="21"/>
      <c r="D659" s="21"/>
      <c r="E659" s="21"/>
      <c r="F659" s="21"/>
      <c r="G659" s="21"/>
      <c r="L659" s="195"/>
      <c r="M659" s="195"/>
      <c r="X659" s="9"/>
      <c r="Y659" s="9"/>
      <c r="AF659" s="9"/>
      <c r="AG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</row>
    <row r="660" spans="1:76" s="75" customFormat="1" x14ac:dyDescent="0.2">
      <c r="A660" s="21"/>
      <c r="B660" s="21"/>
      <c r="C660" s="21"/>
      <c r="D660" s="21"/>
      <c r="E660" s="21"/>
      <c r="F660" s="21"/>
      <c r="G660" s="21"/>
      <c r="L660" s="195"/>
      <c r="M660" s="195"/>
      <c r="X660" s="9"/>
      <c r="Y660" s="9"/>
      <c r="AF660" s="9"/>
      <c r="AG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</row>
    <row r="661" spans="1:76" s="75" customFormat="1" x14ac:dyDescent="0.2">
      <c r="A661" s="21"/>
      <c r="B661" s="21"/>
      <c r="C661" s="21"/>
      <c r="D661" s="21"/>
      <c r="E661" s="21"/>
      <c r="F661" s="21"/>
      <c r="G661" s="21"/>
      <c r="L661" s="195"/>
      <c r="M661" s="195"/>
      <c r="X661" s="9"/>
      <c r="Y661" s="9"/>
      <c r="AF661" s="9"/>
      <c r="AG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</row>
    <row r="662" spans="1:76" s="75" customFormat="1" x14ac:dyDescent="0.2">
      <c r="A662" s="21"/>
      <c r="B662" s="21"/>
      <c r="C662" s="21"/>
      <c r="D662" s="21"/>
      <c r="E662" s="21"/>
      <c r="F662" s="21"/>
      <c r="G662" s="21"/>
      <c r="L662" s="195"/>
      <c r="M662" s="195"/>
      <c r="X662" s="9"/>
      <c r="Y662" s="9"/>
      <c r="AF662" s="9"/>
      <c r="AG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</row>
    <row r="663" spans="1:76" s="75" customFormat="1" x14ac:dyDescent="0.2">
      <c r="A663" s="21"/>
      <c r="B663" s="21"/>
      <c r="C663" s="21"/>
      <c r="D663" s="21"/>
      <c r="E663" s="21"/>
      <c r="F663" s="21"/>
      <c r="G663" s="21"/>
      <c r="L663" s="195"/>
      <c r="M663" s="195"/>
      <c r="X663" s="9"/>
      <c r="Y663" s="9"/>
      <c r="AF663" s="9"/>
      <c r="AG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</row>
    <row r="664" spans="1:76" s="75" customFormat="1" x14ac:dyDescent="0.2">
      <c r="A664" s="21"/>
      <c r="B664" s="21"/>
      <c r="C664" s="21"/>
      <c r="D664" s="21"/>
      <c r="E664" s="21"/>
      <c r="F664" s="21"/>
      <c r="G664" s="21"/>
      <c r="L664" s="195"/>
      <c r="M664" s="195"/>
      <c r="X664" s="9"/>
      <c r="Y664" s="9"/>
      <c r="AF664" s="9"/>
      <c r="AG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</row>
    <row r="665" spans="1:76" s="75" customFormat="1" x14ac:dyDescent="0.2">
      <c r="A665" s="21"/>
      <c r="B665" s="21"/>
      <c r="C665" s="21"/>
      <c r="D665" s="21"/>
      <c r="E665" s="21"/>
      <c r="F665" s="21"/>
      <c r="G665" s="21"/>
      <c r="L665" s="195"/>
      <c r="M665" s="195"/>
      <c r="X665" s="9"/>
      <c r="Y665" s="9"/>
      <c r="AF665" s="9"/>
      <c r="AG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</row>
    <row r="666" spans="1:76" s="75" customFormat="1" x14ac:dyDescent="0.2">
      <c r="A666" s="21"/>
      <c r="B666" s="21"/>
      <c r="C666" s="21"/>
      <c r="D666" s="21"/>
      <c r="E666" s="21"/>
      <c r="F666" s="21"/>
      <c r="G666" s="21"/>
      <c r="L666" s="195"/>
      <c r="M666" s="195"/>
      <c r="X666" s="9"/>
      <c r="Y666" s="9"/>
      <c r="AF666" s="9"/>
      <c r="AG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</row>
    <row r="667" spans="1:76" s="75" customFormat="1" x14ac:dyDescent="0.2">
      <c r="A667" s="21"/>
      <c r="B667" s="21"/>
      <c r="C667" s="21"/>
      <c r="D667" s="21"/>
      <c r="E667" s="21"/>
      <c r="F667" s="21"/>
      <c r="G667" s="21"/>
      <c r="L667" s="195"/>
      <c r="M667" s="195"/>
      <c r="X667" s="9"/>
      <c r="Y667" s="9"/>
      <c r="AF667" s="9"/>
      <c r="AG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</row>
    <row r="668" spans="1:76" s="75" customFormat="1" x14ac:dyDescent="0.2">
      <c r="A668" s="21"/>
      <c r="B668" s="21"/>
      <c r="C668" s="21"/>
      <c r="D668" s="21"/>
      <c r="E668" s="21"/>
      <c r="F668" s="21"/>
      <c r="G668" s="21"/>
      <c r="L668" s="195"/>
      <c r="M668" s="195"/>
      <c r="X668" s="9"/>
      <c r="Y668" s="9"/>
      <c r="AF668" s="9"/>
      <c r="AG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</row>
    <row r="669" spans="1:76" s="75" customFormat="1" x14ac:dyDescent="0.2">
      <c r="A669" s="21"/>
      <c r="B669" s="21"/>
      <c r="C669" s="21"/>
      <c r="D669" s="21"/>
      <c r="E669" s="21"/>
      <c r="F669" s="21"/>
      <c r="G669" s="21"/>
      <c r="L669" s="195"/>
      <c r="M669" s="195"/>
      <c r="X669" s="9"/>
      <c r="Y669" s="9"/>
      <c r="AF669" s="9"/>
      <c r="AG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</row>
    <row r="670" spans="1:76" s="75" customFormat="1" x14ac:dyDescent="0.2">
      <c r="A670" s="21"/>
      <c r="B670" s="21"/>
      <c r="C670" s="21"/>
      <c r="D670" s="21"/>
      <c r="E670" s="21"/>
      <c r="F670" s="21"/>
      <c r="G670" s="21"/>
      <c r="L670" s="195"/>
      <c r="M670" s="195"/>
      <c r="X670" s="9"/>
      <c r="Y670" s="9"/>
      <c r="AF670" s="9"/>
      <c r="AG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</row>
    <row r="671" spans="1:76" s="75" customFormat="1" x14ac:dyDescent="0.2">
      <c r="A671" s="21"/>
      <c r="B671" s="21"/>
      <c r="C671" s="21"/>
      <c r="D671" s="21"/>
      <c r="E671" s="21"/>
      <c r="F671" s="21"/>
      <c r="G671" s="21"/>
      <c r="L671" s="195"/>
      <c r="M671" s="195"/>
      <c r="X671" s="9"/>
      <c r="Y671" s="9"/>
      <c r="AF671" s="9"/>
      <c r="AG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</row>
    <row r="672" spans="1:76" s="75" customFormat="1" x14ac:dyDescent="0.2">
      <c r="A672" s="21"/>
      <c r="B672" s="21"/>
      <c r="C672" s="21"/>
      <c r="D672" s="21"/>
      <c r="E672" s="21"/>
      <c r="F672" s="21"/>
      <c r="G672" s="21"/>
      <c r="L672" s="195"/>
      <c r="M672" s="195"/>
      <c r="X672" s="9"/>
      <c r="Y672" s="9"/>
      <c r="AF672" s="9"/>
      <c r="AG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</row>
    <row r="673" spans="1:76" s="75" customFormat="1" x14ac:dyDescent="0.2">
      <c r="A673" s="21"/>
      <c r="B673" s="21"/>
      <c r="C673" s="21"/>
      <c r="D673" s="21"/>
      <c r="E673" s="21"/>
      <c r="F673" s="21"/>
      <c r="G673" s="21"/>
      <c r="L673" s="195"/>
      <c r="M673" s="195"/>
      <c r="X673" s="9"/>
      <c r="Y673" s="9"/>
      <c r="AF673" s="9"/>
      <c r="AG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</row>
    <row r="674" spans="1:76" s="75" customFormat="1" x14ac:dyDescent="0.2">
      <c r="A674" s="21"/>
      <c r="B674" s="21"/>
      <c r="C674" s="21"/>
      <c r="D674" s="21"/>
      <c r="E674" s="21"/>
      <c r="F674" s="21"/>
      <c r="G674" s="21"/>
      <c r="L674" s="195"/>
      <c r="M674" s="195"/>
      <c r="X674" s="9"/>
      <c r="Y674" s="9"/>
      <c r="AF674" s="9"/>
      <c r="AG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</row>
    <row r="675" spans="1:76" s="75" customFormat="1" x14ac:dyDescent="0.2">
      <c r="A675" s="21"/>
      <c r="B675" s="21"/>
      <c r="C675" s="21"/>
      <c r="D675" s="21"/>
      <c r="E675" s="21"/>
      <c r="F675" s="21"/>
      <c r="G675" s="21"/>
      <c r="L675" s="195"/>
      <c r="M675" s="195"/>
      <c r="X675" s="9"/>
      <c r="Y675" s="9"/>
      <c r="AF675" s="9"/>
      <c r="AG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</row>
    <row r="676" spans="1:76" s="75" customFormat="1" x14ac:dyDescent="0.2">
      <c r="A676" s="21"/>
      <c r="B676" s="21"/>
      <c r="C676" s="21"/>
      <c r="D676" s="21"/>
      <c r="E676" s="21"/>
      <c r="F676" s="21"/>
      <c r="G676" s="21"/>
      <c r="L676" s="195"/>
      <c r="M676" s="195"/>
      <c r="X676" s="9"/>
      <c r="Y676" s="9"/>
      <c r="AF676" s="9"/>
      <c r="AG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</row>
    <row r="677" spans="1:76" s="75" customFormat="1" x14ac:dyDescent="0.2">
      <c r="A677" s="21"/>
      <c r="B677" s="21"/>
      <c r="C677" s="21"/>
      <c r="D677" s="21"/>
      <c r="E677" s="21"/>
      <c r="F677" s="21"/>
      <c r="G677" s="21"/>
      <c r="L677" s="195"/>
      <c r="M677" s="195"/>
      <c r="X677" s="9"/>
      <c r="Y677" s="9"/>
      <c r="AF677" s="9"/>
      <c r="AG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</row>
    <row r="678" spans="1:76" s="75" customFormat="1" x14ac:dyDescent="0.2">
      <c r="A678" s="21"/>
      <c r="B678" s="21"/>
      <c r="C678" s="21"/>
      <c r="D678" s="21"/>
      <c r="E678" s="21"/>
      <c r="F678" s="21"/>
      <c r="G678" s="21"/>
      <c r="L678" s="195"/>
      <c r="M678" s="195"/>
      <c r="X678" s="9"/>
      <c r="Y678" s="9"/>
      <c r="AF678" s="9"/>
      <c r="AG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</row>
    <row r="679" spans="1:76" s="75" customFormat="1" x14ac:dyDescent="0.2">
      <c r="A679" s="21"/>
      <c r="B679" s="21"/>
      <c r="C679" s="21"/>
      <c r="D679" s="21"/>
      <c r="E679" s="21"/>
      <c r="F679" s="21"/>
      <c r="G679" s="21"/>
      <c r="L679" s="195"/>
      <c r="M679" s="195"/>
      <c r="X679" s="9"/>
      <c r="Y679" s="9"/>
      <c r="AF679" s="9"/>
      <c r="AG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</row>
    <row r="680" spans="1:76" s="75" customFormat="1" x14ac:dyDescent="0.2">
      <c r="A680" s="21"/>
      <c r="B680" s="21"/>
      <c r="C680" s="21"/>
      <c r="D680" s="21"/>
      <c r="E680" s="21"/>
      <c r="F680" s="21"/>
      <c r="G680" s="21"/>
      <c r="L680" s="195"/>
      <c r="M680" s="195"/>
      <c r="X680" s="9"/>
      <c r="Y680" s="9"/>
      <c r="AF680" s="9"/>
      <c r="AG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</row>
    <row r="681" spans="1:76" s="75" customFormat="1" x14ac:dyDescent="0.2">
      <c r="A681" s="21"/>
      <c r="B681" s="21"/>
      <c r="C681" s="21"/>
      <c r="D681" s="21"/>
      <c r="E681" s="21"/>
      <c r="F681" s="21"/>
      <c r="G681" s="21"/>
      <c r="L681" s="195"/>
      <c r="M681" s="195"/>
      <c r="X681" s="9"/>
      <c r="Y681" s="9"/>
      <c r="AF681" s="9"/>
      <c r="AG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</row>
    <row r="682" spans="1:76" s="75" customFormat="1" x14ac:dyDescent="0.2">
      <c r="A682" s="21"/>
      <c r="B682" s="21"/>
      <c r="C682" s="21"/>
      <c r="D682" s="21"/>
      <c r="E682" s="21"/>
      <c r="F682" s="21"/>
      <c r="G682" s="21"/>
      <c r="L682" s="195"/>
      <c r="M682" s="195"/>
      <c r="X682" s="9"/>
      <c r="Y682" s="9"/>
      <c r="AF682" s="9"/>
      <c r="AG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</row>
    <row r="683" spans="1:76" s="75" customFormat="1" x14ac:dyDescent="0.2">
      <c r="A683" s="21"/>
      <c r="B683" s="21"/>
      <c r="C683" s="21"/>
      <c r="D683" s="21"/>
      <c r="E683" s="21"/>
      <c r="F683" s="21"/>
      <c r="G683" s="21"/>
      <c r="L683" s="195"/>
      <c r="M683" s="195"/>
      <c r="X683" s="9"/>
      <c r="Y683" s="9"/>
      <c r="AF683" s="9"/>
      <c r="AG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</row>
    <row r="684" spans="1:76" s="75" customFormat="1" x14ac:dyDescent="0.2">
      <c r="A684" s="21"/>
      <c r="B684" s="21"/>
      <c r="C684" s="21"/>
      <c r="D684" s="21"/>
      <c r="E684" s="21"/>
      <c r="F684" s="21"/>
      <c r="G684" s="21"/>
      <c r="L684" s="195"/>
      <c r="M684" s="195"/>
      <c r="X684" s="9"/>
      <c r="Y684" s="9"/>
      <c r="AF684" s="9"/>
      <c r="AG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</row>
    <row r="685" spans="1:76" s="75" customFormat="1" x14ac:dyDescent="0.2">
      <c r="A685" s="21"/>
      <c r="B685" s="21"/>
      <c r="C685" s="21"/>
      <c r="D685" s="21"/>
      <c r="E685" s="21"/>
      <c r="F685" s="21"/>
      <c r="G685" s="21"/>
      <c r="L685" s="195"/>
      <c r="M685" s="195"/>
      <c r="X685" s="9"/>
      <c r="Y685" s="9"/>
      <c r="AF685" s="9"/>
      <c r="AG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</row>
    <row r="686" spans="1:76" s="75" customFormat="1" x14ac:dyDescent="0.2">
      <c r="A686" s="21"/>
      <c r="B686" s="21"/>
      <c r="C686" s="21"/>
      <c r="D686" s="21"/>
      <c r="E686" s="21"/>
      <c r="F686" s="21"/>
      <c r="G686" s="21"/>
      <c r="L686" s="195"/>
      <c r="M686" s="195"/>
      <c r="X686" s="9"/>
      <c r="Y686" s="9"/>
      <c r="AF686" s="9"/>
      <c r="AG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</row>
    <row r="687" spans="1:76" s="75" customFormat="1" x14ac:dyDescent="0.2">
      <c r="A687" s="21"/>
      <c r="B687" s="21"/>
      <c r="C687" s="21"/>
      <c r="D687" s="21"/>
      <c r="E687" s="21"/>
      <c r="F687" s="21"/>
      <c r="G687" s="21"/>
      <c r="L687" s="195"/>
      <c r="M687" s="195"/>
      <c r="X687" s="9"/>
      <c r="Y687" s="9"/>
      <c r="AF687" s="9"/>
      <c r="AG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</row>
    <row r="688" spans="1:76" s="75" customFormat="1" x14ac:dyDescent="0.2">
      <c r="A688" s="21"/>
      <c r="B688" s="21"/>
      <c r="C688" s="21"/>
      <c r="D688" s="21"/>
      <c r="E688" s="21"/>
      <c r="F688" s="21"/>
      <c r="G688" s="21"/>
      <c r="L688" s="195"/>
      <c r="M688" s="195"/>
      <c r="X688" s="9"/>
      <c r="Y688" s="9"/>
      <c r="AF688" s="9"/>
      <c r="AG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</row>
    <row r="689" spans="1:76" s="75" customFormat="1" x14ac:dyDescent="0.2">
      <c r="A689" s="21"/>
      <c r="B689" s="21"/>
      <c r="C689" s="21"/>
      <c r="D689" s="21"/>
      <c r="E689" s="21"/>
      <c r="F689" s="21"/>
      <c r="G689" s="21"/>
      <c r="L689" s="195"/>
      <c r="M689" s="195"/>
      <c r="X689" s="9"/>
      <c r="Y689" s="9"/>
      <c r="AF689" s="9"/>
      <c r="AG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</row>
    <row r="690" spans="1:76" s="75" customFormat="1" x14ac:dyDescent="0.2">
      <c r="A690" s="21"/>
      <c r="B690" s="21"/>
      <c r="C690" s="21"/>
      <c r="D690" s="21"/>
      <c r="E690" s="21"/>
      <c r="F690" s="21"/>
      <c r="G690" s="21"/>
      <c r="L690" s="195"/>
      <c r="M690" s="195"/>
      <c r="X690" s="9"/>
      <c r="Y690" s="9"/>
      <c r="AF690" s="9"/>
      <c r="AG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</row>
    <row r="691" spans="1:76" s="75" customFormat="1" x14ac:dyDescent="0.2">
      <c r="A691" s="21"/>
      <c r="B691" s="21"/>
      <c r="C691" s="21"/>
      <c r="D691" s="21"/>
      <c r="E691" s="21"/>
      <c r="F691" s="21"/>
      <c r="G691" s="21"/>
      <c r="L691" s="195"/>
      <c r="M691" s="195"/>
      <c r="X691" s="9"/>
      <c r="Y691" s="9"/>
      <c r="AF691" s="9"/>
      <c r="AG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</row>
    <row r="692" spans="1:76" s="75" customFormat="1" x14ac:dyDescent="0.2">
      <c r="A692" s="21"/>
      <c r="B692" s="21"/>
      <c r="C692" s="21"/>
      <c r="D692" s="21"/>
      <c r="E692" s="21"/>
      <c r="F692" s="21"/>
      <c r="G692" s="21"/>
      <c r="L692" s="195"/>
      <c r="M692" s="195"/>
      <c r="X692" s="9"/>
      <c r="Y692" s="9"/>
      <c r="AF692" s="9"/>
      <c r="AG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</row>
    <row r="693" spans="1:76" s="75" customFormat="1" x14ac:dyDescent="0.2">
      <c r="A693" s="21"/>
      <c r="B693" s="21"/>
      <c r="C693" s="21"/>
      <c r="D693" s="21"/>
      <c r="E693" s="21"/>
      <c r="F693" s="21"/>
      <c r="G693" s="21"/>
      <c r="L693" s="195"/>
      <c r="M693" s="195"/>
      <c r="X693" s="9"/>
      <c r="Y693" s="9"/>
      <c r="AF693" s="9"/>
      <c r="AG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</row>
    <row r="694" spans="1:76" s="75" customFormat="1" x14ac:dyDescent="0.2">
      <c r="A694" s="21"/>
      <c r="B694" s="21"/>
      <c r="C694" s="21"/>
      <c r="D694" s="21"/>
      <c r="E694" s="21"/>
      <c r="F694" s="21"/>
      <c r="G694" s="21"/>
      <c r="L694" s="195"/>
      <c r="M694" s="195"/>
      <c r="X694" s="9"/>
      <c r="Y694" s="9"/>
      <c r="AF694" s="9"/>
      <c r="AG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</row>
    <row r="695" spans="1:76" s="75" customFormat="1" x14ac:dyDescent="0.2">
      <c r="A695" s="21"/>
      <c r="B695" s="21"/>
      <c r="C695" s="21"/>
      <c r="D695" s="21"/>
      <c r="E695" s="21"/>
      <c r="F695" s="21"/>
      <c r="G695" s="21"/>
      <c r="L695" s="195"/>
      <c r="M695" s="195"/>
      <c r="X695" s="9"/>
      <c r="Y695" s="9"/>
      <c r="AF695" s="9"/>
      <c r="AG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</row>
    <row r="696" spans="1:76" s="75" customFormat="1" x14ac:dyDescent="0.2">
      <c r="A696" s="21"/>
      <c r="B696" s="21"/>
      <c r="C696" s="21"/>
      <c r="D696" s="21"/>
      <c r="E696" s="21"/>
      <c r="F696" s="21"/>
      <c r="G696" s="21"/>
      <c r="L696" s="195"/>
      <c r="M696" s="195"/>
      <c r="X696" s="9"/>
      <c r="Y696" s="9"/>
      <c r="AF696" s="9"/>
      <c r="AG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</row>
    <row r="697" spans="1:76" s="75" customFormat="1" x14ac:dyDescent="0.2">
      <c r="A697" s="21"/>
      <c r="B697" s="21"/>
      <c r="C697" s="21"/>
      <c r="D697" s="21"/>
      <c r="E697" s="21"/>
      <c r="F697" s="21"/>
      <c r="G697" s="21"/>
      <c r="L697" s="195"/>
      <c r="M697" s="195"/>
      <c r="X697" s="9"/>
      <c r="Y697" s="9"/>
      <c r="AF697" s="9"/>
      <c r="AG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</row>
    <row r="698" spans="1:76" s="75" customFormat="1" x14ac:dyDescent="0.2">
      <c r="A698" s="21"/>
      <c r="B698" s="21"/>
      <c r="C698" s="21"/>
      <c r="D698" s="21"/>
      <c r="E698" s="21"/>
      <c r="F698" s="21"/>
      <c r="G698" s="21"/>
      <c r="L698" s="195"/>
      <c r="M698" s="195"/>
      <c r="X698" s="9"/>
      <c r="Y698" s="9"/>
      <c r="AF698" s="9"/>
      <c r="AG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</row>
    <row r="699" spans="1:76" s="75" customFormat="1" x14ac:dyDescent="0.2">
      <c r="A699" s="21"/>
      <c r="B699" s="21"/>
      <c r="C699" s="21"/>
      <c r="D699" s="21"/>
      <c r="E699" s="21"/>
      <c r="F699" s="21"/>
      <c r="G699" s="21"/>
      <c r="L699" s="195"/>
      <c r="M699" s="195"/>
      <c r="X699" s="9"/>
      <c r="Y699" s="9"/>
      <c r="AF699" s="9"/>
      <c r="AG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</row>
    <row r="700" spans="1:76" s="75" customFormat="1" x14ac:dyDescent="0.2">
      <c r="A700" s="21"/>
      <c r="B700" s="21"/>
      <c r="C700" s="21"/>
      <c r="D700" s="21"/>
      <c r="E700" s="21"/>
      <c r="F700" s="21"/>
      <c r="G700" s="21"/>
      <c r="L700" s="195"/>
      <c r="M700" s="195"/>
      <c r="X700" s="9"/>
      <c r="Y700" s="9"/>
      <c r="AF700" s="9"/>
      <c r="AG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</row>
    <row r="701" spans="1:76" s="75" customFormat="1" x14ac:dyDescent="0.2">
      <c r="A701" s="21"/>
      <c r="B701" s="21"/>
      <c r="C701" s="21"/>
      <c r="D701" s="21"/>
      <c r="E701" s="21"/>
      <c r="F701" s="21"/>
      <c r="G701" s="21"/>
      <c r="L701" s="195"/>
      <c r="M701" s="195"/>
      <c r="X701" s="9"/>
      <c r="Y701" s="9"/>
      <c r="AF701" s="9"/>
      <c r="AG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</row>
    <row r="702" spans="1:76" s="75" customFormat="1" x14ac:dyDescent="0.2">
      <c r="A702" s="21"/>
      <c r="B702" s="21"/>
      <c r="C702" s="21"/>
      <c r="D702" s="21"/>
      <c r="E702" s="21"/>
      <c r="F702" s="21"/>
      <c r="G702" s="21"/>
      <c r="L702" s="195"/>
      <c r="M702" s="195"/>
      <c r="X702" s="9"/>
      <c r="Y702" s="9"/>
      <c r="AF702" s="9"/>
      <c r="AG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</row>
    <row r="703" spans="1:76" s="75" customFormat="1" x14ac:dyDescent="0.2">
      <c r="A703" s="21"/>
      <c r="B703" s="21"/>
      <c r="C703" s="21"/>
      <c r="D703" s="21"/>
      <c r="E703" s="21"/>
      <c r="F703" s="21"/>
      <c r="G703" s="21"/>
      <c r="L703" s="195"/>
      <c r="M703" s="195"/>
      <c r="X703" s="9"/>
      <c r="Y703" s="9"/>
      <c r="AF703" s="9"/>
      <c r="AG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</row>
    <row r="704" spans="1:76" s="75" customFormat="1" x14ac:dyDescent="0.2">
      <c r="A704" s="21"/>
      <c r="B704" s="21"/>
      <c r="C704" s="21"/>
      <c r="D704" s="21"/>
      <c r="E704" s="21"/>
      <c r="F704" s="21"/>
      <c r="G704" s="21"/>
      <c r="L704" s="195"/>
      <c r="M704" s="195"/>
      <c r="X704" s="9"/>
      <c r="Y704" s="9"/>
      <c r="AF704" s="9"/>
      <c r="AG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</row>
    <row r="705" spans="1:76" s="75" customFormat="1" x14ac:dyDescent="0.2">
      <c r="A705" s="21"/>
      <c r="B705" s="21"/>
      <c r="C705" s="21"/>
      <c r="D705" s="21"/>
      <c r="E705" s="21"/>
      <c r="F705" s="21"/>
      <c r="G705" s="21"/>
      <c r="L705" s="195"/>
      <c r="M705" s="195"/>
      <c r="X705" s="9"/>
      <c r="Y705" s="9"/>
      <c r="AF705" s="9"/>
      <c r="AG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</row>
    <row r="706" spans="1:76" s="75" customFormat="1" x14ac:dyDescent="0.2">
      <c r="A706" s="21"/>
      <c r="B706" s="21"/>
      <c r="C706" s="21"/>
      <c r="D706" s="21"/>
      <c r="E706" s="21"/>
      <c r="F706" s="21"/>
      <c r="G706" s="21"/>
      <c r="L706" s="195"/>
      <c r="M706" s="195"/>
      <c r="X706" s="9"/>
      <c r="Y706" s="9"/>
      <c r="AF706" s="9"/>
      <c r="AG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</row>
    <row r="707" spans="1:76" s="75" customFormat="1" x14ac:dyDescent="0.2">
      <c r="A707" s="21"/>
      <c r="B707" s="21"/>
      <c r="C707" s="21"/>
      <c r="D707" s="21"/>
      <c r="E707" s="21"/>
      <c r="F707" s="21"/>
      <c r="G707" s="21"/>
      <c r="L707" s="195"/>
      <c r="M707" s="195"/>
      <c r="X707" s="9"/>
      <c r="Y707" s="9"/>
      <c r="AF707" s="9"/>
      <c r="AG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</row>
    <row r="708" spans="1:76" s="75" customFormat="1" x14ac:dyDescent="0.2">
      <c r="A708" s="21"/>
      <c r="B708" s="21"/>
      <c r="C708" s="21"/>
      <c r="D708" s="21"/>
      <c r="E708" s="21"/>
      <c r="F708" s="21"/>
      <c r="G708" s="21"/>
      <c r="L708" s="195"/>
      <c r="M708" s="195"/>
      <c r="X708" s="9"/>
      <c r="Y708" s="9"/>
      <c r="AF708" s="9"/>
      <c r="AG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</row>
    <row r="709" spans="1:76" s="75" customFormat="1" x14ac:dyDescent="0.2">
      <c r="A709" s="21"/>
      <c r="B709" s="21"/>
      <c r="C709" s="21"/>
      <c r="D709" s="21"/>
      <c r="E709" s="21"/>
      <c r="F709" s="21"/>
      <c r="G709" s="21"/>
      <c r="L709" s="195"/>
      <c r="M709" s="195"/>
      <c r="X709" s="9"/>
      <c r="Y709" s="9"/>
      <c r="AF709" s="9"/>
      <c r="AG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</row>
    <row r="710" spans="1:76" s="75" customFormat="1" x14ac:dyDescent="0.2">
      <c r="A710" s="21"/>
      <c r="B710" s="21"/>
      <c r="C710" s="21"/>
      <c r="D710" s="21"/>
      <c r="E710" s="21"/>
      <c r="F710" s="21"/>
      <c r="G710" s="21"/>
      <c r="L710" s="195"/>
      <c r="M710" s="195"/>
      <c r="X710" s="9"/>
      <c r="Y710" s="9"/>
      <c r="AF710" s="9"/>
      <c r="AG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</row>
    <row r="711" spans="1:76" s="75" customFormat="1" x14ac:dyDescent="0.2">
      <c r="A711" s="21"/>
      <c r="B711" s="21"/>
      <c r="C711" s="21"/>
      <c r="D711" s="21"/>
      <c r="E711" s="21"/>
      <c r="F711" s="21"/>
      <c r="G711" s="21"/>
      <c r="L711" s="195"/>
      <c r="M711" s="195"/>
      <c r="X711" s="9"/>
      <c r="Y711" s="9"/>
      <c r="AF711" s="9"/>
      <c r="AG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</row>
    <row r="712" spans="1:76" s="75" customFormat="1" x14ac:dyDescent="0.2">
      <c r="A712" s="21"/>
      <c r="B712" s="21"/>
      <c r="C712" s="21"/>
      <c r="D712" s="21"/>
      <c r="E712" s="21"/>
      <c r="F712" s="21"/>
      <c r="G712" s="21"/>
      <c r="L712" s="195"/>
      <c r="M712" s="195"/>
      <c r="X712" s="9"/>
      <c r="Y712" s="9"/>
      <c r="AF712" s="9"/>
      <c r="AG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</row>
    <row r="713" spans="1:76" s="75" customFormat="1" x14ac:dyDescent="0.2">
      <c r="A713" s="21"/>
      <c r="B713" s="21"/>
      <c r="C713" s="21"/>
      <c r="D713" s="21"/>
      <c r="E713" s="21"/>
      <c r="F713" s="21"/>
      <c r="G713" s="21"/>
      <c r="L713" s="195"/>
      <c r="M713" s="195"/>
      <c r="X713" s="9"/>
      <c r="Y713" s="9"/>
      <c r="AF713" s="9"/>
      <c r="AG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</row>
    <row r="714" spans="1:76" s="75" customFormat="1" x14ac:dyDescent="0.2">
      <c r="A714" s="21"/>
      <c r="B714" s="21"/>
      <c r="C714" s="21"/>
      <c r="D714" s="21"/>
      <c r="E714" s="21"/>
      <c r="F714" s="21"/>
      <c r="G714" s="21"/>
      <c r="L714" s="195"/>
      <c r="M714" s="195"/>
      <c r="X714" s="9"/>
      <c r="Y714" s="9"/>
      <c r="AF714" s="9"/>
      <c r="AG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</row>
    <row r="715" spans="1:76" s="75" customFormat="1" x14ac:dyDescent="0.2">
      <c r="A715" s="21"/>
      <c r="B715" s="21"/>
      <c r="C715" s="21"/>
      <c r="D715" s="21"/>
      <c r="E715" s="21"/>
      <c r="F715" s="21"/>
      <c r="G715" s="21"/>
      <c r="L715" s="195"/>
      <c r="M715" s="195"/>
      <c r="X715" s="9"/>
      <c r="Y715" s="9"/>
      <c r="AF715" s="9"/>
      <c r="AG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</row>
    <row r="716" spans="1:76" s="75" customFormat="1" x14ac:dyDescent="0.2">
      <c r="A716" s="21"/>
      <c r="B716" s="21"/>
      <c r="C716" s="21"/>
      <c r="D716" s="21"/>
      <c r="E716" s="21"/>
      <c r="F716" s="21"/>
      <c r="G716" s="21"/>
      <c r="L716" s="195"/>
      <c r="M716" s="195"/>
      <c r="X716" s="9"/>
      <c r="Y716" s="9"/>
      <c r="AF716" s="9"/>
      <c r="AG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</row>
    <row r="717" spans="1:76" s="75" customFormat="1" x14ac:dyDescent="0.2">
      <c r="A717" s="21"/>
      <c r="B717" s="21"/>
      <c r="C717" s="21"/>
      <c r="D717" s="21"/>
      <c r="E717" s="21"/>
      <c r="F717" s="21"/>
      <c r="G717" s="21"/>
      <c r="L717" s="195"/>
      <c r="M717" s="195"/>
      <c r="X717" s="9"/>
      <c r="Y717" s="9"/>
      <c r="AF717" s="9"/>
      <c r="AG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</row>
    <row r="718" spans="1:76" s="75" customFormat="1" x14ac:dyDescent="0.2">
      <c r="A718" s="21"/>
      <c r="B718" s="21"/>
      <c r="C718" s="21"/>
      <c r="D718" s="21"/>
      <c r="E718" s="21"/>
      <c r="F718" s="21"/>
      <c r="G718" s="21"/>
      <c r="L718" s="195"/>
      <c r="M718" s="195"/>
      <c r="X718" s="9"/>
      <c r="Y718" s="9"/>
      <c r="AF718" s="9"/>
      <c r="AG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</row>
    <row r="719" spans="1:76" s="75" customFormat="1" x14ac:dyDescent="0.2">
      <c r="A719" s="21"/>
      <c r="B719" s="21"/>
      <c r="C719" s="21"/>
      <c r="D719" s="21"/>
      <c r="E719" s="21"/>
      <c r="F719" s="21"/>
      <c r="G719" s="21"/>
      <c r="L719" s="195"/>
      <c r="M719" s="195"/>
      <c r="X719" s="9"/>
      <c r="Y719" s="9"/>
      <c r="AF719" s="9"/>
      <c r="AG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</row>
    <row r="720" spans="1:76" s="75" customFormat="1" x14ac:dyDescent="0.2">
      <c r="A720" s="21"/>
      <c r="B720" s="21"/>
      <c r="C720" s="21"/>
      <c r="D720" s="21"/>
      <c r="E720" s="21"/>
      <c r="F720" s="21"/>
      <c r="G720" s="21"/>
      <c r="L720" s="195"/>
      <c r="M720" s="195"/>
      <c r="X720" s="9"/>
      <c r="Y720" s="9"/>
      <c r="AF720" s="9"/>
      <c r="AG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</row>
    <row r="721" spans="1:76" s="75" customFormat="1" x14ac:dyDescent="0.2">
      <c r="A721" s="21"/>
      <c r="B721" s="21"/>
      <c r="C721" s="21"/>
      <c r="D721" s="21"/>
      <c r="E721" s="21"/>
      <c r="F721" s="21"/>
      <c r="G721" s="21"/>
      <c r="L721" s="195"/>
      <c r="M721" s="195"/>
      <c r="X721" s="9"/>
      <c r="Y721" s="9"/>
      <c r="AF721" s="9"/>
      <c r="AG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</row>
    <row r="722" spans="1:76" s="75" customFormat="1" x14ac:dyDescent="0.2">
      <c r="A722" s="21"/>
      <c r="B722" s="21"/>
      <c r="C722" s="21"/>
      <c r="D722" s="21"/>
      <c r="E722" s="21"/>
      <c r="F722" s="21"/>
      <c r="G722" s="21"/>
      <c r="L722" s="195"/>
      <c r="M722" s="195"/>
      <c r="X722" s="9"/>
      <c r="Y722" s="9"/>
      <c r="AF722" s="9"/>
      <c r="AG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</row>
    <row r="723" spans="1:76" s="75" customFormat="1" x14ac:dyDescent="0.2">
      <c r="A723" s="21"/>
      <c r="B723" s="21"/>
      <c r="C723" s="21"/>
      <c r="D723" s="21"/>
      <c r="E723" s="21"/>
      <c r="F723" s="21"/>
      <c r="G723" s="21"/>
      <c r="L723" s="195"/>
      <c r="M723" s="195"/>
      <c r="X723" s="9"/>
      <c r="Y723" s="9"/>
      <c r="AF723" s="9"/>
      <c r="AG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</row>
    <row r="724" spans="1:76" s="75" customFormat="1" x14ac:dyDescent="0.2">
      <c r="A724" s="21"/>
      <c r="B724" s="21"/>
      <c r="C724" s="21"/>
      <c r="D724" s="21"/>
      <c r="E724" s="21"/>
      <c r="F724" s="21"/>
      <c r="G724" s="21"/>
      <c r="L724" s="195"/>
      <c r="M724" s="195"/>
      <c r="X724" s="9"/>
      <c r="Y724" s="9"/>
      <c r="AF724" s="9"/>
      <c r="AG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</row>
    <row r="725" spans="1:76" s="75" customFormat="1" x14ac:dyDescent="0.2">
      <c r="A725" s="21"/>
      <c r="B725" s="21"/>
      <c r="C725" s="21"/>
      <c r="D725" s="21"/>
      <c r="E725" s="21"/>
      <c r="F725" s="21"/>
      <c r="G725" s="21"/>
      <c r="L725" s="195"/>
      <c r="M725" s="195"/>
      <c r="X725" s="9"/>
      <c r="Y725" s="9"/>
      <c r="AF725" s="9"/>
      <c r="AG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</row>
    <row r="726" spans="1:76" s="75" customFormat="1" x14ac:dyDescent="0.2">
      <c r="A726" s="21"/>
      <c r="B726" s="21"/>
      <c r="C726" s="21"/>
      <c r="D726" s="21"/>
      <c r="E726" s="21"/>
      <c r="F726" s="21"/>
      <c r="G726" s="21"/>
      <c r="L726" s="195"/>
      <c r="M726" s="195"/>
      <c r="X726" s="9"/>
      <c r="Y726" s="9"/>
      <c r="AF726" s="9"/>
      <c r="AG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</row>
    <row r="727" spans="1:76" s="75" customFormat="1" x14ac:dyDescent="0.2">
      <c r="A727" s="21"/>
      <c r="B727" s="21"/>
      <c r="C727" s="21"/>
      <c r="D727" s="21"/>
      <c r="E727" s="21"/>
      <c r="F727" s="21"/>
      <c r="G727" s="21"/>
      <c r="L727" s="195"/>
      <c r="M727" s="195"/>
      <c r="X727" s="9"/>
      <c r="Y727" s="9"/>
      <c r="AF727" s="9"/>
      <c r="AG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</row>
    <row r="728" spans="1:76" s="75" customFormat="1" x14ac:dyDescent="0.2">
      <c r="A728" s="21"/>
      <c r="B728" s="21"/>
      <c r="C728" s="21"/>
      <c r="D728" s="21"/>
      <c r="E728" s="21"/>
      <c r="F728" s="21"/>
      <c r="G728" s="21"/>
      <c r="L728" s="195"/>
      <c r="M728" s="195"/>
      <c r="X728" s="9"/>
      <c r="Y728" s="9"/>
      <c r="AF728" s="9"/>
      <c r="AG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</row>
    <row r="729" spans="1:76" s="75" customFormat="1" x14ac:dyDescent="0.2">
      <c r="A729" s="21"/>
      <c r="B729" s="21"/>
      <c r="C729" s="21"/>
      <c r="D729" s="21"/>
      <c r="E729" s="21"/>
      <c r="F729" s="21"/>
      <c r="G729" s="21"/>
      <c r="L729" s="195"/>
      <c r="M729" s="195"/>
      <c r="X729" s="9"/>
      <c r="Y729" s="9"/>
      <c r="AF729" s="9"/>
      <c r="AG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</row>
    <row r="730" spans="1:76" s="75" customFormat="1" x14ac:dyDescent="0.2">
      <c r="A730" s="21"/>
      <c r="B730" s="21"/>
      <c r="C730" s="21"/>
      <c r="D730" s="21"/>
      <c r="E730" s="21"/>
      <c r="F730" s="21"/>
      <c r="G730" s="21"/>
      <c r="L730" s="195"/>
      <c r="M730" s="195"/>
      <c r="X730" s="9"/>
      <c r="Y730" s="9"/>
      <c r="AF730" s="9"/>
      <c r="AG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</row>
    <row r="731" spans="1:76" s="75" customFormat="1" x14ac:dyDescent="0.2">
      <c r="A731" s="21"/>
      <c r="B731" s="21"/>
      <c r="C731" s="21"/>
      <c r="D731" s="21"/>
      <c r="E731" s="21"/>
      <c r="F731" s="21"/>
      <c r="G731" s="21"/>
      <c r="L731" s="195"/>
      <c r="M731" s="195"/>
      <c r="X731" s="9"/>
      <c r="Y731" s="9"/>
      <c r="AF731" s="9"/>
      <c r="AG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</row>
    <row r="732" spans="1:76" s="75" customFormat="1" x14ac:dyDescent="0.2">
      <c r="A732" s="21"/>
      <c r="B732" s="21"/>
      <c r="C732" s="21"/>
      <c r="D732" s="21"/>
      <c r="E732" s="21"/>
      <c r="F732" s="21"/>
      <c r="G732" s="21"/>
      <c r="L732" s="195"/>
      <c r="M732" s="195"/>
      <c r="X732" s="9"/>
      <c r="Y732" s="9"/>
      <c r="AF732" s="9"/>
      <c r="AG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</row>
    <row r="733" spans="1:76" s="75" customFormat="1" x14ac:dyDescent="0.2">
      <c r="A733" s="21"/>
      <c r="B733" s="21"/>
      <c r="C733" s="21"/>
      <c r="D733" s="21"/>
      <c r="E733" s="21"/>
      <c r="F733" s="21"/>
      <c r="G733" s="21"/>
      <c r="L733" s="195"/>
      <c r="M733" s="195"/>
      <c r="X733" s="9"/>
      <c r="Y733" s="9"/>
      <c r="AF733" s="9"/>
      <c r="AG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</row>
    <row r="734" spans="1:76" s="75" customFormat="1" x14ac:dyDescent="0.2">
      <c r="A734" s="21"/>
      <c r="B734" s="21"/>
      <c r="C734" s="21"/>
      <c r="D734" s="21"/>
      <c r="E734" s="21"/>
      <c r="F734" s="21"/>
      <c r="G734" s="21"/>
      <c r="L734" s="195"/>
      <c r="M734" s="195"/>
      <c r="X734" s="9"/>
      <c r="Y734" s="9"/>
      <c r="AF734" s="9"/>
      <c r="AG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</row>
    <row r="735" spans="1:76" s="75" customFormat="1" x14ac:dyDescent="0.2">
      <c r="A735" s="21"/>
      <c r="B735" s="21"/>
      <c r="C735" s="21"/>
      <c r="D735" s="21"/>
      <c r="E735" s="21"/>
      <c r="F735" s="21"/>
      <c r="G735" s="21"/>
      <c r="L735" s="195"/>
      <c r="M735" s="195"/>
      <c r="X735" s="9"/>
      <c r="Y735" s="9"/>
      <c r="AF735" s="9"/>
      <c r="AG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</row>
    <row r="736" spans="1:76" s="75" customFormat="1" x14ac:dyDescent="0.2">
      <c r="A736" s="21"/>
      <c r="B736" s="21"/>
      <c r="C736" s="21"/>
      <c r="D736" s="21"/>
      <c r="E736" s="21"/>
      <c r="F736" s="21"/>
      <c r="G736" s="21"/>
      <c r="L736" s="195"/>
      <c r="M736" s="195"/>
      <c r="X736" s="9"/>
      <c r="Y736" s="9"/>
      <c r="AF736" s="9"/>
      <c r="AG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</row>
    <row r="737" spans="1:76" s="75" customFormat="1" x14ac:dyDescent="0.2">
      <c r="A737" s="21"/>
      <c r="B737" s="21"/>
      <c r="C737" s="21"/>
      <c r="D737" s="21"/>
      <c r="E737" s="21"/>
      <c r="F737" s="21"/>
      <c r="G737" s="21"/>
      <c r="L737" s="195"/>
      <c r="M737" s="195"/>
      <c r="X737" s="9"/>
      <c r="Y737" s="9"/>
      <c r="AF737" s="9"/>
      <c r="AG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</row>
    <row r="738" spans="1:76" s="75" customFormat="1" x14ac:dyDescent="0.2">
      <c r="A738" s="21"/>
      <c r="B738" s="21"/>
      <c r="C738" s="21"/>
      <c r="D738" s="21"/>
      <c r="E738" s="21"/>
      <c r="F738" s="21"/>
      <c r="G738" s="21"/>
      <c r="L738" s="195"/>
      <c r="M738" s="195"/>
      <c r="X738" s="9"/>
      <c r="Y738" s="9"/>
      <c r="AF738" s="9"/>
      <c r="AG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</row>
    <row r="739" spans="1:76" s="75" customFormat="1" x14ac:dyDescent="0.2">
      <c r="A739" s="21"/>
      <c r="B739" s="21"/>
      <c r="C739" s="21"/>
      <c r="D739" s="21"/>
      <c r="E739" s="21"/>
      <c r="F739" s="21"/>
      <c r="G739" s="21"/>
      <c r="L739" s="195"/>
      <c r="M739" s="195"/>
      <c r="X739" s="9"/>
      <c r="Y739" s="9"/>
      <c r="AF739" s="9"/>
      <c r="AG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</row>
    <row r="740" spans="1:76" s="75" customFormat="1" x14ac:dyDescent="0.2">
      <c r="A740" s="21"/>
      <c r="B740" s="21"/>
      <c r="C740" s="21"/>
      <c r="D740" s="21"/>
      <c r="E740" s="21"/>
      <c r="F740" s="21"/>
      <c r="G740" s="21"/>
      <c r="L740" s="195"/>
      <c r="M740" s="195"/>
      <c r="X740" s="9"/>
      <c r="Y740" s="9"/>
      <c r="AF740" s="9"/>
      <c r="AG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</row>
    <row r="741" spans="1:76" s="75" customFormat="1" x14ac:dyDescent="0.2">
      <c r="A741" s="21"/>
      <c r="B741" s="21"/>
      <c r="C741" s="21"/>
      <c r="D741" s="21"/>
      <c r="E741" s="21"/>
      <c r="F741" s="21"/>
      <c r="G741" s="21"/>
      <c r="L741" s="195"/>
      <c r="M741" s="195"/>
      <c r="X741" s="9"/>
      <c r="Y741" s="9"/>
      <c r="AF741" s="9"/>
      <c r="AG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</row>
    <row r="742" spans="1:76" s="75" customFormat="1" x14ac:dyDescent="0.2">
      <c r="A742" s="21"/>
      <c r="B742" s="21"/>
      <c r="C742" s="21"/>
      <c r="D742" s="21"/>
      <c r="E742" s="21"/>
      <c r="F742" s="21"/>
      <c r="G742" s="21"/>
      <c r="L742" s="195"/>
      <c r="M742" s="195"/>
      <c r="X742" s="9"/>
      <c r="Y742" s="9"/>
      <c r="AF742" s="9"/>
      <c r="AG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</row>
    <row r="743" spans="1:76" s="75" customFormat="1" x14ac:dyDescent="0.2">
      <c r="A743" s="21"/>
      <c r="B743" s="21"/>
      <c r="C743" s="21"/>
      <c r="D743" s="21"/>
      <c r="E743" s="21"/>
      <c r="F743" s="21"/>
      <c r="G743" s="21"/>
      <c r="L743" s="195"/>
      <c r="M743" s="195"/>
      <c r="X743" s="9"/>
      <c r="Y743" s="9"/>
      <c r="AF743" s="9"/>
      <c r="AG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</row>
    <row r="744" spans="1:76" s="75" customFormat="1" x14ac:dyDescent="0.2">
      <c r="A744" s="21"/>
      <c r="B744" s="21"/>
      <c r="C744" s="21"/>
      <c r="D744" s="21"/>
      <c r="E744" s="21"/>
      <c r="F744" s="21"/>
      <c r="G744" s="21"/>
      <c r="L744" s="195"/>
      <c r="M744" s="195"/>
      <c r="X744" s="9"/>
      <c r="Y744" s="9"/>
      <c r="AF744" s="9"/>
      <c r="AG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</row>
    <row r="745" spans="1:76" s="75" customFormat="1" x14ac:dyDescent="0.2">
      <c r="A745" s="21"/>
      <c r="B745" s="21"/>
      <c r="C745" s="21"/>
      <c r="D745" s="21"/>
      <c r="E745" s="21"/>
      <c r="F745" s="21"/>
      <c r="G745" s="21"/>
      <c r="L745" s="195"/>
      <c r="M745" s="195"/>
      <c r="X745" s="9"/>
      <c r="Y745" s="9"/>
      <c r="AF745" s="9"/>
      <c r="AG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</row>
    <row r="746" spans="1:76" s="75" customFormat="1" x14ac:dyDescent="0.2">
      <c r="A746" s="21"/>
      <c r="B746" s="21"/>
      <c r="C746" s="21"/>
      <c r="D746" s="21"/>
      <c r="E746" s="21"/>
      <c r="F746" s="21"/>
      <c r="G746" s="21"/>
      <c r="L746" s="195"/>
      <c r="M746" s="195"/>
      <c r="X746" s="9"/>
      <c r="Y746" s="9"/>
      <c r="AF746" s="9"/>
      <c r="AG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</row>
    <row r="747" spans="1:76" s="75" customFormat="1" x14ac:dyDescent="0.2">
      <c r="A747" s="21"/>
      <c r="B747" s="21"/>
      <c r="C747" s="21"/>
      <c r="D747" s="21"/>
      <c r="E747" s="21"/>
      <c r="F747" s="21"/>
      <c r="G747" s="21"/>
      <c r="L747" s="195"/>
      <c r="M747" s="195"/>
      <c r="X747" s="9"/>
      <c r="Y747" s="9"/>
      <c r="AF747" s="9"/>
      <c r="AG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</row>
    <row r="748" spans="1:76" s="75" customFormat="1" x14ac:dyDescent="0.2">
      <c r="A748" s="21"/>
      <c r="B748" s="21"/>
      <c r="C748" s="21"/>
      <c r="D748" s="21"/>
      <c r="E748" s="21"/>
      <c r="F748" s="21"/>
      <c r="G748" s="21"/>
      <c r="L748" s="195"/>
      <c r="M748" s="195"/>
      <c r="X748" s="9"/>
      <c r="Y748" s="9"/>
      <c r="AF748" s="9"/>
      <c r="AG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</row>
    <row r="749" spans="1:76" s="75" customFormat="1" x14ac:dyDescent="0.2">
      <c r="A749" s="21"/>
      <c r="B749" s="21"/>
      <c r="C749" s="21"/>
      <c r="D749" s="21"/>
      <c r="E749" s="21"/>
      <c r="F749" s="21"/>
      <c r="G749" s="21"/>
      <c r="L749" s="195"/>
      <c r="M749" s="195"/>
      <c r="X749" s="9"/>
      <c r="Y749" s="9"/>
      <c r="AF749" s="9"/>
      <c r="AG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</row>
    <row r="750" spans="1:76" s="75" customFormat="1" x14ac:dyDescent="0.2">
      <c r="A750" s="21"/>
      <c r="B750" s="21"/>
      <c r="C750" s="21"/>
      <c r="D750" s="21"/>
      <c r="E750" s="21"/>
      <c r="F750" s="21"/>
      <c r="G750" s="21"/>
      <c r="L750" s="195"/>
      <c r="M750" s="195"/>
      <c r="X750" s="9"/>
      <c r="Y750" s="9"/>
      <c r="AF750" s="9"/>
      <c r="AG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</row>
    <row r="751" spans="1:76" s="75" customFormat="1" x14ac:dyDescent="0.2">
      <c r="A751" s="21"/>
      <c r="B751" s="21"/>
      <c r="C751" s="21"/>
      <c r="D751" s="21"/>
      <c r="E751" s="21"/>
      <c r="F751" s="21"/>
      <c r="G751" s="21"/>
      <c r="L751" s="195"/>
      <c r="M751" s="195"/>
      <c r="X751" s="9"/>
      <c r="Y751" s="9"/>
      <c r="AF751" s="9"/>
      <c r="AG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</row>
    <row r="752" spans="1:76" s="75" customFormat="1" x14ac:dyDescent="0.2">
      <c r="A752" s="21"/>
      <c r="B752" s="21"/>
      <c r="C752" s="21"/>
      <c r="D752" s="21"/>
      <c r="E752" s="21"/>
      <c r="F752" s="21"/>
      <c r="G752" s="21"/>
      <c r="L752" s="195"/>
      <c r="M752" s="195"/>
      <c r="X752" s="9"/>
      <c r="Y752" s="9"/>
      <c r="AF752" s="9"/>
      <c r="AG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</row>
    <row r="753" spans="1:76" s="75" customFormat="1" x14ac:dyDescent="0.2">
      <c r="A753" s="21"/>
      <c r="B753" s="21"/>
      <c r="C753" s="21"/>
      <c r="D753" s="21"/>
      <c r="E753" s="21"/>
      <c r="F753" s="21"/>
      <c r="G753" s="21"/>
      <c r="L753" s="195"/>
      <c r="M753" s="195"/>
      <c r="X753" s="9"/>
      <c r="Y753" s="9"/>
      <c r="AF753" s="9"/>
      <c r="AG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</row>
    <row r="754" spans="1:76" s="75" customFormat="1" x14ac:dyDescent="0.2">
      <c r="A754" s="21"/>
      <c r="B754" s="21"/>
      <c r="C754" s="21"/>
      <c r="D754" s="21"/>
      <c r="E754" s="21"/>
      <c r="F754" s="21"/>
      <c r="G754" s="21"/>
      <c r="L754" s="195"/>
      <c r="M754" s="195"/>
      <c r="X754" s="9"/>
      <c r="Y754" s="9"/>
      <c r="AF754" s="9"/>
      <c r="AG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</row>
    <row r="755" spans="1:76" s="75" customFormat="1" x14ac:dyDescent="0.2">
      <c r="A755" s="21"/>
      <c r="B755" s="21"/>
      <c r="C755" s="21"/>
      <c r="D755" s="21"/>
      <c r="E755" s="21"/>
      <c r="F755" s="21"/>
      <c r="G755" s="21"/>
      <c r="L755" s="195"/>
      <c r="M755" s="195"/>
      <c r="X755" s="9"/>
      <c r="Y755" s="9"/>
      <c r="AF755" s="9"/>
      <c r="AG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</row>
    <row r="756" spans="1:76" s="75" customFormat="1" x14ac:dyDescent="0.2">
      <c r="A756" s="21"/>
      <c r="B756" s="21"/>
      <c r="C756" s="21"/>
      <c r="D756" s="21"/>
      <c r="E756" s="21"/>
      <c r="F756" s="21"/>
      <c r="G756" s="21"/>
      <c r="L756" s="195"/>
      <c r="M756" s="195"/>
      <c r="X756" s="9"/>
      <c r="Y756" s="9"/>
      <c r="AF756" s="9"/>
      <c r="AG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</row>
    <row r="757" spans="1:76" s="75" customFormat="1" x14ac:dyDescent="0.2">
      <c r="A757" s="21"/>
      <c r="B757" s="21"/>
      <c r="C757" s="21"/>
      <c r="D757" s="21"/>
      <c r="E757" s="21"/>
      <c r="F757" s="21"/>
      <c r="G757" s="21"/>
      <c r="L757" s="195"/>
      <c r="M757" s="195"/>
      <c r="X757" s="9"/>
      <c r="Y757" s="9"/>
      <c r="AF757" s="9"/>
      <c r="AG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</row>
    <row r="758" spans="1:76" s="75" customFormat="1" x14ac:dyDescent="0.2">
      <c r="A758" s="21"/>
      <c r="B758" s="21"/>
      <c r="C758" s="21"/>
      <c r="D758" s="21"/>
      <c r="E758" s="21"/>
      <c r="F758" s="21"/>
      <c r="G758" s="21"/>
      <c r="L758" s="195"/>
      <c r="M758" s="195"/>
      <c r="X758" s="9"/>
      <c r="Y758" s="9"/>
      <c r="AF758" s="9"/>
      <c r="AG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</row>
    <row r="759" spans="1:76" s="75" customFormat="1" x14ac:dyDescent="0.2">
      <c r="A759" s="21"/>
      <c r="B759" s="21"/>
      <c r="C759" s="21"/>
      <c r="D759" s="21"/>
      <c r="E759" s="21"/>
      <c r="F759" s="21"/>
      <c r="G759" s="21"/>
      <c r="L759" s="195"/>
      <c r="M759" s="195"/>
      <c r="X759" s="9"/>
      <c r="Y759" s="9"/>
      <c r="AF759" s="9"/>
      <c r="AG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</row>
    <row r="760" spans="1:76" s="75" customFormat="1" x14ac:dyDescent="0.2">
      <c r="A760" s="21"/>
      <c r="B760" s="21"/>
      <c r="C760" s="21"/>
      <c r="D760" s="21"/>
      <c r="E760" s="21"/>
      <c r="F760" s="21"/>
      <c r="G760" s="21"/>
      <c r="L760" s="195"/>
      <c r="M760" s="195"/>
      <c r="X760" s="9"/>
      <c r="Y760" s="9"/>
      <c r="AF760" s="9"/>
      <c r="AG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</row>
    <row r="761" spans="1:76" s="75" customFormat="1" x14ac:dyDescent="0.2">
      <c r="A761" s="21"/>
      <c r="B761" s="21"/>
      <c r="C761" s="21"/>
      <c r="D761" s="21"/>
      <c r="E761" s="21"/>
      <c r="F761" s="21"/>
      <c r="G761" s="21"/>
      <c r="L761" s="195"/>
      <c r="M761" s="195"/>
      <c r="X761" s="9"/>
      <c r="Y761" s="9"/>
      <c r="AF761" s="9"/>
      <c r="AG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</row>
    <row r="762" spans="1:76" s="75" customFormat="1" x14ac:dyDescent="0.2">
      <c r="A762" s="21"/>
      <c r="B762" s="21"/>
      <c r="C762" s="21"/>
      <c r="D762" s="21"/>
      <c r="E762" s="21"/>
      <c r="F762" s="21"/>
      <c r="G762" s="21"/>
      <c r="L762" s="195"/>
      <c r="M762" s="195"/>
      <c r="X762" s="9"/>
      <c r="Y762" s="9"/>
      <c r="AF762" s="9"/>
      <c r="AG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</row>
    <row r="763" spans="1:76" s="75" customFormat="1" x14ac:dyDescent="0.2">
      <c r="A763" s="21"/>
      <c r="B763" s="21"/>
      <c r="C763" s="21"/>
      <c r="D763" s="21"/>
      <c r="E763" s="21"/>
      <c r="F763" s="21"/>
      <c r="G763" s="21"/>
      <c r="L763" s="195"/>
      <c r="M763" s="195"/>
      <c r="X763" s="9"/>
      <c r="Y763" s="9"/>
      <c r="AF763" s="9"/>
      <c r="AG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</row>
    <row r="764" spans="1:76" s="75" customFormat="1" x14ac:dyDescent="0.2">
      <c r="A764" s="21"/>
      <c r="B764" s="21"/>
      <c r="C764" s="21"/>
      <c r="D764" s="21"/>
      <c r="E764" s="21"/>
      <c r="F764" s="21"/>
      <c r="G764" s="21"/>
      <c r="L764" s="195"/>
      <c r="M764" s="195"/>
      <c r="X764" s="9"/>
      <c r="Y764" s="9"/>
      <c r="AF764" s="9"/>
      <c r="AG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</row>
    <row r="765" spans="1:76" s="75" customFormat="1" x14ac:dyDescent="0.2">
      <c r="A765" s="21"/>
      <c r="B765" s="21"/>
      <c r="C765" s="21"/>
      <c r="D765" s="21"/>
      <c r="E765" s="21"/>
      <c r="F765" s="21"/>
      <c r="G765" s="21"/>
      <c r="L765" s="195"/>
      <c r="M765" s="195"/>
      <c r="X765" s="9"/>
      <c r="Y765" s="9"/>
      <c r="AF765" s="9"/>
      <c r="AG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</row>
    <row r="766" spans="1:76" s="75" customFormat="1" x14ac:dyDescent="0.2">
      <c r="A766" s="21"/>
      <c r="B766" s="21"/>
      <c r="C766" s="21"/>
      <c r="D766" s="21"/>
      <c r="E766" s="21"/>
      <c r="F766" s="21"/>
      <c r="G766" s="21"/>
      <c r="L766" s="195"/>
      <c r="M766" s="195"/>
      <c r="X766" s="9"/>
      <c r="Y766" s="9"/>
      <c r="AF766" s="9"/>
      <c r="AG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</row>
    <row r="767" spans="1:76" s="75" customFormat="1" x14ac:dyDescent="0.2">
      <c r="A767" s="21"/>
      <c r="B767" s="21"/>
      <c r="C767" s="21"/>
      <c r="D767" s="21"/>
      <c r="E767" s="21"/>
      <c r="F767" s="21"/>
      <c r="G767" s="21"/>
      <c r="L767" s="195"/>
      <c r="M767" s="195"/>
      <c r="X767" s="9"/>
      <c r="Y767" s="9"/>
      <c r="AF767" s="9"/>
      <c r="AG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</row>
    <row r="768" spans="1:76" s="75" customFormat="1" x14ac:dyDescent="0.2">
      <c r="A768" s="21"/>
      <c r="B768" s="21"/>
      <c r="C768" s="21"/>
      <c r="D768" s="21"/>
      <c r="E768" s="21"/>
      <c r="F768" s="21"/>
      <c r="G768" s="21"/>
      <c r="L768" s="195"/>
      <c r="M768" s="195"/>
      <c r="X768" s="9"/>
      <c r="Y768" s="9"/>
      <c r="AF768" s="9"/>
      <c r="AG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</row>
    <row r="769" spans="1:76" s="75" customFormat="1" x14ac:dyDescent="0.2">
      <c r="A769" s="21"/>
      <c r="B769" s="21"/>
      <c r="C769" s="21"/>
      <c r="D769" s="21"/>
      <c r="E769" s="21"/>
      <c r="F769" s="21"/>
      <c r="G769" s="21"/>
      <c r="L769" s="195"/>
      <c r="M769" s="195"/>
      <c r="X769" s="9"/>
      <c r="Y769" s="9"/>
      <c r="AF769" s="9"/>
      <c r="AG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</row>
    <row r="770" spans="1:76" s="75" customFormat="1" x14ac:dyDescent="0.2">
      <c r="A770" s="21"/>
      <c r="B770" s="21"/>
      <c r="C770" s="21"/>
      <c r="D770" s="21"/>
      <c r="E770" s="21"/>
      <c r="F770" s="21"/>
      <c r="G770" s="21"/>
      <c r="L770" s="195"/>
      <c r="M770" s="195"/>
      <c r="X770" s="9"/>
      <c r="Y770" s="9"/>
      <c r="AF770" s="9"/>
      <c r="AG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</row>
    <row r="771" spans="1:76" s="75" customFormat="1" x14ac:dyDescent="0.2">
      <c r="A771" s="21"/>
      <c r="B771" s="21"/>
      <c r="C771" s="21"/>
      <c r="D771" s="21"/>
      <c r="E771" s="21"/>
      <c r="F771" s="21"/>
      <c r="G771" s="21"/>
      <c r="L771" s="195"/>
      <c r="M771" s="195"/>
      <c r="X771" s="9"/>
      <c r="Y771" s="9"/>
      <c r="AF771" s="9"/>
      <c r="AG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</row>
    <row r="772" spans="1:76" s="75" customFormat="1" x14ac:dyDescent="0.2">
      <c r="A772" s="21"/>
      <c r="B772" s="21"/>
      <c r="C772" s="21"/>
      <c r="D772" s="21"/>
      <c r="E772" s="21"/>
      <c r="F772" s="21"/>
      <c r="G772" s="21"/>
      <c r="L772" s="195"/>
      <c r="M772" s="195"/>
      <c r="X772" s="9"/>
      <c r="Y772" s="9"/>
      <c r="AF772" s="9"/>
      <c r="AG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</row>
    <row r="773" spans="1:76" s="75" customFormat="1" x14ac:dyDescent="0.2">
      <c r="A773" s="21"/>
      <c r="B773" s="21"/>
      <c r="C773" s="21"/>
      <c r="D773" s="21"/>
      <c r="E773" s="21"/>
      <c r="F773" s="21"/>
      <c r="G773" s="21"/>
      <c r="L773" s="195"/>
      <c r="M773" s="195"/>
      <c r="X773" s="9"/>
      <c r="Y773" s="9"/>
      <c r="AF773" s="9"/>
      <c r="AG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</row>
    <row r="774" spans="1:76" s="75" customFormat="1" x14ac:dyDescent="0.2">
      <c r="A774" s="21"/>
      <c r="B774" s="21"/>
      <c r="C774" s="21"/>
      <c r="D774" s="21"/>
      <c r="E774" s="21"/>
      <c r="F774" s="21"/>
      <c r="G774" s="21"/>
      <c r="L774" s="195"/>
      <c r="M774" s="195"/>
      <c r="X774" s="9"/>
      <c r="Y774" s="9"/>
      <c r="AF774" s="9"/>
      <c r="AG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</row>
    <row r="775" spans="1:76" s="75" customFormat="1" x14ac:dyDescent="0.2">
      <c r="A775" s="21"/>
      <c r="B775" s="21"/>
      <c r="C775" s="21"/>
      <c r="D775" s="21"/>
      <c r="E775" s="21"/>
      <c r="F775" s="21"/>
      <c r="G775" s="21"/>
      <c r="L775" s="195"/>
      <c r="M775" s="195"/>
      <c r="X775" s="9"/>
      <c r="Y775" s="9"/>
      <c r="AF775" s="9"/>
      <c r="AG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</row>
    <row r="776" spans="1:76" s="75" customFormat="1" x14ac:dyDescent="0.2">
      <c r="A776" s="21"/>
      <c r="B776" s="21"/>
      <c r="C776" s="21"/>
      <c r="D776" s="21"/>
      <c r="E776" s="21"/>
      <c r="F776" s="21"/>
      <c r="G776" s="21"/>
      <c r="L776" s="195"/>
      <c r="M776" s="195"/>
      <c r="X776" s="9"/>
      <c r="Y776" s="9"/>
      <c r="AF776" s="9"/>
      <c r="AG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</row>
    <row r="777" spans="1:76" s="75" customFormat="1" x14ac:dyDescent="0.2">
      <c r="A777" s="21"/>
      <c r="B777" s="21"/>
      <c r="C777" s="21"/>
      <c r="D777" s="21"/>
      <c r="E777" s="21"/>
      <c r="F777" s="21"/>
      <c r="G777" s="21"/>
      <c r="L777" s="195"/>
      <c r="M777" s="195"/>
      <c r="X777" s="9"/>
      <c r="Y777" s="9"/>
      <c r="AF777" s="9"/>
      <c r="AG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</row>
    <row r="778" spans="1:76" s="75" customFormat="1" x14ac:dyDescent="0.2">
      <c r="A778" s="21"/>
      <c r="B778" s="21"/>
      <c r="C778" s="21"/>
      <c r="D778" s="21"/>
      <c r="E778" s="21"/>
      <c r="F778" s="21"/>
      <c r="G778" s="21"/>
      <c r="L778" s="195"/>
      <c r="M778" s="195"/>
      <c r="X778" s="9"/>
      <c r="Y778" s="9"/>
      <c r="AF778" s="9"/>
      <c r="AG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</row>
    <row r="779" spans="1:76" s="75" customFormat="1" x14ac:dyDescent="0.2">
      <c r="A779" s="21"/>
      <c r="B779" s="21"/>
      <c r="C779" s="21"/>
      <c r="D779" s="21"/>
      <c r="E779" s="21"/>
      <c r="F779" s="21"/>
      <c r="G779" s="21"/>
      <c r="L779" s="195"/>
      <c r="M779" s="195"/>
      <c r="X779" s="9"/>
      <c r="Y779" s="9"/>
      <c r="AF779" s="9"/>
      <c r="AG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</row>
    <row r="780" spans="1:76" s="75" customFormat="1" x14ac:dyDescent="0.2">
      <c r="A780" s="21"/>
      <c r="B780" s="21"/>
      <c r="C780" s="21"/>
      <c r="D780" s="21"/>
      <c r="E780" s="21"/>
      <c r="F780" s="21"/>
      <c r="G780" s="21"/>
      <c r="L780" s="195"/>
      <c r="M780" s="195"/>
      <c r="X780" s="9"/>
      <c r="Y780" s="9"/>
      <c r="AF780" s="9"/>
      <c r="AG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</row>
    <row r="781" spans="1:76" s="75" customFormat="1" x14ac:dyDescent="0.2">
      <c r="A781" s="21"/>
      <c r="B781" s="21"/>
      <c r="C781" s="21"/>
      <c r="D781" s="21"/>
      <c r="E781" s="21"/>
      <c r="F781" s="21"/>
      <c r="G781" s="21"/>
      <c r="L781" s="195"/>
      <c r="M781" s="195"/>
      <c r="X781" s="9"/>
      <c r="Y781" s="9"/>
      <c r="AF781" s="9"/>
      <c r="AG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</row>
    <row r="782" spans="1:76" s="75" customFormat="1" x14ac:dyDescent="0.2">
      <c r="A782" s="21"/>
      <c r="B782" s="21"/>
      <c r="C782" s="21"/>
      <c r="D782" s="21"/>
      <c r="E782" s="21"/>
      <c r="F782" s="21"/>
      <c r="G782" s="21"/>
      <c r="L782" s="195"/>
      <c r="M782" s="195"/>
      <c r="X782" s="9"/>
      <c r="Y782" s="9"/>
      <c r="AF782" s="9"/>
      <c r="AG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</row>
    <row r="783" spans="1:76" s="75" customFormat="1" x14ac:dyDescent="0.2">
      <c r="A783" s="21"/>
      <c r="B783" s="21"/>
      <c r="C783" s="21"/>
      <c r="D783" s="21"/>
      <c r="E783" s="21"/>
      <c r="F783" s="21"/>
      <c r="G783" s="21"/>
      <c r="L783" s="195"/>
      <c r="M783" s="195"/>
      <c r="X783" s="9"/>
      <c r="Y783" s="9"/>
      <c r="AF783" s="9"/>
      <c r="AG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</row>
    <row r="784" spans="1:76" s="75" customFormat="1" x14ac:dyDescent="0.2">
      <c r="A784" s="21"/>
      <c r="B784" s="21"/>
      <c r="C784" s="21"/>
      <c r="D784" s="21"/>
      <c r="E784" s="21"/>
      <c r="F784" s="21"/>
      <c r="G784" s="21"/>
      <c r="L784" s="195"/>
      <c r="M784" s="195"/>
      <c r="X784" s="9"/>
      <c r="Y784" s="9"/>
      <c r="AF784" s="9"/>
      <c r="AG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</row>
    <row r="785" spans="1:76" s="75" customFormat="1" x14ac:dyDescent="0.2">
      <c r="A785" s="21"/>
      <c r="B785" s="21"/>
      <c r="C785" s="21"/>
      <c r="D785" s="21"/>
      <c r="E785" s="21"/>
      <c r="F785" s="21"/>
      <c r="G785" s="21"/>
      <c r="L785" s="195"/>
      <c r="M785" s="195"/>
      <c r="X785" s="9"/>
      <c r="Y785" s="9"/>
      <c r="AF785" s="9"/>
      <c r="AG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</row>
    <row r="786" spans="1:76" s="75" customFormat="1" x14ac:dyDescent="0.2">
      <c r="A786" s="21"/>
      <c r="B786" s="21"/>
      <c r="C786" s="21"/>
      <c r="D786" s="21"/>
      <c r="E786" s="21"/>
      <c r="F786" s="21"/>
      <c r="G786" s="21"/>
      <c r="L786" s="195"/>
      <c r="M786" s="195"/>
      <c r="X786" s="9"/>
      <c r="Y786" s="9"/>
      <c r="AF786" s="9"/>
      <c r="AG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</row>
    <row r="787" spans="1:76" s="75" customFormat="1" x14ac:dyDescent="0.2">
      <c r="A787" s="21"/>
      <c r="B787" s="21"/>
      <c r="C787" s="21"/>
      <c r="D787" s="21"/>
      <c r="E787" s="21"/>
      <c r="F787" s="21"/>
      <c r="G787" s="21"/>
      <c r="L787" s="195"/>
      <c r="M787" s="195"/>
      <c r="X787" s="9"/>
      <c r="Y787" s="9"/>
      <c r="AF787" s="9"/>
      <c r="AG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</row>
    <row r="788" spans="1:76" s="75" customFormat="1" x14ac:dyDescent="0.2">
      <c r="A788" s="21"/>
      <c r="B788" s="21"/>
      <c r="C788" s="21"/>
      <c r="D788" s="21"/>
      <c r="E788" s="21"/>
      <c r="F788" s="21"/>
      <c r="G788" s="21"/>
      <c r="L788" s="195"/>
      <c r="M788" s="195"/>
      <c r="X788" s="9"/>
      <c r="Y788" s="9"/>
      <c r="AF788" s="9"/>
      <c r="AG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</row>
    <row r="789" spans="1:76" s="75" customFormat="1" x14ac:dyDescent="0.2">
      <c r="A789" s="21"/>
      <c r="B789" s="21"/>
      <c r="C789" s="21"/>
      <c r="D789" s="21"/>
      <c r="E789" s="21"/>
      <c r="F789" s="21"/>
      <c r="G789" s="21"/>
      <c r="L789" s="195"/>
      <c r="M789" s="195"/>
      <c r="X789" s="9"/>
      <c r="Y789" s="9"/>
      <c r="AF789" s="9"/>
      <c r="AG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</row>
    <row r="790" spans="1:76" s="75" customFormat="1" x14ac:dyDescent="0.2">
      <c r="A790" s="21"/>
      <c r="B790" s="21"/>
      <c r="C790" s="21"/>
      <c r="D790" s="21"/>
      <c r="E790" s="21"/>
      <c r="F790" s="21"/>
      <c r="G790" s="21"/>
      <c r="L790" s="195"/>
      <c r="M790" s="195"/>
      <c r="X790" s="9"/>
      <c r="Y790" s="9"/>
      <c r="AF790" s="9"/>
      <c r="AG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</row>
    <row r="791" spans="1:76" s="75" customFormat="1" x14ac:dyDescent="0.2">
      <c r="A791" s="21"/>
      <c r="B791" s="21"/>
      <c r="C791" s="21"/>
      <c r="D791" s="21"/>
      <c r="E791" s="21"/>
      <c r="F791" s="21"/>
      <c r="G791" s="21"/>
      <c r="L791" s="195"/>
      <c r="M791" s="195"/>
      <c r="X791" s="9"/>
      <c r="Y791" s="9"/>
      <c r="AF791" s="9"/>
      <c r="AG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</row>
    <row r="792" spans="1:76" s="75" customFormat="1" x14ac:dyDescent="0.2">
      <c r="A792" s="21"/>
      <c r="B792" s="21"/>
      <c r="C792" s="21"/>
      <c r="D792" s="21"/>
      <c r="E792" s="21"/>
      <c r="F792" s="21"/>
      <c r="G792" s="21"/>
      <c r="L792" s="195"/>
      <c r="M792" s="195"/>
      <c r="X792" s="9"/>
      <c r="Y792" s="9"/>
      <c r="AF792" s="9"/>
      <c r="AG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</row>
    <row r="793" spans="1:76" s="75" customFormat="1" x14ac:dyDescent="0.2">
      <c r="A793" s="21"/>
      <c r="B793" s="21"/>
      <c r="C793" s="21"/>
      <c r="D793" s="21"/>
      <c r="E793" s="21"/>
      <c r="F793" s="21"/>
      <c r="G793" s="21"/>
      <c r="L793" s="195"/>
      <c r="M793" s="195"/>
      <c r="X793" s="9"/>
      <c r="Y793" s="9"/>
      <c r="AF793" s="9"/>
      <c r="AG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</row>
    <row r="794" spans="1:76" s="75" customFormat="1" x14ac:dyDescent="0.2">
      <c r="A794" s="21"/>
      <c r="B794" s="21"/>
      <c r="C794" s="21"/>
      <c r="D794" s="21"/>
      <c r="E794" s="21"/>
      <c r="F794" s="21"/>
      <c r="G794" s="21"/>
      <c r="L794" s="195"/>
      <c r="M794" s="195"/>
      <c r="X794" s="9"/>
      <c r="Y794" s="9"/>
      <c r="AF794" s="9"/>
      <c r="AG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</row>
    <row r="795" spans="1:76" s="75" customFormat="1" x14ac:dyDescent="0.2">
      <c r="A795" s="21"/>
      <c r="B795" s="21"/>
      <c r="C795" s="21"/>
      <c r="D795" s="21"/>
      <c r="E795" s="21"/>
      <c r="F795" s="21"/>
      <c r="G795" s="21"/>
      <c r="L795" s="195"/>
      <c r="M795" s="195"/>
      <c r="X795" s="9"/>
      <c r="Y795" s="9"/>
      <c r="AF795" s="9"/>
      <c r="AG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</row>
    <row r="796" spans="1:76" s="75" customFormat="1" x14ac:dyDescent="0.2">
      <c r="A796" s="21"/>
      <c r="B796" s="21"/>
      <c r="C796" s="21"/>
      <c r="D796" s="21"/>
      <c r="E796" s="21"/>
      <c r="F796" s="21"/>
      <c r="G796" s="21"/>
      <c r="L796" s="195"/>
      <c r="M796" s="195"/>
      <c r="X796" s="9"/>
      <c r="Y796" s="9"/>
      <c r="AF796" s="9"/>
      <c r="AG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</row>
    <row r="797" spans="1:76" s="75" customFormat="1" x14ac:dyDescent="0.2">
      <c r="A797" s="21"/>
      <c r="B797" s="21"/>
      <c r="C797" s="21"/>
      <c r="D797" s="21"/>
      <c r="E797" s="21"/>
      <c r="F797" s="21"/>
      <c r="G797" s="21"/>
      <c r="L797" s="195"/>
      <c r="M797" s="195"/>
      <c r="X797" s="9"/>
      <c r="Y797" s="9"/>
      <c r="AF797" s="9"/>
      <c r="AG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</row>
    <row r="798" spans="1:76" s="75" customFormat="1" x14ac:dyDescent="0.2">
      <c r="A798" s="21"/>
      <c r="B798" s="21"/>
      <c r="C798" s="21"/>
      <c r="D798" s="21"/>
      <c r="E798" s="21"/>
      <c r="F798" s="21"/>
      <c r="G798" s="21"/>
      <c r="L798" s="195"/>
      <c r="M798" s="195"/>
      <c r="X798" s="9"/>
      <c r="Y798" s="9"/>
      <c r="AF798" s="9"/>
      <c r="AG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</row>
    <row r="799" spans="1:76" s="75" customFormat="1" x14ac:dyDescent="0.2">
      <c r="A799" s="21"/>
      <c r="B799" s="21"/>
      <c r="C799" s="21"/>
      <c r="D799" s="21"/>
      <c r="E799" s="21"/>
      <c r="F799" s="21"/>
      <c r="G799" s="21"/>
      <c r="L799" s="195"/>
      <c r="M799" s="195"/>
      <c r="X799" s="9"/>
      <c r="Y799" s="9"/>
      <c r="AF799" s="9"/>
      <c r="AG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</row>
    <row r="800" spans="1:76" s="75" customFormat="1" x14ac:dyDescent="0.2">
      <c r="A800" s="21"/>
      <c r="B800" s="21"/>
      <c r="C800" s="21"/>
      <c r="D800" s="21"/>
      <c r="E800" s="21"/>
      <c r="F800" s="21"/>
      <c r="G800" s="21"/>
      <c r="L800" s="195"/>
      <c r="M800" s="195"/>
      <c r="X800" s="9"/>
      <c r="Y800" s="9"/>
      <c r="AF800" s="9"/>
      <c r="AG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</row>
    <row r="801" spans="1:76" s="75" customFormat="1" x14ac:dyDescent="0.2">
      <c r="A801" s="21"/>
      <c r="B801" s="21"/>
      <c r="C801" s="21"/>
      <c r="D801" s="21"/>
      <c r="E801" s="21"/>
      <c r="F801" s="21"/>
      <c r="G801" s="21"/>
      <c r="L801" s="195"/>
      <c r="M801" s="195"/>
      <c r="X801" s="9"/>
      <c r="Y801" s="9"/>
      <c r="AF801" s="9"/>
      <c r="AG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</row>
    <row r="802" spans="1:76" s="75" customFormat="1" x14ac:dyDescent="0.2">
      <c r="A802" s="21"/>
      <c r="B802" s="21"/>
      <c r="C802" s="21"/>
      <c r="D802" s="21"/>
      <c r="E802" s="21"/>
      <c r="F802" s="21"/>
      <c r="G802" s="21"/>
      <c r="L802" s="195"/>
      <c r="M802" s="195"/>
      <c r="X802" s="9"/>
      <c r="Y802" s="9"/>
      <c r="AF802" s="9"/>
      <c r="AG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</row>
    <row r="803" spans="1:76" s="75" customFormat="1" x14ac:dyDescent="0.2">
      <c r="A803" s="21"/>
      <c r="B803" s="21"/>
      <c r="C803" s="21"/>
      <c r="D803" s="21"/>
      <c r="E803" s="21"/>
      <c r="F803" s="21"/>
      <c r="G803" s="21"/>
      <c r="L803" s="195"/>
      <c r="M803" s="195"/>
      <c r="X803" s="9"/>
      <c r="Y803" s="9"/>
      <c r="AF803" s="9"/>
      <c r="AG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</row>
    <row r="804" spans="1:76" s="75" customFormat="1" x14ac:dyDescent="0.2">
      <c r="A804" s="21"/>
      <c r="B804" s="21"/>
      <c r="C804" s="21"/>
      <c r="D804" s="21"/>
      <c r="E804" s="21"/>
      <c r="F804" s="21"/>
      <c r="G804" s="21"/>
      <c r="L804" s="195"/>
      <c r="M804" s="195"/>
      <c r="X804" s="9"/>
      <c r="Y804" s="9"/>
      <c r="AF804" s="9"/>
      <c r="AG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</row>
    <row r="805" spans="1:76" s="75" customFormat="1" x14ac:dyDescent="0.2">
      <c r="A805" s="21"/>
      <c r="B805" s="21"/>
      <c r="C805" s="21"/>
      <c r="D805" s="21"/>
      <c r="E805" s="21"/>
      <c r="F805" s="21"/>
      <c r="G805" s="21"/>
      <c r="L805" s="195"/>
      <c r="M805" s="195"/>
      <c r="X805" s="9"/>
      <c r="Y805" s="9"/>
      <c r="AF805" s="9"/>
      <c r="AG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</row>
    <row r="806" spans="1:76" s="75" customFormat="1" x14ac:dyDescent="0.2">
      <c r="A806" s="21"/>
      <c r="B806" s="21"/>
      <c r="C806" s="21"/>
      <c r="D806" s="21"/>
      <c r="E806" s="21"/>
      <c r="F806" s="21"/>
      <c r="G806" s="21"/>
      <c r="L806" s="195"/>
      <c r="M806" s="195"/>
      <c r="X806" s="9"/>
      <c r="Y806" s="9"/>
      <c r="AF806" s="9"/>
      <c r="AG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</row>
    <row r="807" spans="1:76" s="75" customFormat="1" x14ac:dyDescent="0.2">
      <c r="A807" s="21"/>
      <c r="B807" s="21"/>
      <c r="C807" s="21"/>
      <c r="D807" s="21"/>
      <c r="E807" s="21"/>
      <c r="F807" s="21"/>
      <c r="G807" s="21"/>
      <c r="L807" s="195"/>
      <c r="M807" s="195"/>
      <c r="X807" s="9"/>
      <c r="Y807" s="9"/>
      <c r="AF807" s="9"/>
      <c r="AG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</row>
    <row r="808" spans="1:76" s="75" customFormat="1" x14ac:dyDescent="0.2">
      <c r="A808" s="21"/>
      <c r="B808" s="21"/>
      <c r="C808" s="21"/>
      <c r="D808" s="21"/>
      <c r="E808" s="21"/>
      <c r="F808" s="21"/>
      <c r="G808" s="21"/>
      <c r="L808" s="195"/>
      <c r="M808" s="195"/>
      <c r="X808" s="9"/>
      <c r="Y808" s="9"/>
      <c r="AF808" s="9"/>
      <c r="AG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</row>
    <row r="809" spans="1:76" s="75" customFormat="1" x14ac:dyDescent="0.2">
      <c r="A809" s="21"/>
      <c r="B809" s="21"/>
      <c r="C809" s="21"/>
      <c r="D809" s="21"/>
      <c r="E809" s="21"/>
      <c r="F809" s="21"/>
      <c r="G809" s="21"/>
      <c r="L809" s="195"/>
      <c r="M809" s="195"/>
      <c r="X809" s="9"/>
      <c r="Y809" s="9"/>
      <c r="AF809" s="9"/>
      <c r="AG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</row>
    <row r="810" spans="1:76" s="75" customFormat="1" x14ac:dyDescent="0.2">
      <c r="A810" s="21"/>
      <c r="B810" s="21"/>
      <c r="C810" s="21"/>
      <c r="D810" s="21"/>
      <c r="E810" s="21"/>
      <c r="F810" s="21"/>
      <c r="G810" s="21"/>
      <c r="L810" s="195"/>
      <c r="M810" s="195"/>
      <c r="X810" s="9"/>
      <c r="Y810" s="9"/>
      <c r="AF810" s="9"/>
      <c r="AG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</row>
    <row r="811" spans="1:76" s="75" customFormat="1" x14ac:dyDescent="0.2">
      <c r="A811" s="21"/>
      <c r="B811" s="21"/>
      <c r="C811" s="21"/>
      <c r="D811" s="21"/>
      <c r="E811" s="21"/>
      <c r="F811" s="21"/>
      <c r="G811" s="21"/>
      <c r="L811" s="195"/>
      <c r="M811" s="195"/>
      <c r="X811" s="9"/>
      <c r="Y811" s="9"/>
      <c r="AF811" s="9"/>
      <c r="AG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</row>
    <row r="812" spans="1:76" s="75" customFormat="1" x14ac:dyDescent="0.2">
      <c r="A812" s="21"/>
      <c r="B812" s="21"/>
      <c r="C812" s="21"/>
      <c r="D812" s="21"/>
      <c r="E812" s="21"/>
      <c r="F812" s="21"/>
      <c r="G812" s="21"/>
      <c r="L812" s="195"/>
      <c r="M812" s="195"/>
      <c r="X812" s="9"/>
      <c r="Y812" s="9"/>
      <c r="AF812" s="9"/>
      <c r="AG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</row>
    <row r="813" spans="1:76" s="75" customFormat="1" x14ac:dyDescent="0.2">
      <c r="A813" s="21"/>
      <c r="B813" s="21"/>
      <c r="C813" s="21"/>
      <c r="D813" s="21"/>
      <c r="E813" s="21"/>
      <c r="F813" s="21"/>
      <c r="G813" s="21"/>
      <c r="L813" s="195"/>
      <c r="M813" s="195"/>
      <c r="X813" s="9"/>
      <c r="Y813" s="9"/>
      <c r="AF813" s="9"/>
      <c r="AG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</row>
    <row r="814" spans="1:76" s="75" customFormat="1" x14ac:dyDescent="0.2">
      <c r="A814" s="21"/>
      <c r="B814" s="21"/>
      <c r="C814" s="21"/>
      <c r="D814" s="21"/>
      <c r="E814" s="21"/>
      <c r="F814" s="21"/>
      <c r="G814" s="21"/>
      <c r="L814" s="195"/>
      <c r="M814" s="195"/>
      <c r="X814" s="9"/>
      <c r="Y814" s="9"/>
      <c r="AF814" s="9"/>
      <c r="AG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</row>
    <row r="815" spans="1:76" s="75" customFormat="1" x14ac:dyDescent="0.2">
      <c r="A815" s="21"/>
      <c r="B815" s="21"/>
      <c r="C815" s="21"/>
      <c r="D815" s="21"/>
      <c r="E815" s="21"/>
      <c r="F815" s="21"/>
      <c r="G815" s="21"/>
      <c r="L815" s="195"/>
      <c r="M815" s="195"/>
      <c r="X815" s="9"/>
      <c r="Y815" s="9"/>
      <c r="AF815" s="9"/>
      <c r="AG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</row>
    <row r="816" spans="1:76" s="75" customFormat="1" x14ac:dyDescent="0.2">
      <c r="A816" s="21"/>
      <c r="B816" s="21"/>
      <c r="C816" s="21"/>
      <c r="D816" s="21"/>
      <c r="E816" s="21"/>
      <c r="F816" s="21"/>
      <c r="G816" s="21"/>
      <c r="L816" s="195"/>
      <c r="M816" s="195"/>
      <c r="X816" s="9"/>
      <c r="Y816" s="9"/>
      <c r="AF816" s="9"/>
      <c r="AG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</row>
    <row r="817" spans="1:76" s="75" customFormat="1" x14ac:dyDescent="0.2">
      <c r="A817" s="21"/>
      <c r="B817" s="21"/>
      <c r="C817" s="21"/>
      <c r="D817" s="21"/>
      <c r="E817" s="21"/>
      <c r="F817" s="21"/>
      <c r="G817" s="21"/>
      <c r="L817" s="195"/>
      <c r="M817" s="195"/>
      <c r="X817" s="9"/>
      <c r="Y817" s="9"/>
      <c r="AF817" s="9"/>
      <c r="AG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</row>
    <row r="818" spans="1:76" s="75" customFormat="1" x14ac:dyDescent="0.2">
      <c r="A818" s="21"/>
      <c r="B818" s="21"/>
      <c r="C818" s="21"/>
      <c r="D818" s="21"/>
      <c r="E818" s="21"/>
      <c r="F818" s="21"/>
      <c r="G818" s="21"/>
      <c r="L818" s="195"/>
      <c r="M818" s="195"/>
      <c r="X818" s="9"/>
      <c r="Y818" s="9"/>
      <c r="AF818" s="9"/>
      <c r="AG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</row>
    <row r="819" spans="1:76" s="75" customFormat="1" x14ac:dyDescent="0.2">
      <c r="A819" s="21"/>
      <c r="B819" s="21"/>
      <c r="C819" s="21"/>
      <c r="D819" s="21"/>
      <c r="E819" s="21"/>
      <c r="F819" s="21"/>
      <c r="G819" s="21"/>
      <c r="L819" s="195"/>
      <c r="M819" s="195"/>
      <c r="X819" s="9"/>
      <c r="Y819" s="9"/>
      <c r="AF819" s="9"/>
      <c r="AG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</row>
    <row r="820" spans="1:76" s="75" customFormat="1" x14ac:dyDescent="0.2">
      <c r="A820" s="21"/>
      <c r="B820" s="21"/>
      <c r="C820" s="21"/>
      <c r="D820" s="21"/>
      <c r="E820" s="21"/>
      <c r="F820" s="21"/>
      <c r="G820" s="21"/>
      <c r="L820" s="195"/>
      <c r="M820" s="195"/>
      <c r="X820" s="9"/>
      <c r="Y820" s="9"/>
      <c r="AF820" s="9"/>
      <c r="AG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</row>
    <row r="821" spans="1:76" s="75" customFormat="1" x14ac:dyDescent="0.2">
      <c r="A821" s="21"/>
      <c r="B821" s="21"/>
      <c r="C821" s="21"/>
      <c r="D821" s="21"/>
      <c r="E821" s="21"/>
      <c r="F821" s="21"/>
      <c r="G821" s="21"/>
      <c r="L821" s="195"/>
      <c r="M821" s="195"/>
      <c r="X821" s="9"/>
      <c r="Y821" s="9"/>
      <c r="AF821" s="9"/>
      <c r="AG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</row>
    <row r="822" spans="1:76" s="75" customFormat="1" x14ac:dyDescent="0.2">
      <c r="A822" s="21"/>
      <c r="B822" s="21"/>
      <c r="C822" s="21"/>
      <c r="D822" s="21"/>
      <c r="E822" s="21"/>
      <c r="F822" s="21"/>
      <c r="G822" s="21"/>
      <c r="L822" s="195"/>
      <c r="M822" s="195"/>
      <c r="X822" s="9"/>
      <c r="Y822" s="9"/>
      <c r="AF822" s="9"/>
      <c r="AG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</row>
    <row r="823" spans="1:76" s="75" customFormat="1" x14ac:dyDescent="0.2">
      <c r="A823" s="21"/>
      <c r="B823" s="21"/>
      <c r="C823" s="21"/>
      <c r="D823" s="21"/>
      <c r="E823" s="21"/>
      <c r="F823" s="21"/>
      <c r="G823" s="21"/>
      <c r="L823" s="195"/>
      <c r="M823" s="195"/>
      <c r="X823" s="9"/>
      <c r="Y823" s="9"/>
      <c r="AF823" s="9"/>
      <c r="AG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</row>
    <row r="824" spans="1:76" s="75" customFormat="1" x14ac:dyDescent="0.2">
      <c r="A824" s="21"/>
      <c r="B824" s="21"/>
      <c r="C824" s="21"/>
      <c r="D824" s="21"/>
      <c r="E824" s="21"/>
      <c r="F824" s="21"/>
      <c r="G824" s="21"/>
      <c r="L824" s="195"/>
      <c r="M824" s="195"/>
      <c r="X824" s="9"/>
      <c r="Y824" s="9"/>
      <c r="AF824" s="9"/>
      <c r="AG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</row>
    <row r="825" spans="1:76" s="75" customFormat="1" x14ac:dyDescent="0.2">
      <c r="A825" s="21"/>
      <c r="B825" s="21"/>
      <c r="C825" s="21"/>
      <c r="D825" s="21"/>
      <c r="E825" s="21"/>
      <c r="F825" s="21"/>
      <c r="G825" s="21"/>
      <c r="L825" s="195"/>
      <c r="M825" s="195"/>
      <c r="X825" s="9"/>
      <c r="Y825" s="9"/>
      <c r="AF825" s="9"/>
      <c r="AG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</row>
    <row r="826" spans="1:76" s="75" customFormat="1" x14ac:dyDescent="0.2">
      <c r="A826" s="21"/>
      <c r="B826" s="21"/>
      <c r="C826" s="21"/>
      <c r="D826" s="21"/>
      <c r="E826" s="21"/>
      <c r="F826" s="21"/>
      <c r="G826" s="21"/>
      <c r="L826" s="195"/>
      <c r="M826" s="195"/>
      <c r="X826" s="9"/>
      <c r="Y826" s="9"/>
      <c r="AF826" s="9"/>
      <c r="AG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</row>
    <row r="827" spans="1:76" s="75" customFormat="1" x14ac:dyDescent="0.2">
      <c r="A827" s="21"/>
      <c r="B827" s="21"/>
      <c r="C827" s="21"/>
      <c r="D827" s="21"/>
      <c r="E827" s="21"/>
      <c r="F827" s="21"/>
      <c r="G827" s="21"/>
      <c r="L827" s="195"/>
      <c r="M827" s="195"/>
      <c r="X827" s="9"/>
      <c r="Y827" s="9"/>
      <c r="AF827" s="9"/>
      <c r="AG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</row>
    <row r="828" spans="1:76" s="75" customFormat="1" x14ac:dyDescent="0.2">
      <c r="A828" s="21"/>
      <c r="B828" s="21"/>
      <c r="C828" s="21"/>
      <c r="D828" s="21"/>
      <c r="E828" s="21"/>
      <c r="F828" s="21"/>
      <c r="G828" s="21"/>
      <c r="L828" s="195"/>
      <c r="M828" s="195"/>
      <c r="X828" s="9"/>
      <c r="Y828" s="9"/>
      <c r="AF828" s="9"/>
      <c r="AG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</row>
    <row r="829" spans="1:76" s="75" customFormat="1" x14ac:dyDescent="0.2">
      <c r="A829" s="21"/>
      <c r="B829" s="21"/>
      <c r="C829" s="21"/>
      <c r="D829" s="21"/>
      <c r="E829" s="21"/>
      <c r="F829" s="21"/>
      <c r="G829" s="21"/>
      <c r="L829" s="195"/>
      <c r="M829" s="195"/>
      <c r="X829" s="9"/>
      <c r="Y829" s="9"/>
      <c r="AF829" s="9"/>
      <c r="AG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</row>
    <row r="830" spans="1:76" s="75" customFormat="1" x14ac:dyDescent="0.2">
      <c r="A830" s="21"/>
      <c r="B830" s="21"/>
      <c r="C830" s="21"/>
      <c r="D830" s="21"/>
      <c r="E830" s="21"/>
      <c r="F830" s="21"/>
      <c r="G830" s="21"/>
      <c r="L830" s="195"/>
      <c r="M830" s="195"/>
      <c r="X830" s="9"/>
      <c r="Y830" s="9"/>
      <c r="AF830" s="9"/>
      <c r="AG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</row>
    <row r="831" spans="1:76" s="75" customFormat="1" x14ac:dyDescent="0.2">
      <c r="A831" s="21"/>
      <c r="B831" s="21"/>
      <c r="C831" s="21"/>
      <c r="D831" s="21"/>
      <c r="E831" s="21"/>
      <c r="F831" s="21"/>
      <c r="G831" s="21"/>
      <c r="L831" s="195"/>
      <c r="M831" s="195"/>
      <c r="X831" s="9"/>
      <c r="Y831" s="9"/>
      <c r="AF831" s="9"/>
      <c r="AG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</row>
    <row r="832" spans="1:76" s="75" customFormat="1" x14ac:dyDescent="0.2">
      <c r="A832" s="21"/>
      <c r="B832" s="21"/>
      <c r="C832" s="21"/>
      <c r="D832" s="21"/>
      <c r="E832" s="21"/>
      <c r="F832" s="21"/>
      <c r="G832" s="21"/>
      <c r="L832" s="195"/>
      <c r="M832" s="195"/>
      <c r="X832" s="9"/>
      <c r="Y832" s="9"/>
      <c r="AF832" s="9"/>
      <c r="AG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</row>
    <row r="833" spans="1:76" s="75" customFormat="1" x14ac:dyDescent="0.2">
      <c r="A833" s="21"/>
      <c r="B833" s="21"/>
      <c r="C833" s="21"/>
      <c r="D833" s="21"/>
      <c r="E833" s="21"/>
      <c r="F833" s="21"/>
      <c r="G833" s="21"/>
      <c r="L833" s="195"/>
      <c r="M833" s="195"/>
      <c r="X833" s="9"/>
      <c r="Y833" s="9"/>
      <c r="AF833" s="9"/>
      <c r="AG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</row>
    <row r="834" spans="1:76" s="75" customFormat="1" x14ac:dyDescent="0.2">
      <c r="A834" s="21"/>
      <c r="B834" s="21"/>
      <c r="C834" s="21"/>
      <c r="D834" s="21"/>
      <c r="E834" s="21"/>
      <c r="F834" s="21"/>
      <c r="G834" s="21"/>
      <c r="L834" s="195"/>
      <c r="M834" s="195"/>
      <c r="X834" s="9"/>
      <c r="Y834" s="9"/>
      <c r="AF834" s="9"/>
      <c r="AG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</row>
    <row r="835" spans="1:76" s="75" customFormat="1" x14ac:dyDescent="0.2">
      <c r="A835" s="21"/>
      <c r="B835" s="21"/>
      <c r="C835" s="21"/>
      <c r="D835" s="21"/>
      <c r="E835" s="21"/>
      <c r="F835" s="21"/>
      <c r="G835" s="21"/>
      <c r="L835" s="195"/>
      <c r="M835" s="195"/>
      <c r="X835" s="9"/>
      <c r="Y835" s="9"/>
      <c r="AF835" s="9"/>
      <c r="AG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</row>
    <row r="836" spans="1:76" s="75" customFormat="1" x14ac:dyDescent="0.2">
      <c r="A836" s="21"/>
      <c r="B836" s="21"/>
      <c r="C836" s="21"/>
      <c r="D836" s="21"/>
      <c r="E836" s="21"/>
      <c r="F836" s="21"/>
      <c r="G836" s="21"/>
      <c r="L836" s="195"/>
      <c r="M836" s="195"/>
      <c r="X836" s="9"/>
      <c r="Y836" s="9"/>
      <c r="AF836" s="9"/>
      <c r="AG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</row>
    <row r="837" spans="1:76" s="75" customFormat="1" x14ac:dyDescent="0.2">
      <c r="A837" s="21"/>
      <c r="B837" s="21"/>
      <c r="C837" s="21"/>
      <c r="D837" s="21"/>
      <c r="E837" s="21"/>
      <c r="F837" s="21"/>
      <c r="G837" s="21"/>
      <c r="L837" s="195"/>
      <c r="M837" s="195"/>
      <c r="X837" s="9"/>
      <c r="Y837" s="9"/>
      <c r="AF837" s="9"/>
      <c r="AG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</row>
    <row r="838" spans="1:76" s="75" customFormat="1" x14ac:dyDescent="0.2">
      <c r="A838" s="21"/>
      <c r="B838" s="21"/>
      <c r="C838" s="21"/>
      <c r="D838" s="21"/>
      <c r="E838" s="21"/>
      <c r="F838" s="21"/>
      <c r="G838" s="21"/>
      <c r="L838" s="195"/>
      <c r="M838" s="195"/>
      <c r="X838" s="9"/>
      <c r="Y838" s="9"/>
      <c r="AF838" s="9"/>
      <c r="AG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</row>
    <row r="839" spans="1:76" s="75" customFormat="1" x14ac:dyDescent="0.2">
      <c r="A839" s="21"/>
      <c r="B839" s="21"/>
      <c r="C839" s="21"/>
      <c r="D839" s="21"/>
      <c r="E839" s="21"/>
      <c r="F839" s="21"/>
      <c r="G839" s="21"/>
      <c r="L839" s="195"/>
      <c r="M839" s="195"/>
      <c r="X839" s="9"/>
      <c r="Y839" s="9"/>
      <c r="AF839" s="9"/>
      <c r="AG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</row>
    <row r="840" spans="1:76" s="75" customFormat="1" x14ac:dyDescent="0.2">
      <c r="A840" s="21"/>
      <c r="B840" s="21"/>
      <c r="C840" s="21"/>
      <c r="D840" s="21"/>
      <c r="E840" s="21"/>
      <c r="F840" s="21"/>
      <c r="G840" s="21"/>
      <c r="L840" s="195"/>
      <c r="M840" s="195"/>
      <c r="X840" s="9"/>
      <c r="Y840" s="9"/>
      <c r="AF840" s="9"/>
      <c r="AG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</row>
    <row r="841" spans="1:76" s="75" customFormat="1" x14ac:dyDescent="0.2">
      <c r="A841" s="21"/>
      <c r="B841" s="21"/>
      <c r="C841" s="21"/>
      <c r="D841" s="21"/>
      <c r="E841" s="21"/>
      <c r="F841" s="21"/>
      <c r="G841" s="21"/>
      <c r="L841" s="195"/>
      <c r="M841" s="195"/>
      <c r="X841" s="9"/>
      <c r="Y841" s="9"/>
      <c r="AF841" s="9"/>
      <c r="AG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</row>
    <row r="842" spans="1:76" s="75" customFormat="1" x14ac:dyDescent="0.2">
      <c r="A842" s="21"/>
      <c r="B842" s="21"/>
      <c r="C842" s="21"/>
      <c r="D842" s="21"/>
      <c r="E842" s="21"/>
      <c r="F842" s="21"/>
      <c r="G842" s="21"/>
      <c r="L842" s="195"/>
      <c r="M842" s="195"/>
      <c r="X842" s="9"/>
      <c r="Y842" s="9"/>
      <c r="AF842" s="9"/>
      <c r="AG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</row>
    <row r="843" spans="1:76" s="75" customFormat="1" x14ac:dyDescent="0.2">
      <c r="A843" s="21"/>
      <c r="B843" s="21"/>
      <c r="C843" s="21"/>
      <c r="D843" s="21"/>
      <c r="E843" s="21"/>
      <c r="F843" s="21"/>
      <c r="G843" s="21"/>
      <c r="L843" s="195"/>
      <c r="M843" s="195"/>
      <c r="X843" s="9"/>
      <c r="Y843" s="9"/>
      <c r="AF843" s="9"/>
      <c r="AG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</row>
    <row r="844" spans="1:76" s="75" customFormat="1" x14ac:dyDescent="0.2">
      <c r="A844" s="21"/>
      <c r="B844" s="21"/>
      <c r="C844" s="21"/>
      <c r="D844" s="21"/>
      <c r="E844" s="21"/>
      <c r="F844" s="21"/>
      <c r="G844" s="21"/>
      <c r="L844" s="195"/>
      <c r="M844" s="195"/>
      <c r="X844" s="9"/>
      <c r="Y844" s="9"/>
      <c r="AF844" s="9"/>
      <c r="AG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</row>
    <row r="845" spans="1:76" s="75" customFormat="1" x14ac:dyDescent="0.2">
      <c r="A845" s="21"/>
      <c r="B845" s="21"/>
      <c r="C845" s="21"/>
      <c r="D845" s="21"/>
      <c r="E845" s="21"/>
      <c r="F845" s="21"/>
      <c r="G845" s="21"/>
      <c r="L845" s="195"/>
      <c r="M845" s="195"/>
      <c r="X845" s="9"/>
      <c r="Y845" s="9"/>
      <c r="AF845" s="9"/>
      <c r="AG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</row>
    <row r="846" spans="1:76" s="75" customFormat="1" x14ac:dyDescent="0.2">
      <c r="A846" s="21"/>
      <c r="B846" s="21"/>
      <c r="C846" s="21"/>
      <c r="D846" s="21"/>
      <c r="E846" s="21"/>
      <c r="F846" s="21"/>
      <c r="G846" s="21"/>
      <c r="L846" s="195"/>
      <c r="M846" s="195"/>
      <c r="X846" s="9"/>
      <c r="Y846" s="9"/>
      <c r="AF846" s="9"/>
      <c r="AG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</row>
    <row r="847" spans="1:76" s="75" customFormat="1" x14ac:dyDescent="0.2">
      <c r="A847" s="21"/>
      <c r="B847" s="21"/>
      <c r="C847" s="21"/>
      <c r="D847" s="21"/>
      <c r="E847" s="21"/>
      <c r="F847" s="21"/>
      <c r="G847" s="21"/>
      <c r="L847" s="195"/>
      <c r="M847" s="195"/>
      <c r="X847" s="9"/>
      <c r="Y847" s="9"/>
      <c r="AF847" s="9"/>
      <c r="AG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</row>
    <row r="848" spans="1:76" s="75" customFormat="1" x14ac:dyDescent="0.2">
      <c r="A848" s="21"/>
      <c r="B848" s="21"/>
      <c r="C848" s="21"/>
      <c r="D848" s="21"/>
      <c r="E848" s="21"/>
      <c r="F848" s="21"/>
      <c r="G848" s="21"/>
      <c r="L848" s="195"/>
      <c r="M848" s="195"/>
      <c r="X848" s="9"/>
      <c r="Y848" s="9"/>
      <c r="AF848" s="9"/>
      <c r="AG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</row>
    <row r="849" spans="1:76" s="75" customFormat="1" x14ac:dyDescent="0.2">
      <c r="A849" s="21"/>
      <c r="B849" s="21"/>
      <c r="C849" s="21"/>
      <c r="D849" s="21"/>
      <c r="E849" s="21"/>
      <c r="F849" s="21"/>
      <c r="G849" s="21"/>
      <c r="L849" s="195"/>
      <c r="M849" s="195"/>
      <c r="X849" s="9"/>
      <c r="Y849" s="9"/>
      <c r="AF849" s="9"/>
      <c r="AG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</row>
    <row r="850" spans="1:76" s="75" customFormat="1" x14ac:dyDescent="0.2">
      <c r="A850" s="21"/>
      <c r="B850" s="21"/>
      <c r="C850" s="21"/>
      <c r="D850" s="21"/>
      <c r="E850" s="21"/>
      <c r="F850" s="21"/>
      <c r="G850" s="21"/>
      <c r="L850" s="195"/>
      <c r="M850" s="195"/>
      <c r="X850" s="9"/>
      <c r="Y850" s="9"/>
      <c r="AF850" s="9"/>
      <c r="AG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</row>
    <row r="851" spans="1:76" s="75" customFormat="1" x14ac:dyDescent="0.2">
      <c r="A851" s="21"/>
      <c r="B851" s="21"/>
      <c r="C851" s="21"/>
      <c r="D851" s="21"/>
      <c r="E851" s="21"/>
      <c r="F851" s="21"/>
      <c r="G851" s="21"/>
      <c r="L851" s="195"/>
      <c r="M851" s="195"/>
      <c r="X851" s="9"/>
      <c r="Y851" s="9"/>
      <c r="AF851" s="9"/>
      <c r="AG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</row>
    <row r="852" spans="1:76" s="75" customFormat="1" x14ac:dyDescent="0.2">
      <c r="A852" s="21"/>
      <c r="B852" s="21"/>
      <c r="C852" s="21"/>
      <c r="D852" s="21"/>
      <c r="E852" s="21"/>
      <c r="F852" s="21"/>
      <c r="G852" s="21"/>
      <c r="L852" s="195"/>
      <c r="M852" s="195"/>
      <c r="X852" s="9"/>
      <c r="Y852" s="9"/>
      <c r="AF852" s="9"/>
      <c r="AG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</row>
    <row r="853" spans="1:76" s="75" customFormat="1" x14ac:dyDescent="0.2">
      <c r="A853" s="21"/>
      <c r="B853" s="21"/>
      <c r="C853" s="21"/>
      <c r="D853" s="21"/>
      <c r="E853" s="21"/>
      <c r="F853" s="21"/>
      <c r="G853" s="21"/>
      <c r="L853" s="195"/>
      <c r="M853" s="195"/>
      <c r="X853" s="9"/>
      <c r="Y853" s="9"/>
      <c r="AF853" s="9"/>
      <c r="AG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</row>
    <row r="854" spans="1:76" s="75" customFormat="1" x14ac:dyDescent="0.2">
      <c r="A854" s="21"/>
      <c r="B854" s="21"/>
      <c r="C854" s="21"/>
      <c r="D854" s="21"/>
      <c r="E854" s="21"/>
      <c r="F854" s="21"/>
      <c r="G854" s="21"/>
      <c r="L854" s="195"/>
      <c r="M854" s="195"/>
      <c r="X854" s="9"/>
      <c r="Y854" s="9"/>
      <c r="AF854" s="9"/>
      <c r="AG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</row>
    <row r="855" spans="1:76" s="75" customFormat="1" x14ac:dyDescent="0.2">
      <c r="A855" s="21"/>
      <c r="B855" s="21"/>
      <c r="C855" s="21"/>
      <c r="D855" s="21"/>
      <c r="E855" s="21"/>
      <c r="F855" s="21"/>
      <c r="G855" s="21"/>
      <c r="L855" s="195"/>
      <c r="M855" s="195"/>
      <c r="X855" s="9"/>
      <c r="Y855" s="9"/>
      <c r="AF855" s="9"/>
      <c r="AG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</row>
    <row r="856" spans="1:76" s="75" customFormat="1" x14ac:dyDescent="0.2">
      <c r="A856" s="21"/>
      <c r="B856" s="21"/>
      <c r="C856" s="21"/>
      <c r="D856" s="21"/>
      <c r="E856" s="21"/>
      <c r="F856" s="21"/>
      <c r="G856" s="21"/>
      <c r="L856" s="195"/>
      <c r="M856" s="195"/>
      <c r="X856" s="9"/>
      <c r="Y856" s="9"/>
      <c r="AF856" s="9"/>
      <c r="AG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</row>
    <row r="857" spans="1:76" s="75" customFormat="1" x14ac:dyDescent="0.2">
      <c r="A857" s="21"/>
      <c r="B857" s="21"/>
      <c r="C857" s="21"/>
      <c r="D857" s="21"/>
      <c r="E857" s="21"/>
      <c r="F857" s="21"/>
      <c r="G857" s="21"/>
      <c r="L857" s="195"/>
      <c r="M857" s="195"/>
      <c r="X857" s="9"/>
      <c r="Y857" s="9"/>
      <c r="AF857" s="9"/>
      <c r="AG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</row>
    <row r="858" spans="1:76" s="75" customFormat="1" x14ac:dyDescent="0.2">
      <c r="A858" s="21"/>
      <c r="B858" s="21"/>
      <c r="C858" s="21"/>
      <c r="D858" s="21"/>
      <c r="E858" s="21"/>
      <c r="F858" s="21"/>
      <c r="G858" s="21"/>
      <c r="L858" s="195"/>
      <c r="M858" s="195"/>
      <c r="X858" s="9"/>
      <c r="Y858" s="9"/>
      <c r="AF858" s="9"/>
      <c r="AG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</row>
    <row r="859" spans="1:76" s="75" customFormat="1" x14ac:dyDescent="0.2">
      <c r="A859" s="21"/>
      <c r="B859" s="21"/>
      <c r="C859" s="21"/>
      <c r="D859" s="21"/>
      <c r="E859" s="21"/>
      <c r="F859" s="21"/>
      <c r="G859" s="21"/>
      <c r="L859" s="195"/>
      <c r="M859" s="195"/>
      <c r="X859" s="9"/>
      <c r="Y859" s="9"/>
      <c r="AF859" s="9"/>
      <c r="AG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</row>
    <row r="860" spans="1:76" s="75" customFormat="1" x14ac:dyDescent="0.2">
      <c r="A860" s="21"/>
      <c r="B860" s="21"/>
      <c r="C860" s="21"/>
      <c r="D860" s="21"/>
      <c r="E860" s="21"/>
      <c r="F860" s="21"/>
      <c r="G860" s="21"/>
      <c r="L860" s="195"/>
      <c r="M860" s="195"/>
      <c r="X860" s="9"/>
      <c r="Y860" s="9"/>
      <c r="AF860" s="9"/>
      <c r="AG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</row>
    <row r="861" spans="1:76" s="75" customFormat="1" x14ac:dyDescent="0.2">
      <c r="A861" s="21"/>
      <c r="B861" s="21"/>
      <c r="C861" s="21"/>
      <c r="D861" s="21"/>
      <c r="E861" s="21"/>
      <c r="F861" s="21"/>
      <c r="G861" s="21"/>
      <c r="L861" s="195"/>
      <c r="M861" s="195"/>
      <c r="X861" s="9"/>
      <c r="Y861" s="9"/>
      <c r="AF861" s="9"/>
      <c r="AG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</row>
    <row r="862" spans="1:76" s="75" customFormat="1" x14ac:dyDescent="0.2">
      <c r="A862" s="21"/>
      <c r="B862" s="21"/>
      <c r="C862" s="21"/>
      <c r="D862" s="21"/>
      <c r="E862" s="21"/>
      <c r="F862" s="21"/>
      <c r="G862" s="21"/>
      <c r="L862" s="195"/>
      <c r="M862" s="195"/>
      <c r="X862" s="9"/>
      <c r="Y862" s="9"/>
      <c r="AF862" s="9"/>
      <c r="AG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</row>
    <row r="863" spans="1:76" s="75" customFormat="1" x14ac:dyDescent="0.2">
      <c r="A863" s="21"/>
      <c r="B863" s="21"/>
      <c r="C863" s="21"/>
      <c r="D863" s="21"/>
      <c r="E863" s="21"/>
      <c r="F863" s="21"/>
      <c r="G863" s="21"/>
      <c r="L863" s="195"/>
      <c r="M863" s="195"/>
      <c r="X863" s="9"/>
      <c r="Y863" s="9"/>
      <c r="AF863" s="9"/>
      <c r="AG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</row>
    <row r="864" spans="1:76" s="75" customFormat="1" x14ac:dyDescent="0.2">
      <c r="A864" s="21"/>
      <c r="B864" s="21"/>
      <c r="C864" s="21"/>
      <c r="D864" s="21"/>
      <c r="E864" s="21"/>
      <c r="F864" s="21"/>
      <c r="G864" s="21"/>
      <c r="L864" s="195"/>
      <c r="M864" s="195"/>
      <c r="X864" s="9"/>
      <c r="Y864" s="9"/>
      <c r="AF864" s="9"/>
      <c r="AG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</row>
    <row r="865" spans="1:76" s="75" customFormat="1" x14ac:dyDescent="0.2">
      <c r="A865" s="21"/>
      <c r="B865" s="21"/>
      <c r="C865" s="21"/>
      <c r="D865" s="21"/>
      <c r="E865" s="21"/>
      <c r="F865" s="21"/>
      <c r="G865" s="21"/>
      <c r="L865" s="195"/>
      <c r="M865" s="195"/>
      <c r="X865" s="9"/>
      <c r="Y865" s="9"/>
      <c r="AF865" s="9"/>
      <c r="AG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</row>
    <row r="866" spans="1:76" s="75" customFormat="1" x14ac:dyDescent="0.2">
      <c r="A866" s="21"/>
      <c r="B866" s="21"/>
      <c r="C866" s="21"/>
      <c r="D866" s="21"/>
      <c r="E866" s="21"/>
      <c r="F866" s="21"/>
      <c r="G866" s="21"/>
      <c r="L866" s="195"/>
      <c r="M866" s="195"/>
      <c r="X866" s="9"/>
      <c r="Y866" s="9"/>
      <c r="AF866" s="9"/>
      <c r="AG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</row>
    <row r="867" spans="1:76" s="75" customFormat="1" x14ac:dyDescent="0.2">
      <c r="A867" s="21"/>
      <c r="B867" s="21"/>
      <c r="C867" s="21"/>
      <c r="D867" s="21"/>
      <c r="E867" s="21"/>
      <c r="F867" s="21"/>
      <c r="G867" s="21"/>
      <c r="L867" s="195"/>
      <c r="M867" s="195"/>
      <c r="X867" s="9"/>
      <c r="Y867" s="9"/>
      <c r="AF867" s="9"/>
      <c r="AG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</row>
    <row r="868" spans="1:76" s="75" customFormat="1" x14ac:dyDescent="0.2">
      <c r="A868" s="21"/>
      <c r="B868" s="21"/>
      <c r="C868" s="21"/>
      <c r="D868" s="21"/>
      <c r="E868" s="21"/>
      <c r="F868" s="21"/>
      <c r="G868" s="21"/>
      <c r="L868" s="195"/>
      <c r="M868" s="195"/>
      <c r="X868" s="9"/>
      <c r="Y868" s="9"/>
      <c r="AF868" s="9"/>
      <c r="AG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</row>
    <row r="869" spans="1:76" s="75" customFormat="1" x14ac:dyDescent="0.2">
      <c r="A869" s="21"/>
      <c r="B869" s="21"/>
      <c r="C869" s="21"/>
      <c r="D869" s="21"/>
      <c r="E869" s="21"/>
      <c r="F869" s="21"/>
      <c r="G869" s="21"/>
      <c r="L869" s="195"/>
      <c r="M869" s="195"/>
      <c r="X869" s="9"/>
      <c r="Y869" s="9"/>
      <c r="AF869" s="9"/>
      <c r="AG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</row>
    <row r="870" spans="1:76" s="75" customFormat="1" x14ac:dyDescent="0.2">
      <c r="A870" s="21"/>
      <c r="B870" s="21"/>
      <c r="C870" s="21"/>
      <c r="D870" s="21"/>
      <c r="E870" s="21"/>
      <c r="F870" s="21"/>
      <c r="G870" s="21"/>
      <c r="L870" s="195"/>
      <c r="M870" s="195"/>
      <c r="X870" s="9"/>
      <c r="Y870" s="9"/>
      <c r="AF870" s="9"/>
      <c r="AG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</row>
    <row r="871" spans="1:76" s="75" customFormat="1" x14ac:dyDescent="0.2">
      <c r="A871" s="21"/>
      <c r="B871" s="21"/>
      <c r="C871" s="21"/>
      <c r="D871" s="21"/>
      <c r="E871" s="21"/>
      <c r="F871" s="21"/>
      <c r="G871" s="21"/>
      <c r="L871" s="195"/>
      <c r="M871" s="195"/>
      <c r="X871" s="9"/>
      <c r="Y871" s="9"/>
      <c r="AF871" s="9"/>
      <c r="AG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</row>
    <row r="872" spans="1:76" s="75" customFormat="1" x14ac:dyDescent="0.2">
      <c r="A872" s="21"/>
      <c r="B872" s="21"/>
      <c r="C872" s="21"/>
      <c r="D872" s="21"/>
      <c r="E872" s="21"/>
      <c r="F872" s="21"/>
      <c r="G872" s="21"/>
      <c r="L872" s="195"/>
      <c r="M872" s="195"/>
      <c r="X872" s="9"/>
      <c r="Y872" s="9"/>
      <c r="AF872" s="9"/>
      <c r="AG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</row>
    <row r="873" spans="1:76" s="75" customFormat="1" x14ac:dyDescent="0.2">
      <c r="A873" s="21"/>
      <c r="B873" s="21"/>
      <c r="C873" s="21"/>
      <c r="D873" s="21"/>
      <c r="E873" s="21"/>
      <c r="F873" s="21"/>
      <c r="G873" s="21"/>
      <c r="L873" s="195"/>
      <c r="M873" s="195"/>
      <c r="X873" s="9"/>
      <c r="Y873" s="9"/>
      <c r="AF873" s="9"/>
      <c r="AG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</row>
    <row r="874" spans="1:76" s="75" customFormat="1" x14ac:dyDescent="0.2">
      <c r="A874" s="21"/>
      <c r="B874" s="21"/>
      <c r="C874" s="21"/>
      <c r="D874" s="21"/>
      <c r="E874" s="21"/>
      <c r="F874" s="21"/>
      <c r="G874" s="21"/>
      <c r="L874" s="195"/>
      <c r="M874" s="195"/>
      <c r="X874" s="9"/>
      <c r="Y874" s="9"/>
      <c r="AF874" s="9"/>
      <c r="AG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</row>
    <row r="875" spans="1:76" s="75" customFormat="1" x14ac:dyDescent="0.2">
      <c r="A875" s="21"/>
      <c r="B875" s="21"/>
      <c r="C875" s="21"/>
      <c r="D875" s="21"/>
      <c r="E875" s="21"/>
      <c r="F875" s="21"/>
      <c r="G875" s="21"/>
      <c r="L875" s="195"/>
      <c r="M875" s="195"/>
      <c r="X875" s="9"/>
      <c r="Y875" s="9"/>
      <c r="AF875" s="9"/>
      <c r="AG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</row>
    <row r="876" spans="1:76" s="75" customFormat="1" x14ac:dyDescent="0.2">
      <c r="A876" s="21"/>
      <c r="B876" s="21"/>
      <c r="C876" s="21"/>
      <c r="D876" s="21"/>
      <c r="E876" s="21"/>
      <c r="F876" s="21"/>
      <c r="G876" s="21"/>
      <c r="L876" s="195"/>
      <c r="M876" s="195"/>
      <c r="X876" s="9"/>
      <c r="Y876" s="9"/>
      <c r="AF876" s="9"/>
      <c r="AG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</row>
    <row r="877" spans="1:76" s="75" customFormat="1" x14ac:dyDescent="0.2">
      <c r="A877" s="21"/>
      <c r="B877" s="21"/>
      <c r="C877" s="21"/>
      <c r="D877" s="21"/>
      <c r="E877" s="21"/>
      <c r="F877" s="21"/>
      <c r="G877" s="21"/>
      <c r="L877" s="195"/>
      <c r="M877" s="195"/>
      <c r="X877" s="9"/>
      <c r="Y877" s="9"/>
      <c r="AF877" s="9"/>
      <c r="AG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</row>
    <row r="878" spans="1:76" s="75" customFormat="1" x14ac:dyDescent="0.2">
      <c r="A878" s="21"/>
      <c r="B878" s="21"/>
      <c r="C878" s="21"/>
      <c r="D878" s="21"/>
      <c r="E878" s="21"/>
      <c r="F878" s="21"/>
      <c r="G878" s="21"/>
      <c r="L878" s="195"/>
      <c r="M878" s="195"/>
      <c r="X878" s="9"/>
      <c r="Y878" s="9"/>
      <c r="AF878" s="9"/>
      <c r="AG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</row>
    <row r="879" spans="1:76" s="75" customFormat="1" x14ac:dyDescent="0.2">
      <c r="A879" s="21"/>
      <c r="B879" s="21"/>
      <c r="C879" s="21"/>
      <c r="D879" s="21"/>
      <c r="E879" s="21"/>
      <c r="F879" s="21"/>
      <c r="G879" s="21"/>
      <c r="L879" s="195"/>
      <c r="M879" s="195"/>
      <c r="X879" s="9"/>
      <c r="Y879" s="9"/>
      <c r="AF879" s="9"/>
      <c r="AG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</row>
    <row r="880" spans="1:76" s="75" customFormat="1" x14ac:dyDescent="0.2">
      <c r="A880" s="21"/>
      <c r="B880" s="21"/>
      <c r="C880" s="21"/>
      <c r="D880" s="21"/>
      <c r="E880" s="21"/>
      <c r="F880" s="21"/>
      <c r="G880" s="21"/>
      <c r="L880" s="195"/>
      <c r="M880" s="195"/>
      <c r="X880" s="9"/>
      <c r="Y880" s="9"/>
      <c r="AF880" s="9"/>
      <c r="AG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</row>
    <row r="881" spans="1:76" s="75" customFormat="1" x14ac:dyDescent="0.2">
      <c r="A881" s="21"/>
      <c r="B881" s="21"/>
      <c r="C881" s="21"/>
      <c r="D881" s="21"/>
      <c r="E881" s="21"/>
      <c r="F881" s="21"/>
      <c r="G881" s="21"/>
      <c r="L881" s="195"/>
      <c r="M881" s="195"/>
      <c r="X881" s="9"/>
      <c r="Y881" s="9"/>
      <c r="AF881" s="9"/>
      <c r="AG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</row>
    <row r="882" spans="1:76" s="75" customFormat="1" x14ac:dyDescent="0.2">
      <c r="A882" s="21"/>
      <c r="B882" s="21"/>
      <c r="C882" s="21"/>
      <c r="D882" s="21"/>
      <c r="E882" s="21"/>
      <c r="F882" s="21"/>
      <c r="G882" s="21"/>
      <c r="L882" s="195"/>
      <c r="M882" s="195"/>
      <c r="X882" s="9"/>
      <c r="Y882" s="9"/>
      <c r="AF882" s="9"/>
      <c r="AG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</row>
    <row r="883" spans="1:76" s="75" customFormat="1" x14ac:dyDescent="0.2">
      <c r="A883" s="21"/>
      <c r="B883" s="21"/>
      <c r="C883" s="21"/>
      <c r="D883" s="21"/>
      <c r="E883" s="21"/>
      <c r="F883" s="21"/>
      <c r="G883" s="21"/>
      <c r="L883" s="195"/>
      <c r="M883" s="195"/>
      <c r="X883" s="9"/>
      <c r="Y883" s="9"/>
      <c r="AF883" s="9"/>
      <c r="AG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</row>
    <row r="884" spans="1:76" s="75" customFormat="1" x14ac:dyDescent="0.2">
      <c r="A884" s="21"/>
      <c r="B884" s="21"/>
      <c r="C884" s="21"/>
      <c r="D884" s="21"/>
      <c r="E884" s="21"/>
      <c r="F884" s="21"/>
      <c r="G884" s="21"/>
      <c r="L884" s="195"/>
      <c r="M884" s="195"/>
      <c r="X884" s="9"/>
      <c r="Y884" s="9"/>
      <c r="AF884" s="9"/>
      <c r="AG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</row>
    <row r="885" spans="1:76" s="75" customFormat="1" x14ac:dyDescent="0.2">
      <c r="A885" s="21"/>
      <c r="B885" s="21"/>
      <c r="C885" s="21"/>
      <c r="D885" s="21"/>
      <c r="E885" s="21"/>
      <c r="F885" s="21"/>
      <c r="G885" s="21"/>
      <c r="L885" s="195"/>
      <c r="M885" s="195"/>
      <c r="X885" s="9"/>
      <c r="Y885" s="9"/>
      <c r="AF885" s="9"/>
      <c r="AG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</row>
    <row r="886" spans="1:76" s="75" customFormat="1" x14ac:dyDescent="0.2">
      <c r="A886" s="21"/>
      <c r="B886" s="21"/>
      <c r="C886" s="21"/>
      <c r="D886" s="21"/>
      <c r="E886" s="21"/>
      <c r="F886" s="21"/>
      <c r="G886" s="21"/>
      <c r="L886" s="195"/>
      <c r="M886" s="195"/>
      <c r="X886" s="9"/>
      <c r="Y886" s="9"/>
      <c r="AF886" s="9"/>
      <c r="AG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</row>
    <row r="887" spans="1:76" s="75" customFormat="1" x14ac:dyDescent="0.2">
      <c r="A887" s="21"/>
      <c r="B887" s="21"/>
      <c r="C887" s="21"/>
      <c r="D887" s="21"/>
      <c r="E887" s="21"/>
      <c r="F887" s="21"/>
      <c r="G887" s="21"/>
      <c r="L887" s="195"/>
      <c r="M887" s="195"/>
      <c r="X887" s="9"/>
      <c r="Y887" s="9"/>
      <c r="AF887" s="9"/>
      <c r="AG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</row>
    <row r="888" spans="1:76" s="75" customFormat="1" x14ac:dyDescent="0.2">
      <c r="A888" s="21"/>
      <c r="B888" s="21"/>
      <c r="C888" s="21"/>
      <c r="D888" s="21"/>
      <c r="E888" s="21"/>
      <c r="F888" s="21"/>
      <c r="G888" s="21"/>
      <c r="L888" s="195"/>
      <c r="M888" s="195"/>
      <c r="X888" s="9"/>
      <c r="Y888" s="9"/>
      <c r="AF888" s="9"/>
      <c r="AG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</row>
    <row r="889" spans="1:76" s="75" customFormat="1" x14ac:dyDescent="0.2">
      <c r="A889" s="21"/>
      <c r="B889" s="21"/>
      <c r="C889" s="21"/>
      <c r="D889" s="21"/>
      <c r="E889" s="21"/>
      <c r="F889" s="21"/>
      <c r="G889" s="21"/>
      <c r="L889" s="195"/>
      <c r="M889" s="195"/>
      <c r="X889" s="9"/>
      <c r="Y889" s="9"/>
      <c r="AF889" s="9"/>
      <c r="AG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</row>
    <row r="890" spans="1:76" s="75" customFormat="1" x14ac:dyDescent="0.2">
      <c r="A890" s="21"/>
      <c r="B890" s="21"/>
      <c r="C890" s="21"/>
      <c r="D890" s="21"/>
      <c r="E890" s="21"/>
      <c r="F890" s="21"/>
      <c r="G890" s="21"/>
      <c r="L890" s="195"/>
      <c r="M890" s="195"/>
      <c r="X890" s="9"/>
      <c r="Y890" s="9"/>
      <c r="AF890" s="9"/>
      <c r="AG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</row>
    <row r="891" spans="1:76" s="75" customFormat="1" x14ac:dyDescent="0.2">
      <c r="A891" s="21"/>
      <c r="B891" s="21"/>
      <c r="C891" s="21"/>
      <c r="D891" s="21"/>
      <c r="E891" s="21"/>
      <c r="F891" s="21"/>
      <c r="G891" s="21"/>
      <c r="L891" s="195"/>
      <c r="M891" s="195"/>
      <c r="X891" s="9"/>
      <c r="Y891" s="9"/>
      <c r="AF891" s="9"/>
      <c r="AG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</row>
    <row r="892" spans="1:76" s="75" customFormat="1" x14ac:dyDescent="0.2">
      <c r="A892" s="21"/>
      <c r="B892" s="21"/>
      <c r="C892" s="21"/>
      <c r="D892" s="21"/>
      <c r="E892" s="21"/>
      <c r="F892" s="21"/>
      <c r="G892" s="21"/>
      <c r="L892" s="195"/>
      <c r="M892" s="195"/>
      <c r="X892" s="9"/>
      <c r="Y892" s="9"/>
      <c r="AF892" s="9"/>
      <c r="AG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</row>
    <row r="893" spans="1:76" s="75" customFormat="1" x14ac:dyDescent="0.2">
      <c r="A893" s="21"/>
      <c r="B893" s="21"/>
      <c r="C893" s="21"/>
      <c r="D893" s="21"/>
      <c r="E893" s="21"/>
      <c r="F893" s="21"/>
      <c r="G893" s="21"/>
      <c r="L893" s="195"/>
      <c r="M893" s="195"/>
      <c r="X893" s="9"/>
      <c r="Y893" s="9"/>
      <c r="AF893" s="9"/>
      <c r="AG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</row>
    <row r="894" spans="1:76" s="75" customFormat="1" x14ac:dyDescent="0.2">
      <c r="A894" s="21"/>
      <c r="B894" s="21"/>
      <c r="C894" s="21"/>
      <c r="D894" s="21"/>
      <c r="E894" s="21"/>
      <c r="F894" s="21"/>
      <c r="G894" s="21"/>
      <c r="L894" s="195"/>
      <c r="M894" s="195"/>
      <c r="X894" s="9"/>
      <c r="Y894" s="9"/>
      <c r="AF894" s="9"/>
      <c r="AG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</row>
    <row r="895" spans="1:76" s="75" customFormat="1" x14ac:dyDescent="0.2">
      <c r="A895" s="21"/>
      <c r="B895" s="21"/>
      <c r="C895" s="21"/>
      <c r="D895" s="21"/>
      <c r="E895" s="21"/>
      <c r="F895" s="21"/>
      <c r="G895" s="21"/>
      <c r="L895" s="195"/>
      <c r="M895" s="195"/>
      <c r="X895" s="9"/>
      <c r="Y895" s="9"/>
      <c r="AF895" s="9"/>
      <c r="AG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</row>
    <row r="896" spans="1:76" s="75" customFormat="1" x14ac:dyDescent="0.2">
      <c r="A896" s="21"/>
      <c r="B896" s="21"/>
      <c r="C896" s="21"/>
      <c r="D896" s="21"/>
      <c r="E896" s="21"/>
      <c r="F896" s="21"/>
      <c r="G896" s="21"/>
      <c r="L896" s="195"/>
      <c r="M896" s="195"/>
      <c r="X896" s="9"/>
      <c r="Y896" s="9"/>
      <c r="AF896" s="9"/>
      <c r="AG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</row>
    <row r="897" spans="1:76" s="75" customFormat="1" x14ac:dyDescent="0.2">
      <c r="A897" s="21"/>
      <c r="B897" s="21"/>
      <c r="C897" s="21"/>
      <c r="D897" s="21"/>
      <c r="E897" s="21"/>
      <c r="F897" s="21"/>
      <c r="G897" s="21"/>
      <c r="L897" s="195"/>
      <c r="M897" s="195"/>
      <c r="X897" s="9"/>
      <c r="Y897" s="9"/>
      <c r="AF897" s="9"/>
      <c r="AG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</row>
    <row r="898" spans="1:76" s="75" customFormat="1" x14ac:dyDescent="0.2">
      <c r="A898" s="21"/>
      <c r="B898" s="21"/>
      <c r="C898" s="21"/>
      <c r="D898" s="21"/>
      <c r="E898" s="21"/>
      <c r="F898" s="21"/>
      <c r="G898" s="21"/>
      <c r="L898" s="195"/>
      <c r="M898" s="195"/>
      <c r="X898" s="9"/>
      <c r="Y898" s="9"/>
      <c r="AF898" s="9"/>
      <c r="AG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</row>
    <row r="899" spans="1:76" s="75" customFormat="1" x14ac:dyDescent="0.2">
      <c r="A899" s="21"/>
      <c r="B899" s="21"/>
      <c r="C899" s="21"/>
      <c r="D899" s="21"/>
      <c r="E899" s="21"/>
      <c r="F899" s="21"/>
      <c r="G899" s="21"/>
      <c r="L899" s="195"/>
      <c r="M899" s="195"/>
      <c r="X899" s="9"/>
      <c r="Y899" s="9"/>
      <c r="AF899" s="9"/>
      <c r="AG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</row>
    <row r="900" spans="1:76" s="75" customFormat="1" x14ac:dyDescent="0.2">
      <c r="A900" s="21"/>
      <c r="B900" s="21"/>
      <c r="C900" s="21"/>
      <c r="D900" s="21"/>
      <c r="E900" s="21"/>
      <c r="F900" s="21"/>
      <c r="G900" s="21"/>
      <c r="L900" s="195"/>
      <c r="M900" s="195"/>
      <c r="X900" s="9"/>
      <c r="Y900" s="9"/>
      <c r="AF900" s="9"/>
      <c r="AG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</row>
    <row r="901" spans="1:76" s="75" customFormat="1" x14ac:dyDescent="0.2">
      <c r="A901" s="21"/>
      <c r="B901" s="21"/>
      <c r="C901" s="21"/>
      <c r="D901" s="21"/>
      <c r="E901" s="21"/>
      <c r="F901" s="21"/>
      <c r="G901" s="21"/>
      <c r="L901" s="195"/>
      <c r="M901" s="195"/>
      <c r="X901" s="9"/>
      <c r="Y901" s="9"/>
      <c r="AF901" s="9"/>
      <c r="AG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</row>
    <row r="902" spans="1:76" s="75" customFormat="1" x14ac:dyDescent="0.2">
      <c r="A902" s="21"/>
      <c r="B902" s="21"/>
      <c r="C902" s="21"/>
      <c r="D902" s="21"/>
      <c r="E902" s="21"/>
      <c r="F902" s="21"/>
      <c r="G902" s="21"/>
      <c r="L902" s="195"/>
      <c r="M902" s="195"/>
      <c r="X902" s="9"/>
      <c r="Y902" s="9"/>
      <c r="AF902" s="9"/>
      <c r="AG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</row>
    <row r="903" spans="1:76" s="75" customFormat="1" x14ac:dyDescent="0.2">
      <c r="A903" s="21"/>
      <c r="B903" s="21"/>
      <c r="C903" s="21"/>
      <c r="D903" s="21"/>
      <c r="E903" s="21"/>
      <c r="F903" s="21"/>
      <c r="G903" s="21"/>
      <c r="L903" s="195"/>
      <c r="M903" s="195"/>
      <c r="X903" s="9"/>
      <c r="Y903" s="9"/>
      <c r="AF903" s="9"/>
      <c r="AG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</row>
    <row r="904" spans="1:76" s="75" customFormat="1" x14ac:dyDescent="0.2">
      <c r="A904" s="21"/>
      <c r="B904" s="21"/>
      <c r="C904" s="21"/>
      <c r="D904" s="21"/>
      <c r="E904" s="21"/>
      <c r="F904" s="21"/>
      <c r="G904" s="21"/>
      <c r="L904" s="195"/>
      <c r="M904" s="195"/>
      <c r="X904" s="9"/>
      <c r="Y904" s="9"/>
      <c r="AF904" s="9"/>
      <c r="AG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</row>
    <row r="905" spans="1:76" s="75" customFormat="1" x14ac:dyDescent="0.2">
      <c r="A905" s="21"/>
      <c r="B905" s="21"/>
      <c r="C905" s="21"/>
      <c r="D905" s="21"/>
      <c r="E905" s="21"/>
      <c r="F905" s="21"/>
      <c r="G905" s="21"/>
      <c r="L905" s="195"/>
      <c r="M905" s="195"/>
      <c r="X905" s="9"/>
      <c r="Y905" s="9"/>
      <c r="AF905" s="9"/>
      <c r="AG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</row>
    <row r="906" spans="1:76" s="75" customFormat="1" x14ac:dyDescent="0.2">
      <c r="A906" s="21"/>
      <c r="B906" s="21"/>
      <c r="C906" s="21"/>
      <c r="D906" s="21"/>
      <c r="E906" s="21"/>
      <c r="F906" s="21"/>
      <c r="G906" s="21"/>
      <c r="L906" s="195"/>
      <c r="M906" s="195"/>
      <c r="X906" s="9"/>
      <c r="Y906" s="9"/>
      <c r="AF906" s="9"/>
      <c r="AG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</row>
    <row r="907" spans="1:76" s="75" customFormat="1" x14ac:dyDescent="0.2">
      <c r="A907" s="21"/>
      <c r="B907" s="21"/>
      <c r="C907" s="21"/>
      <c r="D907" s="21"/>
      <c r="E907" s="21"/>
      <c r="F907" s="21"/>
      <c r="G907" s="21"/>
      <c r="L907" s="195"/>
      <c r="M907" s="195"/>
      <c r="X907" s="9"/>
      <c r="Y907" s="9"/>
      <c r="AF907" s="9"/>
      <c r="AG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</row>
    <row r="908" spans="1:76" s="75" customFormat="1" x14ac:dyDescent="0.2">
      <c r="A908" s="21"/>
      <c r="B908" s="21"/>
      <c r="C908" s="21"/>
      <c r="D908" s="21"/>
      <c r="E908" s="21"/>
      <c r="F908" s="21"/>
      <c r="G908" s="21"/>
      <c r="L908" s="195"/>
      <c r="M908" s="195"/>
      <c r="X908" s="9"/>
      <c r="Y908" s="9"/>
      <c r="AF908" s="9"/>
      <c r="AG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</row>
    <row r="909" spans="1:76" s="75" customFormat="1" x14ac:dyDescent="0.2">
      <c r="A909" s="21"/>
      <c r="B909" s="21"/>
      <c r="C909" s="21"/>
      <c r="D909" s="21"/>
      <c r="E909" s="21"/>
      <c r="F909" s="21"/>
      <c r="G909" s="21"/>
      <c r="L909" s="195"/>
      <c r="M909" s="195"/>
      <c r="X909" s="9"/>
      <c r="Y909" s="9"/>
      <c r="AF909" s="9"/>
      <c r="AG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</row>
    <row r="910" spans="1:76" s="75" customFormat="1" x14ac:dyDescent="0.2">
      <c r="A910" s="21"/>
      <c r="B910" s="21"/>
      <c r="C910" s="21"/>
      <c r="D910" s="21"/>
      <c r="E910" s="21"/>
      <c r="F910" s="21"/>
      <c r="G910" s="21"/>
      <c r="L910" s="195"/>
      <c r="M910" s="195"/>
      <c r="X910" s="9"/>
      <c r="Y910" s="9"/>
      <c r="AF910" s="9"/>
      <c r="AG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</row>
    <row r="911" spans="1:76" s="75" customFormat="1" x14ac:dyDescent="0.2">
      <c r="A911" s="21"/>
      <c r="B911" s="21"/>
      <c r="C911" s="21"/>
      <c r="D911" s="21"/>
      <c r="E911" s="21"/>
      <c r="F911" s="21"/>
      <c r="G911" s="21"/>
      <c r="L911" s="195"/>
      <c r="M911" s="195"/>
      <c r="X911" s="9"/>
      <c r="Y911" s="9"/>
      <c r="AF911" s="9"/>
      <c r="AG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</row>
    <row r="912" spans="1:76" s="75" customFormat="1" x14ac:dyDescent="0.2">
      <c r="A912" s="21"/>
      <c r="B912" s="21"/>
      <c r="C912" s="21"/>
      <c r="D912" s="21"/>
      <c r="E912" s="21"/>
      <c r="F912" s="21"/>
      <c r="G912" s="21"/>
      <c r="L912" s="195"/>
      <c r="M912" s="195"/>
      <c r="X912" s="9"/>
      <c r="Y912" s="9"/>
      <c r="AF912" s="9"/>
      <c r="AG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</row>
    <row r="913" spans="1:76" s="75" customFormat="1" x14ac:dyDescent="0.2">
      <c r="A913" s="21"/>
      <c r="B913" s="21"/>
      <c r="C913" s="21"/>
      <c r="D913" s="21"/>
      <c r="E913" s="21"/>
      <c r="F913" s="21"/>
      <c r="G913" s="21"/>
      <c r="L913" s="195"/>
      <c r="M913" s="195"/>
      <c r="X913" s="9"/>
      <c r="Y913" s="9"/>
      <c r="AF913" s="9"/>
      <c r="AG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</row>
    <row r="914" spans="1:76" s="75" customFormat="1" x14ac:dyDescent="0.2">
      <c r="A914" s="21"/>
      <c r="B914" s="21"/>
      <c r="C914" s="21"/>
      <c r="D914" s="21"/>
      <c r="E914" s="21"/>
      <c r="F914" s="21"/>
      <c r="G914" s="21"/>
      <c r="L914" s="195"/>
      <c r="M914" s="195"/>
      <c r="X914" s="9"/>
      <c r="Y914" s="9"/>
      <c r="AF914" s="9"/>
      <c r="AG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</row>
    <row r="915" spans="1:76" s="75" customFormat="1" x14ac:dyDescent="0.2">
      <c r="A915" s="21"/>
      <c r="B915" s="21"/>
      <c r="C915" s="21"/>
      <c r="D915" s="21"/>
      <c r="E915" s="21"/>
      <c r="F915" s="21"/>
      <c r="G915" s="21"/>
      <c r="L915" s="195"/>
      <c r="M915" s="195"/>
      <c r="X915" s="9"/>
      <c r="Y915" s="9"/>
      <c r="AF915" s="9"/>
      <c r="AG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</row>
    <row r="916" spans="1:76" s="75" customFormat="1" x14ac:dyDescent="0.2">
      <c r="A916" s="21"/>
      <c r="B916" s="21"/>
      <c r="C916" s="21"/>
      <c r="D916" s="21"/>
      <c r="E916" s="21"/>
      <c r="F916" s="21"/>
      <c r="G916" s="21"/>
      <c r="L916" s="195"/>
      <c r="M916" s="195"/>
      <c r="X916" s="9"/>
      <c r="Y916" s="9"/>
      <c r="AF916" s="9"/>
      <c r="AG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</row>
    <row r="917" spans="1:76" s="75" customFormat="1" x14ac:dyDescent="0.2">
      <c r="A917" s="21"/>
      <c r="B917" s="21"/>
      <c r="C917" s="21"/>
      <c r="D917" s="21"/>
      <c r="E917" s="21"/>
      <c r="F917" s="21"/>
      <c r="G917" s="21"/>
      <c r="L917" s="195"/>
      <c r="M917" s="195"/>
      <c r="X917" s="9"/>
      <c r="Y917" s="9"/>
      <c r="AF917" s="9"/>
      <c r="AG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</row>
    <row r="918" spans="1:76" s="75" customFormat="1" x14ac:dyDescent="0.2">
      <c r="A918" s="21"/>
      <c r="B918" s="21"/>
      <c r="C918" s="21"/>
      <c r="D918" s="21"/>
      <c r="E918" s="21"/>
      <c r="F918" s="21"/>
      <c r="G918" s="21"/>
      <c r="L918" s="195"/>
      <c r="M918" s="195"/>
      <c r="X918" s="9"/>
      <c r="Y918" s="9"/>
      <c r="AF918" s="9"/>
      <c r="AG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</row>
    <row r="919" spans="1:76" s="75" customFormat="1" x14ac:dyDescent="0.2">
      <c r="A919" s="21"/>
      <c r="B919" s="21"/>
      <c r="C919" s="21"/>
      <c r="D919" s="21"/>
      <c r="E919" s="21"/>
      <c r="F919" s="21"/>
      <c r="G919" s="21"/>
      <c r="L919" s="195"/>
      <c r="M919" s="195"/>
      <c r="X919" s="9"/>
      <c r="Y919" s="9"/>
      <c r="AF919" s="9"/>
      <c r="AG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</row>
    <row r="920" spans="1:76" s="75" customFormat="1" x14ac:dyDescent="0.2">
      <c r="A920" s="21"/>
      <c r="B920" s="21"/>
      <c r="C920" s="21"/>
      <c r="D920" s="21"/>
      <c r="E920" s="21"/>
      <c r="F920" s="21"/>
      <c r="G920" s="21"/>
      <c r="L920" s="195"/>
      <c r="M920" s="195"/>
      <c r="X920" s="9"/>
      <c r="Y920" s="9"/>
      <c r="AF920" s="9"/>
      <c r="AG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</row>
    <row r="921" spans="1:76" s="75" customFormat="1" x14ac:dyDescent="0.2">
      <c r="A921" s="21"/>
      <c r="B921" s="21"/>
      <c r="C921" s="21"/>
      <c r="D921" s="21"/>
      <c r="E921" s="21"/>
      <c r="F921" s="21"/>
      <c r="G921" s="21"/>
      <c r="L921" s="195"/>
      <c r="M921" s="195"/>
      <c r="X921" s="9"/>
      <c r="Y921" s="9"/>
      <c r="AF921" s="9"/>
      <c r="AG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</row>
    <row r="922" spans="1:76" s="75" customFormat="1" x14ac:dyDescent="0.2">
      <c r="A922" s="21"/>
      <c r="B922" s="21"/>
      <c r="C922" s="21"/>
      <c r="D922" s="21"/>
      <c r="E922" s="21"/>
      <c r="F922" s="21"/>
      <c r="G922" s="21"/>
      <c r="L922" s="195"/>
      <c r="M922" s="195"/>
      <c r="X922" s="9"/>
      <c r="Y922" s="9"/>
      <c r="AF922" s="9"/>
      <c r="AG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</row>
    <row r="923" spans="1:76" s="75" customFormat="1" x14ac:dyDescent="0.2">
      <c r="A923" s="21"/>
      <c r="B923" s="21"/>
      <c r="C923" s="21"/>
      <c r="D923" s="21"/>
      <c r="E923" s="21"/>
      <c r="F923" s="21"/>
      <c r="G923" s="21"/>
      <c r="L923" s="195"/>
      <c r="M923" s="195"/>
      <c r="X923" s="9"/>
      <c r="Y923" s="9"/>
      <c r="AF923" s="9"/>
      <c r="AG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</row>
    <row r="924" spans="1:76" s="75" customFormat="1" x14ac:dyDescent="0.2">
      <c r="A924" s="21"/>
      <c r="B924" s="21"/>
      <c r="C924" s="21"/>
      <c r="D924" s="21"/>
      <c r="E924" s="21"/>
      <c r="F924" s="21"/>
      <c r="G924" s="21"/>
      <c r="L924" s="195"/>
      <c r="M924" s="195"/>
      <c r="X924" s="9"/>
      <c r="Y924" s="9"/>
      <c r="AF924" s="9"/>
      <c r="AG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</row>
    <row r="925" spans="1:76" s="75" customFormat="1" x14ac:dyDescent="0.2">
      <c r="A925" s="21"/>
      <c r="B925" s="21"/>
      <c r="C925" s="21"/>
      <c r="D925" s="21"/>
      <c r="E925" s="21"/>
      <c r="F925" s="21"/>
      <c r="G925" s="21"/>
      <c r="L925" s="195"/>
      <c r="M925" s="195"/>
      <c r="X925" s="9"/>
      <c r="Y925" s="9"/>
      <c r="AF925" s="9"/>
      <c r="AG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</row>
    <row r="926" spans="1:76" s="75" customFormat="1" x14ac:dyDescent="0.2">
      <c r="A926" s="21"/>
      <c r="B926" s="21"/>
      <c r="C926" s="21"/>
      <c r="D926" s="21"/>
      <c r="E926" s="21"/>
      <c r="F926" s="21"/>
      <c r="G926" s="21"/>
      <c r="L926" s="195"/>
      <c r="M926" s="195"/>
      <c r="X926" s="9"/>
      <c r="Y926" s="9"/>
      <c r="AF926" s="9"/>
      <c r="AG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</row>
    <row r="927" spans="1:76" s="75" customFormat="1" x14ac:dyDescent="0.2">
      <c r="A927" s="21"/>
      <c r="B927" s="21"/>
      <c r="C927" s="21"/>
      <c r="D927" s="21"/>
      <c r="E927" s="21"/>
      <c r="F927" s="21"/>
      <c r="G927" s="21"/>
      <c r="L927" s="195"/>
      <c r="M927" s="195"/>
      <c r="X927" s="9"/>
      <c r="Y927" s="9"/>
      <c r="AF927" s="9"/>
      <c r="AG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</row>
    <row r="928" spans="1:76" s="75" customFormat="1" x14ac:dyDescent="0.2">
      <c r="A928" s="21"/>
      <c r="B928" s="21"/>
      <c r="C928" s="21"/>
      <c r="D928" s="21"/>
      <c r="E928" s="21"/>
      <c r="F928" s="21"/>
      <c r="G928" s="21"/>
      <c r="L928" s="195"/>
      <c r="M928" s="195"/>
      <c r="X928" s="9"/>
      <c r="Y928" s="9"/>
      <c r="AF928" s="9"/>
      <c r="AG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</row>
    <row r="929" spans="1:76" s="75" customFormat="1" x14ac:dyDescent="0.2">
      <c r="A929" s="21"/>
      <c r="B929" s="21"/>
      <c r="C929" s="21"/>
      <c r="D929" s="21"/>
      <c r="E929" s="21"/>
      <c r="F929" s="21"/>
      <c r="G929" s="21"/>
      <c r="L929" s="195"/>
      <c r="M929" s="195"/>
      <c r="X929" s="9"/>
      <c r="Y929" s="9"/>
      <c r="AF929" s="9"/>
      <c r="AG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</row>
    <row r="930" spans="1:76" s="75" customFormat="1" x14ac:dyDescent="0.2">
      <c r="A930" s="21"/>
      <c r="B930" s="21"/>
      <c r="C930" s="21"/>
      <c r="D930" s="21"/>
      <c r="E930" s="21"/>
      <c r="F930" s="21"/>
      <c r="G930" s="21"/>
      <c r="L930" s="195"/>
      <c r="M930" s="195"/>
      <c r="X930" s="9"/>
      <c r="Y930" s="9"/>
      <c r="AF930" s="9"/>
      <c r="AG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</row>
    <row r="931" spans="1:76" s="75" customFormat="1" x14ac:dyDescent="0.2">
      <c r="A931" s="21"/>
      <c r="B931" s="21"/>
      <c r="C931" s="21"/>
      <c r="D931" s="21"/>
      <c r="E931" s="21"/>
      <c r="F931" s="21"/>
      <c r="G931" s="21"/>
      <c r="L931" s="195"/>
      <c r="M931" s="195"/>
      <c r="X931" s="9"/>
      <c r="Y931" s="9"/>
      <c r="AF931" s="9"/>
      <c r="AG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</row>
    <row r="932" spans="1:76" s="75" customFormat="1" x14ac:dyDescent="0.2">
      <c r="A932" s="21"/>
      <c r="B932" s="21"/>
      <c r="C932" s="21"/>
      <c r="D932" s="21"/>
      <c r="E932" s="21"/>
      <c r="F932" s="21"/>
      <c r="G932" s="21"/>
      <c r="L932" s="195"/>
      <c r="M932" s="195"/>
      <c r="X932" s="9"/>
      <c r="Y932" s="9"/>
      <c r="AF932" s="9"/>
      <c r="AG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</row>
    <row r="933" spans="1:76" s="75" customFormat="1" x14ac:dyDescent="0.2">
      <c r="A933" s="21"/>
      <c r="B933" s="21"/>
      <c r="C933" s="21"/>
      <c r="D933" s="21"/>
      <c r="E933" s="21"/>
      <c r="F933" s="21"/>
      <c r="G933" s="21"/>
      <c r="L933" s="195"/>
      <c r="M933" s="195"/>
      <c r="X933" s="9"/>
      <c r="Y933" s="9"/>
      <c r="AF933" s="9"/>
      <c r="AG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</row>
    <row r="934" spans="1:76" s="75" customFormat="1" x14ac:dyDescent="0.2">
      <c r="A934" s="21"/>
      <c r="B934" s="21"/>
      <c r="C934" s="21"/>
      <c r="D934" s="21"/>
      <c r="E934" s="21"/>
      <c r="F934" s="21"/>
      <c r="G934" s="21"/>
      <c r="L934" s="195"/>
      <c r="M934" s="195"/>
      <c r="X934" s="9"/>
      <c r="Y934" s="9"/>
      <c r="AF934" s="9"/>
      <c r="AG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</row>
    <row r="935" spans="1:76" s="75" customFormat="1" x14ac:dyDescent="0.2">
      <c r="A935" s="21"/>
      <c r="B935" s="21"/>
      <c r="C935" s="21"/>
      <c r="D935" s="21"/>
      <c r="E935" s="21"/>
      <c r="F935" s="21"/>
      <c r="G935" s="21"/>
      <c r="L935" s="195"/>
      <c r="M935" s="195"/>
      <c r="X935" s="9"/>
      <c r="Y935" s="9"/>
      <c r="AF935" s="9"/>
      <c r="AG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</row>
    <row r="936" spans="1:76" s="75" customFormat="1" x14ac:dyDescent="0.2">
      <c r="A936" s="21"/>
      <c r="B936" s="21"/>
      <c r="C936" s="21"/>
      <c r="D936" s="21"/>
      <c r="E936" s="21"/>
      <c r="F936" s="21"/>
      <c r="G936" s="21"/>
      <c r="L936" s="195"/>
      <c r="M936" s="195"/>
      <c r="X936" s="9"/>
      <c r="Y936" s="9"/>
      <c r="AF936" s="9"/>
      <c r="AG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</row>
    <row r="937" spans="1:76" s="75" customFormat="1" x14ac:dyDescent="0.2">
      <c r="A937" s="21"/>
      <c r="B937" s="21"/>
      <c r="C937" s="21"/>
      <c r="D937" s="21"/>
      <c r="E937" s="21"/>
      <c r="F937" s="21"/>
      <c r="G937" s="21"/>
      <c r="L937" s="195"/>
      <c r="M937" s="195"/>
      <c r="X937" s="9"/>
      <c r="Y937" s="9"/>
      <c r="AF937" s="9"/>
      <c r="AG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</row>
    <row r="938" spans="1:76" s="75" customFormat="1" x14ac:dyDescent="0.2">
      <c r="A938" s="21"/>
      <c r="B938" s="21"/>
      <c r="C938" s="21"/>
      <c r="D938" s="21"/>
      <c r="E938" s="21"/>
      <c r="F938" s="21"/>
      <c r="G938" s="21"/>
      <c r="L938" s="195"/>
      <c r="M938" s="195"/>
      <c r="X938" s="9"/>
      <c r="Y938" s="9"/>
      <c r="AF938" s="9"/>
      <c r="AG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</row>
    <row r="939" spans="1:76" s="75" customFormat="1" x14ac:dyDescent="0.2">
      <c r="A939" s="21"/>
      <c r="B939" s="21"/>
      <c r="C939" s="21"/>
      <c r="D939" s="21"/>
      <c r="E939" s="21"/>
      <c r="F939" s="21"/>
      <c r="G939" s="21"/>
      <c r="L939" s="195"/>
      <c r="M939" s="195"/>
      <c r="X939" s="9"/>
      <c r="Y939" s="9"/>
      <c r="AF939" s="9"/>
      <c r="AG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</row>
    <row r="940" spans="1:76" s="75" customFormat="1" x14ac:dyDescent="0.2">
      <c r="A940" s="21"/>
      <c r="B940" s="21"/>
      <c r="C940" s="21"/>
      <c r="D940" s="21"/>
      <c r="E940" s="21"/>
      <c r="F940" s="21"/>
      <c r="G940" s="21"/>
      <c r="L940" s="195"/>
      <c r="M940" s="195"/>
      <c r="X940" s="9"/>
      <c r="Y940" s="9"/>
      <c r="AF940" s="9"/>
      <c r="AG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</row>
    <row r="941" spans="1:76" s="75" customFormat="1" x14ac:dyDescent="0.2">
      <c r="A941" s="21"/>
      <c r="B941" s="21"/>
      <c r="C941" s="21"/>
      <c r="D941" s="21"/>
      <c r="E941" s="21"/>
      <c r="F941" s="21"/>
      <c r="G941" s="21"/>
      <c r="L941" s="195"/>
      <c r="M941" s="195"/>
      <c r="X941" s="9"/>
      <c r="Y941" s="9"/>
      <c r="AF941" s="9"/>
      <c r="AG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</row>
    <row r="942" spans="1:76" s="75" customFormat="1" x14ac:dyDescent="0.2">
      <c r="A942" s="21"/>
      <c r="B942" s="21"/>
      <c r="C942" s="21"/>
      <c r="D942" s="21"/>
      <c r="E942" s="21"/>
      <c r="F942" s="21"/>
      <c r="G942" s="21"/>
      <c r="L942" s="195"/>
      <c r="M942" s="195"/>
      <c r="X942" s="9"/>
      <c r="Y942" s="9"/>
      <c r="AF942" s="9"/>
      <c r="AG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</row>
    <row r="943" spans="1:76" s="75" customFormat="1" x14ac:dyDescent="0.2">
      <c r="A943" s="21"/>
      <c r="B943" s="21"/>
      <c r="C943" s="21"/>
      <c r="D943" s="21"/>
      <c r="E943" s="21"/>
      <c r="F943" s="21"/>
      <c r="G943" s="21"/>
      <c r="L943" s="195"/>
      <c r="M943" s="195"/>
      <c r="X943" s="9"/>
      <c r="Y943" s="9"/>
      <c r="AF943" s="9"/>
      <c r="AG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</row>
    <row r="944" spans="1:76" s="75" customFormat="1" x14ac:dyDescent="0.2">
      <c r="A944" s="21"/>
      <c r="B944" s="21"/>
      <c r="C944" s="21"/>
      <c r="D944" s="21"/>
      <c r="E944" s="21"/>
      <c r="F944" s="21"/>
      <c r="G944" s="21"/>
      <c r="L944" s="195"/>
      <c r="M944" s="195"/>
      <c r="X944" s="9"/>
      <c r="Y944" s="9"/>
      <c r="AF944" s="9"/>
      <c r="AG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</row>
    <row r="945" spans="1:76" s="75" customFormat="1" x14ac:dyDescent="0.2">
      <c r="A945" s="21"/>
      <c r="B945" s="21"/>
      <c r="C945" s="21"/>
      <c r="D945" s="21"/>
      <c r="E945" s="21"/>
      <c r="F945" s="21"/>
      <c r="G945" s="21"/>
      <c r="L945" s="195"/>
      <c r="M945" s="195"/>
      <c r="X945" s="9"/>
      <c r="Y945" s="9"/>
      <c r="AF945" s="9"/>
      <c r="AG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</row>
    <row r="946" spans="1:76" s="75" customFormat="1" x14ac:dyDescent="0.2">
      <c r="A946" s="21"/>
      <c r="B946" s="21"/>
      <c r="C946" s="21"/>
      <c r="D946" s="21"/>
      <c r="E946" s="21"/>
      <c r="F946" s="21"/>
      <c r="G946" s="21"/>
      <c r="L946" s="195"/>
      <c r="M946" s="195"/>
      <c r="X946" s="9"/>
      <c r="Y946" s="9"/>
      <c r="AF946" s="9"/>
      <c r="AG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</row>
    <row r="947" spans="1:76" s="75" customFormat="1" x14ac:dyDescent="0.2">
      <c r="A947" s="21"/>
      <c r="B947" s="21"/>
      <c r="C947" s="21"/>
      <c r="D947" s="21"/>
      <c r="E947" s="21"/>
      <c r="F947" s="21"/>
      <c r="G947" s="21"/>
      <c r="L947" s="195"/>
      <c r="M947" s="195"/>
      <c r="X947" s="9"/>
      <c r="Y947" s="9"/>
      <c r="AF947" s="9"/>
      <c r="AG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</row>
    <row r="948" spans="1:76" s="75" customFormat="1" x14ac:dyDescent="0.2">
      <c r="A948" s="21"/>
      <c r="B948" s="21"/>
      <c r="C948" s="21"/>
      <c r="D948" s="21"/>
      <c r="E948" s="21"/>
      <c r="F948" s="21"/>
      <c r="G948" s="21"/>
      <c r="L948" s="195"/>
      <c r="M948" s="195"/>
      <c r="X948" s="9"/>
      <c r="Y948" s="9"/>
      <c r="AF948" s="9"/>
      <c r="AG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</row>
    <row r="949" spans="1:76" s="75" customFormat="1" x14ac:dyDescent="0.2">
      <c r="A949" s="21"/>
      <c r="B949" s="21"/>
      <c r="C949" s="21"/>
      <c r="D949" s="21"/>
      <c r="E949" s="21"/>
      <c r="F949" s="21"/>
      <c r="G949" s="21"/>
      <c r="L949" s="195"/>
      <c r="M949" s="195"/>
      <c r="X949" s="9"/>
      <c r="Y949" s="9"/>
      <c r="AF949" s="9"/>
      <c r="AG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</row>
    <row r="950" spans="1:76" s="75" customFormat="1" x14ac:dyDescent="0.2">
      <c r="A950" s="21"/>
      <c r="B950" s="21"/>
      <c r="C950" s="21"/>
      <c r="D950" s="21"/>
      <c r="E950" s="21"/>
      <c r="F950" s="21"/>
      <c r="G950" s="21"/>
      <c r="L950" s="195"/>
      <c r="M950" s="195"/>
      <c r="X950" s="9"/>
      <c r="Y950" s="9"/>
      <c r="AF950" s="9"/>
      <c r="AG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</row>
    <row r="951" spans="1:76" s="75" customFormat="1" x14ac:dyDescent="0.2">
      <c r="A951" s="21"/>
      <c r="B951" s="21"/>
      <c r="C951" s="21"/>
      <c r="D951" s="21"/>
      <c r="E951" s="21"/>
      <c r="F951" s="21"/>
      <c r="G951" s="21"/>
      <c r="L951" s="195"/>
      <c r="M951" s="195"/>
      <c r="X951" s="9"/>
      <c r="Y951" s="9"/>
      <c r="AF951" s="9"/>
      <c r="AG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</row>
    <row r="952" spans="1:76" s="75" customFormat="1" x14ac:dyDescent="0.2">
      <c r="A952" s="21"/>
      <c r="B952" s="21"/>
      <c r="C952" s="21"/>
      <c r="D952" s="21"/>
      <c r="E952" s="21"/>
      <c r="F952" s="21"/>
      <c r="G952" s="21"/>
      <c r="L952" s="195"/>
      <c r="M952" s="195"/>
      <c r="X952" s="9"/>
      <c r="Y952" s="9"/>
      <c r="AF952" s="9"/>
      <c r="AG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</row>
    <row r="953" spans="1:76" s="75" customFormat="1" x14ac:dyDescent="0.2">
      <c r="A953" s="21"/>
      <c r="B953" s="21"/>
      <c r="C953" s="21"/>
      <c r="D953" s="21"/>
      <c r="E953" s="21"/>
      <c r="F953" s="21"/>
      <c r="G953" s="21"/>
      <c r="L953" s="195"/>
      <c r="M953" s="195"/>
      <c r="X953" s="9"/>
      <c r="Y953" s="9"/>
      <c r="AF953" s="9"/>
      <c r="AG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</row>
    <row r="954" spans="1:76" s="75" customFormat="1" x14ac:dyDescent="0.2">
      <c r="A954" s="21"/>
      <c r="B954" s="21"/>
      <c r="C954" s="21"/>
      <c r="D954" s="21"/>
      <c r="E954" s="21"/>
      <c r="F954" s="21"/>
      <c r="G954" s="21"/>
      <c r="L954" s="195"/>
      <c r="M954" s="195"/>
      <c r="X954" s="9"/>
      <c r="Y954" s="9"/>
      <c r="AF954" s="9"/>
      <c r="AG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</row>
    <row r="955" spans="1:76" s="75" customFormat="1" x14ac:dyDescent="0.2">
      <c r="A955" s="21"/>
      <c r="B955" s="21"/>
      <c r="C955" s="21"/>
      <c r="D955" s="21"/>
      <c r="E955" s="21"/>
      <c r="F955" s="21"/>
      <c r="G955" s="21"/>
      <c r="L955" s="195"/>
      <c r="M955" s="195"/>
      <c r="X955" s="9"/>
      <c r="Y955" s="9"/>
      <c r="AF955" s="9"/>
      <c r="AG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</row>
    <row r="956" spans="1:76" s="75" customFormat="1" x14ac:dyDescent="0.2">
      <c r="A956" s="21"/>
      <c r="B956" s="21"/>
      <c r="C956" s="21"/>
      <c r="D956" s="21"/>
      <c r="E956" s="21"/>
      <c r="F956" s="21"/>
      <c r="G956" s="21"/>
      <c r="L956" s="195"/>
      <c r="M956" s="195"/>
      <c r="X956" s="9"/>
      <c r="Y956" s="9"/>
      <c r="AF956" s="9"/>
      <c r="AG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</row>
    <row r="957" spans="1:76" s="75" customFormat="1" x14ac:dyDescent="0.2">
      <c r="A957" s="21"/>
      <c r="B957" s="21"/>
      <c r="C957" s="21"/>
      <c r="D957" s="21"/>
      <c r="E957" s="21"/>
      <c r="F957" s="21"/>
      <c r="G957" s="21"/>
      <c r="L957" s="195"/>
      <c r="M957" s="195"/>
      <c r="X957" s="9"/>
      <c r="Y957" s="9"/>
      <c r="AF957" s="9"/>
      <c r="AG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</row>
    <row r="958" spans="1:76" s="75" customFormat="1" x14ac:dyDescent="0.2">
      <c r="A958" s="21"/>
      <c r="B958" s="21"/>
      <c r="C958" s="21"/>
      <c r="D958" s="21"/>
      <c r="E958" s="21"/>
      <c r="F958" s="21"/>
      <c r="G958" s="21"/>
      <c r="L958" s="195"/>
      <c r="M958" s="195"/>
      <c r="X958" s="9"/>
      <c r="Y958" s="9"/>
      <c r="AF958" s="9"/>
      <c r="AG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</row>
    <row r="959" spans="1:76" s="75" customFormat="1" x14ac:dyDescent="0.2">
      <c r="A959" s="21"/>
      <c r="B959" s="21"/>
      <c r="C959" s="21"/>
      <c r="D959" s="21"/>
      <c r="E959" s="21"/>
      <c r="F959" s="21"/>
      <c r="G959" s="21"/>
      <c r="L959" s="195"/>
      <c r="M959" s="195"/>
      <c r="X959" s="9"/>
      <c r="Y959" s="9"/>
      <c r="AF959" s="9"/>
      <c r="AG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</row>
    <row r="960" spans="1:76" s="75" customFormat="1" x14ac:dyDescent="0.2">
      <c r="A960" s="21"/>
      <c r="B960" s="21"/>
      <c r="C960" s="21"/>
      <c r="D960" s="21"/>
      <c r="E960" s="21"/>
      <c r="F960" s="21"/>
      <c r="G960" s="21"/>
      <c r="L960" s="195"/>
      <c r="M960" s="195"/>
      <c r="X960" s="9"/>
      <c r="Y960" s="9"/>
      <c r="AF960" s="9"/>
      <c r="AG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</row>
    <row r="961" spans="1:76" s="75" customFormat="1" x14ac:dyDescent="0.2">
      <c r="A961" s="21"/>
      <c r="B961" s="21"/>
      <c r="C961" s="21"/>
      <c r="D961" s="21"/>
      <c r="E961" s="21"/>
      <c r="F961" s="21"/>
      <c r="G961" s="21"/>
      <c r="L961" s="195"/>
      <c r="M961" s="195"/>
      <c r="X961" s="9"/>
      <c r="Y961" s="9"/>
      <c r="AF961" s="9"/>
      <c r="AG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</row>
    <row r="962" spans="1:76" s="75" customFormat="1" x14ac:dyDescent="0.2">
      <c r="A962" s="21"/>
      <c r="B962" s="21"/>
      <c r="C962" s="21"/>
      <c r="D962" s="21"/>
      <c r="E962" s="21"/>
      <c r="F962" s="21"/>
      <c r="G962" s="21"/>
      <c r="L962" s="195"/>
      <c r="M962" s="195"/>
      <c r="X962" s="9"/>
      <c r="Y962" s="9"/>
      <c r="AF962" s="9"/>
      <c r="AG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</row>
    <row r="963" spans="1:76" s="75" customFormat="1" x14ac:dyDescent="0.2">
      <c r="A963" s="21"/>
      <c r="B963" s="21"/>
      <c r="C963" s="21"/>
      <c r="D963" s="21"/>
      <c r="E963" s="21"/>
      <c r="F963" s="21"/>
      <c r="G963" s="21"/>
      <c r="L963" s="195"/>
      <c r="M963" s="195"/>
      <c r="X963" s="9"/>
      <c r="Y963" s="9"/>
      <c r="AF963" s="9"/>
      <c r="AG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</row>
    <row r="964" spans="1:76" s="75" customFormat="1" x14ac:dyDescent="0.2">
      <c r="A964" s="21"/>
      <c r="B964" s="21"/>
      <c r="C964" s="21"/>
      <c r="D964" s="21"/>
      <c r="E964" s="21"/>
      <c r="F964" s="21"/>
      <c r="G964" s="21"/>
      <c r="L964" s="195"/>
      <c r="M964" s="195"/>
      <c r="X964" s="9"/>
      <c r="Y964" s="9"/>
      <c r="AF964" s="9"/>
      <c r="AG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</row>
    <row r="965" spans="1:76" s="75" customFormat="1" x14ac:dyDescent="0.2">
      <c r="A965" s="21"/>
      <c r="B965" s="21"/>
      <c r="C965" s="21"/>
      <c r="D965" s="21"/>
      <c r="E965" s="21"/>
      <c r="F965" s="21"/>
      <c r="G965" s="21"/>
      <c r="L965" s="195"/>
      <c r="M965" s="195"/>
      <c r="X965" s="9"/>
      <c r="Y965" s="9"/>
      <c r="AF965" s="9"/>
      <c r="AG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</row>
    <row r="966" spans="1:76" s="75" customFormat="1" x14ac:dyDescent="0.2">
      <c r="A966" s="21"/>
      <c r="B966" s="21"/>
      <c r="C966" s="21"/>
      <c r="D966" s="21"/>
      <c r="E966" s="21"/>
      <c r="F966" s="21"/>
      <c r="G966" s="21"/>
      <c r="L966" s="195"/>
      <c r="M966" s="195"/>
      <c r="X966" s="9"/>
      <c r="Y966" s="9"/>
      <c r="AF966" s="9"/>
      <c r="AG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</row>
    <row r="967" spans="1:76" s="75" customFormat="1" x14ac:dyDescent="0.2">
      <c r="A967" s="21"/>
      <c r="B967" s="21"/>
      <c r="C967" s="21"/>
      <c r="D967" s="21"/>
      <c r="E967" s="21"/>
      <c r="F967" s="21"/>
      <c r="G967" s="21"/>
      <c r="L967" s="195"/>
      <c r="M967" s="195"/>
      <c r="X967" s="9"/>
      <c r="Y967" s="9"/>
      <c r="AF967" s="9"/>
      <c r="AG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</row>
    <row r="968" spans="1:76" s="75" customFormat="1" x14ac:dyDescent="0.2">
      <c r="A968" s="21"/>
      <c r="B968" s="21"/>
      <c r="C968" s="21"/>
      <c r="D968" s="21"/>
      <c r="E968" s="21"/>
      <c r="F968" s="21"/>
      <c r="G968" s="21"/>
      <c r="L968" s="195"/>
      <c r="M968" s="195"/>
      <c r="X968" s="9"/>
      <c r="Y968" s="9"/>
      <c r="AF968" s="9"/>
      <c r="AG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</row>
    <row r="969" spans="1:76" s="75" customFormat="1" x14ac:dyDescent="0.2">
      <c r="A969" s="21"/>
      <c r="B969" s="21"/>
      <c r="C969" s="21"/>
      <c r="D969" s="21"/>
      <c r="E969" s="21"/>
      <c r="F969" s="21"/>
      <c r="G969" s="21"/>
      <c r="L969" s="195"/>
      <c r="M969" s="195"/>
      <c r="X969" s="9"/>
      <c r="Y969" s="9"/>
      <c r="AF969" s="9"/>
      <c r="AG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</row>
    <row r="970" spans="1:76" s="75" customFormat="1" x14ac:dyDescent="0.2">
      <c r="A970" s="21"/>
      <c r="B970" s="21"/>
      <c r="C970" s="21"/>
      <c r="D970" s="21"/>
      <c r="E970" s="21"/>
      <c r="F970" s="21"/>
      <c r="G970" s="21"/>
      <c r="L970" s="195"/>
      <c r="M970" s="195"/>
      <c r="X970" s="9"/>
      <c r="Y970" s="9"/>
      <c r="AF970" s="9"/>
      <c r="AG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</row>
    <row r="971" spans="1:76" s="75" customFormat="1" x14ac:dyDescent="0.2">
      <c r="A971" s="21"/>
      <c r="B971" s="21"/>
      <c r="C971" s="21"/>
      <c r="D971" s="21"/>
      <c r="E971" s="21"/>
      <c r="F971" s="21"/>
      <c r="G971" s="21"/>
      <c r="L971" s="195"/>
      <c r="M971" s="195"/>
      <c r="X971" s="9"/>
      <c r="Y971" s="9"/>
      <c r="AF971" s="9"/>
      <c r="AG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</row>
    <row r="972" spans="1:76" s="75" customFormat="1" x14ac:dyDescent="0.2">
      <c r="A972" s="21"/>
      <c r="B972" s="21"/>
      <c r="C972" s="21"/>
      <c r="D972" s="21"/>
      <c r="E972" s="21"/>
      <c r="F972" s="21"/>
      <c r="G972" s="21"/>
      <c r="L972" s="195"/>
      <c r="M972" s="195"/>
      <c r="X972" s="9"/>
      <c r="Y972" s="9"/>
      <c r="AF972" s="9"/>
      <c r="AG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</row>
    <row r="973" spans="1:76" s="75" customFormat="1" x14ac:dyDescent="0.2">
      <c r="A973" s="21"/>
      <c r="B973" s="21"/>
      <c r="C973" s="21"/>
      <c r="D973" s="21"/>
      <c r="E973" s="21"/>
      <c r="F973" s="21"/>
      <c r="G973" s="21"/>
      <c r="L973" s="195"/>
      <c r="M973" s="195"/>
      <c r="X973" s="9"/>
      <c r="Y973" s="9"/>
      <c r="AF973" s="9"/>
      <c r="AG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</row>
    <row r="974" spans="1:76" s="75" customFormat="1" x14ac:dyDescent="0.2">
      <c r="A974" s="21"/>
      <c r="B974" s="21"/>
      <c r="C974" s="21"/>
      <c r="D974" s="21"/>
      <c r="E974" s="21"/>
      <c r="F974" s="21"/>
      <c r="G974" s="21"/>
      <c r="L974" s="195"/>
      <c r="M974" s="195"/>
      <c r="X974" s="9"/>
      <c r="Y974" s="9"/>
      <c r="AF974" s="9"/>
      <c r="AG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</row>
    <row r="975" spans="1:76" s="75" customFormat="1" x14ac:dyDescent="0.2">
      <c r="A975" s="21"/>
      <c r="B975" s="21"/>
      <c r="C975" s="21"/>
      <c r="D975" s="21"/>
      <c r="E975" s="21"/>
      <c r="F975" s="21"/>
      <c r="G975" s="21"/>
      <c r="L975" s="195"/>
      <c r="M975" s="195"/>
      <c r="X975" s="9"/>
      <c r="Y975" s="9"/>
      <c r="AF975" s="9"/>
      <c r="AG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</row>
    <row r="976" spans="1:76" s="75" customFormat="1" x14ac:dyDescent="0.2">
      <c r="A976" s="21"/>
      <c r="B976" s="21"/>
      <c r="C976" s="21"/>
      <c r="D976" s="21"/>
      <c r="E976" s="21"/>
      <c r="F976" s="21"/>
      <c r="G976" s="21"/>
      <c r="L976" s="195"/>
      <c r="M976" s="195"/>
      <c r="X976" s="9"/>
      <c r="Y976" s="9"/>
      <c r="AF976" s="9"/>
      <c r="AG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</row>
    <row r="977" spans="1:76" s="75" customFormat="1" x14ac:dyDescent="0.2">
      <c r="A977" s="21"/>
      <c r="B977" s="21"/>
      <c r="C977" s="21"/>
      <c r="D977" s="21"/>
      <c r="E977" s="21"/>
      <c r="F977" s="21"/>
      <c r="G977" s="21"/>
      <c r="L977" s="195"/>
      <c r="M977" s="195"/>
      <c r="X977" s="9"/>
      <c r="Y977" s="9"/>
      <c r="AF977" s="9"/>
      <c r="AG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</row>
    <row r="978" spans="1:76" s="75" customFormat="1" x14ac:dyDescent="0.2">
      <c r="A978" s="21"/>
      <c r="B978" s="21"/>
      <c r="C978" s="21"/>
      <c r="D978" s="21"/>
      <c r="E978" s="21"/>
      <c r="F978" s="21"/>
      <c r="G978" s="21"/>
      <c r="L978" s="195"/>
      <c r="M978" s="195"/>
      <c r="X978" s="9"/>
      <c r="Y978" s="9"/>
      <c r="AF978" s="9"/>
      <c r="AG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</row>
    <row r="979" spans="1:76" s="75" customFormat="1" x14ac:dyDescent="0.2">
      <c r="A979" s="21"/>
      <c r="B979" s="21"/>
      <c r="C979" s="21"/>
      <c r="D979" s="21"/>
      <c r="E979" s="21"/>
      <c r="F979" s="21"/>
      <c r="G979" s="21"/>
      <c r="L979" s="195"/>
      <c r="M979" s="195"/>
      <c r="X979" s="9"/>
      <c r="Y979" s="9"/>
      <c r="AF979" s="9"/>
      <c r="AG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</row>
    <row r="980" spans="1:76" s="75" customFormat="1" x14ac:dyDescent="0.2">
      <c r="A980" s="21"/>
      <c r="B980" s="21"/>
      <c r="C980" s="21"/>
      <c r="D980" s="21"/>
      <c r="E980" s="21"/>
      <c r="F980" s="21"/>
      <c r="G980" s="21"/>
      <c r="L980" s="195"/>
      <c r="M980" s="195"/>
      <c r="X980" s="9"/>
      <c r="Y980" s="9"/>
      <c r="AF980" s="9"/>
      <c r="AG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</row>
    <row r="981" spans="1:76" s="75" customFormat="1" x14ac:dyDescent="0.2">
      <c r="A981" s="21"/>
      <c r="B981" s="21"/>
      <c r="C981" s="21"/>
      <c r="D981" s="21"/>
      <c r="E981" s="21"/>
      <c r="F981" s="21"/>
      <c r="G981" s="21"/>
      <c r="L981" s="195"/>
      <c r="M981" s="195"/>
      <c r="X981" s="9"/>
      <c r="Y981" s="9"/>
      <c r="AF981" s="9"/>
      <c r="AG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</row>
    <row r="982" spans="1:76" s="75" customFormat="1" x14ac:dyDescent="0.2">
      <c r="A982" s="21"/>
      <c r="B982" s="21"/>
      <c r="C982" s="21"/>
      <c r="D982" s="21"/>
      <c r="E982" s="21"/>
      <c r="F982" s="21"/>
      <c r="G982" s="21"/>
      <c r="L982" s="195"/>
      <c r="M982" s="195"/>
      <c r="X982" s="9"/>
      <c r="Y982" s="9"/>
      <c r="AF982" s="9"/>
      <c r="AG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</row>
    <row r="983" spans="1:76" s="75" customFormat="1" x14ac:dyDescent="0.2">
      <c r="A983" s="21"/>
      <c r="B983" s="21"/>
      <c r="C983" s="21"/>
      <c r="D983" s="21"/>
      <c r="E983" s="21"/>
      <c r="F983" s="21"/>
      <c r="G983" s="21"/>
      <c r="L983" s="195"/>
      <c r="M983" s="195"/>
      <c r="X983" s="9"/>
      <c r="Y983" s="9"/>
      <c r="AF983" s="9"/>
      <c r="AG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</row>
    <row r="984" spans="1:76" s="75" customFormat="1" x14ac:dyDescent="0.2">
      <c r="A984" s="21"/>
      <c r="B984" s="21"/>
      <c r="C984" s="21"/>
      <c r="D984" s="21"/>
      <c r="E984" s="21"/>
      <c r="F984" s="21"/>
      <c r="G984" s="21"/>
      <c r="L984" s="195"/>
      <c r="M984" s="195"/>
      <c r="X984" s="9"/>
      <c r="Y984" s="9"/>
      <c r="AF984" s="9"/>
      <c r="AG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</row>
    <row r="985" spans="1:76" s="75" customFormat="1" x14ac:dyDescent="0.2">
      <c r="A985" s="21"/>
      <c r="B985" s="21"/>
      <c r="C985" s="21"/>
      <c r="D985" s="21"/>
      <c r="E985" s="21"/>
      <c r="F985" s="21"/>
      <c r="G985" s="21"/>
      <c r="L985" s="195"/>
      <c r="M985" s="195"/>
      <c r="X985" s="9"/>
      <c r="Y985" s="9"/>
      <c r="AF985" s="9"/>
      <c r="AG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</row>
    <row r="986" spans="1:76" s="75" customFormat="1" x14ac:dyDescent="0.2">
      <c r="A986" s="21"/>
      <c r="B986" s="21"/>
      <c r="C986" s="21"/>
      <c r="D986" s="21"/>
      <c r="E986" s="21"/>
      <c r="F986" s="21"/>
      <c r="G986" s="21"/>
      <c r="L986" s="195"/>
      <c r="M986" s="195"/>
      <c r="X986" s="9"/>
      <c r="Y986" s="9"/>
      <c r="AF986" s="9"/>
      <c r="AG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</row>
    <row r="987" spans="1:76" s="75" customFormat="1" x14ac:dyDescent="0.2">
      <c r="A987" s="21"/>
      <c r="B987" s="21"/>
      <c r="C987" s="21"/>
      <c r="D987" s="21"/>
      <c r="E987" s="21"/>
      <c r="F987" s="21"/>
      <c r="G987" s="21"/>
      <c r="L987" s="195"/>
      <c r="M987" s="195"/>
      <c r="X987" s="9"/>
      <c r="Y987" s="9"/>
      <c r="AF987" s="9"/>
      <c r="AG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</row>
    <row r="988" spans="1:76" s="75" customFormat="1" x14ac:dyDescent="0.2">
      <c r="A988" s="21"/>
      <c r="B988" s="21"/>
      <c r="C988" s="21"/>
      <c r="D988" s="21"/>
      <c r="E988" s="21"/>
      <c r="F988" s="21"/>
      <c r="G988" s="21"/>
      <c r="L988" s="195"/>
      <c r="M988" s="195"/>
      <c r="X988" s="9"/>
      <c r="Y988" s="9"/>
      <c r="AF988" s="9"/>
      <c r="AG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</row>
    <row r="989" spans="1:76" s="75" customFormat="1" x14ac:dyDescent="0.2">
      <c r="A989" s="21"/>
      <c r="B989" s="21"/>
      <c r="C989" s="21"/>
      <c r="D989" s="21"/>
      <c r="E989" s="21"/>
      <c r="F989" s="21"/>
      <c r="G989" s="21"/>
      <c r="L989" s="195"/>
      <c r="M989" s="195"/>
      <c r="X989" s="9"/>
      <c r="Y989" s="9"/>
      <c r="AF989" s="9"/>
      <c r="AG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</row>
    <row r="990" spans="1:76" s="75" customFormat="1" x14ac:dyDescent="0.2">
      <c r="A990" s="21"/>
      <c r="B990" s="21"/>
      <c r="C990" s="21"/>
      <c r="D990" s="21"/>
      <c r="E990" s="21"/>
      <c r="F990" s="21"/>
      <c r="G990" s="21"/>
      <c r="L990" s="195"/>
      <c r="M990" s="195"/>
      <c r="X990" s="9"/>
      <c r="Y990" s="9"/>
      <c r="AF990" s="9"/>
      <c r="AG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</row>
    <row r="991" spans="1:76" s="75" customFormat="1" x14ac:dyDescent="0.2">
      <c r="A991" s="21"/>
      <c r="B991" s="21"/>
      <c r="C991" s="21"/>
      <c r="D991" s="21"/>
      <c r="E991" s="21"/>
      <c r="F991" s="21"/>
      <c r="G991" s="21"/>
      <c r="L991" s="195"/>
      <c r="M991" s="195"/>
      <c r="X991" s="9"/>
      <c r="Y991" s="9"/>
      <c r="AF991" s="9"/>
      <c r="AG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</row>
    <row r="992" spans="1:76" s="75" customFormat="1" x14ac:dyDescent="0.2">
      <c r="A992" s="21"/>
      <c r="B992" s="21"/>
      <c r="C992" s="21"/>
      <c r="D992" s="21"/>
      <c r="E992" s="21"/>
      <c r="F992" s="21"/>
      <c r="G992" s="21"/>
      <c r="L992" s="195"/>
      <c r="M992" s="195"/>
      <c r="X992" s="9"/>
      <c r="Y992" s="9"/>
      <c r="AF992" s="9"/>
      <c r="AG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</row>
    <row r="993" spans="1:76" s="75" customFormat="1" x14ac:dyDescent="0.2">
      <c r="A993" s="21"/>
      <c r="B993" s="21"/>
      <c r="C993" s="21"/>
      <c r="D993" s="21"/>
      <c r="E993" s="21"/>
      <c r="F993" s="21"/>
      <c r="G993" s="21"/>
      <c r="L993" s="195"/>
      <c r="M993" s="195"/>
      <c r="X993" s="9"/>
      <c r="Y993" s="9"/>
      <c r="AF993" s="9"/>
      <c r="AG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</row>
    <row r="994" spans="1:76" s="75" customFormat="1" x14ac:dyDescent="0.2">
      <c r="A994" s="21"/>
      <c r="B994" s="21"/>
      <c r="C994" s="21"/>
      <c r="D994" s="21"/>
      <c r="E994" s="21"/>
      <c r="F994" s="21"/>
      <c r="G994" s="21"/>
      <c r="L994" s="195"/>
      <c r="M994" s="195"/>
      <c r="X994" s="9"/>
      <c r="Y994" s="9"/>
      <c r="AF994" s="9"/>
      <c r="AG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</row>
    <row r="995" spans="1:76" s="75" customFormat="1" x14ac:dyDescent="0.2">
      <c r="A995" s="21"/>
      <c r="B995" s="21"/>
      <c r="C995" s="21"/>
      <c r="D995" s="21"/>
      <c r="E995" s="21"/>
      <c r="F995" s="21"/>
      <c r="G995" s="21"/>
      <c r="L995" s="195"/>
      <c r="M995" s="195"/>
      <c r="X995" s="9"/>
      <c r="Y995" s="9"/>
      <c r="AF995" s="9"/>
      <c r="AG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</row>
    <row r="996" spans="1:76" s="75" customFormat="1" x14ac:dyDescent="0.2">
      <c r="A996" s="21"/>
      <c r="B996" s="21"/>
      <c r="C996" s="21"/>
      <c r="D996" s="21"/>
      <c r="E996" s="21"/>
      <c r="F996" s="21"/>
      <c r="G996" s="21"/>
      <c r="L996" s="195"/>
      <c r="M996" s="195"/>
      <c r="X996" s="9"/>
      <c r="Y996" s="9"/>
      <c r="AF996" s="9"/>
      <c r="AG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</row>
    <row r="997" spans="1:76" s="75" customFormat="1" x14ac:dyDescent="0.2">
      <c r="A997" s="21"/>
      <c r="B997" s="21"/>
      <c r="C997" s="21"/>
      <c r="D997" s="21"/>
      <c r="E997" s="21"/>
      <c r="F997" s="21"/>
      <c r="G997" s="21"/>
      <c r="L997" s="195"/>
      <c r="M997" s="195"/>
      <c r="X997" s="9"/>
      <c r="Y997" s="9"/>
      <c r="AF997" s="9"/>
      <c r="AG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</row>
    <row r="998" spans="1:76" s="75" customFormat="1" x14ac:dyDescent="0.2">
      <c r="A998" s="21"/>
      <c r="B998" s="21"/>
      <c r="C998" s="21"/>
      <c r="D998" s="21"/>
      <c r="E998" s="21"/>
      <c r="F998" s="21"/>
      <c r="G998" s="21"/>
      <c r="L998" s="195"/>
      <c r="M998" s="195"/>
      <c r="X998" s="9"/>
      <c r="Y998" s="9"/>
      <c r="AF998" s="9"/>
      <c r="AG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</row>
    <row r="999" spans="1:76" s="75" customFormat="1" x14ac:dyDescent="0.2">
      <c r="A999" s="21"/>
      <c r="B999" s="21"/>
      <c r="C999" s="21"/>
      <c r="D999" s="21"/>
      <c r="E999" s="21"/>
      <c r="F999" s="21"/>
      <c r="G999" s="21"/>
      <c r="L999" s="195"/>
      <c r="M999" s="195"/>
      <c r="X999" s="9"/>
      <c r="Y999" s="9"/>
      <c r="AF999" s="9"/>
      <c r="AG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</row>
    <row r="1000" spans="1:76" s="75" customFormat="1" x14ac:dyDescent="0.2">
      <c r="A1000" s="21"/>
      <c r="B1000" s="21"/>
      <c r="C1000" s="21"/>
      <c r="D1000" s="21"/>
      <c r="E1000" s="21"/>
      <c r="F1000" s="21"/>
      <c r="G1000" s="21"/>
      <c r="L1000" s="195"/>
      <c r="M1000" s="195"/>
      <c r="X1000" s="9"/>
      <c r="Y1000" s="9"/>
      <c r="AF1000" s="9"/>
      <c r="AG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</row>
    <row r="1001" spans="1:76" s="75" customFormat="1" x14ac:dyDescent="0.2">
      <c r="A1001" s="21"/>
      <c r="B1001" s="21"/>
      <c r="C1001" s="21"/>
      <c r="D1001" s="21"/>
      <c r="E1001" s="21"/>
      <c r="F1001" s="21"/>
      <c r="G1001" s="21"/>
      <c r="L1001" s="195"/>
      <c r="M1001" s="195"/>
      <c r="X1001" s="9"/>
      <c r="Y1001" s="9"/>
      <c r="AF1001" s="9"/>
      <c r="AG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</row>
    <row r="1002" spans="1:76" s="75" customFormat="1" x14ac:dyDescent="0.2">
      <c r="A1002" s="21"/>
      <c r="B1002" s="21"/>
      <c r="C1002" s="21"/>
      <c r="D1002" s="21"/>
      <c r="E1002" s="21"/>
      <c r="F1002" s="21"/>
      <c r="G1002" s="21"/>
      <c r="L1002" s="195"/>
      <c r="M1002" s="195"/>
      <c r="X1002" s="9"/>
      <c r="Y1002" s="9"/>
      <c r="AF1002" s="9"/>
      <c r="AG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</row>
    <row r="1003" spans="1:76" s="75" customFormat="1" x14ac:dyDescent="0.2">
      <c r="A1003" s="21"/>
      <c r="B1003" s="21"/>
      <c r="C1003" s="21"/>
      <c r="D1003" s="21"/>
      <c r="E1003" s="21"/>
      <c r="F1003" s="21"/>
      <c r="G1003" s="21"/>
      <c r="L1003" s="195"/>
      <c r="M1003" s="195"/>
      <c r="X1003" s="9"/>
      <c r="Y1003" s="9"/>
      <c r="AF1003" s="9"/>
      <c r="AG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</row>
    <row r="1004" spans="1:76" s="75" customFormat="1" x14ac:dyDescent="0.2">
      <c r="A1004" s="21"/>
      <c r="B1004" s="21"/>
      <c r="C1004" s="21"/>
      <c r="D1004" s="21"/>
      <c r="E1004" s="21"/>
      <c r="F1004" s="21"/>
      <c r="G1004" s="21"/>
      <c r="L1004" s="195"/>
      <c r="M1004" s="195"/>
      <c r="X1004" s="9"/>
      <c r="Y1004" s="9"/>
      <c r="AF1004" s="9"/>
      <c r="AG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</row>
    <row r="1005" spans="1:76" s="75" customFormat="1" x14ac:dyDescent="0.2">
      <c r="A1005" s="21"/>
      <c r="B1005" s="21"/>
      <c r="C1005" s="21"/>
      <c r="D1005" s="21"/>
      <c r="E1005" s="21"/>
      <c r="F1005" s="21"/>
      <c r="G1005" s="21"/>
      <c r="L1005" s="195"/>
      <c r="M1005" s="195"/>
      <c r="X1005" s="9"/>
      <c r="Y1005" s="9"/>
      <c r="AF1005" s="9"/>
      <c r="AG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</row>
    <row r="1006" spans="1:76" s="75" customFormat="1" x14ac:dyDescent="0.2">
      <c r="A1006" s="21"/>
      <c r="B1006" s="21"/>
      <c r="C1006" s="21"/>
      <c r="D1006" s="21"/>
      <c r="E1006" s="21"/>
      <c r="F1006" s="21"/>
      <c r="G1006" s="21"/>
      <c r="L1006" s="195"/>
      <c r="M1006" s="195"/>
      <c r="X1006" s="9"/>
      <c r="Y1006" s="9"/>
      <c r="AF1006" s="9"/>
      <c r="AG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</row>
    <row r="1007" spans="1:76" s="75" customFormat="1" x14ac:dyDescent="0.2">
      <c r="A1007" s="21"/>
      <c r="B1007" s="21"/>
      <c r="C1007" s="21"/>
      <c r="D1007" s="21"/>
      <c r="E1007" s="21"/>
      <c r="F1007" s="21"/>
      <c r="G1007" s="21"/>
      <c r="L1007" s="195"/>
      <c r="M1007" s="195"/>
      <c r="X1007" s="9"/>
      <c r="Y1007" s="9"/>
      <c r="AF1007" s="9"/>
      <c r="AG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</row>
    <row r="1008" spans="1:76" s="75" customFormat="1" x14ac:dyDescent="0.2">
      <c r="A1008" s="21"/>
      <c r="B1008" s="21"/>
      <c r="C1008" s="21"/>
      <c r="D1008" s="21"/>
      <c r="E1008" s="21"/>
      <c r="F1008" s="21"/>
      <c r="G1008" s="21"/>
      <c r="L1008" s="195"/>
      <c r="M1008" s="195"/>
      <c r="X1008" s="9"/>
      <c r="Y1008" s="9"/>
      <c r="AF1008" s="9"/>
      <c r="AG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</row>
    <row r="1009" spans="1:76" s="75" customFormat="1" x14ac:dyDescent="0.2">
      <c r="A1009" s="21"/>
      <c r="B1009" s="21"/>
      <c r="C1009" s="21"/>
      <c r="D1009" s="21"/>
      <c r="E1009" s="21"/>
      <c r="F1009" s="21"/>
      <c r="G1009" s="21"/>
      <c r="L1009" s="195"/>
      <c r="M1009" s="195"/>
      <c r="X1009" s="9"/>
      <c r="Y1009" s="9"/>
      <c r="AF1009" s="9"/>
      <c r="AG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</row>
    <row r="1010" spans="1:76" s="75" customFormat="1" x14ac:dyDescent="0.2">
      <c r="A1010" s="21"/>
      <c r="B1010" s="21"/>
      <c r="C1010" s="21"/>
      <c r="D1010" s="21"/>
      <c r="E1010" s="21"/>
      <c r="F1010" s="21"/>
      <c r="G1010" s="21"/>
      <c r="L1010" s="195"/>
      <c r="M1010" s="195"/>
      <c r="X1010" s="9"/>
      <c r="Y1010" s="9"/>
      <c r="AF1010" s="9"/>
      <c r="AG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</row>
    <row r="1011" spans="1:76" s="75" customFormat="1" x14ac:dyDescent="0.2">
      <c r="A1011" s="21"/>
      <c r="B1011" s="21"/>
      <c r="C1011" s="21"/>
      <c r="D1011" s="21"/>
      <c r="E1011" s="21"/>
      <c r="F1011" s="21"/>
      <c r="G1011" s="21"/>
      <c r="L1011" s="195"/>
      <c r="M1011" s="195"/>
      <c r="X1011" s="9"/>
      <c r="Y1011" s="9"/>
      <c r="AF1011" s="9"/>
      <c r="AG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</row>
    <row r="1012" spans="1:76" s="75" customFormat="1" x14ac:dyDescent="0.2">
      <c r="A1012" s="21"/>
      <c r="B1012" s="21"/>
      <c r="C1012" s="21"/>
      <c r="D1012" s="21"/>
      <c r="E1012" s="21"/>
      <c r="F1012" s="21"/>
      <c r="G1012" s="21"/>
      <c r="L1012" s="195"/>
      <c r="M1012" s="195"/>
      <c r="X1012" s="9"/>
      <c r="Y1012" s="9"/>
      <c r="AF1012" s="9"/>
      <c r="AG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</row>
    <row r="1013" spans="1:76" s="75" customFormat="1" x14ac:dyDescent="0.2">
      <c r="A1013" s="21"/>
      <c r="B1013" s="21"/>
      <c r="C1013" s="21"/>
      <c r="D1013" s="21"/>
      <c r="E1013" s="21"/>
      <c r="F1013" s="21"/>
      <c r="G1013" s="21"/>
      <c r="L1013" s="195"/>
      <c r="M1013" s="195"/>
      <c r="X1013" s="9"/>
      <c r="Y1013" s="9"/>
      <c r="AF1013" s="9"/>
      <c r="AG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</row>
    <row r="1014" spans="1:76" s="75" customFormat="1" x14ac:dyDescent="0.2">
      <c r="A1014" s="21"/>
      <c r="B1014" s="21"/>
      <c r="C1014" s="21"/>
      <c r="D1014" s="21"/>
      <c r="E1014" s="21"/>
      <c r="F1014" s="21"/>
      <c r="G1014" s="21"/>
      <c r="L1014" s="195"/>
      <c r="M1014" s="195"/>
      <c r="X1014" s="9"/>
      <c r="Y1014" s="9"/>
      <c r="AF1014" s="9"/>
      <c r="AG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</row>
    <row r="1015" spans="1:76" s="75" customFormat="1" x14ac:dyDescent="0.2">
      <c r="A1015" s="21"/>
      <c r="B1015" s="21"/>
      <c r="C1015" s="21"/>
      <c r="D1015" s="21"/>
      <c r="E1015" s="21"/>
      <c r="F1015" s="21"/>
      <c r="G1015" s="21"/>
      <c r="L1015" s="195"/>
      <c r="M1015" s="195"/>
      <c r="X1015" s="9"/>
      <c r="Y1015" s="9"/>
      <c r="AF1015" s="9"/>
      <c r="AG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</row>
    <row r="1016" spans="1:76" s="75" customFormat="1" x14ac:dyDescent="0.2">
      <c r="A1016" s="21"/>
      <c r="B1016" s="21"/>
      <c r="C1016" s="21"/>
      <c r="D1016" s="21"/>
      <c r="E1016" s="21"/>
      <c r="F1016" s="21"/>
      <c r="G1016" s="21"/>
      <c r="L1016" s="195"/>
      <c r="M1016" s="195"/>
      <c r="X1016" s="9"/>
      <c r="Y1016" s="9"/>
      <c r="AF1016" s="9"/>
      <c r="AG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</row>
    <row r="1017" spans="1:76" s="75" customFormat="1" x14ac:dyDescent="0.2">
      <c r="A1017" s="21"/>
      <c r="B1017" s="21"/>
      <c r="C1017" s="21"/>
      <c r="D1017" s="21"/>
      <c r="E1017" s="21"/>
      <c r="F1017" s="21"/>
      <c r="G1017" s="21"/>
      <c r="L1017" s="195"/>
      <c r="M1017" s="195"/>
      <c r="X1017" s="9"/>
      <c r="Y1017" s="9"/>
      <c r="AF1017" s="9"/>
      <c r="AG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</row>
    <row r="1018" spans="1:76" s="75" customFormat="1" x14ac:dyDescent="0.2">
      <c r="A1018" s="21"/>
      <c r="B1018" s="21"/>
      <c r="C1018" s="21"/>
      <c r="D1018" s="21"/>
      <c r="E1018" s="21"/>
      <c r="F1018" s="21"/>
      <c r="G1018" s="21"/>
      <c r="L1018" s="195"/>
      <c r="M1018" s="195"/>
      <c r="X1018" s="9"/>
      <c r="Y1018" s="9"/>
      <c r="AF1018" s="9"/>
      <c r="AG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</row>
    <row r="1019" spans="1:76" s="75" customFormat="1" x14ac:dyDescent="0.2">
      <c r="A1019" s="21"/>
      <c r="B1019" s="21"/>
      <c r="C1019" s="21"/>
      <c r="D1019" s="21"/>
      <c r="E1019" s="21"/>
      <c r="F1019" s="21"/>
      <c r="G1019" s="21"/>
      <c r="L1019" s="195"/>
      <c r="M1019" s="195"/>
      <c r="X1019" s="9"/>
      <c r="Y1019" s="9"/>
      <c r="AF1019" s="9"/>
      <c r="AG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</row>
    <row r="1020" spans="1:76" s="75" customFormat="1" x14ac:dyDescent="0.2">
      <c r="A1020" s="21"/>
      <c r="B1020" s="21"/>
      <c r="C1020" s="21"/>
      <c r="D1020" s="21"/>
      <c r="E1020" s="21"/>
      <c r="F1020" s="21"/>
      <c r="G1020" s="21"/>
      <c r="L1020" s="195"/>
      <c r="M1020" s="195"/>
      <c r="X1020" s="9"/>
      <c r="Y1020" s="9"/>
      <c r="AF1020" s="9"/>
      <c r="AG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</row>
    <row r="1021" spans="1:76" s="75" customFormat="1" x14ac:dyDescent="0.2">
      <c r="A1021" s="21"/>
      <c r="B1021" s="21"/>
      <c r="C1021" s="21"/>
      <c r="D1021" s="21"/>
      <c r="E1021" s="21"/>
      <c r="F1021" s="21"/>
      <c r="G1021" s="21"/>
      <c r="L1021" s="195"/>
      <c r="M1021" s="195"/>
      <c r="X1021" s="9"/>
      <c r="Y1021" s="9"/>
      <c r="AF1021" s="9"/>
      <c r="AG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</row>
    <row r="1022" spans="1:76" s="75" customFormat="1" x14ac:dyDescent="0.2">
      <c r="A1022" s="21"/>
      <c r="B1022" s="21"/>
      <c r="C1022" s="21"/>
      <c r="D1022" s="21"/>
      <c r="E1022" s="21"/>
      <c r="F1022" s="21"/>
      <c r="G1022" s="21"/>
      <c r="L1022" s="195"/>
      <c r="M1022" s="195"/>
      <c r="X1022" s="9"/>
      <c r="Y1022" s="9"/>
      <c r="AF1022" s="9"/>
      <c r="AG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</row>
    <row r="1023" spans="1:76" s="75" customFormat="1" x14ac:dyDescent="0.2">
      <c r="A1023" s="21"/>
      <c r="B1023" s="21"/>
      <c r="C1023" s="21"/>
      <c r="D1023" s="21"/>
      <c r="E1023" s="21"/>
      <c r="F1023" s="21"/>
      <c r="G1023" s="21"/>
      <c r="L1023" s="195"/>
      <c r="M1023" s="195"/>
      <c r="X1023" s="9"/>
      <c r="Y1023" s="9"/>
      <c r="AF1023" s="9"/>
      <c r="AG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</row>
    <row r="1024" spans="1:76" s="75" customFormat="1" x14ac:dyDescent="0.2">
      <c r="A1024" s="21"/>
      <c r="B1024" s="21"/>
      <c r="C1024" s="21"/>
      <c r="D1024" s="21"/>
      <c r="E1024" s="21"/>
      <c r="F1024" s="21"/>
      <c r="G1024" s="21"/>
      <c r="L1024" s="195"/>
      <c r="M1024" s="195"/>
      <c r="X1024" s="9"/>
      <c r="Y1024" s="9"/>
      <c r="AF1024" s="9"/>
      <c r="AG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</row>
    <row r="1025" spans="1:76" s="75" customFormat="1" x14ac:dyDescent="0.2">
      <c r="A1025" s="21"/>
      <c r="B1025" s="21"/>
      <c r="C1025" s="21"/>
      <c r="D1025" s="21"/>
      <c r="E1025" s="21"/>
      <c r="F1025" s="21"/>
      <c r="G1025" s="21"/>
      <c r="L1025" s="195"/>
      <c r="M1025" s="195"/>
      <c r="X1025" s="9"/>
      <c r="Y1025" s="9"/>
      <c r="AF1025" s="9"/>
      <c r="AG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</row>
    <row r="1026" spans="1:76" s="75" customFormat="1" x14ac:dyDescent="0.2">
      <c r="A1026" s="21"/>
      <c r="B1026" s="21"/>
      <c r="C1026" s="21"/>
      <c r="D1026" s="21"/>
      <c r="E1026" s="21"/>
      <c r="F1026" s="21"/>
      <c r="G1026" s="21"/>
      <c r="L1026" s="195"/>
      <c r="M1026" s="195"/>
      <c r="X1026" s="9"/>
      <c r="Y1026" s="9"/>
      <c r="AF1026" s="9"/>
      <c r="AG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</row>
    <row r="1027" spans="1:76" s="75" customFormat="1" x14ac:dyDescent="0.2">
      <c r="A1027" s="21"/>
      <c r="B1027" s="21"/>
      <c r="C1027" s="21"/>
      <c r="D1027" s="21"/>
      <c r="E1027" s="21"/>
      <c r="F1027" s="21"/>
      <c r="G1027" s="21"/>
      <c r="L1027" s="195"/>
      <c r="M1027" s="195"/>
      <c r="X1027" s="9"/>
      <c r="Y1027" s="9"/>
      <c r="AF1027" s="9"/>
      <c r="AG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</row>
    <row r="1028" spans="1:76" s="75" customFormat="1" x14ac:dyDescent="0.2">
      <c r="A1028" s="21"/>
      <c r="B1028" s="21"/>
      <c r="C1028" s="21"/>
      <c r="D1028" s="21"/>
      <c r="E1028" s="21"/>
      <c r="F1028" s="21"/>
      <c r="G1028" s="21"/>
      <c r="L1028" s="195"/>
      <c r="M1028" s="195"/>
      <c r="X1028" s="9"/>
      <c r="Y1028" s="9"/>
      <c r="AF1028" s="9"/>
      <c r="AG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</row>
    <row r="1029" spans="1:76" s="75" customFormat="1" x14ac:dyDescent="0.2">
      <c r="A1029" s="21"/>
      <c r="B1029" s="21"/>
      <c r="C1029" s="21"/>
      <c r="D1029" s="21"/>
      <c r="E1029" s="21"/>
      <c r="F1029" s="21"/>
      <c r="G1029" s="21"/>
      <c r="L1029" s="195"/>
      <c r="M1029" s="195"/>
      <c r="X1029" s="9"/>
      <c r="Y1029" s="9"/>
      <c r="AF1029" s="9"/>
      <c r="AG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</row>
    <row r="1030" spans="1:76" s="75" customFormat="1" x14ac:dyDescent="0.2">
      <c r="A1030" s="21"/>
      <c r="B1030" s="21"/>
      <c r="C1030" s="21"/>
      <c r="D1030" s="21"/>
      <c r="E1030" s="21"/>
      <c r="F1030" s="21"/>
      <c r="G1030" s="21"/>
      <c r="L1030" s="195"/>
      <c r="M1030" s="195"/>
      <c r="X1030" s="9"/>
      <c r="Y1030" s="9"/>
      <c r="AF1030" s="9"/>
      <c r="AG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</row>
    <row r="1031" spans="1:76" s="75" customFormat="1" x14ac:dyDescent="0.2">
      <c r="A1031" s="21"/>
      <c r="B1031" s="21"/>
      <c r="C1031" s="21"/>
      <c r="D1031" s="21"/>
      <c r="E1031" s="21"/>
      <c r="F1031" s="21"/>
      <c r="G1031" s="21"/>
      <c r="L1031" s="195"/>
      <c r="M1031" s="195"/>
      <c r="X1031" s="9"/>
      <c r="Y1031" s="9"/>
      <c r="AF1031" s="9"/>
      <c r="AG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</row>
    <row r="1032" spans="1:76" s="75" customFormat="1" x14ac:dyDescent="0.2">
      <c r="A1032" s="21"/>
      <c r="B1032" s="21"/>
      <c r="C1032" s="21"/>
      <c r="D1032" s="21"/>
      <c r="E1032" s="21"/>
      <c r="F1032" s="21"/>
      <c r="G1032" s="21"/>
      <c r="L1032" s="195"/>
      <c r="M1032" s="195"/>
      <c r="X1032" s="9"/>
      <c r="Y1032" s="9"/>
      <c r="AF1032" s="9"/>
      <c r="AG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</row>
    <row r="1033" spans="1:76" s="75" customFormat="1" x14ac:dyDescent="0.2">
      <c r="A1033" s="21"/>
      <c r="B1033" s="21"/>
      <c r="C1033" s="21"/>
      <c r="D1033" s="21"/>
      <c r="E1033" s="21"/>
      <c r="F1033" s="21"/>
      <c r="G1033" s="21"/>
      <c r="L1033" s="195"/>
      <c r="M1033" s="195"/>
      <c r="X1033" s="9"/>
      <c r="Y1033" s="9"/>
      <c r="AF1033" s="9"/>
      <c r="AG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</row>
    <row r="1034" spans="1:76" s="75" customFormat="1" x14ac:dyDescent="0.2">
      <c r="A1034" s="21"/>
      <c r="B1034" s="21"/>
      <c r="C1034" s="21"/>
      <c r="D1034" s="21"/>
      <c r="E1034" s="21"/>
      <c r="F1034" s="21"/>
      <c r="G1034" s="21"/>
      <c r="L1034" s="195"/>
      <c r="M1034" s="195"/>
      <c r="X1034" s="9"/>
      <c r="Y1034" s="9"/>
      <c r="AF1034" s="9"/>
      <c r="AG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</row>
    <row r="1035" spans="1:76" s="75" customFormat="1" x14ac:dyDescent="0.2">
      <c r="A1035" s="21"/>
      <c r="B1035" s="21"/>
      <c r="C1035" s="21"/>
      <c r="D1035" s="21"/>
      <c r="E1035" s="21"/>
      <c r="F1035" s="21"/>
      <c r="G1035" s="21"/>
      <c r="L1035" s="195"/>
      <c r="M1035" s="195"/>
      <c r="X1035" s="9"/>
      <c r="Y1035" s="9"/>
      <c r="AF1035" s="9"/>
      <c r="AG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</row>
    <row r="1036" spans="1:76" s="75" customFormat="1" x14ac:dyDescent="0.2">
      <c r="A1036" s="21"/>
      <c r="B1036" s="21"/>
      <c r="C1036" s="21"/>
      <c r="D1036" s="21"/>
      <c r="E1036" s="21"/>
      <c r="F1036" s="21"/>
      <c r="G1036" s="21"/>
      <c r="L1036" s="195"/>
      <c r="M1036" s="195"/>
      <c r="X1036" s="9"/>
      <c r="Y1036" s="9"/>
      <c r="AF1036" s="9"/>
      <c r="AG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</row>
    <row r="1037" spans="1:76" s="75" customFormat="1" x14ac:dyDescent="0.2">
      <c r="A1037" s="21"/>
      <c r="B1037" s="21"/>
      <c r="C1037" s="21"/>
      <c r="D1037" s="21"/>
      <c r="E1037" s="21"/>
      <c r="F1037" s="21"/>
      <c r="G1037" s="21"/>
      <c r="L1037" s="195"/>
      <c r="M1037" s="195"/>
      <c r="X1037" s="9"/>
      <c r="Y1037" s="9"/>
      <c r="AF1037" s="9"/>
      <c r="AG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</row>
    <row r="1038" spans="1:76" s="75" customFormat="1" x14ac:dyDescent="0.2">
      <c r="A1038" s="21"/>
      <c r="B1038" s="21"/>
      <c r="C1038" s="21"/>
      <c r="D1038" s="21"/>
      <c r="E1038" s="21"/>
      <c r="F1038" s="21"/>
      <c r="G1038" s="21"/>
      <c r="L1038" s="195"/>
      <c r="M1038" s="195"/>
      <c r="X1038" s="9"/>
      <c r="Y1038" s="9"/>
      <c r="AF1038" s="9"/>
      <c r="AG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</row>
    <row r="1039" spans="1:76" s="75" customFormat="1" x14ac:dyDescent="0.2">
      <c r="A1039" s="21"/>
      <c r="B1039" s="21"/>
      <c r="C1039" s="21"/>
      <c r="D1039" s="21"/>
      <c r="E1039" s="21"/>
      <c r="F1039" s="21"/>
      <c r="G1039" s="21"/>
      <c r="L1039" s="195"/>
      <c r="M1039" s="195"/>
      <c r="X1039" s="9"/>
      <c r="Y1039" s="9"/>
      <c r="AF1039" s="9"/>
      <c r="AG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</row>
    <row r="1040" spans="1:76" s="75" customFormat="1" x14ac:dyDescent="0.2">
      <c r="A1040" s="21"/>
      <c r="B1040" s="21"/>
      <c r="C1040" s="21"/>
      <c r="D1040" s="21"/>
      <c r="E1040" s="21"/>
      <c r="F1040" s="21"/>
      <c r="G1040" s="21"/>
      <c r="L1040" s="195"/>
      <c r="M1040" s="195"/>
      <c r="X1040" s="9"/>
      <c r="Y1040" s="9"/>
      <c r="AF1040" s="9"/>
      <c r="AG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</row>
    <row r="1041" spans="1:76" s="75" customFormat="1" x14ac:dyDescent="0.2">
      <c r="A1041" s="21"/>
      <c r="B1041" s="21"/>
      <c r="C1041" s="21"/>
      <c r="D1041" s="21"/>
      <c r="E1041" s="21"/>
      <c r="F1041" s="21"/>
      <c r="G1041" s="21"/>
      <c r="L1041" s="195"/>
      <c r="M1041" s="195"/>
      <c r="X1041" s="9"/>
      <c r="Y1041" s="9"/>
      <c r="AF1041" s="9"/>
      <c r="AG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</row>
    <row r="1042" spans="1:76" s="75" customFormat="1" x14ac:dyDescent="0.2">
      <c r="A1042" s="21"/>
      <c r="B1042" s="21"/>
      <c r="C1042" s="21"/>
      <c r="D1042" s="21"/>
      <c r="E1042" s="21"/>
      <c r="F1042" s="21"/>
      <c r="G1042" s="21"/>
      <c r="L1042" s="195"/>
      <c r="M1042" s="195"/>
      <c r="X1042" s="9"/>
      <c r="Y1042" s="9"/>
      <c r="AF1042" s="9"/>
      <c r="AG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</row>
    <row r="1043" spans="1:76" s="75" customFormat="1" x14ac:dyDescent="0.2">
      <c r="A1043" s="21"/>
      <c r="B1043" s="21"/>
      <c r="C1043" s="21"/>
      <c r="D1043" s="21"/>
      <c r="E1043" s="21"/>
      <c r="F1043" s="21"/>
      <c r="G1043" s="21"/>
      <c r="L1043" s="195"/>
      <c r="M1043" s="195"/>
      <c r="X1043" s="9"/>
      <c r="Y1043" s="9"/>
      <c r="AF1043" s="9"/>
      <c r="AG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</row>
    <row r="1044" spans="1:76" s="75" customFormat="1" x14ac:dyDescent="0.2">
      <c r="A1044" s="21"/>
      <c r="B1044" s="21"/>
      <c r="C1044" s="21"/>
      <c r="D1044" s="21"/>
      <c r="E1044" s="21"/>
      <c r="F1044" s="21"/>
      <c r="G1044" s="21"/>
      <c r="L1044" s="195"/>
      <c r="M1044" s="195"/>
      <c r="X1044" s="9"/>
      <c r="Y1044" s="9"/>
      <c r="AF1044" s="9"/>
      <c r="AG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</row>
    <row r="1045" spans="1:76" s="75" customFormat="1" x14ac:dyDescent="0.2">
      <c r="A1045" s="21"/>
      <c r="B1045" s="21"/>
      <c r="C1045" s="21"/>
      <c r="D1045" s="21"/>
      <c r="E1045" s="21"/>
      <c r="F1045" s="21"/>
      <c r="G1045" s="21"/>
      <c r="L1045" s="195"/>
      <c r="M1045" s="195"/>
      <c r="X1045" s="9"/>
      <c r="Y1045" s="9"/>
      <c r="AF1045" s="9"/>
      <c r="AG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</row>
    <row r="1046" spans="1:76" s="75" customFormat="1" x14ac:dyDescent="0.2">
      <c r="A1046" s="21"/>
      <c r="B1046" s="21"/>
      <c r="C1046" s="21"/>
      <c r="D1046" s="21"/>
      <c r="E1046" s="21"/>
      <c r="F1046" s="21"/>
      <c r="G1046" s="21"/>
      <c r="L1046" s="195"/>
      <c r="M1046" s="195"/>
      <c r="X1046" s="9"/>
      <c r="Y1046" s="9"/>
      <c r="AF1046" s="9"/>
      <c r="AG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</row>
    <row r="1047" spans="1:76" s="75" customFormat="1" x14ac:dyDescent="0.2">
      <c r="A1047" s="21"/>
      <c r="B1047" s="21"/>
      <c r="C1047" s="21"/>
      <c r="D1047" s="21"/>
      <c r="E1047" s="21"/>
      <c r="F1047" s="21"/>
      <c r="G1047" s="21"/>
      <c r="L1047" s="195"/>
      <c r="M1047" s="195"/>
      <c r="X1047" s="9"/>
      <c r="Y1047" s="9"/>
      <c r="AF1047" s="9"/>
      <c r="AG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</row>
    <row r="1048" spans="1:76" s="75" customFormat="1" x14ac:dyDescent="0.2">
      <c r="A1048" s="21"/>
      <c r="B1048" s="21"/>
      <c r="C1048" s="21"/>
      <c r="D1048" s="21"/>
      <c r="E1048" s="21"/>
      <c r="F1048" s="21"/>
      <c r="G1048" s="21"/>
      <c r="L1048" s="195"/>
      <c r="M1048" s="195"/>
      <c r="X1048" s="9"/>
      <c r="Y1048" s="9"/>
      <c r="AF1048" s="9"/>
      <c r="AG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</row>
    <row r="1049" spans="1:76" s="75" customFormat="1" x14ac:dyDescent="0.2">
      <c r="A1049" s="21"/>
      <c r="B1049" s="21"/>
      <c r="C1049" s="21"/>
      <c r="D1049" s="21"/>
      <c r="E1049" s="21"/>
      <c r="F1049" s="21"/>
      <c r="G1049" s="21"/>
      <c r="L1049" s="195"/>
      <c r="M1049" s="195"/>
      <c r="X1049" s="9"/>
      <c r="Y1049" s="9"/>
      <c r="AF1049" s="9"/>
      <c r="AG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</row>
    <row r="1050" spans="1:76" s="75" customFormat="1" x14ac:dyDescent="0.2">
      <c r="A1050" s="21"/>
      <c r="B1050" s="21"/>
      <c r="C1050" s="21"/>
      <c r="D1050" s="21"/>
      <c r="E1050" s="21"/>
      <c r="F1050" s="21"/>
      <c r="G1050" s="21"/>
      <c r="L1050" s="195"/>
      <c r="M1050" s="195"/>
      <c r="X1050" s="9"/>
      <c r="Y1050" s="9"/>
      <c r="AF1050" s="9"/>
      <c r="AG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</row>
    <row r="1051" spans="1:76" s="75" customFormat="1" x14ac:dyDescent="0.2">
      <c r="A1051" s="21"/>
      <c r="B1051" s="21"/>
      <c r="C1051" s="21"/>
      <c r="D1051" s="21"/>
      <c r="E1051" s="21"/>
      <c r="F1051" s="21"/>
      <c r="G1051" s="21"/>
      <c r="L1051" s="195"/>
      <c r="M1051" s="195"/>
      <c r="X1051" s="9"/>
      <c r="Y1051" s="9"/>
      <c r="AF1051" s="9"/>
      <c r="AG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</row>
    <row r="1052" spans="1:76" s="75" customFormat="1" x14ac:dyDescent="0.2">
      <c r="A1052" s="21"/>
      <c r="B1052" s="21"/>
      <c r="C1052" s="21"/>
      <c r="D1052" s="21"/>
      <c r="E1052" s="21"/>
      <c r="F1052" s="21"/>
      <c r="G1052" s="21"/>
      <c r="L1052" s="195"/>
      <c r="M1052" s="195"/>
      <c r="X1052" s="9"/>
      <c r="Y1052" s="9"/>
      <c r="AF1052" s="9"/>
      <c r="AG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</row>
    <row r="1053" spans="1:76" s="75" customFormat="1" x14ac:dyDescent="0.2">
      <c r="A1053" s="21"/>
      <c r="B1053" s="21"/>
      <c r="C1053" s="21"/>
      <c r="D1053" s="21"/>
      <c r="E1053" s="21"/>
      <c r="F1053" s="21"/>
      <c r="G1053" s="21"/>
      <c r="L1053" s="195"/>
      <c r="M1053" s="195"/>
      <c r="X1053" s="9"/>
      <c r="Y1053" s="9"/>
      <c r="AF1053" s="9"/>
      <c r="AG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</row>
    <row r="1054" spans="1:76" s="75" customFormat="1" x14ac:dyDescent="0.2">
      <c r="A1054" s="21"/>
      <c r="B1054" s="21"/>
      <c r="C1054" s="21"/>
      <c r="D1054" s="21"/>
      <c r="E1054" s="21"/>
      <c r="F1054" s="21"/>
      <c r="G1054" s="21"/>
      <c r="L1054" s="195"/>
      <c r="M1054" s="195"/>
      <c r="X1054" s="9"/>
      <c r="Y1054" s="9"/>
      <c r="AF1054" s="9"/>
      <c r="AG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</row>
    <row r="1055" spans="1:76" s="75" customFormat="1" x14ac:dyDescent="0.2">
      <c r="A1055" s="21"/>
      <c r="B1055" s="21"/>
      <c r="C1055" s="21"/>
      <c r="D1055" s="21"/>
      <c r="E1055" s="21"/>
      <c r="F1055" s="21"/>
      <c r="G1055" s="21"/>
      <c r="L1055" s="195"/>
      <c r="M1055" s="195"/>
      <c r="X1055" s="9"/>
      <c r="Y1055" s="9"/>
      <c r="AF1055" s="9"/>
      <c r="AG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</row>
    <row r="1056" spans="1:76" s="75" customFormat="1" x14ac:dyDescent="0.2">
      <c r="A1056" s="21"/>
      <c r="B1056" s="21"/>
      <c r="C1056" s="21"/>
      <c r="D1056" s="21"/>
      <c r="E1056" s="21"/>
      <c r="F1056" s="21"/>
      <c r="G1056" s="21"/>
      <c r="L1056" s="195"/>
      <c r="M1056" s="195"/>
      <c r="X1056" s="9"/>
      <c r="Y1056" s="9"/>
      <c r="AF1056" s="9"/>
      <c r="AG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</row>
    <row r="1057" spans="1:76" s="75" customFormat="1" x14ac:dyDescent="0.2">
      <c r="A1057" s="21"/>
      <c r="B1057" s="21"/>
      <c r="C1057" s="21"/>
      <c r="D1057" s="21"/>
      <c r="E1057" s="21"/>
      <c r="F1057" s="21"/>
      <c r="G1057" s="21"/>
      <c r="L1057" s="195"/>
      <c r="M1057" s="195"/>
      <c r="X1057" s="9"/>
      <c r="Y1057" s="9"/>
      <c r="AF1057" s="9"/>
      <c r="AG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</row>
    <row r="1058" spans="1:76" s="75" customFormat="1" x14ac:dyDescent="0.2">
      <c r="A1058" s="21"/>
      <c r="B1058" s="21"/>
      <c r="C1058" s="21"/>
      <c r="D1058" s="21"/>
      <c r="E1058" s="21"/>
      <c r="F1058" s="21"/>
      <c r="G1058" s="21"/>
      <c r="L1058" s="195"/>
      <c r="M1058" s="195"/>
      <c r="X1058" s="9"/>
      <c r="Y1058" s="9"/>
      <c r="AF1058" s="9"/>
      <c r="AG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</row>
    <row r="1059" spans="1:76" s="75" customFormat="1" x14ac:dyDescent="0.2">
      <c r="A1059" s="21"/>
      <c r="B1059" s="21"/>
      <c r="C1059" s="21"/>
      <c r="D1059" s="21"/>
      <c r="E1059" s="21"/>
      <c r="F1059" s="21"/>
      <c r="G1059" s="21"/>
      <c r="L1059" s="195"/>
      <c r="M1059" s="195"/>
      <c r="X1059" s="9"/>
      <c r="Y1059" s="9"/>
      <c r="AF1059" s="9"/>
      <c r="AG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</row>
    <row r="1060" spans="1:76" s="75" customFormat="1" x14ac:dyDescent="0.2">
      <c r="A1060" s="21"/>
      <c r="B1060" s="21"/>
      <c r="C1060" s="21"/>
      <c r="D1060" s="21"/>
      <c r="E1060" s="21"/>
      <c r="F1060" s="21"/>
      <c r="G1060" s="21"/>
      <c r="L1060" s="195"/>
      <c r="M1060" s="195"/>
      <c r="X1060" s="9"/>
      <c r="Y1060" s="9"/>
      <c r="AF1060" s="9"/>
      <c r="AG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</row>
    <row r="1061" spans="1:76" s="75" customFormat="1" x14ac:dyDescent="0.2">
      <c r="A1061" s="21"/>
      <c r="B1061" s="21"/>
      <c r="C1061" s="21"/>
      <c r="D1061" s="21"/>
      <c r="E1061" s="21"/>
      <c r="F1061" s="21"/>
      <c r="G1061" s="21"/>
      <c r="L1061" s="195"/>
      <c r="M1061" s="195"/>
      <c r="X1061" s="9"/>
      <c r="Y1061" s="9"/>
      <c r="AF1061" s="9"/>
      <c r="AG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</row>
    <row r="1062" spans="1:76" s="75" customFormat="1" x14ac:dyDescent="0.2">
      <c r="A1062" s="21"/>
      <c r="B1062" s="21"/>
      <c r="C1062" s="21"/>
      <c r="D1062" s="21"/>
      <c r="E1062" s="21"/>
      <c r="F1062" s="21"/>
      <c r="G1062" s="21"/>
      <c r="L1062" s="195"/>
      <c r="M1062" s="195"/>
      <c r="X1062" s="9"/>
      <c r="Y1062" s="9"/>
      <c r="AF1062" s="9"/>
      <c r="AG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</row>
    <row r="1063" spans="1:76" s="75" customFormat="1" x14ac:dyDescent="0.2">
      <c r="A1063" s="21"/>
      <c r="B1063" s="21"/>
      <c r="C1063" s="21"/>
      <c r="D1063" s="21"/>
      <c r="E1063" s="21"/>
      <c r="F1063" s="21"/>
      <c r="G1063" s="21"/>
      <c r="L1063" s="195"/>
      <c r="M1063" s="195"/>
      <c r="X1063" s="9"/>
      <c r="Y1063" s="9"/>
      <c r="AF1063" s="9"/>
      <c r="AG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</row>
    <row r="1064" spans="1:76" s="75" customFormat="1" x14ac:dyDescent="0.2">
      <c r="A1064" s="21"/>
      <c r="B1064" s="21"/>
      <c r="C1064" s="21"/>
      <c r="D1064" s="21"/>
      <c r="E1064" s="21"/>
      <c r="F1064" s="21"/>
      <c r="G1064" s="21"/>
      <c r="L1064" s="195"/>
      <c r="M1064" s="195"/>
      <c r="X1064" s="9"/>
      <c r="Y1064" s="9"/>
      <c r="AF1064" s="9"/>
      <c r="AG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</row>
    <row r="1065" spans="1:76" s="75" customFormat="1" x14ac:dyDescent="0.2">
      <c r="A1065" s="21"/>
      <c r="B1065" s="21"/>
      <c r="C1065" s="21"/>
      <c r="D1065" s="21"/>
      <c r="E1065" s="21"/>
      <c r="F1065" s="21"/>
      <c r="G1065" s="21"/>
      <c r="L1065" s="195"/>
      <c r="M1065" s="195"/>
      <c r="X1065" s="9"/>
      <c r="Y1065" s="9"/>
      <c r="AF1065" s="9"/>
      <c r="AG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</row>
    <row r="1066" spans="1:76" s="75" customFormat="1" x14ac:dyDescent="0.2">
      <c r="A1066" s="21"/>
      <c r="B1066" s="21"/>
      <c r="C1066" s="21"/>
      <c r="D1066" s="21"/>
      <c r="E1066" s="21"/>
      <c r="F1066" s="21"/>
      <c r="G1066" s="21"/>
      <c r="L1066" s="195"/>
      <c r="M1066" s="195"/>
      <c r="X1066" s="9"/>
      <c r="Y1066" s="9"/>
      <c r="AF1066" s="9"/>
      <c r="AG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</row>
    <row r="1067" spans="1:76" s="75" customFormat="1" x14ac:dyDescent="0.2">
      <c r="A1067" s="21"/>
      <c r="B1067" s="21"/>
      <c r="C1067" s="21"/>
      <c r="D1067" s="21"/>
      <c r="E1067" s="21"/>
      <c r="F1067" s="21"/>
      <c r="G1067" s="21"/>
      <c r="L1067" s="195"/>
      <c r="M1067" s="195"/>
      <c r="X1067" s="9"/>
      <c r="Y1067" s="9"/>
      <c r="AF1067" s="9"/>
      <c r="AG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</row>
    <row r="1068" spans="1:76" s="75" customFormat="1" x14ac:dyDescent="0.2">
      <c r="A1068" s="21"/>
      <c r="B1068" s="21"/>
      <c r="C1068" s="21"/>
      <c r="D1068" s="21"/>
      <c r="E1068" s="21"/>
      <c r="F1068" s="21"/>
      <c r="G1068" s="21"/>
      <c r="L1068" s="195"/>
      <c r="M1068" s="195"/>
      <c r="X1068" s="9"/>
      <c r="Y1068" s="9"/>
      <c r="AF1068" s="9"/>
      <c r="AG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</row>
    <row r="1069" spans="1:76" s="75" customFormat="1" x14ac:dyDescent="0.2">
      <c r="A1069" s="21"/>
      <c r="B1069" s="21"/>
      <c r="C1069" s="21"/>
      <c r="D1069" s="21"/>
      <c r="E1069" s="21"/>
      <c r="F1069" s="21"/>
      <c r="G1069" s="21"/>
      <c r="L1069" s="195"/>
      <c r="M1069" s="195"/>
      <c r="X1069" s="9"/>
      <c r="Y1069" s="9"/>
      <c r="AF1069" s="9"/>
      <c r="AG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</row>
    <row r="1070" spans="1:76" s="75" customFormat="1" x14ac:dyDescent="0.2">
      <c r="A1070" s="21"/>
      <c r="B1070" s="21"/>
      <c r="C1070" s="21"/>
      <c r="D1070" s="21"/>
      <c r="E1070" s="21"/>
      <c r="F1070" s="21"/>
      <c r="G1070" s="21"/>
      <c r="L1070" s="195"/>
      <c r="M1070" s="195"/>
      <c r="X1070" s="9"/>
      <c r="Y1070" s="9"/>
      <c r="AF1070" s="9"/>
      <c r="AG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</row>
    <row r="1071" spans="1:76" s="75" customFormat="1" x14ac:dyDescent="0.2">
      <c r="A1071" s="21"/>
      <c r="B1071" s="21"/>
      <c r="C1071" s="21"/>
      <c r="D1071" s="21"/>
      <c r="E1071" s="21"/>
      <c r="F1071" s="21"/>
      <c r="G1071" s="21"/>
      <c r="L1071" s="195"/>
      <c r="M1071" s="195"/>
      <c r="X1071" s="9"/>
      <c r="Y1071" s="9"/>
      <c r="AF1071" s="9"/>
      <c r="AG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</row>
    <row r="1072" spans="1:76" s="75" customFormat="1" x14ac:dyDescent="0.2">
      <c r="A1072" s="21"/>
      <c r="B1072" s="21"/>
      <c r="C1072" s="21"/>
      <c r="D1072" s="21"/>
      <c r="E1072" s="21"/>
      <c r="F1072" s="21"/>
      <c r="G1072" s="21"/>
      <c r="L1072" s="195"/>
      <c r="M1072" s="195"/>
      <c r="X1072" s="9"/>
      <c r="Y1072" s="9"/>
      <c r="AF1072" s="9"/>
      <c r="AG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</row>
    <row r="1073" spans="1:76" s="75" customFormat="1" x14ac:dyDescent="0.2">
      <c r="A1073" s="21"/>
      <c r="B1073" s="21"/>
      <c r="C1073" s="21"/>
      <c r="D1073" s="21"/>
      <c r="E1073" s="21"/>
      <c r="F1073" s="21"/>
      <c r="G1073" s="21"/>
      <c r="L1073" s="195"/>
      <c r="M1073" s="195"/>
      <c r="X1073" s="9"/>
      <c r="Y1073" s="9"/>
      <c r="AF1073" s="9"/>
      <c r="AG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</row>
    <row r="1074" spans="1:76" s="75" customFormat="1" x14ac:dyDescent="0.2">
      <c r="A1074" s="21"/>
      <c r="B1074" s="21"/>
      <c r="C1074" s="21"/>
      <c r="D1074" s="21"/>
      <c r="E1074" s="21"/>
      <c r="F1074" s="21"/>
      <c r="G1074" s="21"/>
      <c r="L1074" s="195"/>
      <c r="M1074" s="195"/>
      <c r="X1074" s="9"/>
      <c r="Y1074" s="9"/>
      <c r="AF1074" s="9"/>
      <c r="AG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</row>
    <row r="1075" spans="1:76" s="75" customFormat="1" x14ac:dyDescent="0.2">
      <c r="A1075" s="21"/>
      <c r="B1075" s="21"/>
      <c r="C1075" s="21"/>
      <c r="D1075" s="21"/>
      <c r="E1075" s="21"/>
      <c r="F1075" s="21"/>
      <c r="G1075" s="21"/>
      <c r="L1075" s="195"/>
      <c r="M1075" s="195"/>
      <c r="X1075" s="9"/>
      <c r="Y1075" s="9"/>
      <c r="AF1075" s="9"/>
      <c r="AG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</row>
    <row r="1076" spans="1:76" s="75" customFormat="1" x14ac:dyDescent="0.2">
      <c r="A1076" s="21"/>
      <c r="B1076" s="21"/>
      <c r="C1076" s="21"/>
      <c r="D1076" s="21"/>
      <c r="E1076" s="21"/>
      <c r="F1076" s="21"/>
      <c r="G1076" s="21"/>
      <c r="L1076" s="195"/>
      <c r="M1076" s="195"/>
      <c r="X1076" s="9"/>
      <c r="Y1076" s="9"/>
      <c r="AF1076" s="9"/>
      <c r="AG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</row>
    <row r="1077" spans="1:76" s="75" customFormat="1" x14ac:dyDescent="0.2">
      <c r="A1077" s="21"/>
      <c r="B1077" s="21"/>
      <c r="C1077" s="21"/>
      <c r="D1077" s="21"/>
      <c r="E1077" s="21"/>
      <c r="F1077" s="21"/>
      <c r="G1077" s="21"/>
      <c r="L1077" s="195"/>
      <c r="M1077" s="195"/>
      <c r="X1077" s="9"/>
      <c r="Y1077" s="9"/>
      <c r="AF1077" s="9"/>
      <c r="AG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</row>
    <row r="1078" spans="1:76" s="75" customFormat="1" x14ac:dyDescent="0.2">
      <c r="A1078" s="21"/>
      <c r="B1078" s="21"/>
      <c r="C1078" s="21"/>
      <c r="D1078" s="21"/>
      <c r="E1078" s="21"/>
      <c r="F1078" s="21"/>
      <c r="G1078" s="21"/>
      <c r="L1078" s="195"/>
      <c r="M1078" s="195"/>
      <c r="X1078" s="9"/>
      <c r="Y1078" s="9"/>
      <c r="AF1078" s="9"/>
      <c r="AG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</row>
    <row r="1079" spans="1:76" s="75" customFormat="1" x14ac:dyDescent="0.2">
      <c r="A1079" s="21"/>
      <c r="B1079" s="21"/>
      <c r="C1079" s="21"/>
      <c r="D1079" s="21"/>
      <c r="E1079" s="21"/>
      <c r="F1079" s="21"/>
      <c r="G1079" s="21"/>
      <c r="L1079" s="195"/>
      <c r="M1079" s="195"/>
      <c r="X1079" s="9"/>
      <c r="Y1079" s="9"/>
      <c r="AF1079" s="9"/>
      <c r="AG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</row>
    <row r="1080" spans="1:76" s="75" customFormat="1" x14ac:dyDescent="0.2">
      <c r="A1080" s="21"/>
      <c r="B1080" s="21"/>
      <c r="C1080" s="21"/>
      <c r="D1080" s="21"/>
      <c r="E1080" s="21"/>
      <c r="F1080" s="21"/>
      <c r="G1080" s="21"/>
      <c r="L1080" s="195"/>
      <c r="M1080" s="195"/>
      <c r="X1080" s="9"/>
      <c r="Y1080" s="9"/>
      <c r="AF1080" s="9"/>
      <c r="AG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</row>
    <row r="1081" spans="1:76" s="75" customFormat="1" x14ac:dyDescent="0.2">
      <c r="A1081" s="21"/>
      <c r="B1081" s="21"/>
      <c r="C1081" s="21"/>
      <c r="D1081" s="21"/>
      <c r="E1081" s="21"/>
      <c r="F1081" s="21"/>
      <c r="G1081" s="21"/>
      <c r="L1081" s="195"/>
      <c r="M1081" s="195"/>
      <c r="X1081" s="9"/>
      <c r="Y1081" s="9"/>
      <c r="AF1081" s="9"/>
      <c r="AG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</row>
    <row r="1082" spans="1:76" s="75" customFormat="1" x14ac:dyDescent="0.2">
      <c r="A1082" s="21"/>
      <c r="B1082" s="21"/>
      <c r="C1082" s="21"/>
      <c r="D1082" s="21"/>
      <c r="E1082" s="21"/>
      <c r="F1082" s="21"/>
      <c r="G1082" s="21"/>
      <c r="L1082" s="195"/>
      <c r="M1082" s="195"/>
      <c r="X1082" s="9"/>
      <c r="Y1082" s="9"/>
      <c r="AF1082" s="9"/>
      <c r="AG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</row>
    <row r="1083" spans="1:76" s="75" customFormat="1" x14ac:dyDescent="0.2">
      <c r="A1083" s="21"/>
      <c r="B1083" s="21"/>
      <c r="C1083" s="21"/>
      <c r="D1083" s="21"/>
      <c r="E1083" s="21"/>
      <c r="F1083" s="21"/>
      <c r="G1083" s="21"/>
      <c r="L1083" s="195"/>
      <c r="M1083" s="195"/>
      <c r="X1083" s="9"/>
      <c r="Y1083" s="9"/>
      <c r="AF1083" s="9"/>
      <c r="AG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</row>
    <row r="1084" spans="1:76" s="75" customFormat="1" x14ac:dyDescent="0.2">
      <c r="A1084" s="21"/>
      <c r="B1084" s="21"/>
      <c r="C1084" s="21"/>
      <c r="D1084" s="21"/>
      <c r="E1084" s="21"/>
      <c r="F1084" s="21"/>
      <c r="G1084" s="21"/>
      <c r="L1084" s="195"/>
      <c r="M1084" s="195"/>
      <c r="X1084" s="9"/>
      <c r="Y1084" s="9"/>
      <c r="AF1084" s="9"/>
      <c r="AG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</row>
    <row r="1085" spans="1:76" s="75" customFormat="1" x14ac:dyDescent="0.2">
      <c r="A1085" s="21"/>
      <c r="B1085" s="21"/>
      <c r="C1085" s="21"/>
      <c r="D1085" s="21"/>
      <c r="E1085" s="21"/>
      <c r="F1085" s="21"/>
      <c r="G1085" s="21"/>
      <c r="L1085" s="195"/>
      <c r="M1085" s="195"/>
      <c r="X1085" s="9"/>
      <c r="Y1085" s="9"/>
      <c r="AF1085" s="9"/>
      <c r="AG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</row>
    <row r="1086" spans="1:76" s="75" customFormat="1" x14ac:dyDescent="0.2">
      <c r="A1086" s="21"/>
      <c r="B1086" s="21"/>
      <c r="C1086" s="21"/>
      <c r="D1086" s="21"/>
      <c r="E1086" s="21"/>
      <c r="F1086" s="21"/>
      <c r="G1086" s="21"/>
      <c r="L1086" s="195"/>
      <c r="M1086" s="195"/>
      <c r="X1086" s="9"/>
      <c r="Y1086" s="9"/>
      <c r="AF1086" s="9"/>
      <c r="AG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</row>
    <row r="1087" spans="1:76" s="75" customFormat="1" x14ac:dyDescent="0.2">
      <c r="A1087" s="21"/>
      <c r="B1087" s="21"/>
      <c r="C1087" s="21"/>
      <c r="D1087" s="21"/>
      <c r="E1087" s="21"/>
      <c r="F1087" s="21"/>
      <c r="G1087" s="21"/>
      <c r="L1087" s="195"/>
      <c r="M1087" s="195"/>
      <c r="X1087" s="9"/>
      <c r="Y1087" s="9"/>
      <c r="AF1087" s="9"/>
      <c r="AG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</row>
    <row r="1088" spans="1:76" s="75" customFormat="1" x14ac:dyDescent="0.2">
      <c r="A1088" s="21"/>
      <c r="B1088" s="21"/>
      <c r="C1088" s="21"/>
      <c r="D1088" s="21"/>
      <c r="E1088" s="21"/>
      <c r="F1088" s="21"/>
      <c r="G1088" s="21"/>
      <c r="L1088" s="195"/>
      <c r="M1088" s="195"/>
      <c r="X1088" s="9"/>
      <c r="Y1088" s="9"/>
      <c r="AF1088" s="9"/>
      <c r="AG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</row>
    <row r="1089" spans="1:76" s="75" customFormat="1" x14ac:dyDescent="0.2">
      <c r="A1089" s="21"/>
      <c r="B1089" s="21"/>
      <c r="C1089" s="21"/>
      <c r="D1089" s="21"/>
      <c r="E1089" s="21"/>
      <c r="F1089" s="21"/>
      <c r="G1089" s="21"/>
      <c r="L1089" s="195"/>
      <c r="M1089" s="195"/>
      <c r="X1089" s="9"/>
      <c r="Y1089" s="9"/>
      <c r="AF1089" s="9"/>
      <c r="AG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</row>
    <row r="1090" spans="1:76" s="75" customFormat="1" x14ac:dyDescent="0.2">
      <c r="A1090" s="21"/>
      <c r="B1090" s="21"/>
      <c r="C1090" s="21"/>
      <c r="D1090" s="21"/>
      <c r="E1090" s="21"/>
      <c r="F1090" s="21"/>
      <c r="G1090" s="21"/>
      <c r="L1090" s="195"/>
      <c r="M1090" s="195"/>
      <c r="X1090" s="9"/>
      <c r="Y1090" s="9"/>
      <c r="AF1090" s="9"/>
      <c r="AG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</row>
    <row r="1091" spans="1:76" s="75" customFormat="1" x14ac:dyDescent="0.2">
      <c r="A1091" s="21"/>
      <c r="B1091" s="21"/>
      <c r="C1091" s="21"/>
      <c r="D1091" s="21"/>
      <c r="E1091" s="21"/>
      <c r="F1091" s="21"/>
      <c r="G1091" s="21"/>
      <c r="L1091" s="195"/>
      <c r="M1091" s="195"/>
      <c r="X1091" s="9"/>
      <c r="Y1091" s="9"/>
      <c r="AF1091" s="9"/>
      <c r="AG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</row>
    <row r="1092" spans="1:76" s="75" customFormat="1" x14ac:dyDescent="0.2">
      <c r="A1092" s="21"/>
      <c r="B1092" s="21"/>
      <c r="C1092" s="21"/>
      <c r="D1092" s="21"/>
      <c r="E1092" s="21"/>
      <c r="F1092" s="21"/>
      <c r="G1092" s="21"/>
      <c r="L1092" s="195"/>
      <c r="M1092" s="195"/>
      <c r="X1092" s="9"/>
      <c r="Y1092" s="9"/>
      <c r="AF1092" s="9"/>
      <c r="AG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</row>
    <row r="1093" spans="1:76" s="75" customFormat="1" x14ac:dyDescent="0.2">
      <c r="A1093" s="21"/>
      <c r="B1093" s="21"/>
      <c r="C1093" s="21"/>
      <c r="D1093" s="21"/>
      <c r="E1093" s="21"/>
      <c r="F1093" s="21"/>
      <c r="G1093" s="21"/>
      <c r="L1093" s="195"/>
      <c r="M1093" s="195"/>
      <c r="X1093" s="9"/>
      <c r="Y1093" s="9"/>
      <c r="AF1093" s="9"/>
      <c r="AG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</row>
    <row r="1094" spans="1:76" s="75" customFormat="1" x14ac:dyDescent="0.2">
      <c r="A1094" s="21"/>
      <c r="B1094" s="21"/>
      <c r="C1094" s="21"/>
      <c r="D1094" s="21"/>
      <c r="E1094" s="21"/>
      <c r="F1094" s="21"/>
      <c r="G1094" s="21"/>
      <c r="L1094" s="195"/>
      <c r="M1094" s="195"/>
      <c r="X1094" s="9"/>
      <c r="Y1094" s="9"/>
      <c r="AF1094" s="9"/>
      <c r="AG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</row>
    <row r="1095" spans="1:76" s="75" customFormat="1" x14ac:dyDescent="0.2">
      <c r="A1095" s="21"/>
      <c r="B1095" s="21"/>
      <c r="C1095" s="21"/>
      <c r="D1095" s="21"/>
      <c r="E1095" s="21"/>
      <c r="F1095" s="21"/>
      <c r="G1095" s="21"/>
      <c r="L1095" s="195"/>
      <c r="M1095" s="195"/>
      <c r="X1095" s="9"/>
      <c r="Y1095" s="9"/>
      <c r="AF1095" s="9"/>
      <c r="AG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</row>
    <row r="1096" spans="1:76" s="75" customFormat="1" x14ac:dyDescent="0.2">
      <c r="A1096" s="21"/>
      <c r="B1096" s="21"/>
      <c r="C1096" s="21"/>
      <c r="D1096" s="21"/>
      <c r="E1096" s="21"/>
      <c r="F1096" s="21"/>
      <c r="G1096" s="21"/>
      <c r="L1096" s="195"/>
      <c r="M1096" s="195"/>
      <c r="X1096" s="9"/>
      <c r="Y1096" s="9"/>
      <c r="AF1096" s="9"/>
      <c r="AG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</row>
    <row r="1097" spans="1:76" s="75" customFormat="1" x14ac:dyDescent="0.2">
      <c r="A1097" s="21"/>
      <c r="B1097" s="21"/>
      <c r="C1097" s="21"/>
      <c r="D1097" s="21"/>
      <c r="E1097" s="21"/>
      <c r="F1097" s="21"/>
      <c r="G1097" s="21"/>
      <c r="L1097" s="195"/>
      <c r="M1097" s="195"/>
      <c r="X1097" s="9"/>
      <c r="Y1097" s="9"/>
      <c r="AF1097" s="9"/>
      <c r="AG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</row>
    <row r="1098" spans="1:76" s="75" customFormat="1" x14ac:dyDescent="0.2">
      <c r="A1098" s="21"/>
      <c r="B1098" s="21"/>
      <c r="C1098" s="21"/>
      <c r="D1098" s="21"/>
      <c r="E1098" s="21"/>
      <c r="F1098" s="21"/>
      <c r="G1098" s="21"/>
      <c r="L1098" s="195"/>
      <c r="M1098" s="195"/>
      <c r="X1098" s="9"/>
      <c r="Y1098" s="9"/>
      <c r="AF1098" s="9"/>
      <c r="AG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</row>
    <row r="1099" spans="1:76" s="75" customFormat="1" x14ac:dyDescent="0.2">
      <c r="A1099" s="21"/>
      <c r="B1099" s="21"/>
      <c r="C1099" s="21"/>
      <c r="D1099" s="21"/>
      <c r="E1099" s="21"/>
      <c r="F1099" s="21"/>
      <c r="G1099" s="21"/>
      <c r="L1099" s="195"/>
      <c r="M1099" s="195"/>
      <c r="X1099" s="9"/>
      <c r="Y1099" s="9"/>
      <c r="AF1099" s="9"/>
      <c r="AG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</row>
    <row r="1100" spans="1:76" s="75" customFormat="1" x14ac:dyDescent="0.2">
      <c r="A1100" s="21"/>
      <c r="B1100" s="21"/>
      <c r="C1100" s="21"/>
      <c r="D1100" s="21"/>
      <c r="E1100" s="21"/>
      <c r="F1100" s="21"/>
      <c r="G1100" s="21"/>
      <c r="L1100" s="195"/>
      <c r="M1100" s="195"/>
      <c r="X1100" s="9"/>
      <c r="Y1100" s="9"/>
      <c r="AF1100" s="9"/>
      <c r="AG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</row>
    <row r="1101" spans="1:76" s="75" customFormat="1" x14ac:dyDescent="0.2">
      <c r="A1101" s="21"/>
      <c r="B1101" s="21"/>
      <c r="C1101" s="21"/>
      <c r="D1101" s="21"/>
      <c r="E1101" s="21"/>
      <c r="F1101" s="21"/>
      <c r="G1101" s="21"/>
      <c r="L1101" s="195"/>
      <c r="M1101" s="195"/>
      <c r="X1101" s="9"/>
      <c r="Y1101" s="9"/>
      <c r="AF1101" s="9"/>
      <c r="AG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</row>
    <row r="1102" spans="1:76" s="75" customFormat="1" x14ac:dyDescent="0.2">
      <c r="A1102" s="21"/>
      <c r="B1102" s="21"/>
      <c r="C1102" s="21"/>
      <c r="D1102" s="21"/>
      <c r="E1102" s="21"/>
      <c r="F1102" s="21"/>
      <c r="G1102" s="21"/>
      <c r="L1102" s="195"/>
      <c r="M1102" s="195"/>
      <c r="X1102" s="9"/>
      <c r="Y1102" s="9"/>
      <c r="AF1102" s="9"/>
      <c r="AG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</row>
    <row r="1103" spans="1:76" s="75" customFormat="1" x14ac:dyDescent="0.2">
      <c r="A1103" s="21"/>
      <c r="B1103" s="21"/>
      <c r="C1103" s="21"/>
      <c r="D1103" s="21"/>
      <c r="E1103" s="21"/>
      <c r="F1103" s="21"/>
      <c r="G1103" s="21"/>
      <c r="L1103" s="195"/>
      <c r="M1103" s="195"/>
      <c r="X1103" s="9"/>
      <c r="Y1103" s="9"/>
      <c r="AF1103" s="9"/>
      <c r="AG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</row>
    <row r="1104" spans="1:76" s="75" customFormat="1" x14ac:dyDescent="0.2">
      <c r="A1104" s="21"/>
      <c r="B1104" s="21"/>
      <c r="C1104" s="21"/>
      <c r="D1104" s="21"/>
      <c r="E1104" s="21"/>
      <c r="F1104" s="21"/>
      <c r="G1104" s="21"/>
      <c r="L1104" s="195"/>
      <c r="M1104" s="195"/>
      <c r="X1104" s="9"/>
      <c r="Y1104" s="9"/>
      <c r="AF1104" s="9"/>
      <c r="AG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</row>
    <row r="1105" spans="1:76" s="75" customFormat="1" x14ac:dyDescent="0.2">
      <c r="A1105" s="21"/>
      <c r="B1105" s="21"/>
      <c r="C1105" s="21"/>
      <c r="D1105" s="21"/>
      <c r="E1105" s="21"/>
      <c r="F1105" s="21"/>
      <c r="G1105" s="21"/>
      <c r="L1105" s="195"/>
      <c r="M1105" s="195"/>
      <c r="X1105" s="9"/>
      <c r="Y1105" s="9"/>
      <c r="AF1105" s="9"/>
      <c r="AG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</row>
    <row r="1106" spans="1:76" s="75" customFormat="1" x14ac:dyDescent="0.2">
      <c r="A1106" s="21"/>
      <c r="B1106" s="21"/>
      <c r="C1106" s="21"/>
      <c r="D1106" s="21"/>
      <c r="E1106" s="21"/>
      <c r="F1106" s="21"/>
      <c r="G1106" s="21"/>
      <c r="L1106" s="195"/>
      <c r="M1106" s="195"/>
      <c r="X1106" s="9"/>
      <c r="Y1106" s="9"/>
      <c r="AF1106" s="9"/>
      <c r="AG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</row>
    <row r="1107" spans="1:76" s="75" customFormat="1" x14ac:dyDescent="0.2">
      <c r="A1107" s="21"/>
      <c r="B1107" s="21"/>
      <c r="C1107" s="21"/>
      <c r="D1107" s="21"/>
      <c r="E1107" s="21"/>
      <c r="F1107" s="21"/>
      <c r="G1107" s="21"/>
      <c r="L1107" s="195"/>
      <c r="M1107" s="195"/>
      <c r="X1107" s="9"/>
      <c r="Y1107" s="9"/>
      <c r="AF1107" s="9"/>
      <c r="AG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</row>
    <row r="1108" spans="1:76" s="75" customFormat="1" x14ac:dyDescent="0.2">
      <c r="A1108" s="21"/>
      <c r="B1108" s="21"/>
      <c r="C1108" s="21"/>
      <c r="D1108" s="21"/>
      <c r="E1108" s="21"/>
      <c r="F1108" s="21"/>
      <c r="G1108" s="21"/>
      <c r="L1108" s="195"/>
      <c r="M1108" s="195"/>
      <c r="X1108" s="9"/>
      <c r="Y1108" s="9"/>
      <c r="AF1108" s="9"/>
      <c r="AG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</row>
    <row r="1109" spans="1:76" s="75" customFormat="1" x14ac:dyDescent="0.2">
      <c r="A1109" s="21"/>
      <c r="B1109" s="21"/>
      <c r="C1109" s="21"/>
      <c r="D1109" s="21"/>
      <c r="E1109" s="21"/>
      <c r="F1109" s="21"/>
      <c r="G1109" s="21"/>
      <c r="L1109" s="195"/>
      <c r="M1109" s="195"/>
      <c r="X1109" s="9"/>
      <c r="Y1109" s="9"/>
      <c r="AF1109" s="9"/>
      <c r="AG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</row>
    <row r="1110" spans="1:76" s="75" customFormat="1" x14ac:dyDescent="0.2">
      <c r="A1110" s="21"/>
      <c r="B1110" s="21"/>
      <c r="C1110" s="21"/>
      <c r="D1110" s="21"/>
      <c r="E1110" s="21"/>
      <c r="F1110" s="21"/>
      <c r="G1110" s="21"/>
      <c r="L1110" s="195"/>
      <c r="M1110" s="195"/>
      <c r="X1110" s="9"/>
      <c r="Y1110" s="9"/>
      <c r="AF1110" s="9"/>
      <c r="AG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</row>
    <row r="1111" spans="1:76" s="75" customFormat="1" x14ac:dyDescent="0.2">
      <c r="A1111" s="21"/>
      <c r="B1111" s="21"/>
      <c r="C1111" s="21"/>
      <c r="D1111" s="21"/>
      <c r="E1111" s="21"/>
      <c r="F1111" s="21"/>
      <c r="G1111" s="21"/>
      <c r="L1111" s="195"/>
      <c r="M1111" s="195"/>
      <c r="X1111" s="9"/>
      <c r="Y1111" s="9"/>
      <c r="AF1111" s="9"/>
      <c r="AG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</row>
    <row r="1112" spans="1:76" s="75" customFormat="1" x14ac:dyDescent="0.2">
      <c r="A1112" s="21"/>
      <c r="B1112" s="21"/>
      <c r="C1112" s="21"/>
      <c r="D1112" s="21"/>
      <c r="E1112" s="21"/>
      <c r="F1112" s="21"/>
      <c r="G1112" s="21"/>
      <c r="L1112" s="195"/>
      <c r="M1112" s="195"/>
      <c r="X1112" s="9"/>
      <c r="Y1112" s="9"/>
      <c r="AF1112" s="9"/>
      <c r="AG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</row>
    <row r="1113" spans="1:76" s="75" customFormat="1" x14ac:dyDescent="0.2">
      <c r="A1113" s="21"/>
      <c r="B1113" s="21"/>
      <c r="C1113" s="21"/>
      <c r="D1113" s="21"/>
      <c r="E1113" s="21"/>
      <c r="F1113" s="21"/>
      <c r="G1113" s="21"/>
      <c r="L1113" s="195"/>
      <c r="M1113" s="195"/>
      <c r="X1113" s="9"/>
      <c r="Y1113" s="9"/>
      <c r="AF1113" s="9"/>
      <c r="AG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</row>
    <row r="1114" spans="1:76" s="75" customFormat="1" x14ac:dyDescent="0.2">
      <c r="A1114" s="21"/>
      <c r="B1114" s="21"/>
      <c r="C1114" s="21"/>
      <c r="D1114" s="21"/>
      <c r="E1114" s="21"/>
      <c r="F1114" s="21"/>
      <c r="G1114" s="21"/>
      <c r="L1114" s="195"/>
      <c r="M1114" s="195"/>
      <c r="X1114" s="9"/>
      <c r="Y1114" s="9"/>
      <c r="AF1114" s="9"/>
      <c r="AG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</row>
    <row r="1115" spans="1:76" s="75" customFormat="1" x14ac:dyDescent="0.2">
      <c r="A1115" s="21"/>
      <c r="B1115" s="21"/>
      <c r="C1115" s="21"/>
      <c r="D1115" s="21"/>
      <c r="E1115" s="21"/>
      <c r="F1115" s="21"/>
      <c r="G1115" s="21"/>
      <c r="L1115" s="195"/>
      <c r="M1115" s="195"/>
      <c r="X1115" s="9"/>
      <c r="Y1115" s="9"/>
      <c r="AF1115" s="9"/>
      <c r="AG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</row>
    <row r="1116" spans="1:76" s="75" customFormat="1" x14ac:dyDescent="0.2">
      <c r="A1116" s="21"/>
      <c r="B1116" s="21"/>
      <c r="C1116" s="21"/>
      <c r="D1116" s="21"/>
      <c r="E1116" s="21"/>
      <c r="F1116" s="21"/>
      <c r="G1116" s="21"/>
      <c r="L1116" s="195"/>
      <c r="M1116" s="195"/>
      <c r="X1116" s="9"/>
      <c r="Y1116" s="9"/>
      <c r="AF1116" s="9"/>
      <c r="AG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</row>
    <row r="1117" spans="1:76" s="75" customFormat="1" x14ac:dyDescent="0.2">
      <c r="A1117" s="21"/>
      <c r="B1117" s="21"/>
      <c r="C1117" s="21"/>
      <c r="D1117" s="21"/>
      <c r="E1117" s="21"/>
      <c r="F1117" s="21"/>
      <c r="G1117" s="21"/>
      <c r="L1117" s="195"/>
      <c r="M1117" s="195"/>
      <c r="X1117" s="9"/>
      <c r="Y1117" s="9"/>
      <c r="AF1117" s="9"/>
      <c r="AG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</row>
    <row r="1118" spans="1:76" s="75" customFormat="1" x14ac:dyDescent="0.2">
      <c r="A1118" s="21"/>
      <c r="B1118" s="21"/>
      <c r="C1118" s="21"/>
      <c r="D1118" s="21"/>
      <c r="E1118" s="21"/>
      <c r="F1118" s="21"/>
      <c r="G1118" s="21"/>
      <c r="L1118" s="195"/>
      <c r="M1118" s="195"/>
      <c r="X1118" s="9"/>
      <c r="Y1118" s="9"/>
      <c r="AF1118" s="9"/>
      <c r="AG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</row>
    <row r="1119" spans="1:76" s="75" customFormat="1" x14ac:dyDescent="0.2">
      <c r="A1119" s="21"/>
      <c r="B1119" s="21"/>
      <c r="C1119" s="21"/>
      <c r="D1119" s="21"/>
      <c r="E1119" s="21"/>
      <c r="F1119" s="21"/>
      <c r="G1119" s="21"/>
      <c r="L1119" s="195"/>
      <c r="M1119" s="195"/>
      <c r="X1119" s="9"/>
      <c r="Y1119" s="9"/>
      <c r="AF1119" s="9"/>
      <c r="AG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</row>
    <row r="1120" spans="1:76" s="75" customFormat="1" x14ac:dyDescent="0.2">
      <c r="A1120" s="21"/>
      <c r="B1120" s="21"/>
      <c r="C1120" s="21"/>
      <c r="D1120" s="21"/>
      <c r="E1120" s="21"/>
      <c r="F1120" s="21"/>
      <c r="G1120" s="21"/>
      <c r="L1120" s="195"/>
      <c r="M1120" s="195"/>
      <c r="X1120" s="9"/>
      <c r="Y1120" s="9"/>
      <c r="AF1120" s="9"/>
      <c r="AG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</row>
    <row r="1121" spans="1:76" s="75" customFormat="1" x14ac:dyDescent="0.2">
      <c r="A1121" s="21"/>
      <c r="B1121" s="21"/>
      <c r="C1121" s="21"/>
      <c r="D1121" s="21"/>
      <c r="E1121" s="21"/>
      <c r="F1121" s="21"/>
      <c r="G1121" s="21"/>
      <c r="L1121" s="195"/>
      <c r="M1121" s="195"/>
      <c r="X1121" s="9"/>
      <c r="Y1121" s="9"/>
      <c r="AF1121" s="9"/>
      <c r="AG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</row>
    <row r="1122" spans="1:76" s="75" customFormat="1" x14ac:dyDescent="0.2">
      <c r="A1122" s="21"/>
      <c r="B1122" s="21"/>
      <c r="C1122" s="21"/>
      <c r="D1122" s="21"/>
      <c r="E1122" s="21"/>
      <c r="F1122" s="21"/>
      <c r="G1122" s="21"/>
      <c r="L1122" s="195"/>
      <c r="M1122" s="195"/>
      <c r="X1122" s="9"/>
      <c r="Y1122" s="9"/>
      <c r="AF1122" s="9"/>
      <c r="AG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</row>
    <row r="1123" spans="1:76" s="75" customFormat="1" x14ac:dyDescent="0.2">
      <c r="A1123" s="21"/>
      <c r="B1123" s="21"/>
      <c r="C1123" s="21"/>
      <c r="D1123" s="21"/>
      <c r="E1123" s="21"/>
      <c r="F1123" s="21"/>
      <c r="G1123" s="21"/>
      <c r="L1123" s="195"/>
      <c r="M1123" s="195"/>
      <c r="X1123" s="9"/>
      <c r="Y1123" s="9"/>
      <c r="AF1123" s="9"/>
      <c r="AG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</row>
    <row r="1124" spans="1:76" s="75" customFormat="1" x14ac:dyDescent="0.2">
      <c r="A1124" s="21"/>
      <c r="B1124" s="21"/>
      <c r="C1124" s="21"/>
      <c r="D1124" s="21"/>
      <c r="E1124" s="21"/>
      <c r="F1124" s="21"/>
      <c r="G1124" s="21"/>
      <c r="L1124" s="195"/>
      <c r="M1124" s="195"/>
      <c r="X1124" s="9"/>
      <c r="Y1124" s="9"/>
      <c r="AF1124" s="9"/>
      <c r="AG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</row>
    <row r="1125" spans="1:76" s="75" customFormat="1" x14ac:dyDescent="0.2">
      <c r="A1125" s="21"/>
      <c r="B1125" s="21"/>
      <c r="C1125" s="21"/>
      <c r="D1125" s="21"/>
      <c r="E1125" s="21"/>
      <c r="F1125" s="21"/>
      <c r="G1125" s="21"/>
      <c r="L1125" s="195"/>
      <c r="M1125" s="195"/>
      <c r="X1125" s="9"/>
      <c r="Y1125" s="9"/>
      <c r="AF1125" s="9"/>
      <c r="AG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</row>
    <row r="1126" spans="1:76" s="75" customFormat="1" x14ac:dyDescent="0.2">
      <c r="A1126" s="21"/>
      <c r="B1126" s="21"/>
      <c r="C1126" s="21"/>
      <c r="D1126" s="21"/>
      <c r="E1126" s="21"/>
      <c r="F1126" s="21"/>
      <c r="G1126" s="21"/>
      <c r="L1126" s="195"/>
      <c r="M1126" s="195"/>
      <c r="X1126" s="9"/>
      <c r="Y1126" s="9"/>
      <c r="AF1126" s="9"/>
      <c r="AG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</row>
    <row r="1127" spans="1:76" s="75" customFormat="1" x14ac:dyDescent="0.2">
      <c r="A1127" s="21"/>
      <c r="B1127" s="21"/>
      <c r="C1127" s="21"/>
      <c r="D1127" s="21"/>
      <c r="E1127" s="21"/>
      <c r="F1127" s="21"/>
      <c r="G1127" s="21"/>
      <c r="L1127" s="195"/>
      <c r="M1127" s="195"/>
      <c r="X1127" s="9"/>
      <c r="Y1127" s="9"/>
      <c r="AF1127" s="9"/>
      <c r="AG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</row>
    <row r="1128" spans="1:76" s="75" customFormat="1" x14ac:dyDescent="0.2">
      <c r="A1128" s="21"/>
      <c r="B1128" s="21"/>
      <c r="C1128" s="21"/>
      <c r="D1128" s="21"/>
      <c r="E1128" s="21"/>
      <c r="F1128" s="21"/>
      <c r="G1128" s="21"/>
      <c r="L1128" s="195"/>
      <c r="M1128" s="195"/>
      <c r="X1128" s="9"/>
      <c r="Y1128" s="9"/>
      <c r="AF1128" s="9"/>
      <c r="AG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</row>
    <row r="1129" spans="1:76" s="75" customFormat="1" x14ac:dyDescent="0.2">
      <c r="A1129" s="21"/>
      <c r="B1129" s="21"/>
      <c r="C1129" s="21"/>
      <c r="D1129" s="21"/>
      <c r="E1129" s="21"/>
      <c r="F1129" s="21"/>
      <c r="G1129" s="21"/>
      <c r="L1129" s="195"/>
      <c r="M1129" s="195"/>
      <c r="X1129" s="9"/>
      <c r="Y1129" s="9"/>
      <c r="AF1129" s="9"/>
      <c r="AG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</row>
    <row r="1130" spans="1:76" s="75" customFormat="1" x14ac:dyDescent="0.2">
      <c r="A1130" s="21"/>
      <c r="B1130" s="21"/>
      <c r="C1130" s="21"/>
      <c r="D1130" s="21"/>
      <c r="E1130" s="21"/>
      <c r="F1130" s="21"/>
      <c r="G1130" s="21"/>
      <c r="L1130" s="195"/>
      <c r="M1130" s="195"/>
      <c r="X1130" s="9"/>
      <c r="Y1130" s="9"/>
      <c r="AF1130" s="9"/>
      <c r="AG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</row>
    <row r="1131" spans="1:76" s="75" customFormat="1" x14ac:dyDescent="0.2">
      <c r="A1131" s="21"/>
      <c r="B1131" s="21"/>
      <c r="C1131" s="21"/>
      <c r="D1131" s="21"/>
      <c r="E1131" s="21"/>
      <c r="F1131" s="21"/>
      <c r="G1131" s="21"/>
      <c r="L1131" s="195"/>
      <c r="M1131" s="195"/>
      <c r="X1131" s="9"/>
      <c r="Y1131" s="9"/>
      <c r="AF1131" s="9"/>
      <c r="AG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</row>
    <row r="1132" spans="1:76" s="75" customFormat="1" x14ac:dyDescent="0.2">
      <c r="A1132" s="21"/>
      <c r="B1132" s="21"/>
      <c r="C1132" s="21"/>
      <c r="D1132" s="21"/>
      <c r="E1132" s="21"/>
      <c r="F1132" s="21"/>
      <c r="G1132" s="21"/>
      <c r="L1132" s="195"/>
      <c r="M1132" s="195"/>
      <c r="X1132" s="9"/>
      <c r="Y1132" s="9"/>
      <c r="AF1132" s="9"/>
      <c r="AG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</row>
    <row r="1133" spans="1:76" s="75" customFormat="1" x14ac:dyDescent="0.2">
      <c r="A1133" s="21"/>
      <c r="B1133" s="21"/>
      <c r="C1133" s="21"/>
      <c r="D1133" s="21"/>
      <c r="E1133" s="21"/>
      <c r="F1133" s="21"/>
      <c r="G1133" s="21"/>
      <c r="L1133" s="195"/>
      <c r="M1133" s="195"/>
      <c r="X1133" s="9"/>
      <c r="Y1133" s="9"/>
      <c r="AF1133" s="9"/>
      <c r="AG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</row>
    <row r="1134" spans="1:76" s="75" customFormat="1" x14ac:dyDescent="0.2">
      <c r="A1134" s="21"/>
      <c r="B1134" s="21"/>
      <c r="C1134" s="21"/>
      <c r="D1134" s="21"/>
      <c r="E1134" s="21"/>
      <c r="F1134" s="21"/>
      <c r="G1134" s="21"/>
      <c r="L1134" s="195"/>
      <c r="M1134" s="195"/>
      <c r="X1134" s="9"/>
      <c r="Y1134" s="9"/>
      <c r="AF1134" s="9"/>
      <c r="AG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</row>
    <row r="1135" spans="1:76" s="75" customFormat="1" x14ac:dyDescent="0.2">
      <c r="A1135" s="21"/>
      <c r="B1135" s="21"/>
      <c r="C1135" s="21"/>
      <c r="D1135" s="21"/>
      <c r="E1135" s="21"/>
      <c r="F1135" s="21"/>
      <c r="G1135" s="21"/>
      <c r="L1135" s="195"/>
      <c r="M1135" s="195"/>
      <c r="X1135" s="9"/>
      <c r="Y1135" s="9"/>
      <c r="AF1135" s="9"/>
      <c r="AG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</row>
    <row r="1136" spans="1:76" s="75" customFormat="1" x14ac:dyDescent="0.2">
      <c r="A1136" s="21"/>
      <c r="B1136" s="21"/>
      <c r="C1136" s="21"/>
      <c r="D1136" s="21"/>
      <c r="E1136" s="21"/>
      <c r="F1136" s="21"/>
      <c r="G1136" s="21"/>
      <c r="L1136" s="195"/>
      <c r="M1136" s="195"/>
      <c r="X1136" s="9"/>
      <c r="Y1136" s="9"/>
      <c r="AF1136" s="9"/>
      <c r="AG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</row>
    <row r="1137" spans="1:76" s="75" customFormat="1" x14ac:dyDescent="0.2">
      <c r="A1137" s="21"/>
      <c r="B1137" s="21"/>
      <c r="C1137" s="21"/>
      <c r="D1137" s="21"/>
      <c r="E1137" s="21"/>
      <c r="F1137" s="21"/>
      <c r="G1137" s="21"/>
      <c r="L1137" s="195"/>
      <c r="M1137" s="195"/>
      <c r="X1137" s="9"/>
      <c r="Y1137" s="9"/>
      <c r="AF1137" s="9"/>
      <c r="AG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</row>
    <row r="1138" spans="1:76" s="75" customFormat="1" x14ac:dyDescent="0.2">
      <c r="A1138" s="21"/>
      <c r="B1138" s="21"/>
      <c r="C1138" s="21"/>
      <c r="D1138" s="21"/>
      <c r="E1138" s="21"/>
      <c r="F1138" s="21"/>
      <c r="G1138" s="21"/>
      <c r="L1138" s="195"/>
      <c r="M1138" s="195"/>
      <c r="X1138" s="9"/>
      <c r="Y1138" s="9"/>
      <c r="AF1138" s="9"/>
      <c r="AG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</row>
    <row r="1139" spans="1:76" s="75" customFormat="1" x14ac:dyDescent="0.2">
      <c r="A1139" s="21"/>
      <c r="B1139" s="21"/>
      <c r="C1139" s="21"/>
      <c r="D1139" s="21"/>
      <c r="E1139" s="21"/>
      <c r="F1139" s="21"/>
      <c r="G1139" s="21"/>
      <c r="L1139" s="195"/>
      <c r="M1139" s="195"/>
      <c r="X1139" s="9"/>
      <c r="Y1139" s="9"/>
      <c r="AF1139" s="9"/>
      <c r="AG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</row>
    <row r="1140" spans="1:76" s="75" customFormat="1" x14ac:dyDescent="0.2">
      <c r="A1140" s="21"/>
      <c r="B1140" s="21"/>
      <c r="C1140" s="21"/>
      <c r="D1140" s="21"/>
      <c r="E1140" s="21"/>
      <c r="F1140" s="21"/>
      <c r="G1140" s="21"/>
      <c r="L1140" s="195"/>
      <c r="M1140" s="195"/>
      <c r="X1140" s="9"/>
      <c r="Y1140" s="9"/>
      <c r="AF1140" s="9"/>
      <c r="AG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</row>
    <row r="1141" spans="1:76" s="75" customFormat="1" x14ac:dyDescent="0.2">
      <c r="A1141" s="21"/>
      <c r="B1141" s="21"/>
      <c r="C1141" s="21"/>
      <c r="D1141" s="21"/>
      <c r="E1141" s="21"/>
      <c r="F1141" s="21"/>
      <c r="G1141" s="21"/>
      <c r="L1141" s="195"/>
      <c r="M1141" s="195"/>
      <c r="X1141" s="9"/>
      <c r="Y1141" s="9"/>
      <c r="AF1141" s="9"/>
      <c r="AG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</row>
    <row r="1142" spans="1:76" s="75" customFormat="1" x14ac:dyDescent="0.2">
      <c r="A1142" s="21"/>
      <c r="B1142" s="21"/>
      <c r="C1142" s="21"/>
      <c r="D1142" s="21"/>
      <c r="E1142" s="21"/>
      <c r="F1142" s="21"/>
      <c r="G1142" s="21"/>
      <c r="L1142" s="195"/>
      <c r="M1142" s="195"/>
      <c r="X1142" s="9"/>
      <c r="Y1142" s="9"/>
      <c r="AF1142" s="9"/>
      <c r="AG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</row>
    <row r="1143" spans="1:76" s="75" customFormat="1" x14ac:dyDescent="0.2">
      <c r="A1143" s="21"/>
      <c r="B1143" s="21"/>
      <c r="C1143" s="21"/>
      <c r="D1143" s="21"/>
      <c r="E1143" s="21"/>
      <c r="F1143" s="21"/>
      <c r="G1143" s="21"/>
      <c r="L1143" s="195"/>
      <c r="M1143" s="195"/>
      <c r="X1143" s="9"/>
      <c r="Y1143" s="9"/>
      <c r="AF1143" s="9"/>
      <c r="AG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</row>
    <row r="1144" spans="1:76" s="75" customFormat="1" x14ac:dyDescent="0.2">
      <c r="A1144" s="21"/>
      <c r="B1144" s="21"/>
      <c r="C1144" s="21"/>
      <c r="D1144" s="21"/>
      <c r="E1144" s="21"/>
      <c r="F1144" s="21"/>
      <c r="G1144" s="21"/>
      <c r="L1144" s="195"/>
      <c r="M1144" s="195"/>
      <c r="X1144" s="9"/>
      <c r="Y1144" s="9"/>
      <c r="AF1144" s="9"/>
      <c r="AG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</row>
    <row r="1145" spans="1:76" s="75" customFormat="1" x14ac:dyDescent="0.2">
      <c r="A1145" s="21"/>
      <c r="B1145" s="21"/>
      <c r="C1145" s="21"/>
      <c r="D1145" s="21"/>
      <c r="E1145" s="21"/>
      <c r="F1145" s="21"/>
      <c r="G1145" s="21"/>
      <c r="L1145" s="195"/>
      <c r="M1145" s="195"/>
      <c r="X1145" s="9"/>
      <c r="Y1145" s="9"/>
      <c r="AF1145" s="9"/>
      <c r="AG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</row>
    <row r="1146" spans="1:76" s="75" customFormat="1" x14ac:dyDescent="0.2">
      <c r="A1146" s="21"/>
      <c r="B1146" s="21"/>
      <c r="C1146" s="21"/>
      <c r="D1146" s="21"/>
      <c r="E1146" s="21"/>
      <c r="F1146" s="21"/>
      <c r="G1146" s="21"/>
      <c r="L1146" s="195"/>
      <c r="M1146" s="195"/>
      <c r="X1146" s="9"/>
      <c r="Y1146" s="9"/>
      <c r="AF1146" s="9"/>
      <c r="AG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</row>
    <row r="1147" spans="1:76" s="75" customFormat="1" x14ac:dyDescent="0.2">
      <c r="A1147" s="21"/>
      <c r="B1147" s="21"/>
      <c r="C1147" s="21"/>
      <c r="D1147" s="21"/>
      <c r="E1147" s="21"/>
      <c r="F1147" s="21"/>
      <c r="G1147" s="21"/>
      <c r="L1147" s="195"/>
      <c r="M1147" s="195"/>
      <c r="X1147" s="9"/>
      <c r="Y1147" s="9"/>
      <c r="AF1147" s="9"/>
      <c r="AG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</row>
    <row r="1148" spans="1:76" s="75" customFormat="1" x14ac:dyDescent="0.2">
      <c r="A1148" s="21"/>
      <c r="B1148" s="21"/>
      <c r="C1148" s="21"/>
      <c r="D1148" s="21"/>
      <c r="E1148" s="21"/>
      <c r="F1148" s="21"/>
      <c r="G1148" s="21"/>
      <c r="L1148" s="195"/>
      <c r="M1148" s="195"/>
      <c r="X1148" s="9"/>
      <c r="Y1148" s="9"/>
      <c r="AF1148" s="9"/>
      <c r="AG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</row>
    <row r="1149" spans="1:76" s="75" customFormat="1" x14ac:dyDescent="0.2">
      <c r="A1149" s="21"/>
      <c r="B1149" s="21"/>
      <c r="C1149" s="21"/>
      <c r="D1149" s="21"/>
      <c r="E1149" s="21"/>
      <c r="F1149" s="21"/>
      <c r="G1149" s="21"/>
      <c r="L1149" s="195"/>
      <c r="M1149" s="195"/>
      <c r="X1149" s="9"/>
      <c r="Y1149" s="9"/>
      <c r="AF1149" s="9"/>
      <c r="AG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</row>
    <row r="1150" spans="1:76" s="75" customFormat="1" x14ac:dyDescent="0.2">
      <c r="A1150" s="21"/>
      <c r="B1150" s="21"/>
      <c r="C1150" s="21"/>
      <c r="D1150" s="21"/>
      <c r="E1150" s="21"/>
      <c r="F1150" s="21"/>
      <c r="G1150" s="21"/>
      <c r="L1150" s="195"/>
      <c r="M1150" s="195"/>
      <c r="X1150" s="9"/>
      <c r="Y1150" s="9"/>
      <c r="AF1150" s="9"/>
      <c r="AG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</row>
    <row r="1151" spans="1:76" s="75" customFormat="1" x14ac:dyDescent="0.2">
      <c r="A1151" s="21"/>
      <c r="B1151" s="21"/>
      <c r="C1151" s="21"/>
      <c r="D1151" s="21"/>
      <c r="E1151" s="21"/>
      <c r="F1151" s="21"/>
      <c r="G1151" s="21"/>
      <c r="L1151" s="195"/>
      <c r="M1151" s="195"/>
      <c r="X1151" s="9"/>
      <c r="Y1151" s="9"/>
      <c r="AF1151" s="9"/>
      <c r="AG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</row>
    <row r="1152" spans="1:76" s="75" customFormat="1" x14ac:dyDescent="0.2">
      <c r="A1152" s="21"/>
      <c r="B1152" s="21"/>
      <c r="C1152" s="21"/>
      <c r="D1152" s="21"/>
      <c r="E1152" s="21"/>
      <c r="F1152" s="21"/>
      <c r="G1152" s="21"/>
      <c r="L1152" s="195"/>
      <c r="M1152" s="195"/>
      <c r="X1152" s="9"/>
      <c r="Y1152" s="9"/>
      <c r="AF1152" s="9"/>
      <c r="AG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</row>
    <row r="1153" spans="1:76" s="75" customFormat="1" x14ac:dyDescent="0.2">
      <c r="A1153" s="21"/>
      <c r="B1153" s="21"/>
      <c r="C1153" s="21"/>
      <c r="D1153" s="21"/>
      <c r="E1153" s="21"/>
      <c r="F1153" s="21"/>
      <c r="G1153" s="21"/>
      <c r="L1153" s="195"/>
      <c r="M1153" s="195"/>
      <c r="X1153" s="9"/>
      <c r="Y1153" s="9"/>
      <c r="AF1153" s="9"/>
      <c r="AG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</row>
    <row r="1154" spans="1:76" s="75" customFormat="1" x14ac:dyDescent="0.2">
      <c r="A1154" s="21"/>
      <c r="B1154" s="21"/>
      <c r="C1154" s="21"/>
      <c r="D1154" s="21"/>
      <c r="E1154" s="21"/>
      <c r="F1154" s="21"/>
      <c r="G1154" s="21"/>
      <c r="L1154" s="195"/>
      <c r="M1154" s="195"/>
      <c r="X1154" s="9"/>
      <c r="Y1154" s="9"/>
      <c r="AF1154" s="9"/>
      <c r="AG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</row>
    <row r="1155" spans="1:76" s="75" customFormat="1" x14ac:dyDescent="0.2">
      <c r="A1155" s="21"/>
      <c r="B1155" s="21"/>
      <c r="C1155" s="21"/>
      <c r="D1155" s="21"/>
      <c r="E1155" s="21"/>
      <c r="F1155" s="21"/>
      <c r="G1155" s="21"/>
      <c r="L1155" s="195"/>
      <c r="M1155" s="195"/>
      <c r="X1155" s="9"/>
      <c r="Y1155" s="9"/>
      <c r="AF1155" s="9"/>
      <c r="AG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</row>
    <row r="1156" spans="1:76" s="75" customFormat="1" x14ac:dyDescent="0.2">
      <c r="A1156" s="21"/>
      <c r="B1156" s="21"/>
      <c r="C1156" s="21"/>
      <c r="D1156" s="21"/>
      <c r="E1156" s="21"/>
      <c r="F1156" s="21"/>
      <c r="G1156" s="21"/>
      <c r="L1156" s="195"/>
      <c r="M1156" s="195"/>
      <c r="X1156" s="9"/>
      <c r="Y1156" s="9"/>
      <c r="AF1156" s="9"/>
      <c r="AG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</row>
    <row r="1157" spans="1:76" s="75" customFormat="1" x14ac:dyDescent="0.2">
      <c r="A1157" s="21"/>
      <c r="B1157" s="21"/>
      <c r="C1157" s="21"/>
      <c r="D1157" s="21"/>
      <c r="E1157" s="21"/>
      <c r="F1157" s="21"/>
      <c r="G1157" s="21"/>
      <c r="L1157" s="195"/>
      <c r="M1157" s="195"/>
      <c r="X1157" s="9"/>
      <c r="Y1157" s="9"/>
      <c r="AF1157" s="9"/>
      <c r="AG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</row>
    <row r="1158" spans="1:76" s="75" customFormat="1" x14ac:dyDescent="0.2">
      <c r="A1158" s="21"/>
      <c r="B1158" s="21"/>
      <c r="C1158" s="21"/>
      <c r="D1158" s="21"/>
      <c r="E1158" s="21"/>
      <c r="F1158" s="21"/>
      <c r="G1158" s="21"/>
      <c r="L1158" s="195"/>
      <c r="M1158" s="195"/>
      <c r="X1158" s="9"/>
      <c r="Y1158" s="9"/>
      <c r="AF1158" s="9"/>
      <c r="AG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</row>
    <row r="1159" spans="1:76" s="75" customFormat="1" x14ac:dyDescent="0.2">
      <c r="A1159" s="21"/>
      <c r="B1159" s="21"/>
      <c r="C1159" s="21"/>
      <c r="D1159" s="21"/>
      <c r="E1159" s="21"/>
      <c r="F1159" s="21"/>
      <c r="G1159" s="21"/>
      <c r="L1159" s="195"/>
      <c r="M1159" s="195"/>
      <c r="X1159" s="9"/>
      <c r="Y1159" s="9"/>
      <c r="AF1159" s="9"/>
      <c r="AG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</row>
    <row r="1160" spans="1:76" s="75" customFormat="1" x14ac:dyDescent="0.2">
      <c r="A1160" s="21"/>
      <c r="B1160" s="21"/>
      <c r="C1160" s="21"/>
      <c r="D1160" s="21"/>
      <c r="E1160" s="21"/>
      <c r="F1160" s="21"/>
      <c r="G1160" s="21"/>
      <c r="L1160" s="195"/>
      <c r="M1160" s="195"/>
      <c r="X1160" s="9"/>
      <c r="Y1160" s="9"/>
      <c r="AF1160" s="9"/>
      <c r="AG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</row>
    <row r="1161" spans="1:76" s="75" customFormat="1" x14ac:dyDescent="0.2">
      <c r="A1161" s="21"/>
      <c r="B1161" s="21"/>
      <c r="C1161" s="21"/>
      <c r="D1161" s="21"/>
      <c r="E1161" s="21"/>
      <c r="F1161" s="21"/>
      <c r="G1161" s="21"/>
      <c r="L1161" s="195"/>
      <c r="M1161" s="195"/>
      <c r="X1161" s="9"/>
      <c r="Y1161" s="9"/>
      <c r="AF1161" s="9"/>
      <c r="AG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</row>
    <row r="1162" spans="1:76" s="75" customFormat="1" x14ac:dyDescent="0.2">
      <c r="A1162" s="21"/>
      <c r="B1162" s="21"/>
      <c r="C1162" s="21"/>
      <c r="D1162" s="21"/>
      <c r="E1162" s="21"/>
      <c r="F1162" s="21"/>
      <c r="G1162" s="21"/>
      <c r="L1162" s="195"/>
      <c r="M1162" s="195"/>
      <c r="X1162" s="9"/>
      <c r="Y1162" s="9"/>
      <c r="AF1162" s="9"/>
      <c r="AG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</row>
    <row r="1163" spans="1:76" s="75" customFormat="1" x14ac:dyDescent="0.2">
      <c r="A1163" s="21"/>
      <c r="B1163" s="21"/>
      <c r="C1163" s="21"/>
      <c r="D1163" s="21"/>
      <c r="E1163" s="21"/>
      <c r="F1163" s="21"/>
      <c r="G1163" s="21"/>
      <c r="L1163" s="195"/>
      <c r="M1163" s="195"/>
      <c r="X1163" s="9"/>
      <c r="Y1163" s="9"/>
      <c r="AF1163" s="9"/>
      <c r="AG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</row>
    <row r="1164" spans="1:76" s="75" customFormat="1" x14ac:dyDescent="0.2">
      <c r="A1164" s="21"/>
      <c r="B1164" s="21"/>
      <c r="C1164" s="21"/>
      <c r="D1164" s="21"/>
      <c r="E1164" s="21"/>
      <c r="F1164" s="21"/>
      <c r="G1164" s="21"/>
      <c r="L1164" s="195"/>
      <c r="M1164" s="195"/>
      <c r="X1164" s="9"/>
      <c r="Y1164" s="9"/>
      <c r="AF1164" s="9"/>
      <c r="AG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</row>
    <row r="1165" spans="1:76" s="75" customFormat="1" x14ac:dyDescent="0.2">
      <c r="A1165" s="21"/>
      <c r="B1165" s="21"/>
      <c r="C1165" s="21"/>
      <c r="D1165" s="21"/>
      <c r="E1165" s="21"/>
      <c r="F1165" s="21"/>
      <c r="G1165" s="21"/>
      <c r="L1165" s="195"/>
      <c r="M1165" s="195"/>
      <c r="X1165" s="9"/>
      <c r="Y1165" s="9"/>
      <c r="AF1165" s="9"/>
      <c r="AG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</row>
    <row r="1166" spans="1:76" s="75" customFormat="1" x14ac:dyDescent="0.2">
      <c r="A1166" s="21"/>
      <c r="B1166" s="21"/>
      <c r="C1166" s="21"/>
      <c r="D1166" s="21"/>
      <c r="E1166" s="21"/>
      <c r="F1166" s="21"/>
      <c r="G1166" s="21"/>
      <c r="L1166" s="195"/>
      <c r="M1166" s="195"/>
      <c r="X1166" s="9"/>
      <c r="Y1166" s="9"/>
      <c r="AF1166" s="9"/>
      <c r="AG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</row>
    <row r="1167" spans="1:76" s="75" customFormat="1" x14ac:dyDescent="0.2">
      <c r="A1167" s="21"/>
      <c r="B1167" s="21"/>
      <c r="C1167" s="21"/>
      <c r="D1167" s="21"/>
      <c r="E1167" s="21"/>
      <c r="F1167" s="21"/>
      <c r="G1167" s="21"/>
      <c r="L1167" s="195"/>
      <c r="M1167" s="195"/>
      <c r="X1167" s="9"/>
      <c r="Y1167" s="9"/>
      <c r="AF1167" s="9"/>
      <c r="AG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</row>
    <row r="1168" spans="1:76" s="75" customFormat="1" x14ac:dyDescent="0.2">
      <c r="A1168" s="21"/>
      <c r="B1168" s="21"/>
      <c r="C1168" s="21"/>
      <c r="D1168" s="21"/>
      <c r="E1168" s="21"/>
      <c r="F1168" s="21"/>
      <c r="G1168" s="21"/>
      <c r="L1168" s="195"/>
      <c r="M1168" s="195"/>
      <c r="X1168" s="9"/>
      <c r="Y1168" s="9"/>
      <c r="AF1168" s="9"/>
      <c r="AG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</row>
    <row r="1169" spans="1:76" s="75" customFormat="1" x14ac:dyDescent="0.2">
      <c r="A1169" s="21"/>
      <c r="B1169" s="21"/>
      <c r="C1169" s="21"/>
      <c r="D1169" s="21"/>
      <c r="E1169" s="21"/>
      <c r="F1169" s="21"/>
      <c r="G1169" s="21"/>
      <c r="L1169" s="195"/>
      <c r="M1169" s="195"/>
      <c r="X1169" s="9"/>
      <c r="Y1169" s="9"/>
      <c r="AF1169" s="9"/>
      <c r="AG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</row>
    <row r="1170" spans="1:76" s="75" customFormat="1" x14ac:dyDescent="0.2">
      <c r="A1170" s="21"/>
      <c r="B1170" s="21"/>
      <c r="C1170" s="21"/>
      <c r="D1170" s="21"/>
      <c r="E1170" s="21"/>
      <c r="F1170" s="21"/>
      <c r="G1170" s="21"/>
      <c r="L1170" s="195"/>
      <c r="M1170" s="195"/>
      <c r="X1170" s="9"/>
      <c r="Y1170" s="9"/>
      <c r="AF1170" s="9"/>
      <c r="AG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</row>
    <row r="1171" spans="1:76" s="75" customFormat="1" x14ac:dyDescent="0.2">
      <c r="A1171" s="21"/>
      <c r="B1171" s="21"/>
      <c r="C1171" s="21"/>
      <c r="D1171" s="21"/>
      <c r="E1171" s="21"/>
      <c r="F1171" s="21"/>
      <c r="G1171" s="21"/>
      <c r="L1171" s="195"/>
      <c r="M1171" s="195"/>
      <c r="X1171" s="9"/>
      <c r="Y1171" s="9"/>
      <c r="AF1171" s="9"/>
      <c r="AG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</row>
    <row r="1172" spans="1:76" s="75" customFormat="1" x14ac:dyDescent="0.2">
      <c r="A1172" s="21"/>
      <c r="B1172" s="21"/>
      <c r="C1172" s="21"/>
      <c r="D1172" s="21"/>
      <c r="E1172" s="21"/>
      <c r="F1172" s="21"/>
      <c r="G1172" s="21"/>
      <c r="L1172" s="195"/>
      <c r="M1172" s="195"/>
      <c r="X1172" s="9"/>
      <c r="Y1172" s="9"/>
      <c r="AF1172" s="9"/>
      <c r="AG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</row>
    <row r="1173" spans="1:76" s="75" customFormat="1" x14ac:dyDescent="0.2">
      <c r="A1173" s="21"/>
      <c r="B1173" s="21"/>
      <c r="C1173" s="21"/>
      <c r="D1173" s="21"/>
      <c r="E1173" s="21"/>
      <c r="F1173" s="21"/>
      <c r="G1173" s="21"/>
      <c r="L1173" s="195"/>
      <c r="M1173" s="195"/>
      <c r="X1173" s="9"/>
      <c r="Y1173" s="9"/>
      <c r="AF1173" s="9"/>
      <c r="AG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</row>
    <row r="1174" spans="1:76" s="75" customFormat="1" x14ac:dyDescent="0.2">
      <c r="A1174" s="21"/>
      <c r="B1174" s="21"/>
      <c r="C1174" s="21"/>
      <c r="D1174" s="21"/>
      <c r="E1174" s="21"/>
      <c r="F1174" s="21"/>
      <c r="G1174" s="21"/>
      <c r="L1174" s="195"/>
      <c r="M1174" s="195"/>
      <c r="X1174" s="9"/>
      <c r="Y1174" s="9"/>
      <c r="AF1174" s="9"/>
      <c r="AG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</row>
    <row r="1175" spans="1:76" s="75" customFormat="1" x14ac:dyDescent="0.2">
      <c r="A1175" s="21"/>
      <c r="B1175" s="21"/>
      <c r="C1175" s="21"/>
      <c r="D1175" s="21"/>
      <c r="E1175" s="21"/>
      <c r="F1175" s="21"/>
      <c r="G1175" s="21"/>
      <c r="L1175" s="195"/>
      <c r="M1175" s="195"/>
      <c r="X1175" s="9"/>
      <c r="Y1175" s="9"/>
      <c r="AF1175" s="9"/>
      <c r="AG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</row>
    <row r="1176" spans="1:76" s="75" customFormat="1" x14ac:dyDescent="0.2">
      <c r="A1176" s="21"/>
      <c r="B1176" s="21"/>
      <c r="C1176" s="21"/>
      <c r="D1176" s="21"/>
      <c r="E1176" s="21"/>
      <c r="F1176" s="21"/>
      <c r="G1176" s="21"/>
      <c r="L1176" s="195"/>
      <c r="M1176" s="195"/>
      <c r="X1176" s="9"/>
      <c r="Y1176" s="9"/>
      <c r="AF1176" s="9"/>
      <c r="AG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</row>
    <row r="1177" spans="1:76" s="75" customFormat="1" x14ac:dyDescent="0.2">
      <c r="A1177" s="21"/>
      <c r="B1177" s="21"/>
      <c r="C1177" s="21"/>
      <c r="D1177" s="21"/>
      <c r="E1177" s="21"/>
      <c r="F1177" s="21"/>
      <c r="G1177" s="21"/>
      <c r="L1177" s="195"/>
      <c r="M1177" s="195"/>
      <c r="X1177" s="9"/>
      <c r="Y1177" s="9"/>
      <c r="AF1177" s="9"/>
      <c r="AG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</row>
    <row r="1178" spans="1:76" s="75" customFormat="1" x14ac:dyDescent="0.2">
      <c r="A1178" s="21"/>
      <c r="B1178" s="21"/>
      <c r="C1178" s="21"/>
      <c r="D1178" s="21"/>
      <c r="E1178" s="21"/>
      <c r="F1178" s="21"/>
      <c r="G1178" s="21"/>
      <c r="L1178" s="195"/>
      <c r="M1178" s="195"/>
      <c r="X1178" s="9"/>
      <c r="Y1178" s="9"/>
      <c r="AF1178" s="9"/>
      <c r="AG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</row>
    <row r="1179" spans="1:76" s="75" customFormat="1" x14ac:dyDescent="0.2">
      <c r="A1179" s="21"/>
      <c r="B1179" s="21"/>
      <c r="C1179" s="21"/>
      <c r="D1179" s="21"/>
      <c r="E1179" s="21"/>
      <c r="F1179" s="21"/>
      <c r="G1179" s="21"/>
      <c r="L1179" s="195"/>
      <c r="M1179" s="195"/>
      <c r="X1179" s="9"/>
      <c r="Y1179" s="9"/>
      <c r="AF1179" s="9"/>
      <c r="AG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</row>
    <row r="1180" spans="1:76" s="75" customFormat="1" x14ac:dyDescent="0.2">
      <c r="A1180" s="21"/>
      <c r="B1180" s="21"/>
      <c r="C1180" s="21"/>
      <c r="D1180" s="21"/>
      <c r="E1180" s="21"/>
      <c r="F1180" s="21"/>
      <c r="G1180" s="21"/>
      <c r="L1180" s="195"/>
      <c r="M1180" s="195"/>
      <c r="X1180" s="9"/>
      <c r="Y1180" s="9"/>
      <c r="AF1180" s="9"/>
      <c r="AG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</row>
    <row r="1181" spans="1:76" s="75" customFormat="1" x14ac:dyDescent="0.2">
      <c r="A1181" s="21"/>
      <c r="B1181" s="21"/>
      <c r="C1181" s="21"/>
      <c r="D1181" s="21"/>
      <c r="E1181" s="21"/>
      <c r="F1181" s="21"/>
      <c r="G1181" s="21"/>
      <c r="L1181" s="195"/>
      <c r="M1181" s="195"/>
      <c r="X1181" s="9"/>
      <c r="Y1181" s="9"/>
      <c r="AF1181" s="9"/>
      <c r="AG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</row>
    <row r="1182" spans="1:76" s="75" customFormat="1" x14ac:dyDescent="0.2">
      <c r="A1182" s="21"/>
      <c r="B1182" s="21"/>
      <c r="C1182" s="21"/>
      <c r="D1182" s="21"/>
      <c r="E1182" s="21"/>
      <c r="F1182" s="21"/>
      <c r="G1182" s="21"/>
      <c r="L1182" s="195"/>
      <c r="M1182" s="195"/>
      <c r="X1182" s="9"/>
      <c r="Y1182" s="9"/>
      <c r="AF1182" s="9"/>
      <c r="AG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</row>
    <row r="1183" spans="1:76" s="75" customFormat="1" x14ac:dyDescent="0.2">
      <c r="A1183" s="21"/>
      <c r="B1183" s="21"/>
      <c r="C1183" s="21"/>
      <c r="D1183" s="21"/>
      <c r="E1183" s="21"/>
      <c r="F1183" s="21"/>
      <c r="G1183" s="21"/>
      <c r="L1183" s="195"/>
      <c r="M1183" s="195"/>
      <c r="X1183" s="9"/>
      <c r="Y1183" s="9"/>
      <c r="AF1183" s="9"/>
      <c r="AG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</row>
    <row r="1184" spans="1:76" s="75" customFormat="1" x14ac:dyDescent="0.2">
      <c r="A1184" s="21"/>
      <c r="B1184" s="21"/>
      <c r="C1184" s="21"/>
      <c r="D1184" s="21"/>
      <c r="E1184" s="21"/>
      <c r="F1184" s="21"/>
      <c r="G1184" s="21"/>
      <c r="L1184" s="195"/>
      <c r="M1184" s="195"/>
      <c r="X1184" s="9"/>
      <c r="Y1184" s="9"/>
      <c r="AF1184" s="9"/>
      <c r="AG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</row>
    <row r="1185" spans="1:76" s="75" customFormat="1" x14ac:dyDescent="0.2">
      <c r="A1185" s="21"/>
      <c r="B1185" s="21"/>
      <c r="C1185" s="21"/>
      <c r="D1185" s="21"/>
      <c r="E1185" s="21"/>
      <c r="F1185" s="21"/>
      <c r="G1185" s="21"/>
      <c r="L1185" s="195"/>
      <c r="M1185" s="195"/>
      <c r="X1185" s="9"/>
      <c r="Y1185" s="9"/>
      <c r="AF1185" s="9"/>
      <c r="AG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</row>
    <row r="1186" spans="1:76" s="75" customFormat="1" x14ac:dyDescent="0.2">
      <c r="A1186" s="21"/>
      <c r="B1186" s="21"/>
      <c r="C1186" s="21"/>
      <c r="D1186" s="21"/>
      <c r="E1186" s="21"/>
      <c r="F1186" s="21"/>
      <c r="G1186" s="21"/>
      <c r="L1186" s="195"/>
      <c r="M1186" s="195"/>
      <c r="X1186" s="9"/>
      <c r="Y1186" s="9"/>
      <c r="AF1186" s="9"/>
      <c r="AG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</row>
    <row r="1187" spans="1:76" s="75" customFormat="1" x14ac:dyDescent="0.2">
      <c r="A1187" s="21"/>
      <c r="B1187" s="21"/>
      <c r="C1187" s="21"/>
      <c r="D1187" s="21"/>
      <c r="E1187" s="21"/>
      <c r="F1187" s="21"/>
      <c r="G1187" s="21"/>
      <c r="L1187" s="195"/>
      <c r="M1187" s="195"/>
      <c r="X1187" s="9"/>
      <c r="Y1187" s="9"/>
      <c r="AF1187" s="9"/>
      <c r="AG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</row>
    <row r="1188" spans="1:76" s="75" customFormat="1" x14ac:dyDescent="0.2">
      <c r="A1188" s="21"/>
      <c r="B1188" s="21"/>
      <c r="C1188" s="21"/>
      <c r="D1188" s="21"/>
      <c r="E1188" s="21"/>
      <c r="F1188" s="21"/>
      <c r="G1188" s="21"/>
      <c r="L1188" s="195"/>
      <c r="M1188" s="195"/>
      <c r="X1188" s="9"/>
      <c r="Y1188" s="9"/>
      <c r="AF1188" s="9"/>
      <c r="AG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</row>
    <row r="1189" spans="1:76" s="75" customFormat="1" x14ac:dyDescent="0.2">
      <c r="A1189" s="21"/>
      <c r="B1189" s="21"/>
      <c r="C1189" s="21"/>
      <c r="D1189" s="21"/>
      <c r="E1189" s="21"/>
      <c r="F1189" s="21"/>
      <c r="G1189" s="21"/>
      <c r="L1189" s="195"/>
      <c r="M1189" s="195"/>
      <c r="X1189" s="9"/>
      <c r="Y1189" s="9"/>
      <c r="AF1189" s="9"/>
      <c r="AG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</row>
    <row r="1190" spans="1:76" s="75" customFormat="1" x14ac:dyDescent="0.2">
      <c r="A1190" s="21"/>
      <c r="B1190" s="21"/>
      <c r="C1190" s="21"/>
      <c r="D1190" s="21"/>
      <c r="E1190" s="21"/>
      <c r="F1190" s="21"/>
      <c r="G1190" s="21"/>
      <c r="L1190" s="195"/>
      <c r="M1190" s="195"/>
      <c r="X1190" s="9"/>
      <c r="Y1190" s="9"/>
      <c r="AF1190" s="9"/>
      <c r="AG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</row>
    <row r="1191" spans="1:76" s="75" customFormat="1" x14ac:dyDescent="0.2">
      <c r="A1191" s="21"/>
      <c r="B1191" s="21"/>
      <c r="C1191" s="21"/>
      <c r="D1191" s="21"/>
      <c r="E1191" s="21"/>
      <c r="F1191" s="21"/>
      <c r="G1191" s="21"/>
      <c r="L1191" s="195"/>
      <c r="M1191" s="195"/>
      <c r="X1191" s="9"/>
      <c r="Y1191" s="9"/>
      <c r="AF1191" s="9"/>
      <c r="AG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</row>
    <row r="1192" spans="1:76" s="75" customFormat="1" x14ac:dyDescent="0.2">
      <c r="A1192" s="21"/>
      <c r="B1192" s="21"/>
      <c r="C1192" s="21"/>
      <c r="D1192" s="21"/>
      <c r="E1192" s="21"/>
      <c r="F1192" s="21"/>
      <c r="G1192" s="21"/>
      <c r="L1192" s="195"/>
      <c r="M1192" s="195"/>
      <c r="X1192" s="9"/>
      <c r="Y1192" s="9"/>
      <c r="AF1192" s="9"/>
      <c r="AG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</row>
    <row r="1193" spans="1:76" s="75" customFormat="1" x14ac:dyDescent="0.2">
      <c r="A1193" s="21"/>
      <c r="B1193" s="21"/>
      <c r="C1193" s="21"/>
      <c r="D1193" s="21"/>
      <c r="E1193" s="21"/>
      <c r="F1193" s="21"/>
      <c r="G1193" s="21"/>
      <c r="L1193" s="195"/>
      <c r="M1193" s="195"/>
      <c r="X1193" s="9"/>
      <c r="Y1193" s="9"/>
      <c r="AF1193" s="9"/>
      <c r="AG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</row>
    <row r="1194" spans="1:76" s="75" customFormat="1" x14ac:dyDescent="0.2">
      <c r="A1194" s="21"/>
      <c r="B1194" s="21"/>
      <c r="C1194" s="21"/>
      <c r="D1194" s="21"/>
      <c r="E1194" s="21"/>
      <c r="F1194" s="21"/>
      <c r="G1194" s="21"/>
      <c r="L1194" s="195"/>
      <c r="M1194" s="195"/>
      <c r="X1194" s="9"/>
      <c r="Y1194" s="9"/>
      <c r="AF1194" s="9"/>
      <c r="AG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</row>
    <row r="1195" spans="1:76" s="75" customFormat="1" x14ac:dyDescent="0.2">
      <c r="A1195" s="21"/>
      <c r="B1195" s="21"/>
      <c r="C1195" s="21"/>
      <c r="D1195" s="21"/>
      <c r="E1195" s="21"/>
      <c r="F1195" s="21"/>
      <c r="G1195" s="21"/>
      <c r="L1195" s="195"/>
      <c r="M1195" s="195"/>
      <c r="X1195" s="9"/>
      <c r="Y1195" s="9"/>
      <c r="AF1195" s="9"/>
      <c r="AG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</row>
    <row r="1196" spans="1:76" s="75" customFormat="1" x14ac:dyDescent="0.2">
      <c r="A1196" s="21"/>
      <c r="B1196" s="21"/>
      <c r="C1196" s="21"/>
      <c r="D1196" s="21"/>
      <c r="E1196" s="21"/>
      <c r="F1196" s="21"/>
      <c r="G1196" s="21"/>
      <c r="L1196" s="195"/>
      <c r="M1196" s="195"/>
      <c r="X1196" s="9"/>
      <c r="Y1196" s="9"/>
      <c r="AF1196" s="9"/>
      <c r="AG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</row>
    <row r="1197" spans="1:76" s="75" customFormat="1" x14ac:dyDescent="0.2">
      <c r="A1197" s="21"/>
      <c r="B1197" s="21"/>
      <c r="C1197" s="21"/>
      <c r="D1197" s="21"/>
      <c r="E1197" s="21"/>
      <c r="F1197" s="21"/>
      <c r="G1197" s="21"/>
      <c r="L1197" s="195"/>
      <c r="M1197" s="195"/>
      <c r="X1197" s="9"/>
      <c r="Y1197" s="9"/>
      <c r="AF1197" s="9"/>
      <c r="AG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</row>
    <row r="1198" spans="1:76" s="75" customFormat="1" x14ac:dyDescent="0.2">
      <c r="A1198" s="21"/>
      <c r="B1198" s="21"/>
      <c r="C1198" s="21"/>
      <c r="D1198" s="21"/>
      <c r="E1198" s="21"/>
      <c r="F1198" s="21"/>
      <c r="G1198" s="21"/>
      <c r="L1198" s="195"/>
      <c r="M1198" s="195"/>
      <c r="X1198" s="9"/>
      <c r="Y1198" s="9"/>
      <c r="AF1198" s="9"/>
      <c r="AG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</row>
    <row r="1199" spans="1:76" s="75" customFormat="1" x14ac:dyDescent="0.2">
      <c r="A1199" s="21"/>
      <c r="B1199" s="21"/>
      <c r="C1199" s="21"/>
      <c r="D1199" s="21"/>
      <c r="E1199" s="21"/>
      <c r="F1199" s="21"/>
      <c r="G1199" s="21"/>
      <c r="L1199" s="195"/>
      <c r="M1199" s="195"/>
      <c r="X1199" s="9"/>
      <c r="Y1199" s="9"/>
      <c r="AF1199" s="9"/>
      <c r="AG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</row>
    <row r="1200" spans="1:76" s="75" customFormat="1" x14ac:dyDescent="0.2">
      <c r="A1200" s="21"/>
      <c r="B1200" s="21"/>
      <c r="C1200" s="21"/>
      <c r="D1200" s="21"/>
      <c r="E1200" s="21"/>
      <c r="F1200" s="21"/>
      <c r="G1200" s="21"/>
      <c r="L1200" s="195"/>
      <c r="M1200" s="195"/>
      <c r="X1200" s="9"/>
      <c r="Y1200" s="9"/>
      <c r="AF1200" s="9"/>
      <c r="AG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</row>
    <row r="1201" spans="1:76" s="75" customFormat="1" x14ac:dyDescent="0.2">
      <c r="A1201" s="21"/>
      <c r="B1201" s="21"/>
      <c r="C1201" s="21"/>
      <c r="D1201" s="21"/>
      <c r="E1201" s="21"/>
      <c r="F1201" s="21"/>
      <c r="G1201" s="21"/>
      <c r="L1201" s="195"/>
      <c r="M1201" s="195"/>
      <c r="X1201" s="9"/>
      <c r="Y1201" s="9"/>
      <c r="AF1201" s="9"/>
      <c r="AG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</row>
    <row r="1202" spans="1:76" s="75" customFormat="1" x14ac:dyDescent="0.2">
      <c r="A1202" s="21"/>
      <c r="B1202" s="21"/>
      <c r="C1202" s="21"/>
      <c r="D1202" s="21"/>
      <c r="E1202" s="21"/>
      <c r="F1202" s="21"/>
      <c r="G1202" s="21"/>
      <c r="L1202" s="195"/>
      <c r="M1202" s="195"/>
      <c r="X1202" s="9"/>
      <c r="Y1202" s="9"/>
      <c r="AF1202" s="9"/>
      <c r="AG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</row>
    <row r="1203" spans="1:76" s="75" customFormat="1" x14ac:dyDescent="0.2">
      <c r="A1203" s="21"/>
      <c r="B1203" s="21"/>
      <c r="C1203" s="21"/>
      <c r="D1203" s="21"/>
      <c r="E1203" s="21"/>
      <c r="F1203" s="21"/>
      <c r="G1203" s="21"/>
      <c r="L1203" s="195"/>
      <c r="M1203" s="195"/>
      <c r="X1203" s="9"/>
      <c r="Y1203" s="9"/>
      <c r="AF1203" s="9"/>
      <c r="AG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</row>
    <row r="1204" spans="1:76" s="75" customFormat="1" x14ac:dyDescent="0.2">
      <c r="A1204" s="21"/>
      <c r="B1204" s="21"/>
      <c r="C1204" s="21"/>
      <c r="D1204" s="21"/>
      <c r="E1204" s="21"/>
      <c r="F1204" s="21"/>
      <c r="G1204" s="21"/>
      <c r="L1204" s="195"/>
      <c r="M1204" s="195"/>
      <c r="X1204" s="9"/>
      <c r="Y1204" s="9"/>
      <c r="AF1204" s="9"/>
      <c r="AG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</row>
    <row r="1205" spans="1:76" s="75" customFormat="1" x14ac:dyDescent="0.2">
      <c r="A1205" s="21"/>
      <c r="B1205" s="21"/>
      <c r="C1205" s="21"/>
      <c r="D1205" s="21"/>
      <c r="E1205" s="21"/>
      <c r="F1205" s="21"/>
      <c r="G1205" s="21"/>
      <c r="L1205" s="195"/>
      <c r="M1205" s="195"/>
      <c r="X1205" s="9"/>
      <c r="Y1205" s="9"/>
      <c r="AF1205" s="9"/>
      <c r="AG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</row>
    <row r="1206" spans="1:76" s="75" customFormat="1" x14ac:dyDescent="0.2">
      <c r="A1206" s="21"/>
      <c r="B1206" s="21"/>
      <c r="C1206" s="21"/>
      <c r="D1206" s="21"/>
      <c r="E1206" s="21"/>
      <c r="F1206" s="21"/>
      <c r="G1206" s="21"/>
      <c r="L1206" s="195"/>
      <c r="M1206" s="195"/>
      <c r="X1206" s="9"/>
      <c r="Y1206" s="9"/>
      <c r="AF1206" s="9"/>
      <c r="AG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</row>
    <row r="1207" spans="1:76" s="75" customFormat="1" x14ac:dyDescent="0.2">
      <c r="A1207" s="21"/>
      <c r="B1207" s="21"/>
      <c r="C1207" s="21"/>
      <c r="D1207" s="21"/>
      <c r="E1207" s="21"/>
      <c r="F1207" s="21"/>
      <c r="G1207" s="21"/>
      <c r="L1207" s="195"/>
      <c r="M1207" s="195"/>
      <c r="X1207" s="9"/>
      <c r="Y1207" s="9"/>
      <c r="AF1207" s="9"/>
      <c r="AG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</row>
    <row r="1208" spans="1:76" s="75" customFormat="1" x14ac:dyDescent="0.2">
      <c r="A1208" s="21"/>
      <c r="B1208" s="21"/>
      <c r="C1208" s="21"/>
      <c r="D1208" s="21"/>
      <c r="E1208" s="21"/>
      <c r="F1208" s="21"/>
      <c r="G1208" s="21"/>
      <c r="L1208" s="195"/>
      <c r="M1208" s="195"/>
      <c r="X1208" s="9"/>
      <c r="Y1208" s="9"/>
      <c r="AF1208" s="9"/>
      <c r="AG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</row>
    <row r="1209" spans="1:76" s="75" customFormat="1" x14ac:dyDescent="0.2">
      <c r="A1209" s="21"/>
      <c r="B1209" s="21"/>
      <c r="C1209" s="21"/>
      <c r="D1209" s="21"/>
      <c r="E1209" s="21"/>
      <c r="F1209" s="21"/>
      <c r="G1209" s="21"/>
      <c r="L1209" s="195"/>
      <c r="M1209" s="195"/>
      <c r="X1209" s="9"/>
      <c r="Y1209" s="9"/>
      <c r="AF1209" s="9"/>
      <c r="AG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</row>
    <row r="1210" spans="1:76" s="75" customFormat="1" x14ac:dyDescent="0.2">
      <c r="A1210" s="21"/>
      <c r="B1210" s="21"/>
      <c r="C1210" s="21"/>
      <c r="D1210" s="21"/>
      <c r="E1210" s="21"/>
      <c r="F1210" s="21"/>
      <c r="G1210" s="21"/>
      <c r="L1210" s="195"/>
      <c r="M1210" s="195"/>
      <c r="X1210" s="9"/>
      <c r="Y1210" s="9"/>
      <c r="AF1210" s="9"/>
      <c r="AG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</row>
    <row r="1211" spans="1:76" s="75" customFormat="1" x14ac:dyDescent="0.2">
      <c r="A1211" s="21"/>
      <c r="B1211" s="21"/>
      <c r="C1211" s="21"/>
      <c r="D1211" s="21"/>
      <c r="E1211" s="21"/>
      <c r="F1211" s="21"/>
      <c r="G1211" s="21"/>
      <c r="L1211" s="195"/>
      <c r="M1211" s="195"/>
      <c r="X1211" s="9"/>
      <c r="Y1211" s="9"/>
      <c r="AF1211" s="9"/>
      <c r="AG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</row>
    <row r="1212" spans="1:76" s="75" customFormat="1" x14ac:dyDescent="0.2">
      <c r="A1212" s="21"/>
      <c r="B1212" s="21"/>
      <c r="C1212" s="21"/>
      <c r="D1212" s="21"/>
      <c r="E1212" s="21"/>
      <c r="F1212" s="21"/>
      <c r="G1212" s="21"/>
      <c r="L1212" s="195"/>
      <c r="M1212" s="195"/>
      <c r="X1212" s="9"/>
      <c r="Y1212" s="9"/>
      <c r="AF1212" s="9"/>
      <c r="AG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</row>
    <row r="1213" spans="1:76" s="75" customFormat="1" x14ac:dyDescent="0.2">
      <c r="A1213" s="21"/>
      <c r="B1213" s="21"/>
      <c r="C1213" s="21"/>
      <c r="D1213" s="21"/>
      <c r="E1213" s="21"/>
      <c r="F1213" s="21"/>
      <c r="G1213" s="21"/>
      <c r="L1213" s="195"/>
      <c r="M1213" s="195"/>
      <c r="X1213" s="9"/>
      <c r="Y1213" s="9"/>
      <c r="AF1213" s="9"/>
      <c r="AG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</row>
    <row r="1214" spans="1:76" s="75" customFormat="1" x14ac:dyDescent="0.2">
      <c r="A1214" s="21"/>
      <c r="B1214" s="21"/>
      <c r="C1214" s="21"/>
      <c r="D1214" s="21"/>
      <c r="E1214" s="21"/>
      <c r="F1214" s="21"/>
      <c r="G1214" s="21"/>
      <c r="L1214" s="195"/>
      <c r="M1214" s="195"/>
      <c r="X1214" s="9"/>
      <c r="Y1214" s="9"/>
      <c r="AF1214" s="9"/>
      <c r="AG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</row>
    <row r="1215" spans="1:76" s="75" customFormat="1" x14ac:dyDescent="0.2">
      <c r="A1215" s="21"/>
      <c r="B1215" s="21"/>
      <c r="C1215" s="21"/>
      <c r="D1215" s="21"/>
      <c r="E1215" s="21"/>
      <c r="F1215" s="21"/>
      <c r="G1215" s="21"/>
      <c r="L1215" s="195"/>
      <c r="M1215" s="195"/>
      <c r="X1215" s="9"/>
      <c r="Y1215" s="9"/>
      <c r="AF1215" s="9"/>
      <c r="AG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</row>
    <row r="1216" spans="1:76" s="75" customFormat="1" x14ac:dyDescent="0.2">
      <c r="A1216" s="21"/>
      <c r="B1216" s="21"/>
      <c r="C1216" s="21"/>
      <c r="D1216" s="21"/>
      <c r="E1216" s="21"/>
      <c r="F1216" s="21"/>
      <c r="G1216" s="21"/>
      <c r="L1216" s="195"/>
      <c r="M1216" s="195"/>
      <c r="X1216" s="9"/>
      <c r="Y1216" s="9"/>
      <c r="AF1216" s="9"/>
      <c r="AG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</row>
    <row r="1217" spans="1:76" s="75" customFormat="1" x14ac:dyDescent="0.2">
      <c r="A1217" s="21"/>
      <c r="B1217" s="21"/>
      <c r="C1217" s="21"/>
      <c r="D1217" s="21"/>
      <c r="E1217" s="21"/>
      <c r="F1217" s="21"/>
      <c r="G1217" s="21"/>
      <c r="L1217" s="195"/>
      <c r="M1217" s="195"/>
      <c r="X1217" s="9"/>
      <c r="Y1217" s="9"/>
      <c r="AF1217" s="9"/>
      <c r="AG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</row>
    <row r="1218" spans="1:76" s="75" customFormat="1" x14ac:dyDescent="0.2">
      <c r="A1218" s="21"/>
      <c r="B1218" s="21"/>
      <c r="C1218" s="21"/>
      <c r="D1218" s="21"/>
      <c r="E1218" s="21"/>
      <c r="F1218" s="21"/>
      <c r="G1218" s="21"/>
      <c r="L1218" s="195"/>
      <c r="M1218" s="195"/>
      <c r="X1218" s="9"/>
      <c r="Y1218" s="9"/>
      <c r="AF1218" s="9"/>
      <c r="AG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</row>
    <row r="1219" spans="1:76" s="75" customFormat="1" x14ac:dyDescent="0.2">
      <c r="A1219" s="21"/>
      <c r="B1219" s="21"/>
      <c r="C1219" s="21"/>
      <c r="D1219" s="21"/>
      <c r="E1219" s="21"/>
      <c r="F1219" s="21"/>
      <c r="G1219" s="21"/>
      <c r="L1219" s="195"/>
      <c r="M1219" s="195"/>
      <c r="X1219" s="9"/>
      <c r="Y1219" s="9"/>
      <c r="AF1219" s="9"/>
      <c r="AG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</row>
    <row r="1220" spans="1:76" s="75" customFormat="1" x14ac:dyDescent="0.2">
      <c r="A1220" s="21"/>
      <c r="B1220" s="21"/>
      <c r="C1220" s="21"/>
      <c r="D1220" s="21"/>
      <c r="E1220" s="21"/>
      <c r="F1220" s="21"/>
      <c r="G1220" s="21"/>
      <c r="L1220" s="195"/>
      <c r="M1220" s="195"/>
      <c r="X1220" s="9"/>
      <c r="Y1220" s="9"/>
      <c r="AF1220" s="9"/>
      <c r="AG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</row>
    <row r="1221" spans="1:76" s="75" customFormat="1" x14ac:dyDescent="0.2">
      <c r="A1221" s="21"/>
      <c r="B1221" s="21"/>
      <c r="C1221" s="21"/>
      <c r="D1221" s="21"/>
      <c r="E1221" s="21"/>
      <c r="F1221" s="21"/>
      <c r="G1221" s="21"/>
      <c r="L1221" s="195"/>
      <c r="M1221" s="195"/>
      <c r="X1221" s="9"/>
      <c r="Y1221" s="9"/>
      <c r="AF1221" s="9"/>
      <c r="AG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</row>
    <row r="1222" spans="1:76" s="75" customFormat="1" x14ac:dyDescent="0.2">
      <c r="A1222" s="21"/>
      <c r="B1222" s="21"/>
      <c r="C1222" s="21"/>
      <c r="D1222" s="21"/>
      <c r="E1222" s="21"/>
      <c r="F1222" s="21"/>
      <c r="G1222" s="21"/>
      <c r="L1222" s="195"/>
      <c r="M1222" s="195"/>
      <c r="X1222" s="9"/>
      <c r="Y1222" s="9"/>
      <c r="AF1222" s="9"/>
      <c r="AG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</row>
    <row r="1223" spans="1:76" s="75" customFormat="1" x14ac:dyDescent="0.2">
      <c r="A1223" s="21"/>
      <c r="B1223" s="21"/>
      <c r="C1223" s="21"/>
      <c r="D1223" s="21"/>
      <c r="E1223" s="21"/>
      <c r="F1223" s="21"/>
      <c r="G1223" s="21"/>
      <c r="L1223" s="195"/>
      <c r="M1223" s="195"/>
      <c r="X1223" s="9"/>
      <c r="Y1223" s="9"/>
      <c r="AF1223" s="9"/>
      <c r="AG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</row>
    <row r="1224" spans="1:76" s="75" customFormat="1" x14ac:dyDescent="0.2">
      <c r="A1224" s="21"/>
      <c r="B1224" s="21"/>
      <c r="C1224" s="21"/>
      <c r="D1224" s="21"/>
      <c r="E1224" s="21"/>
      <c r="F1224" s="21"/>
      <c r="G1224" s="21"/>
      <c r="L1224" s="195"/>
      <c r="M1224" s="195"/>
      <c r="X1224" s="9"/>
      <c r="Y1224" s="9"/>
      <c r="AF1224" s="9"/>
      <c r="AG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</row>
    <row r="1225" spans="1:76" s="75" customFormat="1" x14ac:dyDescent="0.2">
      <c r="A1225" s="21"/>
      <c r="B1225" s="21"/>
      <c r="C1225" s="21"/>
      <c r="D1225" s="21"/>
      <c r="E1225" s="21"/>
      <c r="F1225" s="21"/>
      <c r="G1225" s="21"/>
      <c r="L1225" s="195"/>
      <c r="M1225" s="195"/>
      <c r="X1225" s="9"/>
      <c r="Y1225" s="9"/>
      <c r="AF1225" s="9"/>
      <c r="AG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</row>
    <row r="1226" spans="1:76" s="75" customFormat="1" x14ac:dyDescent="0.2">
      <c r="A1226" s="21"/>
      <c r="B1226" s="21"/>
      <c r="C1226" s="21"/>
      <c r="D1226" s="21"/>
      <c r="E1226" s="21"/>
      <c r="F1226" s="21"/>
      <c r="G1226" s="21"/>
      <c r="L1226" s="195"/>
      <c r="M1226" s="195"/>
      <c r="X1226" s="9"/>
      <c r="Y1226" s="9"/>
      <c r="AF1226" s="9"/>
      <c r="AG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</row>
    <row r="1227" spans="1:76" s="75" customFormat="1" x14ac:dyDescent="0.2">
      <c r="A1227" s="21"/>
      <c r="B1227" s="21"/>
      <c r="C1227" s="21"/>
      <c r="D1227" s="21"/>
      <c r="E1227" s="21"/>
      <c r="F1227" s="21"/>
      <c r="G1227" s="21"/>
      <c r="L1227" s="195"/>
      <c r="M1227" s="195"/>
      <c r="X1227" s="9"/>
      <c r="Y1227" s="9"/>
      <c r="AF1227" s="9"/>
      <c r="AG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</row>
    <row r="1228" spans="1:76" s="75" customFormat="1" x14ac:dyDescent="0.2">
      <c r="A1228" s="21"/>
      <c r="B1228" s="21"/>
      <c r="C1228" s="21"/>
      <c r="D1228" s="21"/>
      <c r="E1228" s="21"/>
      <c r="F1228" s="21"/>
      <c r="G1228" s="21"/>
      <c r="L1228" s="195"/>
      <c r="M1228" s="195"/>
      <c r="X1228" s="9"/>
      <c r="Y1228" s="9"/>
      <c r="AF1228" s="9"/>
      <c r="AG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</row>
    <row r="1229" spans="1:76" s="75" customFormat="1" x14ac:dyDescent="0.2">
      <c r="A1229" s="21"/>
      <c r="B1229" s="21"/>
      <c r="C1229" s="21"/>
      <c r="D1229" s="21"/>
      <c r="E1229" s="21"/>
      <c r="F1229" s="21"/>
      <c r="G1229" s="21"/>
      <c r="L1229" s="195"/>
      <c r="M1229" s="195"/>
      <c r="X1229" s="9"/>
      <c r="Y1229" s="9"/>
      <c r="AF1229" s="9"/>
      <c r="AG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</row>
    <row r="1230" spans="1:76" s="75" customFormat="1" x14ac:dyDescent="0.2">
      <c r="A1230" s="21"/>
      <c r="B1230" s="21"/>
      <c r="C1230" s="21"/>
      <c r="D1230" s="21"/>
      <c r="E1230" s="21"/>
      <c r="F1230" s="21"/>
      <c r="G1230" s="21"/>
      <c r="L1230" s="195"/>
      <c r="M1230" s="195"/>
      <c r="X1230" s="9"/>
      <c r="Y1230" s="9"/>
      <c r="AF1230" s="9"/>
      <c r="AG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</row>
    <row r="1231" spans="1:76" s="75" customFormat="1" x14ac:dyDescent="0.2">
      <c r="A1231" s="21"/>
      <c r="B1231" s="21"/>
      <c r="C1231" s="21"/>
      <c r="D1231" s="21"/>
      <c r="E1231" s="21"/>
      <c r="F1231" s="21"/>
      <c r="G1231" s="21"/>
      <c r="L1231" s="195"/>
      <c r="M1231" s="195"/>
      <c r="X1231" s="9"/>
      <c r="Y1231" s="9"/>
      <c r="AF1231" s="9"/>
      <c r="AG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</row>
    <row r="1232" spans="1:76" s="75" customFormat="1" x14ac:dyDescent="0.2">
      <c r="A1232" s="21"/>
      <c r="B1232" s="21"/>
      <c r="C1232" s="21"/>
      <c r="D1232" s="21"/>
      <c r="E1232" s="21"/>
      <c r="F1232" s="21"/>
      <c r="G1232" s="21"/>
      <c r="L1232" s="195"/>
      <c r="M1232" s="195"/>
      <c r="X1232" s="9"/>
      <c r="Y1232" s="9"/>
      <c r="AF1232" s="9"/>
      <c r="AG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</row>
    <row r="1233" spans="1:76" s="75" customFormat="1" x14ac:dyDescent="0.2">
      <c r="A1233" s="21"/>
      <c r="B1233" s="21"/>
      <c r="C1233" s="21"/>
      <c r="D1233" s="21"/>
      <c r="E1233" s="21"/>
      <c r="F1233" s="21"/>
      <c r="G1233" s="21"/>
      <c r="L1233" s="195"/>
      <c r="M1233" s="195"/>
      <c r="X1233" s="9"/>
      <c r="Y1233" s="9"/>
      <c r="AF1233" s="9"/>
      <c r="AG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</row>
    <row r="1234" spans="1:76" s="75" customFormat="1" x14ac:dyDescent="0.2">
      <c r="A1234" s="21"/>
      <c r="B1234" s="21"/>
      <c r="C1234" s="21"/>
      <c r="D1234" s="21"/>
      <c r="E1234" s="21"/>
      <c r="F1234" s="21"/>
      <c r="G1234" s="21"/>
      <c r="L1234" s="195"/>
      <c r="M1234" s="195"/>
      <c r="X1234" s="9"/>
      <c r="Y1234" s="9"/>
      <c r="AF1234" s="9"/>
      <c r="AG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</row>
    <row r="1235" spans="1:76" s="75" customFormat="1" x14ac:dyDescent="0.2">
      <c r="A1235" s="21"/>
      <c r="B1235" s="21"/>
      <c r="C1235" s="21"/>
      <c r="D1235" s="21"/>
      <c r="E1235" s="21"/>
      <c r="F1235" s="21"/>
      <c r="G1235" s="21"/>
      <c r="L1235" s="195"/>
      <c r="M1235" s="195"/>
      <c r="X1235" s="9"/>
      <c r="Y1235" s="9"/>
      <c r="AF1235" s="9"/>
      <c r="AG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</row>
    <row r="1236" spans="1:76" s="75" customFormat="1" x14ac:dyDescent="0.2">
      <c r="A1236" s="21"/>
      <c r="B1236" s="21"/>
      <c r="C1236" s="21"/>
      <c r="D1236" s="21"/>
      <c r="E1236" s="21"/>
      <c r="F1236" s="21"/>
      <c r="G1236" s="21"/>
      <c r="L1236" s="195"/>
      <c r="M1236" s="195"/>
      <c r="X1236" s="9"/>
      <c r="Y1236" s="9"/>
      <c r="AF1236" s="9"/>
      <c r="AG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</row>
    <row r="1237" spans="1:76" s="75" customFormat="1" x14ac:dyDescent="0.2">
      <c r="A1237" s="21"/>
      <c r="B1237" s="21"/>
      <c r="C1237" s="21"/>
      <c r="D1237" s="21"/>
      <c r="E1237" s="21"/>
      <c r="F1237" s="21"/>
      <c r="G1237" s="21"/>
      <c r="L1237" s="195"/>
      <c r="M1237" s="195"/>
      <c r="X1237" s="9"/>
      <c r="Y1237" s="9"/>
      <c r="AF1237" s="9"/>
      <c r="AG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</row>
    <row r="1238" spans="1:76" s="75" customFormat="1" x14ac:dyDescent="0.2">
      <c r="A1238" s="21"/>
      <c r="B1238" s="21"/>
      <c r="C1238" s="21"/>
      <c r="D1238" s="21"/>
      <c r="E1238" s="21"/>
      <c r="F1238" s="21"/>
      <c r="G1238" s="21"/>
      <c r="L1238" s="195"/>
      <c r="M1238" s="195"/>
      <c r="X1238" s="9"/>
      <c r="Y1238" s="9"/>
      <c r="AF1238" s="9"/>
      <c r="AG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</row>
    <row r="1239" spans="1:76" s="75" customFormat="1" x14ac:dyDescent="0.2">
      <c r="A1239" s="21"/>
      <c r="B1239" s="21"/>
      <c r="C1239" s="21"/>
      <c r="D1239" s="21"/>
      <c r="E1239" s="21"/>
      <c r="F1239" s="21"/>
      <c r="G1239" s="21"/>
      <c r="L1239" s="195"/>
      <c r="M1239" s="195"/>
      <c r="X1239" s="9"/>
      <c r="Y1239" s="9"/>
      <c r="AF1239" s="9"/>
      <c r="AG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</row>
    <row r="1240" spans="1:76" s="75" customFormat="1" x14ac:dyDescent="0.2">
      <c r="A1240" s="21"/>
      <c r="B1240" s="21"/>
      <c r="C1240" s="21"/>
      <c r="D1240" s="21"/>
      <c r="E1240" s="21"/>
      <c r="F1240" s="21"/>
      <c r="G1240" s="21"/>
      <c r="L1240" s="195"/>
      <c r="M1240" s="195"/>
      <c r="X1240" s="9"/>
      <c r="Y1240" s="9"/>
      <c r="AF1240" s="9"/>
      <c r="AG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</row>
    <row r="1241" spans="1:76" s="75" customFormat="1" x14ac:dyDescent="0.2">
      <c r="A1241" s="21"/>
      <c r="B1241" s="21"/>
      <c r="C1241" s="21"/>
      <c r="D1241" s="21"/>
      <c r="E1241" s="21"/>
      <c r="F1241" s="21"/>
      <c r="G1241" s="21"/>
      <c r="L1241" s="195"/>
      <c r="M1241" s="195"/>
      <c r="X1241" s="9"/>
      <c r="Y1241" s="9"/>
      <c r="AF1241" s="9"/>
      <c r="AG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</row>
    <row r="1242" spans="1:76" s="75" customFormat="1" x14ac:dyDescent="0.2">
      <c r="A1242" s="21"/>
      <c r="B1242" s="21"/>
      <c r="C1242" s="21"/>
      <c r="D1242" s="21"/>
      <c r="E1242" s="21"/>
      <c r="F1242" s="21"/>
      <c r="G1242" s="21"/>
      <c r="L1242" s="195"/>
      <c r="M1242" s="195"/>
      <c r="X1242" s="9"/>
      <c r="Y1242" s="9"/>
      <c r="AF1242" s="9"/>
      <c r="AG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</row>
    <row r="1243" spans="1:76" s="75" customFormat="1" x14ac:dyDescent="0.2">
      <c r="A1243" s="21"/>
      <c r="B1243" s="21"/>
      <c r="C1243" s="21"/>
      <c r="D1243" s="21"/>
      <c r="E1243" s="21"/>
      <c r="F1243" s="21"/>
      <c r="G1243" s="21"/>
      <c r="L1243" s="195"/>
      <c r="M1243" s="195"/>
      <c r="X1243" s="9"/>
      <c r="Y1243" s="9"/>
      <c r="AF1243" s="9"/>
      <c r="AG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</row>
    <row r="1244" spans="1:76" s="75" customFormat="1" x14ac:dyDescent="0.2">
      <c r="A1244" s="21"/>
      <c r="B1244" s="21"/>
      <c r="C1244" s="21"/>
      <c r="D1244" s="21"/>
      <c r="E1244" s="21"/>
      <c r="F1244" s="21"/>
      <c r="G1244" s="21"/>
      <c r="L1244" s="195"/>
      <c r="M1244" s="195"/>
      <c r="X1244" s="9"/>
      <c r="Y1244" s="9"/>
      <c r="AF1244" s="9"/>
      <c r="AG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</row>
    <row r="1245" spans="1:76" s="75" customFormat="1" x14ac:dyDescent="0.2">
      <c r="A1245" s="21"/>
      <c r="B1245" s="21"/>
      <c r="C1245" s="21"/>
      <c r="D1245" s="21"/>
      <c r="E1245" s="21"/>
      <c r="F1245" s="21"/>
      <c r="G1245" s="21"/>
      <c r="L1245" s="195"/>
      <c r="M1245" s="195"/>
      <c r="X1245" s="9"/>
      <c r="Y1245" s="9"/>
      <c r="AF1245" s="9"/>
      <c r="AG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</row>
    <row r="1246" spans="1:76" s="75" customFormat="1" x14ac:dyDescent="0.2">
      <c r="A1246" s="21"/>
      <c r="B1246" s="21"/>
      <c r="C1246" s="21"/>
      <c r="D1246" s="21"/>
      <c r="E1246" s="21"/>
      <c r="F1246" s="21"/>
      <c r="G1246" s="21"/>
      <c r="L1246" s="195"/>
      <c r="M1246" s="195"/>
      <c r="X1246" s="9"/>
      <c r="Y1246" s="9"/>
      <c r="AF1246" s="9"/>
      <c r="AG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</row>
    <row r="1247" spans="1:76" s="75" customFormat="1" x14ac:dyDescent="0.2">
      <c r="A1247" s="21"/>
      <c r="B1247" s="21"/>
      <c r="C1247" s="21"/>
      <c r="D1247" s="21"/>
      <c r="E1247" s="21"/>
      <c r="F1247" s="21"/>
      <c r="G1247" s="21"/>
      <c r="L1247" s="195"/>
      <c r="M1247" s="195"/>
      <c r="X1247" s="9"/>
      <c r="Y1247" s="9"/>
      <c r="AF1247" s="9"/>
      <c r="AG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</row>
    <row r="1248" spans="1:76" s="75" customFormat="1" x14ac:dyDescent="0.2">
      <c r="A1248" s="21"/>
      <c r="B1248" s="21"/>
      <c r="C1248" s="21"/>
      <c r="D1248" s="21"/>
      <c r="E1248" s="21"/>
      <c r="F1248" s="21"/>
      <c r="G1248" s="21"/>
      <c r="L1248" s="195"/>
      <c r="M1248" s="195"/>
      <c r="X1248" s="9"/>
      <c r="Y1248" s="9"/>
      <c r="AF1248" s="9"/>
      <c r="AG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</row>
    <row r="1249" spans="1:76" s="75" customFormat="1" x14ac:dyDescent="0.2">
      <c r="A1249" s="21"/>
      <c r="B1249" s="21"/>
      <c r="C1249" s="21"/>
      <c r="D1249" s="21"/>
      <c r="E1249" s="21"/>
      <c r="F1249" s="21"/>
      <c r="G1249" s="21"/>
      <c r="L1249" s="195"/>
      <c r="M1249" s="195"/>
      <c r="X1249" s="9"/>
      <c r="Y1249" s="9"/>
      <c r="AF1249" s="9"/>
      <c r="AG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</row>
    <row r="1250" spans="1:76" s="75" customFormat="1" x14ac:dyDescent="0.2">
      <c r="A1250" s="21"/>
      <c r="B1250" s="21"/>
      <c r="C1250" s="21"/>
      <c r="D1250" s="21"/>
      <c r="E1250" s="21"/>
      <c r="F1250" s="21"/>
      <c r="G1250" s="21"/>
      <c r="L1250" s="195"/>
      <c r="M1250" s="195"/>
      <c r="X1250" s="9"/>
      <c r="Y1250" s="9"/>
      <c r="AF1250" s="9"/>
      <c r="AG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</row>
    <row r="1251" spans="1:76" s="75" customFormat="1" x14ac:dyDescent="0.2">
      <c r="A1251" s="21"/>
      <c r="B1251" s="21"/>
      <c r="C1251" s="21"/>
      <c r="D1251" s="21"/>
      <c r="E1251" s="21"/>
      <c r="F1251" s="21"/>
      <c r="G1251" s="21"/>
      <c r="L1251" s="195"/>
      <c r="M1251" s="195"/>
      <c r="X1251" s="9"/>
      <c r="Y1251" s="9"/>
      <c r="AF1251" s="9"/>
      <c r="AG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</row>
    <row r="1252" spans="1:76" s="75" customFormat="1" x14ac:dyDescent="0.2">
      <c r="A1252" s="21"/>
      <c r="B1252" s="21"/>
      <c r="C1252" s="21"/>
      <c r="D1252" s="21"/>
      <c r="E1252" s="21"/>
      <c r="F1252" s="21"/>
      <c r="G1252" s="21"/>
      <c r="L1252" s="195"/>
      <c r="M1252" s="195"/>
      <c r="X1252" s="9"/>
      <c r="Y1252" s="9"/>
      <c r="AF1252" s="9"/>
      <c r="AG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</row>
    <row r="1253" spans="1:76" s="75" customFormat="1" x14ac:dyDescent="0.2">
      <c r="A1253" s="21"/>
      <c r="B1253" s="21"/>
      <c r="C1253" s="21"/>
      <c r="D1253" s="21"/>
      <c r="E1253" s="21"/>
      <c r="F1253" s="21"/>
      <c r="G1253" s="21"/>
      <c r="L1253" s="195"/>
      <c r="M1253" s="195"/>
      <c r="X1253" s="9"/>
      <c r="Y1253" s="9"/>
      <c r="AF1253" s="9"/>
      <c r="AG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</row>
    <row r="1254" spans="1:76" s="75" customFormat="1" x14ac:dyDescent="0.2">
      <c r="A1254" s="21"/>
      <c r="B1254" s="21"/>
      <c r="C1254" s="21"/>
      <c r="D1254" s="21"/>
      <c r="E1254" s="21"/>
      <c r="F1254" s="21"/>
      <c r="G1254" s="21"/>
      <c r="L1254" s="195"/>
      <c r="M1254" s="195"/>
      <c r="X1254" s="9"/>
      <c r="Y1254" s="9"/>
      <c r="AF1254" s="9"/>
      <c r="AG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</row>
    <row r="1255" spans="1:76" s="75" customFormat="1" x14ac:dyDescent="0.2">
      <c r="A1255" s="21"/>
      <c r="B1255" s="21"/>
      <c r="C1255" s="21"/>
      <c r="D1255" s="21"/>
      <c r="E1255" s="21"/>
      <c r="F1255" s="21"/>
      <c r="G1255" s="21"/>
      <c r="L1255" s="195"/>
      <c r="M1255" s="195"/>
      <c r="X1255" s="9"/>
      <c r="Y1255" s="9"/>
      <c r="AF1255" s="9"/>
      <c r="AG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</row>
    <row r="1256" spans="1:76" s="75" customFormat="1" x14ac:dyDescent="0.2">
      <c r="A1256" s="21"/>
      <c r="B1256" s="21"/>
      <c r="C1256" s="21"/>
      <c r="D1256" s="21"/>
      <c r="E1256" s="21"/>
      <c r="F1256" s="21"/>
      <c r="G1256" s="21"/>
      <c r="L1256" s="195"/>
      <c r="M1256" s="195"/>
      <c r="X1256" s="9"/>
      <c r="Y1256" s="9"/>
      <c r="AF1256" s="9"/>
      <c r="AG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</row>
    <row r="1257" spans="1:76" s="75" customFormat="1" x14ac:dyDescent="0.2">
      <c r="A1257" s="21"/>
      <c r="B1257" s="21"/>
      <c r="C1257" s="21"/>
      <c r="D1257" s="21"/>
      <c r="E1257" s="21"/>
      <c r="F1257" s="21"/>
      <c r="G1257" s="21"/>
      <c r="L1257" s="195"/>
      <c r="M1257" s="195"/>
      <c r="X1257" s="9"/>
      <c r="Y1257" s="9"/>
      <c r="AF1257" s="9"/>
      <c r="AG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</row>
    <row r="1258" spans="1:76" s="75" customFormat="1" x14ac:dyDescent="0.2">
      <c r="A1258" s="21"/>
      <c r="B1258" s="21"/>
      <c r="C1258" s="21"/>
      <c r="D1258" s="21"/>
      <c r="E1258" s="21"/>
      <c r="F1258" s="21"/>
      <c r="G1258" s="21"/>
      <c r="L1258" s="195"/>
      <c r="M1258" s="195"/>
      <c r="X1258" s="9"/>
      <c r="Y1258" s="9"/>
      <c r="AF1258" s="9"/>
      <c r="AG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</row>
    <row r="1259" spans="1:76" s="75" customFormat="1" x14ac:dyDescent="0.2">
      <c r="A1259" s="21"/>
      <c r="B1259" s="21"/>
      <c r="C1259" s="21"/>
      <c r="D1259" s="21"/>
      <c r="E1259" s="21"/>
      <c r="F1259" s="21"/>
      <c r="G1259" s="21"/>
      <c r="L1259" s="195"/>
      <c r="M1259" s="195"/>
      <c r="X1259" s="9"/>
      <c r="Y1259" s="9"/>
      <c r="AF1259" s="9"/>
      <c r="AG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</row>
    <row r="1260" spans="1:76" s="75" customFormat="1" x14ac:dyDescent="0.2">
      <c r="A1260" s="21"/>
      <c r="B1260" s="21"/>
      <c r="C1260" s="21"/>
      <c r="D1260" s="21"/>
      <c r="E1260" s="21"/>
      <c r="F1260" s="21"/>
      <c r="G1260" s="21"/>
      <c r="L1260" s="195"/>
      <c r="M1260" s="195"/>
      <c r="X1260" s="9"/>
      <c r="Y1260" s="9"/>
      <c r="AF1260" s="9"/>
      <c r="AG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</row>
    <row r="1261" spans="1:76" s="75" customFormat="1" x14ac:dyDescent="0.2">
      <c r="A1261" s="21"/>
      <c r="B1261" s="21"/>
      <c r="C1261" s="21"/>
      <c r="D1261" s="21"/>
      <c r="E1261" s="21"/>
      <c r="F1261" s="21"/>
      <c r="G1261" s="21"/>
      <c r="L1261" s="195"/>
      <c r="M1261" s="195"/>
      <c r="X1261" s="9"/>
      <c r="Y1261" s="9"/>
      <c r="AF1261" s="9"/>
      <c r="AG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</row>
    <row r="1262" spans="1:76" s="75" customFormat="1" x14ac:dyDescent="0.2">
      <c r="A1262" s="21"/>
      <c r="B1262" s="21"/>
      <c r="C1262" s="21"/>
      <c r="D1262" s="21"/>
      <c r="E1262" s="21"/>
      <c r="F1262" s="21"/>
      <c r="G1262" s="21"/>
      <c r="L1262" s="195"/>
      <c r="M1262" s="195"/>
      <c r="X1262" s="9"/>
      <c r="Y1262" s="9"/>
      <c r="AF1262" s="9"/>
      <c r="AG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</row>
    <row r="1263" spans="1:76" s="75" customFormat="1" x14ac:dyDescent="0.2">
      <c r="A1263" s="21"/>
      <c r="B1263" s="21"/>
      <c r="C1263" s="21"/>
      <c r="D1263" s="21"/>
      <c r="E1263" s="21"/>
      <c r="F1263" s="21"/>
      <c r="G1263" s="21"/>
      <c r="L1263" s="195"/>
      <c r="M1263" s="195"/>
      <c r="X1263" s="9"/>
      <c r="Y1263" s="9"/>
      <c r="AF1263" s="9"/>
      <c r="AG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</row>
    <row r="1264" spans="1:76" s="75" customFormat="1" x14ac:dyDescent="0.2">
      <c r="A1264" s="21"/>
      <c r="B1264" s="21"/>
      <c r="C1264" s="21"/>
      <c r="D1264" s="21"/>
      <c r="E1264" s="21"/>
      <c r="F1264" s="21"/>
      <c r="G1264" s="21"/>
      <c r="L1264" s="195"/>
      <c r="M1264" s="195"/>
      <c r="X1264" s="9"/>
      <c r="Y1264" s="9"/>
      <c r="AF1264" s="9"/>
      <c r="AG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</row>
    <row r="1265" spans="1:76" s="75" customFormat="1" x14ac:dyDescent="0.2">
      <c r="A1265" s="21"/>
      <c r="B1265" s="21"/>
      <c r="C1265" s="21"/>
      <c r="D1265" s="21"/>
      <c r="E1265" s="21"/>
      <c r="F1265" s="21"/>
      <c r="G1265" s="21"/>
      <c r="L1265" s="195"/>
      <c r="M1265" s="195"/>
      <c r="X1265" s="9"/>
      <c r="Y1265" s="9"/>
      <c r="AF1265" s="9"/>
      <c r="AG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</row>
    <row r="1266" spans="1:76" s="75" customFormat="1" x14ac:dyDescent="0.2">
      <c r="A1266" s="21"/>
      <c r="B1266" s="21"/>
      <c r="C1266" s="21"/>
      <c r="D1266" s="21"/>
      <c r="E1266" s="21"/>
      <c r="F1266" s="21"/>
      <c r="G1266" s="21"/>
      <c r="L1266" s="195"/>
      <c r="M1266" s="195"/>
      <c r="X1266" s="9"/>
      <c r="Y1266" s="9"/>
      <c r="AF1266" s="9"/>
      <c r="AG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</row>
    <row r="1267" spans="1:76" s="75" customFormat="1" x14ac:dyDescent="0.2">
      <c r="A1267" s="21"/>
      <c r="B1267" s="21"/>
      <c r="C1267" s="21"/>
      <c r="D1267" s="21"/>
      <c r="E1267" s="21"/>
      <c r="F1267" s="21"/>
      <c r="G1267" s="21"/>
      <c r="L1267" s="195"/>
      <c r="M1267" s="195"/>
      <c r="X1267" s="9"/>
      <c r="Y1267" s="9"/>
      <c r="AF1267" s="9"/>
      <c r="AG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</row>
    <row r="1268" spans="1:76" s="75" customFormat="1" x14ac:dyDescent="0.2">
      <c r="A1268" s="21"/>
      <c r="B1268" s="21"/>
      <c r="C1268" s="21"/>
      <c r="D1268" s="21"/>
      <c r="E1268" s="21"/>
      <c r="F1268" s="21"/>
      <c r="G1268" s="21"/>
      <c r="L1268" s="195"/>
      <c r="M1268" s="195"/>
      <c r="X1268" s="9"/>
      <c r="Y1268" s="9"/>
      <c r="AF1268" s="9"/>
      <c r="AG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</row>
    <row r="1269" spans="1:76" s="75" customFormat="1" x14ac:dyDescent="0.2">
      <c r="A1269" s="21"/>
      <c r="B1269" s="21"/>
      <c r="C1269" s="21"/>
      <c r="D1269" s="21"/>
      <c r="E1269" s="21"/>
      <c r="F1269" s="21"/>
      <c r="G1269" s="21"/>
      <c r="L1269" s="195"/>
      <c r="M1269" s="195"/>
      <c r="X1269" s="9"/>
      <c r="Y1269" s="9"/>
      <c r="AF1269" s="9"/>
      <c r="AG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</row>
    <row r="1270" spans="1:76" s="75" customFormat="1" x14ac:dyDescent="0.2">
      <c r="A1270" s="21"/>
      <c r="B1270" s="21"/>
      <c r="C1270" s="21"/>
      <c r="D1270" s="21"/>
      <c r="E1270" s="21"/>
      <c r="F1270" s="21"/>
      <c r="G1270" s="21"/>
      <c r="L1270" s="195"/>
      <c r="M1270" s="195"/>
      <c r="X1270" s="9"/>
      <c r="Y1270" s="9"/>
      <c r="AF1270" s="9"/>
      <c r="AG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</row>
    <row r="1271" spans="1:76" s="75" customFormat="1" x14ac:dyDescent="0.2">
      <c r="A1271" s="21"/>
      <c r="B1271" s="21"/>
      <c r="C1271" s="21"/>
      <c r="D1271" s="21"/>
      <c r="E1271" s="21"/>
      <c r="F1271" s="21"/>
      <c r="G1271" s="21"/>
      <c r="L1271" s="195"/>
      <c r="M1271" s="195"/>
      <c r="X1271" s="9"/>
      <c r="Y1271" s="9"/>
      <c r="AF1271" s="9"/>
      <c r="AG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</row>
    <row r="1272" spans="1:76" s="75" customFormat="1" x14ac:dyDescent="0.2">
      <c r="A1272" s="21"/>
      <c r="B1272" s="21"/>
      <c r="C1272" s="21"/>
      <c r="D1272" s="21"/>
      <c r="E1272" s="21"/>
      <c r="F1272" s="21"/>
      <c r="G1272" s="21"/>
      <c r="L1272" s="195"/>
      <c r="M1272" s="195"/>
      <c r="X1272" s="9"/>
      <c r="Y1272" s="9"/>
      <c r="AF1272" s="9"/>
      <c r="AG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</row>
    <row r="1273" spans="1:76" s="75" customFormat="1" x14ac:dyDescent="0.2">
      <c r="A1273" s="21"/>
      <c r="B1273" s="21"/>
      <c r="C1273" s="21"/>
      <c r="D1273" s="21"/>
      <c r="E1273" s="21"/>
      <c r="F1273" s="21"/>
      <c r="G1273" s="21"/>
      <c r="L1273" s="195"/>
      <c r="M1273" s="195"/>
      <c r="X1273" s="9"/>
      <c r="Y1273" s="9"/>
      <c r="AF1273" s="9"/>
      <c r="AG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</row>
    <row r="1274" spans="1:76" s="75" customFormat="1" x14ac:dyDescent="0.2">
      <c r="A1274" s="21"/>
      <c r="B1274" s="21"/>
      <c r="C1274" s="21"/>
      <c r="D1274" s="21"/>
      <c r="E1274" s="21"/>
      <c r="F1274" s="21"/>
      <c r="G1274" s="21"/>
      <c r="L1274" s="195"/>
      <c r="M1274" s="195"/>
      <c r="X1274" s="9"/>
      <c r="Y1274" s="9"/>
      <c r="AF1274" s="9"/>
      <c r="AG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</row>
    <row r="1275" spans="1:76" s="75" customFormat="1" x14ac:dyDescent="0.2">
      <c r="A1275" s="21"/>
      <c r="B1275" s="21"/>
      <c r="C1275" s="21"/>
      <c r="D1275" s="21"/>
      <c r="E1275" s="21"/>
      <c r="F1275" s="21"/>
      <c r="G1275" s="21"/>
      <c r="L1275" s="195"/>
      <c r="M1275" s="195"/>
      <c r="X1275" s="9"/>
      <c r="Y1275" s="9"/>
      <c r="AF1275" s="9"/>
      <c r="AG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</row>
    <row r="1276" spans="1:76" s="75" customFormat="1" x14ac:dyDescent="0.2">
      <c r="A1276" s="21"/>
      <c r="B1276" s="21"/>
      <c r="C1276" s="21"/>
      <c r="D1276" s="21"/>
      <c r="E1276" s="21"/>
      <c r="F1276" s="21"/>
      <c r="G1276" s="21"/>
      <c r="L1276" s="195"/>
      <c r="M1276" s="195"/>
      <c r="X1276" s="9"/>
      <c r="Y1276" s="9"/>
      <c r="AF1276" s="9"/>
      <c r="AG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</row>
    <row r="1277" spans="1:76" s="75" customFormat="1" x14ac:dyDescent="0.2">
      <c r="A1277" s="21"/>
      <c r="B1277" s="21"/>
      <c r="C1277" s="21"/>
      <c r="D1277" s="21"/>
      <c r="E1277" s="21"/>
      <c r="F1277" s="21"/>
      <c r="G1277" s="21"/>
      <c r="L1277" s="195"/>
      <c r="M1277" s="195"/>
      <c r="X1277" s="9"/>
      <c r="Y1277" s="9"/>
      <c r="AF1277" s="9"/>
      <c r="AG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</row>
    <row r="1278" spans="1:76" s="75" customFormat="1" x14ac:dyDescent="0.2">
      <c r="A1278" s="21"/>
      <c r="B1278" s="21"/>
      <c r="C1278" s="21"/>
      <c r="D1278" s="21"/>
      <c r="E1278" s="21"/>
      <c r="F1278" s="21"/>
      <c r="G1278" s="21"/>
      <c r="L1278" s="195"/>
      <c r="M1278" s="195"/>
      <c r="X1278" s="9"/>
      <c r="Y1278" s="9"/>
      <c r="AF1278" s="9"/>
      <c r="AG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</row>
    <row r="1279" spans="1:76" s="75" customFormat="1" x14ac:dyDescent="0.2">
      <c r="A1279" s="21"/>
      <c r="B1279" s="21"/>
      <c r="C1279" s="21"/>
      <c r="D1279" s="21"/>
      <c r="E1279" s="21"/>
      <c r="F1279" s="21"/>
      <c r="G1279" s="21"/>
      <c r="L1279" s="195"/>
      <c r="M1279" s="195"/>
      <c r="X1279" s="9"/>
      <c r="Y1279" s="9"/>
      <c r="AF1279" s="9"/>
      <c r="AG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</row>
    <row r="1280" spans="1:76" s="75" customFormat="1" x14ac:dyDescent="0.2">
      <c r="A1280" s="21"/>
      <c r="B1280" s="21"/>
      <c r="C1280" s="21"/>
      <c r="D1280" s="21"/>
      <c r="E1280" s="21"/>
      <c r="F1280" s="21"/>
      <c r="G1280" s="21"/>
      <c r="L1280" s="195"/>
      <c r="M1280" s="195"/>
      <c r="X1280" s="9"/>
      <c r="Y1280" s="9"/>
      <c r="AF1280" s="9"/>
      <c r="AG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</row>
    <row r="1281" spans="1:76" s="75" customFormat="1" x14ac:dyDescent="0.2">
      <c r="A1281" s="21"/>
      <c r="B1281" s="21"/>
      <c r="C1281" s="21"/>
      <c r="D1281" s="21"/>
      <c r="E1281" s="21"/>
      <c r="F1281" s="21"/>
      <c r="G1281" s="21"/>
      <c r="L1281" s="195"/>
      <c r="M1281" s="195"/>
      <c r="X1281" s="9"/>
      <c r="Y1281" s="9"/>
      <c r="AF1281" s="9"/>
      <c r="AG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</row>
    <row r="1282" spans="1:76" s="75" customFormat="1" x14ac:dyDescent="0.2">
      <c r="A1282" s="21"/>
      <c r="B1282" s="21"/>
      <c r="C1282" s="21"/>
      <c r="D1282" s="21"/>
      <c r="E1282" s="21"/>
      <c r="F1282" s="21"/>
      <c r="G1282" s="21"/>
      <c r="L1282" s="195"/>
      <c r="M1282" s="195"/>
      <c r="X1282" s="9"/>
      <c r="Y1282" s="9"/>
      <c r="AF1282" s="9"/>
      <c r="AG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</row>
    <row r="1283" spans="1:76" s="75" customFormat="1" x14ac:dyDescent="0.2">
      <c r="A1283" s="21"/>
      <c r="B1283" s="21"/>
      <c r="C1283" s="21"/>
      <c r="D1283" s="21"/>
      <c r="E1283" s="21"/>
      <c r="F1283" s="21"/>
      <c r="G1283" s="21"/>
      <c r="L1283" s="195"/>
      <c r="M1283" s="195"/>
      <c r="X1283" s="9"/>
      <c r="Y1283" s="9"/>
      <c r="AF1283" s="9"/>
      <c r="AG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</row>
    <row r="1284" spans="1:76" s="75" customFormat="1" x14ac:dyDescent="0.2">
      <c r="A1284" s="21"/>
      <c r="B1284" s="21"/>
      <c r="C1284" s="21"/>
      <c r="D1284" s="21"/>
      <c r="E1284" s="21"/>
      <c r="F1284" s="21"/>
      <c r="G1284" s="21"/>
      <c r="L1284" s="195"/>
      <c r="M1284" s="195"/>
      <c r="X1284" s="9"/>
      <c r="Y1284" s="9"/>
      <c r="AF1284" s="9"/>
      <c r="AG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</row>
    <row r="1285" spans="1:76" s="75" customFormat="1" x14ac:dyDescent="0.2">
      <c r="A1285" s="21"/>
      <c r="B1285" s="21"/>
      <c r="C1285" s="21"/>
      <c r="D1285" s="21"/>
      <c r="E1285" s="21"/>
      <c r="F1285" s="21"/>
      <c r="G1285" s="21"/>
      <c r="L1285" s="195"/>
      <c r="M1285" s="195"/>
      <c r="X1285" s="9"/>
      <c r="Y1285" s="9"/>
      <c r="AF1285" s="9"/>
      <c r="AG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</row>
    <row r="1286" spans="1:76" s="75" customFormat="1" x14ac:dyDescent="0.2">
      <c r="A1286" s="21"/>
      <c r="B1286" s="21"/>
      <c r="C1286" s="21"/>
      <c r="D1286" s="21"/>
      <c r="E1286" s="21"/>
      <c r="F1286" s="21"/>
      <c r="G1286" s="21"/>
      <c r="L1286" s="195"/>
      <c r="M1286" s="195"/>
      <c r="X1286" s="9"/>
      <c r="Y1286" s="9"/>
      <c r="AF1286" s="9"/>
      <c r="AG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</row>
    <row r="1287" spans="1:76" s="75" customFormat="1" x14ac:dyDescent="0.2">
      <c r="A1287" s="21"/>
      <c r="B1287" s="21"/>
      <c r="C1287" s="21"/>
      <c r="D1287" s="21"/>
      <c r="E1287" s="21"/>
      <c r="F1287" s="21"/>
      <c r="G1287" s="21"/>
      <c r="L1287" s="195"/>
      <c r="M1287" s="195"/>
      <c r="X1287" s="9"/>
      <c r="Y1287" s="9"/>
      <c r="AF1287" s="9"/>
      <c r="AG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</row>
    <row r="1288" spans="1:76" s="75" customFormat="1" x14ac:dyDescent="0.2">
      <c r="A1288" s="21"/>
      <c r="B1288" s="21"/>
      <c r="C1288" s="21"/>
      <c r="D1288" s="21"/>
      <c r="E1288" s="21"/>
      <c r="F1288" s="21"/>
      <c r="G1288" s="21"/>
      <c r="L1288" s="195"/>
      <c r="M1288" s="195"/>
      <c r="X1288" s="9"/>
      <c r="Y1288" s="9"/>
      <c r="AF1288" s="9"/>
      <c r="AG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</row>
    <row r="1289" spans="1:76" s="75" customFormat="1" x14ac:dyDescent="0.2">
      <c r="A1289" s="21"/>
      <c r="B1289" s="21"/>
      <c r="C1289" s="21"/>
      <c r="D1289" s="21"/>
      <c r="E1289" s="21"/>
      <c r="F1289" s="21"/>
      <c r="G1289" s="21"/>
      <c r="L1289" s="195"/>
      <c r="M1289" s="195"/>
      <c r="X1289" s="9"/>
      <c r="Y1289" s="9"/>
      <c r="AF1289" s="9"/>
      <c r="AG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</row>
    <row r="1290" spans="1:76" s="75" customFormat="1" x14ac:dyDescent="0.2">
      <c r="A1290" s="21"/>
      <c r="B1290" s="21"/>
      <c r="C1290" s="21"/>
      <c r="D1290" s="21"/>
      <c r="E1290" s="21"/>
      <c r="F1290" s="21"/>
      <c r="G1290" s="21"/>
      <c r="L1290" s="195"/>
      <c r="M1290" s="195"/>
      <c r="X1290" s="9"/>
      <c r="Y1290" s="9"/>
      <c r="AF1290" s="9"/>
      <c r="AG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</row>
    <row r="1291" spans="1:76" s="75" customFormat="1" x14ac:dyDescent="0.2">
      <c r="A1291" s="21"/>
      <c r="B1291" s="21"/>
      <c r="C1291" s="21"/>
      <c r="D1291" s="21"/>
      <c r="E1291" s="21"/>
      <c r="F1291" s="21"/>
      <c r="G1291" s="21"/>
      <c r="L1291" s="195"/>
      <c r="M1291" s="195"/>
      <c r="X1291" s="9"/>
      <c r="Y1291" s="9"/>
      <c r="AF1291" s="9"/>
      <c r="AG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</row>
    <row r="1292" spans="1:76" s="75" customFormat="1" x14ac:dyDescent="0.2">
      <c r="A1292" s="21"/>
      <c r="B1292" s="21"/>
      <c r="C1292" s="21"/>
      <c r="D1292" s="21"/>
      <c r="E1292" s="21"/>
      <c r="F1292" s="21"/>
      <c r="G1292" s="21"/>
      <c r="L1292" s="195"/>
      <c r="M1292" s="195"/>
      <c r="X1292" s="9"/>
      <c r="Y1292" s="9"/>
      <c r="AF1292" s="9"/>
      <c r="AG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</row>
    <row r="1293" spans="1:76" s="75" customFormat="1" x14ac:dyDescent="0.2">
      <c r="A1293" s="21"/>
      <c r="B1293" s="21"/>
      <c r="C1293" s="21"/>
      <c r="D1293" s="21"/>
      <c r="E1293" s="21"/>
      <c r="F1293" s="21"/>
      <c r="G1293" s="21"/>
      <c r="L1293" s="195"/>
      <c r="M1293" s="195"/>
      <c r="X1293" s="9"/>
      <c r="Y1293" s="9"/>
      <c r="AF1293" s="9"/>
      <c r="AG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</row>
    <row r="1294" spans="1:76" s="75" customFormat="1" x14ac:dyDescent="0.2">
      <c r="A1294" s="21"/>
      <c r="B1294" s="21"/>
      <c r="C1294" s="21"/>
      <c r="D1294" s="21"/>
      <c r="E1294" s="21"/>
      <c r="F1294" s="21"/>
      <c r="G1294" s="21"/>
      <c r="L1294" s="195"/>
      <c r="M1294" s="195"/>
      <c r="X1294" s="9"/>
      <c r="Y1294" s="9"/>
      <c r="AF1294" s="9"/>
      <c r="AG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</row>
    <row r="1295" spans="1:76" s="75" customFormat="1" x14ac:dyDescent="0.2">
      <c r="A1295" s="21"/>
      <c r="B1295" s="21"/>
      <c r="C1295" s="21"/>
      <c r="D1295" s="21"/>
      <c r="E1295" s="21"/>
      <c r="F1295" s="21"/>
      <c r="G1295" s="21"/>
      <c r="L1295" s="195"/>
      <c r="M1295" s="195"/>
      <c r="X1295" s="9"/>
      <c r="Y1295" s="9"/>
      <c r="AF1295" s="9"/>
      <c r="AG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</row>
    <row r="1296" spans="1:76" s="75" customFormat="1" x14ac:dyDescent="0.2">
      <c r="A1296" s="21"/>
      <c r="B1296" s="21"/>
      <c r="C1296" s="21"/>
      <c r="D1296" s="21"/>
      <c r="E1296" s="21"/>
      <c r="F1296" s="21"/>
      <c r="G1296" s="21"/>
      <c r="L1296" s="195"/>
      <c r="M1296" s="195"/>
      <c r="X1296" s="9"/>
      <c r="Y1296" s="9"/>
      <c r="AF1296" s="9"/>
      <c r="AG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</row>
    <row r="1297" spans="1:76" s="75" customFormat="1" x14ac:dyDescent="0.2">
      <c r="A1297" s="21"/>
      <c r="B1297" s="21"/>
      <c r="C1297" s="21"/>
      <c r="D1297" s="21"/>
      <c r="E1297" s="21"/>
      <c r="F1297" s="21"/>
      <c r="G1297" s="21"/>
      <c r="L1297" s="195"/>
      <c r="M1297" s="195"/>
      <c r="X1297" s="9"/>
      <c r="Y1297" s="9"/>
      <c r="AF1297" s="9"/>
      <c r="AG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</row>
    <row r="1298" spans="1:76" s="75" customFormat="1" x14ac:dyDescent="0.2">
      <c r="A1298" s="21"/>
      <c r="B1298" s="21"/>
      <c r="C1298" s="21"/>
      <c r="D1298" s="21"/>
      <c r="E1298" s="21"/>
      <c r="F1298" s="21"/>
      <c r="G1298" s="21"/>
      <c r="L1298" s="195"/>
      <c r="M1298" s="195"/>
      <c r="X1298" s="9"/>
      <c r="Y1298" s="9"/>
      <c r="AF1298" s="9"/>
      <c r="AG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</row>
    <row r="1299" spans="1:76" s="75" customFormat="1" x14ac:dyDescent="0.2">
      <c r="A1299" s="21"/>
      <c r="B1299" s="21"/>
      <c r="C1299" s="21"/>
      <c r="D1299" s="21"/>
      <c r="E1299" s="21"/>
      <c r="F1299" s="21"/>
      <c r="G1299" s="21"/>
      <c r="L1299" s="195"/>
      <c r="M1299" s="195"/>
      <c r="X1299" s="9"/>
      <c r="Y1299" s="9"/>
      <c r="AF1299" s="9"/>
      <c r="AG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</row>
    <row r="1300" spans="1:76" s="75" customFormat="1" x14ac:dyDescent="0.2">
      <c r="A1300" s="21"/>
      <c r="B1300" s="21"/>
      <c r="C1300" s="21"/>
      <c r="D1300" s="21"/>
      <c r="E1300" s="21"/>
      <c r="F1300" s="21"/>
      <c r="G1300" s="21"/>
      <c r="L1300" s="195"/>
      <c r="M1300" s="195"/>
      <c r="X1300" s="9"/>
      <c r="Y1300" s="9"/>
      <c r="AF1300" s="9"/>
      <c r="AG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</row>
    <row r="1301" spans="1:76" s="75" customFormat="1" x14ac:dyDescent="0.2">
      <c r="A1301" s="21"/>
      <c r="B1301" s="21"/>
      <c r="C1301" s="21"/>
      <c r="D1301" s="21"/>
      <c r="E1301" s="21"/>
      <c r="F1301" s="21"/>
      <c r="G1301" s="21"/>
      <c r="L1301" s="195"/>
      <c r="M1301" s="195"/>
      <c r="X1301" s="9"/>
      <c r="Y1301" s="9"/>
      <c r="AF1301" s="9"/>
      <c r="AG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</row>
    <row r="1302" spans="1:76" s="75" customFormat="1" x14ac:dyDescent="0.2">
      <c r="A1302" s="21"/>
      <c r="B1302" s="21"/>
      <c r="C1302" s="21"/>
      <c r="D1302" s="21"/>
      <c r="E1302" s="21"/>
      <c r="F1302" s="21"/>
      <c r="G1302" s="21"/>
      <c r="L1302" s="195"/>
      <c r="M1302" s="195"/>
      <c r="X1302" s="9"/>
      <c r="Y1302" s="9"/>
      <c r="AF1302" s="9"/>
      <c r="AG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</row>
    <row r="1303" spans="1:76" s="75" customFormat="1" x14ac:dyDescent="0.2">
      <c r="A1303" s="21"/>
      <c r="B1303" s="21"/>
      <c r="C1303" s="21"/>
      <c r="D1303" s="21"/>
      <c r="E1303" s="21"/>
      <c r="F1303" s="21"/>
      <c r="G1303" s="21"/>
      <c r="L1303" s="195"/>
      <c r="M1303" s="195"/>
      <c r="X1303" s="9"/>
      <c r="Y1303" s="9"/>
      <c r="AF1303" s="9"/>
      <c r="AG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</row>
    <row r="1304" spans="1:76" s="75" customFormat="1" x14ac:dyDescent="0.2">
      <c r="A1304" s="21"/>
      <c r="B1304" s="21"/>
      <c r="C1304" s="21"/>
      <c r="D1304" s="21"/>
      <c r="E1304" s="21"/>
      <c r="F1304" s="21"/>
      <c r="G1304" s="21"/>
      <c r="L1304" s="195"/>
      <c r="M1304" s="195"/>
      <c r="X1304" s="9"/>
      <c r="Y1304" s="9"/>
      <c r="AF1304" s="9"/>
      <c r="AG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</row>
    <row r="1305" spans="1:76" s="75" customFormat="1" x14ac:dyDescent="0.2">
      <c r="A1305" s="21"/>
      <c r="B1305" s="21"/>
      <c r="C1305" s="21"/>
      <c r="D1305" s="21"/>
      <c r="E1305" s="21"/>
      <c r="F1305" s="21"/>
      <c r="G1305" s="21"/>
      <c r="L1305" s="195"/>
      <c r="M1305" s="195"/>
      <c r="X1305" s="9"/>
      <c r="Y1305" s="9"/>
      <c r="AF1305" s="9"/>
      <c r="AG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</row>
    <row r="1306" spans="1:76" s="75" customFormat="1" x14ac:dyDescent="0.2">
      <c r="A1306" s="21"/>
      <c r="B1306" s="21"/>
      <c r="C1306" s="21"/>
      <c r="D1306" s="21"/>
      <c r="E1306" s="21"/>
      <c r="F1306" s="21"/>
      <c r="G1306" s="21"/>
      <c r="L1306" s="195"/>
      <c r="M1306" s="195"/>
      <c r="X1306" s="9"/>
      <c r="Y1306" s="9"/>
      <c r="AF1306" s="9"/>
      <c r="AG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</row>
    <row r="1307" spans="1:76" s="75" customFormat="1" x14ac:dyDescent="0.2">
      <c r="A1307" s="21"/>
      <c r="B1307" s="21"/>
      <c r="C1307" s="21"/>
      <c r="D1307" s="21"/>
      <c r="E1307" s="21"/>
      <c r="F1307" s="21"/>
      <c r="G1307" s="21"/>
      <c r="L1307" s="195"/>
      <c r="M1307" s="195"/>
      <c r="X1307" s="9"/>
      <c r="Y1307" s="9"/>
      <c r="AF1307" s="9"/>
      <c r="AG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</row>
    <row r="1308" spans="1:76" s="75" customFormat="1" x14ac:dyDescent="0.2">
      <c r="A1308" s="21"/>
      <c r="B1308" s="21"/>
      <c r="C1308" s="21"/>
      <c r="D1308" s="21"/>
      <c r="E1308" s="21"/>
      <c r="F1308" s="21"/>
      <c r="G1308" s="21"/>
      <c r="L1308" s="195"/>
      <c r="M1308" s="195"/>
      <c r="X1308" s="9"/>
      <c r="Y1308" s="9"/>
      <c r="AF1308" s="9"/>
      <c r="AG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</row>
    <row r="1309" spans="1:76" s="75" customFormat="1" x14ac:dyDescent="0.2">
      <c r="A1309" s="21"/>
      <c r="B1309" s="21"/>
      <c r="C1309" s="21"/>
      <c r="D1309" s="21"/>
      <c r="E1309" s="21"/>
      <c r="F1309" s="21"/>
      <c r="G1309" s="21"/>
      <c r="L1309" s="195"/>
      <c r="M1309" s="195"/>
      <c r="X1309" s="9"/>
      <c r="Y1309" s="9"/>
      <c r="AF1309" s="9"/>
      <c r="AG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</row>
    <row r="1310" spans="1:76" s="75" customFormat="1" x14ac:dyDescent="0.2">
      <c r="A1310" s="21"/>
      <c r="B1310" s="21"/>
      <c r="C1310" s="21"/>
      <c r="D1310" s="21"/>
      <c r="E1310" s="21"/>
      <c r="F1310" s="21"/>
      <c r="G1310" s="21"/>
      <c r="L1310" s="195"/>
      <c r="M1310" s="195"/>
      <c r="X1310" s="9"/>
      <c r="Y1310" s="9"/>
      <c r="AF1310" s="9"/>
      <c r="AG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</row>
    <row r="1311" spans="1:76" s="75" customFormat="1" x14ac:dyDescent="0.2">
      <c r="A1311" s="21"/>
      <c r="B1311" s="21"/>
      <c r="C1311" s="21"/>
      <c r="D1311" s="21"/>
      <c r="E1311" s="21"/>
      <c r="F1311" s="21"/>
      <c r="G1311" s="21"/>
      <c r="L1311" s="195"/>
      <c r="M1311" s="195"/>
      <c r="X1311" s="9"/>
      <c r="Y1311" s="9"/>
      <c r="AF1311" s="9"/>
      <c r="AG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</row>
    <row r="1312" spans="1:76" s="75" customFormat="1" x14ac:dyDescent="0.2">
      <c r="A1312" s="21"/>
      <c r="B1312" s="21"/>
      <c r="C1312" s="21"/>
      <c r="D1312" s="21"/>
      <c r="E1312" s="21"/>
      <c r="F1312" s="21"/>
      <c r="G1312" s="21"/>
      <c r="L1312" s="195"/>
      <c r="M1312" s="195"/>
      <c r="X1312" s="9"/>
      <c r="Y1312" s="9"/>
      <c r="AF1312" s="9"/>
      <c r="AG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</row>
    <row r="1313" spans="1:76" s="75" customFormat="1" x14ac:dyDescent="0.2">
      <c r="A1313" s="21"/>
      <c r="B1313" s="21"/>
      <c r="C1313" s="21"/>
      <c r="D1313" s="21"/>
      <c r="E1313" s="21"/>
      <c r="F1313" s="21"/>
      <c r="G1313" s="21"/>
      <c r="L1313" s="195"/>
      <c r="M1313" s="195"/>
      <c r="X1313" s="9"/>
      <c r="Y1313" s="9"/>
      <c r="AF1313" s="9"/>
      <c r="AG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</row>
    <row r="1314" spans="1:76" s="75" customFormat="1" x14ac:dyDescent="0.2">
      <c r="A1314" s="21"/>
      <c r="B1314" s="21"/>
      <c r="C1314" s="21"/>
      <c r="D1314" s="21"/>
      <c r="E1314" s="21"/>
      <c r="F1314" s="21"/>
      <c r="G1314" s="21"/>
      <c r="L1314" s="195"/>
      <c r="M1314" s="195"/>
      <c r="X1314" s="9"/>
      <c r="Y1314" s="9"/>
      <c r="AF1314" s="9"/>
      <c r="AG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</row>
    <row r="1315" spans="1:76" s="75" customFormat="1" x14ac:dyDescent="0.2">
      <c r="A1315" s="21"/>
      <c r="B1315" s="21"/>
      <c r="C1315" s="21"/>
      <c r="D1315" s="21"/>
      <c r="E1315" s="21"/>
      <c r="F1315" s="21"/>
      <c r="G1315" s="21"/>
      <c r="L1315" s="195"/>
      <c r="M1315" s="195"/>
      <c r="X1315" s="9"/>
      <c r="Y1315" s="9"/>
      <c r="AF1315" s="9"/>
      <c r="AG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</row>
    <row r="1316" spans="1:76" s="75" customFormat="1" x14ac:dyDescent="0.2">
      <c r="A1316" s="21"/>
      <c r="B1316" s="21"/>
      <c r="C1316" s="21"/>
      <c r="D1316" s="21"/>
      <c r="E1316" s="21"/>
      <c r="F1316" s="21"/>
      <c r="G1316" s="21"/>
      <c r="L1316" s="195"/>
      <c r="M1316" s="195"/>
      <c r="X1316" s="9"/>
      <c r="Y1316" s="9"/>
      <c r="AF1316" s="9"/>
      <c r="AG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</row>
    <row r="1317" spans="1:76" s="75" customFormat="1" x14ac:dyDescent="0.2">
      <c r="A1317" s="21"/>
      <c r="B1317" s="21"/>
      <c r="C1317" s="21"/>
      <c r="D1317" s="21"/>
      <c r="E1317" s="21"/>
      <c r="F1317" s="21"/>
      <c r="G1317" s="21"/>
      <c r="L1317" s="195"/>
      <c r="M1317" s="195"/>
      <c r="X1317" s="9"/>
      <c r="Y1317" s="9"/>
      <c r="AF1317" s="9"/>
      <c r="AG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</row>
    <row r="1318" spans="1:76" s="75" customFormat="1" x14ac:dyDescent="0.2">
      <c r="A1318" s="21"/>
      <c r="B1318" s="21"/>
      <c r="C1318" s="21"/>
      <c r="D1318" s="21"/>
      <c r="E1318" s="21"/>
      <c r="F1318" s="21"/>
      <c r="G1318" s="21"/>
      <c r="L1318" s="195"/>
      <c r="M1318" s="195"/>
      <c r="X1318" s="9"/>
      <c r="Y1318" s="9"/>
      <c r="AF1318" s="9"/>
      <c r="AG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</row>
    <row r="1319" spans="1:76" s="75" customFormat="1" x14ac:dyDescent="0.2">
      <c r="A1319" s="21"/>
      <c r="B1319" s="21"/>
      <c r="C1319" s="21"/>
      <c r="D1319" s="21"/>
      <c r="E1319" s="21"/>
      <c r="F1319" s="21"/>
      <c r="G1319" s="21"/>
      <c r="L1319" s="195"/>
      <c r="M1319" s="195"/>
      <c r="X1319" s="9"/>
      <c r="Y1319" s="9"/>
      <c r="AF1319" s="9"/>
      <c r="AG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</row>
    <row r="1320" spans="1:76" s="75" customFormat="1" x14ac:dyDescent="0.2">
      <c r="A1320" s="21"/>
      <c r="B1320" s="21"/>
      <c r="C1320" s="21"/>
      <c r="D1320" s="21"/>
      <c r="E1320" s="21"/>
      <c r="F1320" s="21"/>
      <c r="G1320" s="21"/>
      <c r="L1320" s="195"/>
      <c r="M1320" s="195"/>
      <c r="X1320" s="9"/>
      <c r="Y1320" s="9"/>
      <c r="AF1320" s="9"/>
      <c r="AG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</row>
    <row r="1321" spans="1:76" s="75" customFormat="1" x14ac:dyDescent="0.2">
      <c r="A1321" s="21"/>
      <c r="B1321" s="21"/>
      <c r="C1321" s="21"/>
      <c r="D1321" s="21"/>
      <c r="E1321" s="21"/>
      <c r="F1321" s="21"/>
      <c r="G1321" s="21"/>
      <c r="L1321" s="195"/>
      <c r="M1321" s="195"/>
      <c r="X1321" s="9"/>
      <c r="Y1321" s="9"/>
      <c r="AF1321" s="9"/>
      <c r="AG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</row>
    <row r="1322" spans="1:76" s="75" customFormat="1" x14ac:dyDescent="0.2">
      <c r="A1322" s="21"/>
      <c r="B1322" s="21"/>
      <c r="C1322" s="21"/>
      <c r="D1322" s="21"/>
      <c r="E1322" s="21"/>
      <c r="F1322" s="21"/>
      <c r="G1322" s="21"/>
      <c r="L1322" s="195"/>
      <c r="M1322" s="195"/>
      <c r="X1322" s="9"/>
      <c r="Y1322" s="9"/>
      <c r="AF1322" s="9"/>
      <c r="AG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</row>
    <row r="1323" spans="1:76" s="75" customFormat="1" x14ac:dyDescent="0.2">
      <c r="A1323" s="21"/>
      <c r="B1323" s="21"/>
      <c r="C1323" s="21"/>
      <c r="D1323" s="21"/>
      <c r="E1323" s="21"/>
      <c r="F1323" s="21"/>
      <c r="G1323" s="21"/>
      <c r="L1323" s="195"/>
      <c r="M1323" s="195"/>
      <c r="X1323" s="9"/>
      <c r="Y1323" s="9"/>
      <c r="AF1323" s="9"/>
      <c r="AG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</row>
    <row r="1324" spans="1:76" s="75" customFormat="1" x14ac:dyDescent="0.2">
      <c r="A1324" s="21"/>
      <c r="B1324" s="21"/>
      <c r="C1324" s="21"/>
      <c r="D1324" s="21"/>
      <c r="E1324" s="21"/>
      <c r="F1324" s="21"/>
      <c r="G1324" s="21"/>
      <c r="L1324" s="195"/>
      <c r="M1324" s="195"/>
      <c r="X1324" s="9"/>
      <c r="Y1324" s="9"/>
      <c r="AF1324" s="9"/>
      <c r="AG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</row>
    <row r="1325" spans="1:76" s="75" customFormat="1" x14ac:dyDescent="0.2">
      <c r="A1325" s="21"/>
      <c r="B1325" s="21"/>
      <c r="C1325" s="21"/>
      <c r="D1325" s="21"/>
      <c r="E1325" s="21"/>
      <c r="F1325" s="21"/>
      <c r="G1325" s="21"/>
      <c r="L1325" s="195"/>
      <c r="M1325" s="195"/>
      <c r="X1325" s="9"/>
      <c r="Y1325" s="9"/>
      <c r="AF1325" s="9"/>
      <c r="AG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</row>
    <row r="1326" spans="1:76" s="75" customFormat="1" x14ac:dyDescent="0.2">
      <c r="A1326" s="21"/>
      <c r="B1326" s="21"/>
      <c r="C1326" s="21"/>
      <c r="D1326" s="21"/>
      <c r="E1326" s="21"/>
      <c r="F1326" s="21"/>
      <c r="G1326" s="21"/>
      <c r="L1326" s="195"/>
      <c r="M1326" s="195"/>
      <c r="X1326" s="9"/>
      <c r="Y1326" s="9"/>
      <c r="AF1326" s="9"/>
      <c r="AG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</row>
    <row r="1327" spans="1:76" s="75" customFormat="1" x14ac:dyDescent="0.2">
      <c r="A1327" s="21"/>
      <c r="B1327" s="21"/>
      <c r="C1327" s="21"/>
      <c r="D1327" s="21"/>
      <c r="E1327" s="21"/>
      <c r="F1327" s="21"/>
      <c r="G1327" s="21"/>
      <c r="L1327" s="195"/>
      <c r="M1327" s="195"/>
      <c r="X1327" s="9"/>
      <c r="Y1327" s="9"/>
      <c r="AF1327" s="9"/>
      <c r="AG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</row>
    <row r="1328" spans="1:76" s="75" customFormat="1" x14ac:dyDescent="0.2">
      <c r="A1328" s="21"/>
      <c r="B1328" s="21"/>
      <c r="C1328" s="21"/>
      <c r="D1328" s="21"/>
      <c r="E1328" s="21"/>
      <c r="F1328" s="21"/>
      <c r="G1328" s="21"/>
      <c r="L1328" s="195"/>
      <c r="M1328" s="195"/>
      <c r="X1328" s="9"/>
      <c r="Y1328" s="9"/>
      <c r="AF1328" s="9"/>
      <c r="AG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</row>
    <row r="1329" spans="1:76" s="75" customFormat="1" x14ac:dyDescent="0.2">
      <c r="A1329" s="21"/>
      <c r="B1329" s="21"/>
      <c r="C1329" s="21"/>
      <c r="D1329" s="21"/>
      <c r="E1329" s="21"/>
      <c r="F1329" s="21"/>
      <c r="G1329" s="21"/>
      <c r="L1329" s="195"/>
      <c r="M1329" s="195"/>
      <c r="X1329" s="9"/>
      <c r="Y1329" s="9"/>
      <c r="AF1329" s="9"/>
      <c r="AG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</row>
    <row r="1330" spans="1:76" s="75" customFormat="1" x14ac:dyDescent="0.2">
      <c r="A1330" s="21"/>
      <c r="B1330" s="21"/>
      <c r="C1330" s="21"/>
      <c r="D1330" s="21"/>
      <c r="E1330" s="21"/>
      <c r="F1330" s="21"/>
      <c r="G1330" s="21"/>
      <c r="L1330" s="195"/>
      <c r="M1330" s="195"/>
      <c r="X1330" s="9"/>
      <c r="Y1330" s="9"/>
      <c r="AF1330" s="9"/>
      <c r="AG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</row>
    <row r="1331" spans="1:76" s="75" customFormat="1" x14ac:dyDescent="0.2">
      <c r="A1331" s="21"/>
      <c r="B1331" s="21"/>
      <c r="C1331" s="21"/>
      <c r="D1331" s="21"/>
      <c r="E1331" s="21"/>
      <c r="F1331" s="21"/>
      <c r="G1331" s="21"/>
      <c r="L1331" s="195"/>
      <c r="M1331" s="195"/>
      <c r="X1331" s="9"/>
      <c r="Y1331" s="9"/>
      <c r="AF1331" s="9"/>
      <c r="AG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</row>
    <row r="1332" spans="1:76" s="75" customFormat="1" x14ac:dyDescent="0.2">
      <c r="A1332" s="21"/>
      <c r="B1332" s="21"/>
      <c r="C1332" s="21"/>
      <c r="D1332" s="21"/>
      <c r="E1332" s="21"/>
      <c r="F1332" s="21"/>
      <c r="G1332" s="21"/>
      <c r="L1332" s="195"/>
      <c r="M1332" s="195"/>
      <c r="X1332" s="9"/>
      <c r="Y1332" s="9"/>
      <c r="AF1332" s="9"/>
      <c r="AG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</row>
    <row r="1333" spans="1:76" s="75" customFormat="1" x14ac:dyDescent="0.2">
      <c r="A1333" s="21"/>
      <c r="B1333" s="21"/>
      <c r="C1333" s="21"/>
      <c r="D1333" s="21"/>
      <c r="E1333" s="21"/>
      <c r="F1333" s="21"/>
      <c r="G1333" s="21"/>
      <c r="L1333" s="195"/>
      <c r="M1333" s="195"/>
      <c r="X1333" s="9"/>
      <c r="Y1333" s="9"/>
      <c r="AF1333" s="9"/>
      <c r="AG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</row>
    <row r="1334" spans="1:76" s="75" customFormat="1" x14ac:dyDescent="0.2">
      <c r="A1334" s="21"/>
      <c r="B1334" s="21"/>
      <c r="C1334" s="21"/>
      <c r="D1334" s="21"/>
      <c r="E1334" s="21"/>
      <c r="F1334" s="21"/>
      <c r="G1334" s="21"/>
      <c r="L1334" s="195"/>
      <c r="M1334" s="195"/>
      <c r="X1334" s="9"/>
      <c r="Y1334" s="9"/>
      <c r="AF1334" s="9"/>
      <c r="AG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</row>
    <row r="1335" spans="1:76" s="75" customFormat="1" x14ac:dyDescent="0.2">
      <c r="A1335" s="21"/>
      <c r="B1335" s="21"/>
      <c r="C1335" s="21"/>
      <c r="D1335" s="21"/>
      <c r="E1335" s="21"/>
      <c r="F1335" s="21"/>
      <c r="G1335" s="21"/>
      <c r="L1335" s="195"/>
      <c r="M1335" s="195"/>
      <c r="X1335" s="9"/>
      <c r="Y1335" s="9"/>
      <c r="AF1335" s="9"/>
      <c r="AG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</row>
    <row r="1336" spans="1:76" s="75" customFormat="1" x14ac:dyDescent="0.2">
      <c r="A1336" s="21"/>
      <c r="B1336" s="21"/>
      <c r="C1336" s="21"/>
      <c r="D1336" s="21"/>
      <c r="E1336" s="21"/>
      <c r="F1336" s="21"/>
      <c r="G1336" s="21"/>
      <c r="L1336" s="195"/>
      <c r="M1336" s="195"/>
      <c r="X1336" s="9"/>
      <c r="Y1336" s="9"/>
      <c r="AF1336" s="9"/>
      <c r="AG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</row>
    <row r="1337" spans="1:76" s="75" customFormat="1" x14ac:dyDescent="0.2">
      <c r="A1337" s="21"/>
      <c r="B1337" s="21"/>
      <c r="C1337" s="21"/>
      <c r="D1337" s="21"/>
      <c r="E1337" s="21"/>
      <c r="F1337" s="21"/>
      <c r="G1337" s="21"/>
      <c r="L1337" s="195"/>
      <c r="M1337" s="195"/>
      <c r="X1337" s="9"/>
      <c r="Y1337" s="9"/>
      <c r="AF1337" s="9"/>
      <c r="AG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</row>
    <row r="1338" spans="1:76" s="75" customFormat="1" x14ac:dyDescent="0.2">
      <c r="A1338" s="21"/>
      <c r="B1338" s="21"/>
      <c r="C1338" s="21"/>
      <c r="D1338" s="21"/>
      <c r="E1338" s="21"/>
      <c r="F1338" s="21"/>
      <c r="G1338" s="21"/>
      <c r="L1338" s="195"/>
      <c r="M1338" s="195"/>
      <c r="X1338" s="9"/>
      <c r="Y1338" s="9"/>
      <c r="AF1338" s="9"/>
      <c r="AG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</row>
    <row r="1339" spans="1:76" s="75" customFormat="1" x14ac:dyDescent="0.2">
      <c r="A1339" s="21"/>
      <c r="B1339" s="21"/>
      <c r="C1339" s="21"/>
      <c r="D1339" s="21"/>
      <c r="E1339" s="21"/>
      <c r="F1339" s="21"/>
      <c r="G1339" s="21"/>
      <c r="L1339" s="195"/>
      <c r="M1339" s="195"/>
      <c r="X1339" s="9"/>
      <c r="Y1339" s="9"/>
      <c r="AF1339" s="9"/>
      <c r="AG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</row>
    <row r="1340" spans="1:76" s="75" customFormat="1" x14ac:dyDescent="0.2">
      <c r="A1340" s="21"/>
      <c r="B1340" s="21"/>
      <c r="C1340" s="21"/>
      <c r="D1340" s="21"/>
      <c r="E1340" s="21"/>
      <c r="F1340" s="21"/>
      <c r="G1340" s="21"/>
      <c r="L1340" s="195"/>
      <c r="M1340" s="195"/>
      <c r="X1340" s="9"/>
      <c r="Y1340" s="9"/>
      <c r="AF1340" s="9"/>
      <c r="AG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</row>
    <row r="1341" spans="1:76" s="75" customFormat="1" x14ac:dyDescent="0.2">
      <c r="A1341" s="21"/>
      <c r="B1341" s="21"/>
      <c r="C1341" s="21"/>
      <c r="D1341" s="21"/>
      <c r="E1341" s="21"/>
      <c r="F1341" s="21"/>
      <c r="G1341" s="21"/>
      <c r="L1341" s="195"/>
      <c r="M1341" s="195"/>
      <c r="X1341" s="9"/>
      <c r="Y1341" s="9"/>
      <c r="AF1341" s="9"/>
      <c r="AG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</row>
    <row r="1342" spans="1:76" s="75" customFormat="1" x14ac:dyDescent="0.2">
      <c r="A1342" s="21"/>
      <c r="B1342" s="21"/>
      <c r="C1342" s="21"/>
      <c r="D1342" s="21"/>
      <c r="E1342" s="21"/>
      <c r="F1342" s="21"/>
      <c r="G1342" s="21"/>
      <c r="L1342" s="195"/>
      <c r="M1342" s="195"/>
      <c r="X1342" s="9"/>
      <c r="Y1342" s="9"/>
      <c r="AF1342" s="9"/>
      <c r="AG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</row>
    <row r="1343" spans="1:76" s="75" customFormat="1" x14ac:dyDescent="0.2">
      <c r="A1343" s="21"/>
      <c r="B1343" s="21"/>
      <c r="C1343" s="21"/>
      <c r="D1343" s="21"/>
      <c r="E1343" s="21"/>
      <c r="F1343" s="21"/>
      <c r="G1343" s="21"/>
      <c r="L1343" s="195"/>
      <c r="M1343" s="195"/>
      <c r="X1343" s="9"/>
      <c r="Y1343" s="9"/>
      <c r="AF1343" s="9"/>
      <c r="AG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</row>
    <row r="1344" spans="1:76" s="75" customFormat="1" x14ac:dyDescent="0.2">
      <c r="A1344" s="21"/>
      <c r="B1344" s="21"/>
      <c r="C1344" s="21"/>
      <c r="D1344" s="21"/>
      <c r="E1344" s="21"/>
      <c r="F1344" s="21"/>
      <c r="G1344" s="21"/>
      <c r="L1344" s="195"/>
      <c r="M1344" s="195"/>
      <c r="X1344" s="9"/>
      <c r="Y1344" s="9"/>
      <c r="AF1344" s="9"/>
      <c r="AG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</row>
    <row r="1345" spans="1:76" s="75" customFormat="1" x14ac:dyDescent="0.2">
      <c r="A1345" s="21"/>
      <c r="B1345" s="21"/>
      <c r="C1345" s="21"/>
      <c r="D1345" s="21"/>
      <c r="E1345" s="21"/>
      <c r="F1345" s="21"/>
      <c r="G1345" s="21"/>
      <c r="L1345" s="195"/>
      <c r="M1345" s="195"/>
      <c r="X1345" s="9"/>
      <c r="Y1345" s="9"/>
      <c r="AF1345" s="9"/>
      <c r="AG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</row>
    <row r="1346" spans="1:76" s="75" customFormat="1" x14ac:dyDescent="0.2">
      <c r="A1346" s="21"/>
      <c r="B1346" s="21"/>
      <c r="C1346" s="21"/>
      <c r="D1346" s="21"/>
      <c r="E1346" s="21"/>
      <c r="F1346" s="21"/>
      <c r="G1346" s="21"/>
      <c r="L1346" s="195"/>
      <c r="M1346" s="195"/>
      <c r="X1346" s="9"/>
      <c r="Y1346" s="9"/>
      <c r="AF1346" s="9"/>
      <c r="AG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</row>
    <row r="1347" spans="1:76" s="75" customFormat="1" x14ac:dyDescent="0.2">
      <c r="A1347" s="21"/>
      <c r="B1347" s="21"/>
      <c r="C1347" s="21"/>
      <c r="D1347" s="21"/>
      <c r="E1347" s="21"/>
      <c r="F1347" s="21"/>
      <c r="G1347" s="21"/>
      <c r="L1347" s="195"/>
      <c r="M1347" s="195"/>
      <c r="X1347" s="9"/>
      <c r="Y1347" s="9"/>
      <c r="AF1347" s="9"/>
      <c r="AG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</row>
    <row r="1348" spans="1:76" s="75" customFormat="1" x14ac:dyDescent="0.2">
      <c r="A1348" s="21"/>
      <c r="B1348" s="21"/>
      <c r="C1348" s="21"/>
      <c r="D1348" s="21"/>
      <c r="E1348" s="21"/>
      <c r="F1348" s="21"/>
      <c r="G1348" s="21"/>
      <c r="L1348" s="195"/>
      <c r="M1348" s="195"/>
      <c r="X1348" s="9"/>
      <c r="Y1348" s="9"/>
      <c r="AF1348" s="9"/>
      <c r="AG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</row>
    <row r="1349" spans="1:76" s="75" customFormat="1" x14ac:dyDescent="0.2">
      <c r="A1349" s="21"/>
      <c r="B1349" s="21"/>
      <c r="C1349" s="21"/>
      <c r="D1349" s="21"/>
      <c r="E1349" s="21"/>
      <c r="F1349" s="21"/>
      <c r="G1349" s="21"/>
      <c r="L1349" s="195"/>
      <c r="M1349" s="195"/>
      <c r="X1349" s="9"/>
      <c r="Y1349" s="9"/>
      <c r="AF1349" s="9"/>
      <c r="AG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</row>
    <row r="1350" spans="1:76" s="75" customFormat="1" x14ac:dyDescent="0.2">
      <c r="A1350" s="21"/>
      <c r="B1350" s="21"/>
      <c r="C1350" s="21"/>
      <c r="D1350" s="21"/>
      <c r="E1350" s="21"/>
      <c r="F1350" s="21"/>
      <c r="G1350" s="21"/>
      <c r="L1350" s="195"/>
      <c r="M1350" s="195"/>
      <c r="X1350" s="9"/>
      <c r="Y1350" s="9"/>
      <c r="AF1350" s="9"/>
      <c r="AG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</row>
    <row r="1351" spans="1:76" s="75" customFormat="1" x14ac:dyDescent="0.2">
      <c r="A1351" s="21"/>
      <c r="B1351" s="21"/>
      <c r="C1351" s="21"/>
      <c r="D1351" s="21"/>
      <c r="E1351" s="21"/>
      <c r="F1351" s="21"/>
      <c r="G1351" s="21"/>
      <c r="L1351" s="195"/>
      <c r="M1351" s="195"/>
      <c r="X1351" s="9"/>
      <c r="Y1351" s="9"/>
      <c r="AF1351" s="9"/>
      <c r="AG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</row>
    <row r="1352" spans="1:76" s="75" customFormat="1" x14ac:dyDescent="0.2">
      <c r="A1352" s="21"/>
      <c r="B1352" s="21"/>
      <c r="C1352" s="21"/>
      <c r="D1352" s="21"/>
      <c r="E1352" s="21"/>
      <c r="F1352" s="21"/>
      <c r="G1352" s="21"/>
      <c r="L1352" s="195"/>
      <c r="M1352" s="195"/>
      <c r="X1352" s="9"/>
      <c r="Y1352" s="9"/>
      <c r="AF1352" s="9"/>
      <c r="AG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</row>
    <row r="1353" spans="1:76" s="75" customFormat="1" x14ac:dyDescent="0.2">
      <c r="A1353" s="21"/>
      <c r="B1353" s="21"/>
      <c r="C1353" s="21"/>
      <c r="D1353" s="21"/>
      <c r="E1353" s="21"/>
      <c r="F1353" s="21"/>
      <c r="G1353" s="21"/>
      <c r="L1353" s="195"/>
      <c r="M1353" s="195"/>
      <c r="X1353" s="9"/>
      <c r="Y1353" s="9"/>
      <c r="AF1353" s="9"/>
      <c r="AG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</row>
    <row r="1354" spans="1:76" s="75" customFormat="1" x14ac:dyDescent="0.2">
      <c r="A1354" s="21"/>
      <c r="B1354" s="21"/>
      <c r="C1354" s="21"/>
      <c r="D1354" s="21"/>
      <c r="E1354" s="21"/>
      <c r="F1354" s="21"/>
      <c r="G1354" s="21"/>
      <c r="L1354" s="195"/>
      <c r="M1354" s="195"/>
      <c r="X1354" s="9"/>
      <c r="Y1354" s="9"/>
      <c r="AF1354" s="9"/>
      <c r="AG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</row>
    <row r="1355" spans="1:76" s="75" customFormat="1" x14ac:dyDescent="0.2">
      <c r="A1355" s="21"/>
      <c r="B1355" s="21"/>
      <c r="C1355" s="21"/>
      <c r="D1355" s="21"/>
      <c r="E1355" s="21"/>
      <c r="F1355" s="21"/>
      <c r="G1355" s="21"/>
      <c r="L1355" s="195"/>
      <c r="M1355" s="195"/>
      <c r="X1355" s="9"/>
      <c r="Y1355" s="9"/>
      <c r="AF1355" s="9"/>
      <c r="AG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</row>
    <row r="1356" spans="1:76" s="75" customFormat="1" x14ac:dyDescent="0.2">
      <c r="A1356" s="21"/>
      <c r="B1356" s="21"/>
      <c r="C1356" s="21"/>
      <c r="D1356" s="21"/>
      <c r="E1356" s="21"/>
      <c r="F1356" s="21"/>
      <c r="G1356" s="21"/>
      <c r="L1356" s="195"/>
      <c r="M1356" s="195"/>
      <c r="X1356" s="9"/>
      <c r="Y1356" s="9"/>
      <c r="AF1356" s="9"/>
      <c r="AG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</row>
    <row r="1357" spans="1:76" s="75" customFormat="1" x14ac:dyDescent="0.2">
      <c r="A1357" s="21"/>
      <c r="B1357" s="21"/>
      <c r="C1357" s="21"/>
      <c r="D1357" s="21"/>
      <c r="E1357" s="21"/>
      <c r="F1357" s="21"/>
      <c r="G1357" s="21"/>
      <c r="L1357" s="195"/>
      <c r="M1357" s="195"/>
      <c r="X1357" s="9"/>
      <c r="Y1357" s="9"/>
      <c r="AF1357" s="9"/>
      <c r="AG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</row>
    <row r="1358" spans="1:76" s="75" customFormat="1" x14ac:dyDescent="0.2">
      <c r="A1358" s="21"/>
      <c r="B1358" s="21"/>
      <c r="C1358" s="21"/>
      <c r="D1358" s="21"/>
      <c r="E1358" s="21"/>
      <c r="F1358" s="21"/>
      <c r="G1358" s="21"/>
      <c r="L1358" s="195"/>
      <c r="M1358" s="195"/>
      <c r="X1358" s="9"/>
      <c r="Y1358" s="9"/>
      <c r="AF1358" s="9"/>
      <c r="AG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</row>
    <row r="1359" spans="1:76" s="75" customFormat="1" x14ac:dyDescent="0.2">
      <c r="A1359" s="21"/>
      <c r="B1359" s="21"/>
      <c r="C1359" s="21"/>
      <c r="D1359" s="21"/>
      <c r="E1359" s="21"/>
      <c r="F1359" s="21"/>
      <c r="G1359" s="21"/>
      <c r="L1359" s="195"/>
      <c r="M1359" s="195"/>
      <c r="X1359" s="9"/>
      <c r="Y1359" s="9"/>
      <c r="AF1359" s="9"/>
      <c r="AG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</row>
    <row r="1360" spans="1:76" s="75" customFormat="1" x14ac:dyDescent="0.2">
      <c r="A1360" s="21"/>
      <c r="B1360" s="21"/>
      <c r="C1360" s="21"/>
      <c r="D1360" s="21"/>
      <c r="E1360" s="21"/>
      <c r="F1360" s="21"/>
      <c r="G1360" s="21"/>
      <c r="L1360" s="195"/>
      <c r="M1360" s="195"/>
      <c r="X1360" s="9"/>
      <c r="Y1360" s="9"/>
      <c r="AF1360" s="9"/>
      <c r="AG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</row>
    <row r="1361" spans="1:76" s="75" customFormat="1" x14ac:dyDescent="0.2">
      <c r="A1361" s="21"/>
      <c r="B1361" s="21"/>
      <c r="C1361" s="21"/>
      <c r="D1361" s="21"/>
      <c r="E1361" s="21"/>
      <c r="F1361" s="21"/>
      <c r="G1361" s="21"/>
      <c r="L1361" s="195"/>
      <c r="M1361" s="195"/>
      <c r="X1361" s="9"/>
      <c r="Y1361" s="9"/>
      <c r="AF1361" s="9"/>
      <c r="AG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</row>
    <row r="1362" spans="1:76" s="75" customFormat="1" x14ac:dyDescent="0.2">
      <c r="A1362" s="21"/>
      <c r="B1362" s="21"/>
      <c r="C1362" s="21"/>
      <c r="D1362" s="21"/>
      <c r="E1362" s="21"/>
      <c r="F1362" s="21"/>
      <c r="G1362" s="21"/>
      <c r="L1362" s="195"/>
      <c r="M1362" s="195"/>
      <c r="X1362" s="9"/>
      <c r="Y1362" s="9"/>
      <c r="AF1362" s="9"/>
      <c r="AG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</row>
    <row r="1363" spans="1:76" s="75" customFormat="1" x14ac:dyDescent="0.2">
      <c r="A1363" s="21"/>
      <c r="B1363" s="21"/>
      <c r="C1363" s="21"/>
      <c r="D1363" s="21"/>
      <c r="E1363" s="21"/>
      <c r="F1363" s="21"/>
      <c r="G1363" s="21"/>
      <c r="L1363" s="195"/>
      <c r="M1363" s="195"/>
      <c r="X1363" s="9"/>
      <c r="Y1363" s="9"/>
      <c r="AF1363" s="9"/>
      <c r="AG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</row>
    <row r="1364" spans="1:76" s="75" customFormat="1" x14ac:dyDescent="0.2">
      <c r="A1364" s="21"/>
      <c r="B1364" s="21"/>
      <c r="C1364" s="21"/>
      <c r="D1364" s="21"/>
      <c r="E1364" s="21"/>
      <c r="F1364" s="21"/>
      <c r="G1364" s="21"/>
      <c r="L1364" s="195"/>
      <c r="M1364" s="195"/>
      <c r="X1364" s="9"/>
      <c r="Y1364" s="9"/>
      <c r="AF1364" s="9"/>
      <c r="AG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</row>
    <row r="1365" spans="1:76" s="75" customFormat="1" x14ac:dyDescent="0.2">
      <c r="A1365" s="21"/>
      <c r="B1365" s="21"/>
      <c r="C1365" s="21"/>
      <c r="D1365" s="21"/>
      <c r="E1365" s="21"/>
      <c r="F1365" s="21"/>
      <c r="G1365" s="21"/>
      <c r="L1365" s="195"/>
      <c r="M1365" s="195"/>
      <c r="X1365" s="9"/>
      <c r="Y1365" s="9"/>
      <c r="AF1365" s="9"/>
      <c r="AG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</row>
    <row r="1366" spans="1:76" s="75" customFormat="1" x14ac:dyDescent="0.2">
      <c r="A1366" s="21"/>
      <c r="B1366" s="21"/>
      <c r="C1366" s="21"/>
      <c r="D1366" s="21"/>
      <c r="E1366" s="21"/>
      <c r="F1366" s="21"/>
      <c r="G1366" s="21"/>
      <c r="L1366" s="195"/>
      <c r="M1366" s="195"/>
      <c r="X1366" s="9"/>
      <c r="Y1366" s="9"/>
      <c r="AF1366" s="9"/>
      <c r="AG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</row>
    <row r="1367" spans="1:76" s="75" customFormat="1" x14ac:dyDescent="0.2">
      <c r="A1367" s="21"/>
      <c r="B1367" s="21"/>
      <c r="C1367" s="21"/>
      <c r="D1367" s="21"/>
      <c r="E1367" s="21"/>
      <c r="F1367" s="21"/>
      <c r="G1367" s="21"/>
      <c r="L1367" s="195"/>
      <c r="M1367" s="195"/>
      <c r="X1367" s="9"/>
      <c r="Y1367" s="9"/>
      <c r="AF1367" s="9"/>
      <c r="AG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</row>
    <row r="1368" spans="1:76" s="75" customFormat="1" x14ac:dyDescent="0.2">
      <c r="A1368" s="21"/>
      <c r="B1368" s="21"/>
      <c r="C1368" s="21"/>
      <c r="D1368" s="21"/>
      <c r="E1368" s="21"/>
      <c r="F1368" s="21"/>
      <c r="G1368" s="21"/>
      <c r="L1368" s="195"/>
      <c r="M1368" s="195"/>
      <c r="X1368" s="9"/>
      <c r="Y1368" s="9"/>
      <c r="AF1368" s="9"/>
      <c r="AG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</row>
    <row r="1369" spans="1:76" s="75" customFormat="1" x14ac:dyDescent="0.2">
      <c r="A1369" s="21"/>
      <c r="B1369" s="21"/>
      <c r="C1369" s="21"/>
      <c r="D1369" s="21"/>
      <c r="E1369" s="21"/>
      <c r="F1369" s="21"/>
      <c r="G1369" s="21"/>
      <c r="L1369" s="195"/>
      <c r="M1369" s="195"/>
      <c r="X1369" s="9"/>
      <c r="Y1369" s="9"/>
      <c r="AF1369" s="9"/>
      <c r="AG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</row>
    <row r="1370" spans="1:76" s="75" customFormat="1" x14ac:dyDescent="0.2">
      <c r="A1370" s="21"/>
      <c r="B1370" s="21"/>
      <c r="C1370" s="21"/>
      <c r="D1370" s="21"/>
      <c r="E1370" s="21"/>
      <c r="F1370" s="21"/>
      <c r="G1370" s="21"/>
      <c r="L1370" s="195"/>
      <c r="M1370" s="195"/>
      <c r="X1370" s="9"/>
      <c r="Y1370" s="9"/>
      <c r="AF1370" s="9"/>
      <c r="AG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</row>
    <row r="1371" spans="1:76" s="75" customFormat="1" x14ac:dyDescent="0.2">
      <c r="A1371" s="21"/>
      <c r="B1371" s="21"/>
      <c r="C1371" s="21"/>
      <c r="D1371" s="21"/>
      <c r="E1371" s="21"/>
      <c r="F1371" s="21"/>
      <c r="G1371" s="21"/>
      <c r="L1371" s="195"/>
      <c r="M1371" s="195"/>
      <c r="X1371" s="9"/>
      <c r="Y1371" s="9"/>
      <c r="AF1371" s="9"/>
      <c r="AG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</row>
    <row r="1372" spans="1:76" s="75" customFormat="1" x14ac:dyDescent="0.2">
      <c r="A1372" s="21"/>
      <c r="B1372" s="21"/>
      <c r="C1372" s="21"/>
      <c r="D1372" s="21"/>
      <c r="E1372" s="21"/>
      <c r="F1372" s="21"/>
      <c r="G1372" s="21"/>
      <c r="L1372" s="195"/>
      <c r="M1372" s="195"/>
      <c r="X1372" s="9"/>
      <c r="Y1372" s="9"/>
      <c r="AF1372" s="9"/>
      <c r="AG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</row>
    <row r="1373" spans="1:76" s="75" customFormat="1" x14ac:dyDescent="0.2">
      <c r="A1373" s="21"/>
      <c r="B1373" s="21"/>
      <c r="C1373" s="21"/>
      <c r="D1373" s="21"/>
      <c r="E1373" s="21"/>
      <c r="F1373" s="21"/>
      <c r="G1373" s="21"/>
      <c r="L1373" s="195"/>
      <c r="M1373" s="195"/>
      <c r="X1373" s="9"/>
      <c r="Y1373" s="9"/>
      <c r="AF1373" s="9"/>
      <c r="AG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</row>
    <row r="1374" spans="1:76" s="75" customFormat="1" x14ac:dyDescent="0.2">
      <c r="A1374" s="21"/>
      <c r="B1374" s="21"/>
      <c r="C1374" s="21"/>
      <c r="D1374" s="21"/>
      <c r="E1374" s="21"/>
      <c r="F1374" s="21"/>
      <c r="G1374" s="21"/>
      <c r="L1374" s="195"/>
      <c r="M1374" s="195"/>
      <c r="X1374" s="9"/>
      <c r="Y1374" s="9"/>
      <c r="AF1374" s="9"/>
      <c r="AG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</row>
    <row r="1375" spans="1:76" s="75" customFormat="1" x14ac:dyDescent="0.2">
      <c r="A1375" s="21"/>
      <c r="B1375" s="21"/>
      <c r="C1375" s="21"/>
      <c r="D1375" s="21"/>
      <c r="E1375" s="21"/>
      <c r="F1375" s="21"/>
      <c r="G1375" s="21"/>
      <c r="L1375" s="195"/>
      <c r="M1375" s="195"/>
      <c r="X1375" s="9"/>
      <c r="Y1375" s="9"/>
      <c r="AF1375" s="9"/>
      <c r="AG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</row>
    <row r="1376" spans="1:76" s="75" customFormat="1" x14ac:dyDescent="0.2">
      <c r="A1376" s="21"/>
      <c r="B1376" s="21"/>
      <c r="C1376" s="21"/>
      <c r="D1376" s="21"/>
      <c r="E1376" s="21"/>
      <c r="F1376" s="21"/>
      <c r="G1376" s="21"/>
      <c r="L1376" s="195"/>
      <c r="M1376" s="195"/>
      <c r="X1376" s="9"/>
      <c r="Y1376" s="9"/>
      <c r="AF1376" s="9"/>
      <c r="AG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</row>
    <row r="1377" spans="1:76" s="75" customFormat="1" x14ac:dyDescent="0.2">
      <c r="A1377" s="21"/>
      <c r="B1377" s="21"/>
      <c r="C1377" s="21"/>
      <c r="D1377" s="21"/>
      <c r="E1377" s="21"/>
      <c r="F1377" s="21"/>
      <c r="G1377" s="21"/>
      <c r="L1377" s="195"/>
      <c r="M1377" s="195"/>
      <c r="X1377" s="9"/>
      <c r="Y1377" s="9"/>
      <c r="AF1377" s="9"/>
      <c r="AG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</row>
    <row r="1378" spans="1:76" s="75" customFormat="1" x14ac:dyDescent="0.2">
      <c r="A1378" s="21"/>
      <c r="B1378" s="21"/>
      <c r="C1378" s="21"/>
      <c r="D1378" s="21"/>
      <c r="E1378" s="21"/>
      <c r="F1378" s="21"/>
      <c r="G1378" s="21"/>
      <c r="L1378" s="195"/>
      <c r="M1378" s="195"/>
      <c r="X1378" s="9"/>
      <c r="Y1378" s="9"/>
      <c r="AF1378" s="9"/>
      <c r="AG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</row>
    <row r="1379" spans="1:76" s="75" customFormat="1" x14ac:dyDescent="0.2">
      <c r="A1379" s="21"/>
      <c r="B1379" s="21"/>
      <c r="C1379" s="21"/>
      <c r="D1379" s="21"/>
      <c r="E1379" s="21"/>
      <c r="F1379" s="21"/>
      <c r="G1379" s="21"/>
      <c r="L1379" s="195"/>
      <c r="M1379" s="195"/>
      <c r="X1379" s="9"/>
      <c r="Y1379" s="9"/>
      <c r="AF1379" s="9"/>
      <c r="AG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</row>
    <row r="1380" spans="1:76" s="75" customFormat="1" x14ac:dyDescent="0.2">
      <c r="A1380" s="21"/>
      <c r="B1380" s="21"/>
      <c r="C1380" s="21"/>
      <c r="D1380" s="21"/>
      <c r="E1380" s="21"/>
      <c r="F1380" s="21"/>
      <c r="G1380" s="21"/>
      <c r="L1380" s="195"/>
      <c r="M1380" s="195"/>
      <c r="X1380" s="9"/>
      <c r="Y1380" s="9"/>
      <c r="AF1380" s="9"/>
      <c r="AG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</row>
    <row r="1381" spans="1:76" s="75" customFormat="1" x14ac:dyDescent="0.2">
      <c r="A1381" s="21"/>
      <c r="B1381" s="21"/>
      <c r="C1381" s="21"/>
      <c r="D1381" s="21"/>
      <c r="E1381" s="21"/>
      <c r="F1381" s="21"/>
      <c r="G1381" s="21"/>
      <c r="L1381" s="195"/>
      <c r="M1381" s="195"/>
      <c r="X1381" s="9"/>
      <c r="Y1381" s="9"/>
      <c r="AF1381" s="9"/>
      <c r="AG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</row>
    <row r="1382" spans="1:76" s="75" customFormat="1" x14ac:dyDescent="0.2">
      <c r="A1382" s="21"/>
      <c r="B1382" s="21"/>
      <c r="C1382" s="21"/>
      <c r="D1382" s="21"/>
      <c r="E1382" s="21"/>
      <c r="F1382" s="21"/>
      <c r="G1382" s="21"/>
      <c r="L1382" s="195"/>
      <c r="M1382" s="195"/>
      <c r="X1382" s="9"/>
      <c r="Y1382" s="9"/>
      <c r="AF1382" s="9"/>
      <c r="AG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</row>
    <row r="1383" spans="1:76" s="75" customFormat="1" x14ac:dyDescent="0.2">
      <c r="A1383" s="21"/>
      <c r="B1383" s="21"/>
      <c r="C1383" s="21"/>
      <c r="D1383" s="21"/>
      <c r="E1383" s="21"/>
      <c r="F1383" s="21"/>
      <c r="G1383" s="21"/>
      <c r="L1383" s="195"/>
      <c r="M1383" s="195"/>
      <c r="X1383" s="9"/>
      <c r="Y1383" s="9"/>
      <c r="AF1383" s="9"/>
      <c r="AG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</row>
    <row r="1384" spans="1:76" s="75" customFormat="1" x14ac:dyDescent="0.2">
      <c r="A1384" s="21"/>
      <c r="B1384" s="21"/>
      <c r="C1384" s="21"/>
      <c r="D1384" s="21"/>
      <c r="E1384" s="21"/>
      <c r="F1384" s="21"/>
      <c r="G1384" s="21"/>
      <c r="L1384" s="195"/>
      <c r="M1384" s="195"/>
      <c r="X1384" s="9"/>
      <c r="Y1384" s="9"/>
      <c r="AF1384" s="9"/>
      <c r="AG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</row>
    <row r="1385" spans="1:76" s="75" customFormat="1" x14ac:dyDescent="0.2">
      <c r="A1385" s="21"/>
      <c r="B1385" s="21"/>
      <c r="C1385" s="21"/>
      <c r="D1385" s="21"/>
      <c r="E1385" s="21"/>
      <c r="F1385" s="21"/>
      <c r="G1385" s="21"/>
      <c r="L1385" s="195"/>
      <c r="M1385" s="195"/>
      <c r="X1385" s="9"/>
      <c r="Y1385" s="9"/>
      <c r="AF1385" s="9"/>
      <c r="AG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</row>
    <row r="1386" spans="1:76" s="75" customFormat="1" x14ac:dyDescent="0.2">
      <c r="A1386" s="21"/>
      <c r="B1386" s="21"/>
      <c r="C1386" s="21"/>
      <c r="D1386" s="21"/>
      <c r="E1386" s="21"/>
      <c r="F1386" s="21"/>
      <c r="G1386" s="21"/>
      <c r="L1386" s="195"/>
      <c r="M1386" s="195"/>
      <c r="X1386" s="9"/>
      <c r="Y1386" s="9"/>
      <c r="AF1386" s="9"/>
      <c r="AG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</row>
    <row r="1387" spans="1:76" s="75" customFormat="1" x14ac:dyDescent="0.2">
      <c r="A1387" s="21"/>
      <c r="B1387" s="21"/>
      <c r="C1387" s="21"/>
      <c r="D1387" s="21"/>
      <c r="E1387" s="21"/>
      <c r="F1387" s="21"/>
      <c r="G1387" s="21"/>
      <c r="L1387" s="195"/>
      <c r="M1387" s="195"/>
      <c r="X1387" s="9"/>
      <c r="Y1387" s="9"/>
      <c r="AF1387" s="9"/>
      <c r="AG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</row>
    <row r="1388" spans="1:76" s="75" customFormat="1" x14ac:dyDescent="0.2">
      <c r="A1388" s="21"/>
      <c r="B1388" s="21"/>
      <c r="C1388" s="21"/>
      <c r="D1388" s="21"/>
      <c r="E1388" s="21"/>
      <c r="F1388" s="21"/>
      <c r="G1388" s="21"/>
      <c r="L1388" s="195"/>
      <c r="M1388" s="195"/>
      <c r="X1388" s="9"/>
      <c r="Y1388" s="9"/>
      <c r="AF1388" s="9"/>
      <c r="AG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</row>
    <row r="1389" spans="1:76" s="75" customFormat="1" x14ac:dyDescent="0.2">
      <c r="A1389" s="21"/>
      <c r="B1389" s="21"/>
      <c r="C1389" s="21"/>
      <c r="D1389" s="21"/>
      <c r="E1389" s="21"/>
      <c r="F1389" s="21"/>
      <c r="G1389" s="21"/>
      <c r="L1389" s="195"/>
      <c r="M1389" s="195"/>
      <c r="X1389" s="9"/>
      <c r="Y1389" s="9"/>
      <c r="AF1389" s="9"/>
      <c r="AG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</row>
    <row r="1390" spans="1:76" s="75" customFormat="1" x14ac:dyDescent="0.2">
      <c r="A1390" s="21"/>
      <c r="B1390" s="21"/>
      <c r="C1390" s="21"/>
      <c r="D1390" s="21"/>
      <c r="E1390" s="21"/>
      <c r="F1390" s="21"/>
      <c r="G1390" s="21"/>
      <c r="L1390" s="195"/>
      <c r="M1390" s="195"/>
      <c r="X1390" s="9"/>
      <c r="Y1390" s="9"/>
      <c r="AF1390" s="9"/>
      <c r="AG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</row>
    <row r="1391" spans="1:76" s="75" customFormat="1" x14ac:dyDescent="0.2">
      <c r="A1391" s="21"/>
      <c r="B1391" s="21"/>
      <c r="C1391" s="21"/>
      <c r="D1391" s="21"/>
      <c r="E1391" s="21"/>
      <c r="F1391" s="21"/>
      <c r="G1391" s="21"/>
      <c r="L1391" s="195"/>
      <c r="M1391" s="195"/>
      <c r="X1391" s="9"/>
      <c r="Y1391" s="9"/>
      <c r="AF1391" s="9"/>
      <c r="AG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</row>
    <row r="1392" spans="1:76" s="75" customFormat="1" x14ac:dyDescent="0.2">
      <c r="A1392" s="21"/>
      <c r="B1392" s="21"/>
      <c r="C1392" s="21"/>
      <c r="D1392" s="21"/>
      <c r="E1392" s="21"/>
      <c r="F1392" s="21"/>
      <c r="G1392" s="21"/>
      <c r="L1392" s="195"/>
      <c r="M1392" s="195"/>
      <c r="X1392" s="9"/>
      <c r="Y1392" s="9"/>
      <c r="AF1392" s="9"/>
      <c r="AG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</row>
    <row r="1393" spans="1:76" s="75" customFormat="1" x14ac:dyDescent="0.2">
      <c r="A1393" s="21"/>
      <c r="B1393" s="21"/>
      <c r="C1393" s="21"/>
      <c r="D1393" s="21"/>
      <c r="E1393" s="21"/>
      <c r="F1393" s="21"/>
      <c r="G1393" s="21"/>
      <c r="L1393" s="195"/>
      <c r="M1393" s="195"/>
      <c r="X1393" s="9"/>
      <c r="Y1393" s="9"/>
      <c r="AF1393" s="9"/>
      <c r="AG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</row>
    <row r="1394" spans="1:76" s="75" customFormat="1" x14ac:dyDescent="0.2">
      <c r="A1394" s="21"/>
      <c r="B1394" s="21"/>
      <c r="C1394" s="21"/>
      <c r="D1394" s="21"/>
      <c r="E1394" s="21"/>
      <c r="F1394" s="21"/>
      <c r="G1394" s="21"/>
      <c r="L1394" s="195"/>
      <c r="M1394" s="195"/>
      <c r="X1394" s="9"/>
      <c r="Y1394" s="9"/>
      <c r="AF1394" s="9"/>
      <c r="AG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</row>
    <row r="1395" spans="1:76" s="75" customFormat="1" x14ac:dyDescent="0.2">
      <c r="A1395" s="21"/>
      <c r="B1395" s="21"/>
      <c r="C1395" s="21"/>
      <c r="D1395" s="21"/>
      <c r="E1395" s="21"/>
      <c r="F1395" s="21"/>
      <c r="G1395" s="21"/>
      <c r="L1395" s="195"/>
      <c r="M1395" s="195"/>
      <c r="X1395" s="9"/>
      <c r="Y1395" s="9"/>
      <c r="AF1395" s="9"/>
      <c r="AG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</row>
    <row r="1396" spans="1:76" s="75" customFormat="1" x14ac:dyDescent="0.2">
      <c r="A1396" s="21"/>
      <c r="B1396" s="21"/>
      <c r="C1396" s="21"/>
      <c r="D1396" s="21"/>
      <c r="E1396" s="21"/>
      <c r="F1396" s="21"/>
      <c r="G1396" s="21"/>
      <c r="L1396" s="195"/>
      <c r="M1396" s="195"/>
      <c r="X1396" s="9"/>
      <c r="Y1396" s="9"/>
      <c r="AF1396" s="9"/>
      <c r="AG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</row>
    <row r="1397" spans="1:76" s="75" customFormat="1" x14ac:dyDescent="0.2">
      <c r="A1397" s="21"/>
      <c r="B1397" s="21"/>
      <c r="C1397" s="21"/>
      <c r="D1397" s="21"/>
      <c r="E1397" s="21"/>
      <c r="F1397" s="21"/>
      <c r="G1397" s="21"/>
      <c r="L1397" s="195"/>
      <c r="M1397" s="195"/>
      <c r="X1397" s="9"/>
      <c r="Y1397" s="9"/>
      <c r="AF1397" s="9"/>
      <c r="AG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</row>
    <row r="1398" spans="1:76" s="75" customFormat="1" x14ac:dyDescent="0.2">
      <c r="A1398" s="21"/>
      <c r="B1398" s="21"/>
      <c r="C1398" s="21"/>
      <c r="D1398" s="21"/>
      <c r="E1398" s="21"/>
      <c r="F1398" s="21"/>
      <c r="G1398" s="21"/>
      <c r="L1398" s="195"/>
      <c r="M1398" s="195"/>
      <c r="X1398" s="9"/>
      <c r="Y1398" s="9"/>
      <c r="AF1398" s="9"/>
      <c r="AG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</row>
    <row r="1399" spans="1:76" s="75" customFormat="1" x14ac:dyDescent="0.2">
      <c r="A1399" s="21"/>
      <c r="B1399" s="21"/>
      <c r="C1399" s="21"/>
      <c r="D1399" s="21"/>
      <c r="E1399" s="21"/>
      <c r="F1399" s="21"/>
      <c r="G1399" s="21"/>
      <c r="L1399" s="195"/>
      <c r="M1399" s="195"/>
      <c r="X1399" s="9"/>
      <c r="Y1399" s="9"/>
      <c r="AF1399" s="9"/>
      <c r="AG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</row>
    <row r="1400" spans="1:76" s="75" customFormat="1" x14ac:dyDescent="0.2">
      <c r="A1400" s="21"/>
      <c r="B1400" s="21"/>
      <c r="C1400" s="21"/>
      <c r="D1400" s="21"/>
      <c r="E1400" s="21"/>
      <c r="F1400" s="21"/>
      <c r="G1400" s="21"/>
      <c r="L1400" s="195"/>
      <c r="M1400" s="195"/>
      <c r="X1400" s="9"/>
      <c r="Y1400" s="9"/>
      <c r="AF1400" s="9"/>
      <c r="AG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</row>
    <row r="1401" spans="1:76" s="75" customFormat="1" x14ac:dyDescent="0.2">
      <c r="A1401" s="21"/>
      <c r="B1401" s="21"/>
      <c r="C1401" s="21"/>
      <c r="D1401" s="21"/>
      <c r="E1401" s="21"/>
      <c r="F1401" s="21"/>
      <c r="G1401" s="21"/>
      <c r="L1401" s="195"/>
      <c r="M1401" s="195"/>
      <c r="X1401" s="9"/>
      <c r="Y1401" s="9"/>
      <c r="AF1401" s="9"/>
      <c r="AG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</row>
    <row r="1402" spans="1:76" s="75" customFormat="1" x14ac:dyDescent="0.2">
      <c r="A1402" s="21"/>
      <c r="B1402" s="21"/>
      <c r="C1402" s="21"/>
      <c r="D1402" s="21"/>
      <c r="E1402" s="21"/>
      <c r="F1402" s="21"/>
      <c r="G1402" s="21"/>
      <c r="L1402" s="195"/>
      <c r="M1402" s="195"/>
      <c r="X1402" s="9"/>
      <c r="Y1402" s="9"/>
      <c r="AF1402" s="9"/>
      <c r="AG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</row>
    <row r="1403" spans="1:76" s="75" customFormat="1" x14ac:dyDescent="0.2">
      <c r="A1403" s="21"/>
      <c r="B1403" s="21"/>
      <c r="C1403" s="21"/>
      <c r="D1403" s="21"/>
      <c r="E1403" s="21"/>
      <c r="F1403" s="21"/>
      <c r="G1403" s="21"/>
      <c r="L1403" s="195"/>
      <c r="M1403" s="195"/>
      <c r="X1403" s="9"/>
      <c r="Y1403" s="9"/>
      <c r="AF1403" s="9"/>
      <c r="AG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</row>
    <row r="1404" spans="1:76" s="75" customFormat="1" x14ac:dyDescent="0.2">
      <c r="A1404" s="21"/>
      <c r="B1404" s="21"/>
      <c r="C1404" s="21"/>
      <c r="D1404" s="21"/>
      <c r="E1404" s="21"/>
      <c r="F1404" s="21"/>
      <c r="G1404" s="21"/>
      <c r="L1404" s="195"/>
      <c r="M1404" s="195"/>
      <c r="X1404" s="9"/>
      <c r="Y1404" s="9"/>
      <c r="AF1404" s="9"/>
      <c r="AG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</row>
    <row r="1405" spans="1:76" s="75" customFormat="1" x14ac:dyDescent="0.2">
      <c r="A1405" s="21"/>
      <c r="B1405" s="21"/>
      <c r="C1405" s="21"/>
      <c r="D1405" s="21"/>
      <c r="E1405" s="21"/>
      <c r="F1405" s="21"/>
      <c r="G1405" s="21"/>
      <c r="L1405" s="195"/>
      <c r="M1405" s="195"/>
      <c r="X1405" s="9"/>
      <c r="Y1405" s="9"/>
      <c r="AF1405" s="9"/>
      <c r="AG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</row>
    <row r="1406" spans="1:76" s="75" customFormat="1" x14ac:dyDescent="0.2">
      <c r="A1406" s="21"/>
      <c r="B1406" s="21"/>
      <c r="C1406" s="21"/>
      <c r="D1406" s="21"/>
      <c r="E1406" s="21"/>
      <c r="F1406" s="21"/>
      <c r="G1406" s="21"/>
      <c r="L1406" s="195"/>
      <c r="M1406" s="195"/>
      <c r="X1406" s="9"/>
      <c r="Y1406" s="9"/>
      <c r="AF1406" s="9"/>
      <c r="AG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</row>
    <row r="1407" spans="1:76" s="75" customFormat="1" x14ac:dyDescent="0.2">
      <c r="A1407" s="21"/>
      <c r="B1407" s="21"/>
      <c r="C1407" s="21"/>
      <c r="D1407" s="21"/>
      <c r="E1407" s="21"/>
      <c r="F1407" s="21"/>
      <c r="G1407" s="21"/>
      <c r="L1407" s="195"/>
      <c r="M1407" s="195"/>
      <c r="X1407" s="9"/>
      <c r="Y1407" s="9"/>
      <c r="AF1407" s="9"/>
      <c r="AG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</row>
    <row r="1408" spans="1:76" s="75" customFormat="1" x14ac:dyDescent="0.2">
      <c r="A1408" s="21"/>
      <c r="B1408" s="21"/>
      <c r="C1408" s="21"/>
      <c r="D1408" s="21"/>
      <c r="E1408" s="21"/>
      <c r="F1408" s="21"/>
      <c r="G1408" s="21"/>
      <c r="L1408" s="195"/>
      <c r="M1408" s="195"/>
      <c r="X1408" s="9"/>
      <c r="Y1408" s="9"/>
      <c r="AF1408" s="9"/>
      <c r="AG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</row>
    <row r="1409" spans="1:76" s="75" customFormat="1" x14ac:dyDescent="0.2">
      <c r="A1409" s="21"/>
      <c r="B1409" s="21"/>
      <c r="C1409" s="21"/>
      <c r="D1409" s="21"/>
      <c r="E1409" s="21"/>
      <c r="F1409" s="21"/>
      <c r="G1409" s="21"/>
      <c r="L1409" s="195"/>
      <c r="M1409" s="195"/>
      <c r="X1409" s="9"/>
      <c r="Y1409" s="9"/>
      <c r="AF1409" s="9"/>
      <c r="AG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</row>
    <row r="1410" spans="1:76" s="75" customFormat="1" x14ac:dyDescent="0.2">
      <c r="A1410" s="21"/>
      <c r="B1410" s="21"/>
      <c r="C1410" s="21"/>
      <c r="D1410" s="21"/>
      <c r="E1410" s="21"/>
      <c r="F1410" s="21"/>
      <c r="G1410" s="21"/>
      <c r="L1410" s="195"/>
      <c r="M1410" s="195"/>
      <c r="X1410" s="9"/>
      <c r="Y1410" s="9"/>
      <c r="AF1410" s="9"/>
      <c r="AG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</row>
    <row r="1411" spans="1:76" s="75" customFormat="1" x14ac:dyDescent="0.2">
      <c r="A1411" s="21"/>
      <c r="B1411" s="21"/>
      <c r="C1411" s="21"/>
      <c r="D1411" s="21"/>
      <c r="E1411" s="21"/>
      <c r="F1411" s="21"/>
      <c r="G1411" s="21"/>
      <c r="L1411" s="195"/>
      <c r="M1411" s="195"/>
      <c r="X1411" s="9"/>
      <c r="Y1411" s="9"/>
      <c r="AF1411" s="9"/>
      <c r="AG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</row>
    <row r="1412" spans="1:76" s="75" customFormat="1" x14ac:dyDescent="0.2">
      <c r="A1412" s="21"/>
      <c r="B1412" s="21"/>
      <c r="C1412" s="21"/>
      <c r="D1412" s="21"/>
      <c r="E1412" s="21"/>
      <c r="F1412" s="21"/>
      <c r="G1412" s="21"/>
      <c r="L1412" s="195"/>
      <c r="M1412" s="195"/>
      <c r="X1412" s="9"/>
      <c r="Y1412" s="9"/>
      <c r="AF1412" s="9"/>
      <c r="AG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</row>
    <row r="1413" spans="1:76" s="75" customFormat="1" x14ac:dyDescent="0.2">
      <c r="A1413" s="21"/>
      <c r="B1413" s="21"/>
      <c r="C1413" s="21"/>
      <c r="D1413" s="21"/>
      <c r="E1413" s="21"/>
      <c r="F1413" s="21"/>
      <c r="G1413" s="21"/>
      <c r="L1413" s="195"/>
      <c r="M1413" s="195"/>
      <c r="X1413" s="9"/>
      <c r="Y1413" s="9"/>
      <c r="AF1413" s="9"/>
      <c r="AG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</row>
    <row r="1414" spans="1:76" s="75" customFormat="1" x14ac:dyDescent="0.2">
      <c r="A1414" s="21"/>
      <c r="B1414" s="21"/>
      <c r="C1414" s="21"/>
      <c r="D1414" s="21"/>
      <c r="E1414" s="21"/>
      <c r="F1414" s="21"/>
      <c r="G1414" s="21"/>
      <c r="L1414" s="195"/>
      <c r="M1414" s="195"/>
      <c r="X1414" s="9"/>
      <c r="Y1414" s="9"/>
      <c r="AF1414" s="9"/>
      <c r="AG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</row>
    <row r="1415" spans="1:76" s="75" customFormat="1" x14ac:dyDescent="0.2">
      <c r="A1415" s="21"/>
      <c r="B1415" s="21"/>
      <c r="C1415" s="21"/>
      <c r="D1415" s="21"/>
      <c r="E1415" s="21"/>
      <c r="F1415" s="21"/>
      <c r="G1415" s="21"/>
      <c r="L1415" s="195"/>
      <c r="M1415" s="195"/>
      <c r="X1415" s="9"/>
      <c r="Y1415" s="9"/>
      <c r="AF1415" s="9"/>
      <c r="AG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</row>
    <row r="1416" spans="1:76" s="75" customFormat="1" x14ac:dyDescent="0.2">
      <c r="A1416" s="21"/>
      <c r="B1416" s="21"/>
      <c r="C1416" s="21"/>
      <c r="D1416" s="21"/>
      <c r="E1416" s="21"/>
      <c r="F1416" s="21"/>
      <c r="G1416" s="21"/>
      <c r="L1416" s="195"/>
      <c r="M1416" s="195"/>
      <c r="X1416" s="9"/>
      <c r="Y1416" s="9"/>
      <c r="AF1416" s="9"/>
      <c r="AG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</row>
    <row r="1417" spans="1:76" s="75" customFormat="1" x14ac:dyDescent="0.2">
      <c r="A1417" s="21"/>
      <c r="B1417" s="21"/>
      <c r="C1417" s="21"/>
      <c r="D1417" s="21"/>
      <c r="E1417" s="21"/>
      <c r="F1417" s="21"/>
      <c r="G1417" s="21"/>
      <c r="L1417" s="195"/>
      <c r="M1417" s="195"/>
      <c r="X1417" s="9"/>
      <c r="Y1417" s="9"/>
      <c r="AF1417" s="9"/>
      <c r="AG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</row>
    <row r="1418" spans="1:76" s="75" customFormat="1" x14ac:dyDescent="0.2">
      <c r="A1418" s="21"/>
      <c r="B1418" s="21"/>
      <c r="C1418" s="21"/>
      <c r="D1418" s="21"/>
      <c r="E1418" s="21"/>
      <c r="F1418" s="21"/>
      <c r="G1418" s="21"/>
      <c r="L1418" s="195"/>
      <c r="M1418" s="195"/>
      <c r="X1418" s="9"/>
      <c r="Y1418" s="9"/>
      <c r="AF1418" s="9"/>
      <c r="AG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</row>
    <row r="1419" spans="1:76" s="75" customFormat="1" x14ac:dyDescent="0.2">
      <c r="A1419" s="21"/>
      <c r="B1419" s="21"/>
      <c r="C1419" s="21"/>
      <c r="D1419" s="21"/>
      <c r="E1419" s="21"/>
      <c r="F1419" s="21"/>
      <c r="G1419" s="21"/>
      <c r="L1419" s="195"/>
      <c r="M1419" s="195"/>
      <c r="X1419" s="9"/>
      <c r="Y1419" s="9"/>
      <c r="AF1419" s="9"/>
      <c r="AG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</row>
    <row r="1420" spans="1:76" s="75" customFormat="1" x14ac:dyDescent="0.2">
      <c r="A1420" s="21"/>
      <c r="B1420" s="21"/>
      <c r="C1420" s="21"/>
      <c r="D1420" s="21"/>
      <c r="E1420" s="21"/>
      <c r="F1420" s="21"/>
      <c r="G1420" s="21"/>
      <c r="L1420" s="195"/>
      <c r="M1420" s="195"/>
      <c r="X1420" s="9"/>
      <c r="Y1420" s="9"/>
      <c r="AF1420" s="9"/>
      <c r="AG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</row>
    <row r="1421" spans="1:76" s="75" customFormat="1" x14ac:dyDescent="0.2">
      <c r="A1421" s="21"/>
      <c r="B1421" s="21"/>
      <c r="C1421" s="21"/>
      <c r="D1421" s="21"/>
      <c r="E1421" s="21"/>
      <c r="F1421" s="21"/>
      <c r="G1421" s="21"/>
      <c r="L1421" s="195"/>
      <c r="M1421" s="195"/>
      <c r="X1421" s="9"/>
      <c r="Y1421" s="9"/>
      <c r="AF1421" s="9"/>
      <c r="AG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</row>
    <row r="1422" spans="1:76" s="75" customFormat="1" x14ac:dyDescent="0.2">
      <c r="A1422" s="21"/>
      <c r="B1422" s="21"/>
      <c r="C1422" s="21"/>
      <c r="D1422" s="21"/>
      <c r="E1422" s="21"/>
      <c r="F1422" s="21"/>
      <c r="G1422" s="21"/>
      <c r="L1422" s="195"/>
      <c r="M1422" s="195"/>
      <c r="X1422" s="9"/>
      <c r="Y1422" s="9"/>
      <c r="AF1422" s="9"/>
      <c r="AG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</row>
    <row r="1423" spans="1:76" s="75" customFormat="1" x14ac:dyDescent="0.2">
      <c r="A1423" s="21"/>
      <c r="B1423" s="21"/>
      <c r="C1423" s="21"/>
      <c r="D1423" s="21"/>
      <c r="E1423" s="21"/>
      <c r="F1423" s="21"/>
      <c r="G1423" s="21"/>
      <c r="L1423" s="195"/>
      <c r="M1423" s="195"/>
      <c r="X1423" s="9"/>
      <c r="Y1423" s="9"/>
      <c r="AF1423" s="9"/>
      <c r="AG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</row>
    <row r="1424" spans="1:76" s="75" customFormat="1" x14ac:dyDescent="0.2">
      <c r="A1424" s="21"/>
      <c r="B1424" s="21"/>
      <c r="C1424" s="21"/>
      <c r="D1424" s="21"/>
      <c r="E1424" s="21"/>
      <c r="F1424" s="21"/>
      <c r="G1424" s="21"/>
      <c r="L1424" s="195"/>
      <c r="M1424" s="195"/>
      <c r="X1424" s="9"/>
      <c r="Y1424" s="9"/>
      <c r="AF1424" s="9"/>
      <c r="AG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</row>
    <row r="1425" spans="1:76" s="75" customFormat="1" x14ac:dyDescent="0.2">
      <c r="A1425" s="21"/>
      <c r="B1425" s="21"/>
      <c r="C1425" s="21"/>
      <c r="D1425" s="21"/>
      <c r="E1425" s="21"/>
      <c r="F1425" s="21"/>
      <c r="G1425" s="21"/>
      <c r="L1425" s="195"/>
      <c r="M1425" s="195"/>
      <c r="X1425" s="9"/>
      <c r="Y1425" s="9"/>
      <c r="AF1425" s="9"/>
      <c r="AG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</row>
    <row r="1426" spans="1:76" s="75" customFormat="1" x14ac:dyDescent="0.2">
      <c r="A1426" s="21"/>
      <c r="B1426" s="21"/>
      <c r="C1426" s="21"/>
      <c r="D1426" s="21"/>
      <c r="E1426" s="21"/>
      <c r="F1426" s="21"/>
      <c r="G1426" s="21"/>
      <c r="L1426" s="195"/>
      <c r="M1426" s="195"/>
      <c r="X1426" s="9"/>
      <c r="Y1426" s="9"/>
      <c r="AF1426" s="9"/>
      <c r="AG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</row>
    <row r="1427" spans="1:76" s="75" customFormat="1" x14ac:dyDescent="0.2">
      <c r="A1427" s="21"/>
      <c r="B1427" s="21"/>
      <c r="C1427" s="21"/>
      <c r="D1427" s="21"/>
      <c r="E1427" s="21"/>
      <c r="F1427" s="21"/>
      <c r="G1427" s="21"/>
      <c r="L1427" s="195"/>
      <c r="M1427" s="195"/>
      <c r="X1427" s="9"/>
      <c r="Y1427" s="9"/>
      <c r="AF1427" s="9"/>
      <c r="AG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</row>
    <row r="1428" spans="1:76" s="75" customFormat="1" x14ac:dyDescent="0.2">
      <c r="A1428" s="21"/>
      <c r="B1428" s="21"/>
      <c r="C1428" s="21"/>
      <c r="D1428" s="21"/>
      <c r="E1428" s="21"/>
      <c r="F1428" s="21"/>
      <c r="G1428" s="21"/>
      <c r="L1428" s="195"/>
      <c r="M1428" s="195"/>
      <c r="X1428" s="9"/>
      <c r="Y1428" s="9"/>
      <c r="AF1428" s="9"/>
      <c r="AG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</row>
    <row r="1429" spans="1:76" s="75" customFormat="1" x14ac:dyDescent="0.2">
      <c r="A1429" s="21"/>
      <c r="B1429" s="21"/>
      <c r="C1429" s="21"/>
      <c r="D1429" s="21"/>
      <c r="E1429" s="21"/>
      <c r="F1429" s="21"/>
      <c r="G1429" s="21"/>
      <c r="L1429" s="195"/>
      <c r="M1429" s="195"/>
      <c r="X1429" s="9"/>
      <c r="Y1429" s="9"/>
      <c r="AF1429" s="9"/>
      <c r="AG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</row>
    <row r="1430" spans="1:76" s="75" customFormat="1" x14ac:dyDescent="0.2">
      <c r="A1430" s="21"/>
      <c r="B1430" s="21"/>
      <c r="C1430" s="21"/>
      <c r="D1430" s="21"/>
      <c r="E1430" s="21"/>
      <c r="F1430" s="21"/>
      <c r="G1430" s="21"/>
      <c r="L1430" s="195"/>
      <c r="M1430" s="195"/>
      <c r="X1430" s="9"/>
      <c r="Y1430" s="9"/>
      <c r="AF1430" s="9"/>
      <c r="AG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</row>
    <row r="1431" spans="1:76" s="75" customFormat="1" x14ac:dyDescent="0.2">
      <c r="A1431" s="21"/>
      <c r="B1431" s="21"/>
      <c r="C1431" s="21"/>
      <c r="D1431" s="21"/>
      <c r="E1431" s="21"/>
      <c r="F1431" s="21"/>
      <c r="G1431" s="21"/>
      <c r="L1431" s="195"/>
      <c r="M1431" s="195"/>
      <c r="X1431" s="9"/>
      <c r="Y1431" s="9"/>
      <c r="AF1431" s="9"/>
      <c r="AG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</row>
    <row r="1432" spans="1:76" s="75" customFormat="1" x14ac:dyDescent="0.2">
      <c r="A1432" s="21"/>
      <c r="B1432" s="21"/>
      <c r="C1432" s="21"/>
      <c r="D1432" s="21"/>
      <c r="E1432" s="21"/>
      <c r="F1432" s="21"/>
      <c r="G1432" s="21"/>
      <c r="L1432" s="195"/>
      <c r="M1432" s="195"/>
      <c r="X1432" s="9"/>
      <c r="Y1432" s="9"/>
      <c r="AF1432" s="9"/>
      <c r="AG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</row>
    <row r="1433" spans="1:76" s="75" customFormat="1" x14ac:dyDescent="0.2">
      <c r="A1433" s="21"/>
      <c r="B1433" s="21"/>
      <c r="C1433" s="21"/>
      <c r="D1433" s="21"/>
      <c r="E1433" s="21"/>
      <c r="F1433" s="21"/>
      <c r="G1433" s="21"/>
      <c r="L1433" s="195"/>
      <c r="M1433" s="195"/>
      <c r="X1433" s="9"/>
      <c r="Y1433" s="9"/>
      <c r="AF1433" s="9"/>
      <c r="AG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</row>
    <row r="1434" spans="1:76" s="75" customFormat="1" x14ac:dyDescent="0.2">
      <c r="A1434" s="21"/>
      <c r="B1434" s="21"/>
      <c r="C1434" s="21"/>
      <c r="D1434" s="21"/>
      <c r="E1434" s="21"/>
      <c r="F1434" s="21"/>
      <c r="G1434" s="21"/>
      <c r="L1434" s="195"/>
      <c r="M1434" s="195"/>
      <c r="X1434" s="9"/>
      <c r="Y1434" s="9"/>
      <c r="AF1434" s="9"/>
      <c r="AG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</row>
    <row r="1435" spans="1:76" s="75" customFormat="1" x14ac:dyDescent="0.2">
      <c r="A1435" s="21"/>
      <c r="B1435" s="21"/>
      <c r="C1435" s="21"/>
      <c r="D1435" s="21"/>
      <c r="E1435" s="21"/>
      <c r="F1435" s="21"/>
      <c r="G1435" s="21"/>
      <c r="L1435" s="195"/>
      <c r="M1435" s="195"/>
      <c r="X1435" s="9"/>
      <c r="Y1435" s="9"/>
      <c r="AF1435" s="9"/>
      <c r="AG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</row>
    <row r="1436" spans="1:76" s="75" customFormat="1" x14ac:dyDescent="0.2">
      <c r="A1436" s="21"/>
      <c r="B1436" s="21"/>
      <c r="C1436" s="21"/>
      <c r="D1436" s="21"/>
      <c r="E1436" s="21"/>
      <c r="F1436" s="21"/>
      <c r="G1436" s="21"/>
      <c r="L1436" s="195"/>
      <c r="M1436" s="195"/>
      <c r="X1436" s="9"/>
      <c r="Y1436" s="9"/>
      <c r="AF1436" s="9"/>
      <c r="AG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</row>
    <row r="1437" spans="1:76" s="75" customFormat="1" x14ac:dyDescent="0.2">
      <c r="A1437" s="21"/>
      <c r="B1437" s="21"/>
      <c r="C1437" s="21"/>
      <c r="D1437" s="21"/>
      <c r="E1437" s="21"/>
      <c r="F1437" s="21"/>
      <c r="G1437" s="21"/>
      <c r="L1437" s="195"/>
      <c r="M1437" s="195"/>
      <c r="X1437" s="9"/>
      <c r="Y1437" s="9"/>
      <c r="AF1437" s="9"/>
      <c r="AG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</row>
    <row r="1438" spans="1:76" s="75" customFormat="1" x14ac:dyDescent="0.2">
      <c r="A1438" s="21"/>
      <c r="B1438" s="21"/>
      <c r="C1438" s="21"/>
      <c r="D1438" s="21"/>
      <c r="E1438" s="21"/>
      <c r="F1438" s="21"/>
      <c r="G1438" s="21"/>
      <c r="L1438" s="195"/>
      <c r="M1438" s="195"/>
      <c r="X1438" s="9"/>
      <c r="Y1438" s="9"/>
      <c r="AF1438" s="9"/>
      <c r="AG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</row>
    <row r="1439" spans="1:76" s="75" customFormat="1" x14ac:dyDescent="0.2">
      <c r="A1439" s="21"/>
      <c r="B1439" s="21"/>
      <c r="C1439" s="21"/>
      <c r="D1439" s="21"/>
      <c r="E1439" s="21"/>
      <c r="F1439" s="21"/>
      <c r="G1439" s="21"/>
      <c r="L1439" s="195"/>
      <c r="M1439" s="195"/>
      <c r="X1439" s="9"/>
      <c r="Y1439" s="9"/>
      <c r="AF1439" s="9"/>
      <c r="AG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</row>
    <row r="1440" spans="1:76" s="75" customFormat="1" x14ac:dyDescent="0.2">
      <c r="A1440" s="21"/>
      <c r="B1440" s="21"/>
      <c r="C1440" s="21"/>
      <c r="D1440" s="21"/>
      <c r="E1440" s="21"/>
      <c r="F1440" s="21"/>
      <c r="G1440" s="21"/>
      <c r="L1440" s="195"/>
      <c r="M1440" s="195"/>
      <c r="X1440" s="9"/>
      <c r="Y1440" s="9"/>
      <c r="AF1440" s="9"/>
      <c r="AG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</row>
    <row r="1441" spans="1:76" s="75" customFormat="1" x14ac:dyDescent="0.2">
      <c r="A1441" s="21"/>
      <c r="B1441" s="21"/>
      <c r="C1441" s="21"/>
      <c r="D1441" s="21"/>
      <c r="E1441" s="21"/>
      <c r="F1441" s="21"/>
      <c r="G1441" s="21"/>
      <c r="L1441" s="195"/>
      <c r="M1441" s="195"/>
      <c r="X1441" s="9"/>
      <c r="Y1441" s="9"/>
      <c r="AF1441" s="9"/>
      <c r="AG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</row>
    <row r="1442" spans="1:76" s="75" customFormat="1" x14ac:dyDescent="0.2">
      <c r="A1442" s="21"/>
      <c r="B1442" s="21"/>
      <c r="C1442" s="21"/>
      <c r="D1442" s="21"/>
      <c r="E1442" s="21"/>
      <c r="F1442" s="21"/>
      <c r="G1442" s="21"/>
      <c r="L1442" s="195"/>
      <c r="M1442" s="195"/>
      <c r="X1442" s="9"/>
      <c r="Y1442" s="9"/>
      <c r="AF1442" s="9"/>
      <c r="AG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</row>
    <row r="1443" spans="1:76" s="75" customFormat="1" x14ac:dyDescent="0.2">
      <c r="A1443" s="21"/>
      <c r="B1443" s="21"/>
      <c r="C1443" s="21"/>
      <c r="D1443" s="21"/>
      <c r="E1443" s="21"/>
      <c r="F1443" s="21"/>
      <c r="G1443" s="21"/>
      <c r="L1443" s="195"/>
      <c r="M1443" s="195"/>
      <c r="X1443" s="9"/>
      <c r="Y1443" s="9"/>
      <c r="AF1443" s="9"/>
      <c r="AG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</row>
    <row r="1444" spans="1:76" s="75" customFormat="1" x14ac:dyDescent="0.2">
      <c r="A1444" s="21"/>
      <c r="B1444" s="21"/>
      <c r="C1444" s="21"/>
      <c r="D1444" s="21"/>
      <c r="E1444" s="21"/>
      <c r="F1444" s="21"/>
      <c r="G1444" s="21"/>
      <c r="L1444" s="195"/>
      <c r="M1444" s="195"/>
      <c r="X1444" s="9"/>
      <c r="Y1444" s="9"/>
      <c r="AF1444" s="9"/>
      <c r="AG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</row>
    <row r="1445" spans="1:76" s="75" customFormat="1" x14ac:dyDescent="0.2">
      <c r="A1445" s="21"/>
      <c r="B1445" s="21"/>
      <c r="C1445" s="21"/>
      <c r="D1445" s="21"/>
      <c r="E1445" s="21"/>
      <c r="F1445" s="21"/>
      <c r="G1445" s="21"/>
      <c r="L1445" s="195"/>
      <c r="M1445" s="195"/>
      <c r="X1445" s="9"/>
      <c r="Y1445" s="9"/>
      <c r="AF1445" s="9"/>
      <c r="AG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</row>
    <row r="1446" spans="1:76" s="75" customFormat="1" x14ac:dyDescent="0.2">
      <c r="A1446" s="21"/>
      <c r="B1446" s="21"/>
      <c r="C1446" s="21"/>
      <c r="D1446" s="21"/>
      <c r="E1446" s="21"/>
      <c r="F1446" s="21"/>
      <c r="G1446" s="21"/>
      <c r="L1446" s="195"/>
      <c r="M1446" s="195"/>
      <c r="X1446" s="9"/>
      <c r="Y1446" s="9"/>
      <c r="AF1446" s="9"/>
      <c r="AG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</row>
    <row r="1447" spans="1:76" s="75" customFormat="1" x14ac:dyDescent="0.2">
      <c r="A1447" s="21"/>
      <c r="B1447" s="21"/>
      <c r="C1447" s="21"/>
      <c r="D1447" s="21"/>
      <c r="E1447" s="21"/>
      <c r="F1447" s="21"/>
      <c r="G1447" s="21"/>
      <c r="L1447" s="195"/>
      <c r="M1447" s="195"/>
      <c r="X1447" s="9"/>
      <c r="Y1447" s="9"/>
      <c r="AF1447" s="9"/>
      <c r="AG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</row>
    <row r="1448" spans="1:76" s="75" customFormat="1" x14ac:dyDescent="0.2">
      <c r="A1448" s="21"/>
      <c r="B1448" s="21"/>
      <c r="C1448" s="21"/>
      <c r="D1448" s="21"/>
      <c r="E1448" s="21"/>
      <c r="F1448" s="21"/>
      <c r="G1448" s="21"/>
      <c r="L1448" s="195"/>
      <c r="M1448" s="195"/>
      <c r="X1448" s="9"/>
      <c r="Y1448" s="9"/>
      <c r="AF1448" s="9"/>
      <c r="AG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</row>
    <row r="1449" spans="1:76" s="75" customFormat="1" x14ac:dyDescent="0.2">
      <c r="A1449" s="21"/>
      <c r="B1449" s="21"/>
      <c r="C1449" s="21"/>
      <c r="D1449" s="21"/>
      <c r="E1449" s="21"/>
      <c r="F1449" s="21"/>
      <c r="G1449" s="21"/>
      <c r="L1449" s="195"/>
      <c r="M1449" s="195"/>
      <c r="X1449" s="9"/>
      <c r="Y1449" s="9"/>
      <c r="AF1449" s="9"/>
      <c r="AG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</row>
    <row r="1450" spans="1:76" s="75" customFormat="1" x14ac:dyDescent="0.2">
      <c r="A1450" s="21"/>
      <c r="B1450" s="21"/>
      <c r="C1450" s="21"/>
      <c r="D1450" s="21"/>
      <c r="E1450" s="21"/>
      <c r="F1450" s="21"/>
      <c r="G1450" s="21"/>
      <c r="L1450" s="195"/>
      <c r="M1450" s="195"/>
      <c r="X1450" s="9"/>
      <c r="Y1450" s="9"/>
      <c r="AF1450" s="9"/>
      <c r="AG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</row>
    <row r="1451" spans="1:76" s="75" customFormat="1" x14ac:dyDescent="0.2">
      <c r="A1451" s="21"/>
      <c r="B1451" s="21"/>
      <c r="C1451" s="21"/>
      <c r="D1451" s="21"/>
      <c r="E1451" s="21"/>
      <c r="F1451" s="21"/>
      <c r="G1451" s="21"/>
      <c r="L1451" s="195"/>
      <c r="M1451" s="195"/>
      <c r="X1451" s="9"/>
      <c r="Y1451" s="9"/>
      <c r="AF1451" s="9"/>
      <c r="AG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</row>
    <row r="1452" spans="1:76" s="75" customFormat="1" x14ac:dyDescent="0.2">
      <c r="A1452" s="21"/>
      <c r="B1452" s="21"/>
      <c r="C1452" s="21"/>
      <c r="D1452" s="21"/>
      <c r="E1452" s="21"/>
      <c r="F1452" s="21"/>
      <c r="G1452" s="21"/>
      <c r="L1452" s="195"/>
      <c r="M1452" s="195"/>
      <c r="X1452" s="9"/>
      <c r="Y1452" s="9"/>
      <c r="AF1452" s="9"/>
      <c r="AG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</row>
    <row r="1453" spans="1:76" s="75" customFormat="1" x14ac:dyDescent="0.2">
      <c r="A1453" s="21"/>
      <c r="B1453" s="21"/>
      <c r="C1453" s="21"/>
      <c r="D1453" s="21"/>
      <c r="E1453" s="21"/>
      <c r="F1453" s="21"/>
      <c r="G1453" s="21"/>
      <c r="L1453" s="195"/>
      <c r="M1453" s="195"/>
      <c r="X1453" s="9"/>
      <c r="Y1453" s="9"/>
      <c r="AF1453" s="9"/>
      <c r="AG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</row>
    <row r="1454" spans="1:76" s="75" customFormat="1" x14ac:dyDescent="0.2">
      <c r="A1454" s="21"/>
      <c r="B1454" s="21"/>
      <c r="C1454" s="21"/>
      <c r="D1454" s="21"/>
      <c r="E1454" s="21"/>
      <c r="F1454" s="21"/>
      <c r="G1454" s="21"/>
      <c r="L1454" s="195"/>
      <c r="M1454" s="195"/>
      <c r="X1454" s="9"/>
      <c r="Y1454" s="9"/>
      <c r="AF1454" s="9"/>
      <c r="AG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</row>
    <row r="1455" spans="1:76" s="75" customFormat="1" x14ac:dyDescent="0.2">
      <c r="A1455" s="21"/>
      <c r="B1455" s="21"/>
      <c r="C1455" s="21"/>
      <c r="D1455" s="21"/>
      <c r="E1455" s="21"/>
      <c r="F1455" s="21"/>
      <c r="G1455" s="21"/>
      <c r="L1455" s="195"/>
      <c r="M1455" s="195"/>
      <c r="X1455" s="9"/>
      <c r="Y1455" s="9"/>
      <c r="AF1455" s="9"/>
      <c r="AG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</row>
    <row r="1456" spans="1:76" s="75" customFormat="1" x14ac:dyDescent="0.2">
      <c r="A1456" s="21"/>
      <c r="B1456" s="21"/>
      <c r="C1456" s="21"/>
      <c r="D1456" s="21"/>
      <c r="E1456" s="21"/>
      <c r="F1456" s="21"/>
      <c r="G1456" s="21"/>
      <c r="L1456" s="195"/>
      <c r="M1456" s="195"/>
      <c r="X1456" s="9"/>
      <c r="Y1456" s="9"/>
      <c r="AF1456" s="9"/>
      <c r="AG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</row>
    <row r="1457" spans="1:76" s="75" customFormat="1" x14ac:dyDescent="0.2">
      <c r="A1457" s="21"/>
      <c r="B1457" s="21"/>
      <c r="C1457" s="21"/>
      <c r="D1457" s="21"/>
      <c r="E1457" s="21"/>
      <c r="F1457" s="21"/>
      <c r="G1457" s="21"/>
      <c r="L1457" s="195"/>
      <c r="M1457" s="195"/>
      <c r="X1457" s="9"/>
      <c r="Y1457" s="9"/>
      <c r="AF1457" s="9"/>
      <c r="AG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</row>
    <row r="1458" spans="1:76" s="75" customFormat="1" x14ac:dyDescent="0.2">
      <c r="A1458" s="21"/>
      <c r="B1458" s="21"/>
      <c r="C1458" s="21"/>
      <c r="D1458" s="21"/>
      <c r="E1458" s="21"/>
      <c r="F1458" s="21"/>
      <c r="G1458" s="21"/>
      <c r="L1458" s="195"/>
      <c r="M1458" s="195"/>
      <c r="X1458" s="9"/>
      <c r="Y1458" s="9"/>
      <c r="AF1458" s="9"/>
      <c r="AG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</row>
    <row r="1459" spans="1:76" s="75" customFormat="1" x14ac:dyDescent="0.2">
      <c r="A1459" s="21"/>
      <c r="B1459" s="21"/>
      <c r="C1459" s="21"/>
      <c r="D1459" s="21"/>
      <c r="E1459" s="21"/>
      <c r="F1459" s="21"/>
      <c r="G1459" s="21"/>
      <c r="L1459" s="195"/>
      <c r="M1459" s="195"/>
      <c r="X1459" s="9"/>
      <c r="Y1459" s="9"/>
      <c r="AF1459" s="9"/>
      <c r="AG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</row>
    <row r="1460" spans="1:76" s="75" customFormat="1" x14ac:dyDescent="0.2">
      <c r="A1460" s="21"/>
      <c r="B1460" s="21"/>
      <c r="C1460" s="21"/>
      <c r="D1460" s="21"/>
      <c r="E1460" s="21"/>
      <c r="F1460" s="21"/>
      <c r="G1460" s="21"/>
      <c r="L1460" s="195"/>
      <c r="M1460" s="195"/>
      <c r="X1460" s="9"/>
      <c r="Y1460" s="9"/>
      <c r="AF1460" s="9"/>
      <c r="AG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</row>
    <row r="1461" spans="1:76" s="75" customFormat="1" x14ac:dyDescent="0.2">
      <c r="A1461" s="21"/>
      <c r="B1461" s="21"/>
      <c r="C1461" s="21"/>
      <c r="D1461" s="21"/>
      <c r="E1461" s="21"/>
      <c r="F1461" s="21"/>
      <c r="G1461" s="21"/>
      <c r="L1461" s="195"/>
      <c r="M1461" s="195"/>
      <c r="X1461" s="9"/>
      <c r="Y1461" s="9"/>
      <c r="AF1461" s="9"/>
      <c r="AG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</row>
    <row r="1462" spans="1:76" s="75" customFormat="1" x14ac:dyDescent="0.2">
      <c r="A1462" s="21"/>
      <c r="B1462" s="21"/>
      <c r="C1462" s="21"/>
      <c r="D1462" s="21"/>
      <c r="E1462" s="21"/>
      <c r="F1462" s="21"/>
      <c r="G1462" s="21"/>
      <c r="L1462" s="195"/>
      <c r="M1462" s="195"/>
      <c r="X1462" s="9"/>
      <c r="Y1462" s="9"/>
      <c r="AF1462" s="9"/>
      <c r="AG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</row>
    <row r="1463" spans="1:76" s="75" customFormat="1" x14ac:dyDescent="0.2">
      <c r="A1463" s="21"/>
      <c r="B1463" s="21"/>
      <c r="C1463" s="21"/>
      <c r="D1463" s="21"/>
      <c r="E1463" s="21"/>
      <c r="F1463" s="21"/>
      <c r="G1463" s="21"/>
      <c r="L1463" s="195"/>
      <c r="M1463" s="195"/>
      <c r="X1463" s="9"/>
      <c r="Y1463" s="9"/>
      <c r="AF1463" s="9"/>
      <c r="AG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</row>
    <row r="1464" spans="1:76" s="75" customFormat="1" x14ac:dyDescent="0.2">
      <c r="A1464" s="21"/>
      <c r="B1464" s="21"/>
      <c r="C1464" s="21"/>
      <c r="D1464" s="21"/>
      <c r="E1464" s="21"/>
      <c r="F1464" s="21"/>
      <c r="G1464" s="21"/>
      <c r="L1464" s="195"/>
      <c r="M1464" s="195"/>
      <c r="X1464" s="9"/>
      <c r="Y1464" s="9"/>
      <c r="AF1464" s="9"/>
      <c r="AG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</row>
    <row r="1465" spans="1:76" s="75" customFormat="1" x14ac:dyDescent="0.2">
      <c r="A1465" s="21"/>
      <c r="B1465" s="21"/>
      <c r="C1465" s="21"/>
      <c r="D1465" s="21"/>
      <c r="E1465" s="21"/>
      <c r="F1465" s="21"/>
      <c r="G1465" s="21"/>
      <c r="L1465" s="195"/>
      <c r="M1465" s="195"/>
      <c r="X1465" s="9"/>
      <c r="Y1465" s="9"/>
      <c r="AF1465" s="9"/>
      <c r="AG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</row>
    <row r="1466" spans="1:76" s="75" customFormat="1" x14ac:dyDescent="0.2">
      <c r="A1466" s="21"/>
      <c r="B1466" s="21"/>
      <c r="C1466" s="21"/>
      <c r="D1466" s="21"/>
      <c r="E1466" s="21"/>
      <c r="F1466" s="21"/>
      <c r="G1466" s="21"/>
      <c r="L1466" s="195"/>
      <c r="M1466" s="195"/>
      <c r="X1466" s="9"/>
      <c r="Y1466" s="9"/>
      <c r="AF1466" s="9"/>
      <c r="AG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</row>
    <row r="1467" spans="1:76" s="75" customFormat="1" x14ac:dyDescent="0.2">
      <c r="A1467" s="21"/>
      <c r="B1467" s="21"/>
      <c r="C1467" s="21"/>
      <c r="D1467" s="21"/>
      <c r="E1467" s="21"/>
      <c r="F1467" s="21"/>
      <c r="G1467" s="21"/>
      <c r="L1467" s="195"/>
      <c r="M1467" s="195"/>
      <c r="X1467" s="9"/>
      <c r="Y1467" s="9"/>
      <c r="AF1467" s="9"/>
      <c r="AG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</row>
    <row r="1468" spans="1:76" s="75" customFormat="1" x14ac:dyDescent="0.2">
      <c r="A1468" s="21"/>
      <c r="B1468" s="21"/>
      <c r="C1468" s="21"/>
      <c r="D1468" s="21"/>
      <c r="E1468" s="21"/>
      <c r="F1468" s="21"/>
      <c r="G1468" s="21"/>
      <c r="L1468" s="195"/>
      <c r="M1468" s="195"/>
      <c r="X1468" s="9"/>
      <c r="Y1468" s="9"/>
      <c r="AF1468" s="9"/>
      <c r="AG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</row>
    <row r="1469" spans="1:76" s="75" customFormat="1" x14ac:dyDescent="0.2">
      <c r="A1469" s="21"/>
      <c r="B1469" s="21"/>
      <c r="C1469" s="21"/>
      <c r="D1469" s="21"/>
      <c r="E1469" s="21"/>
      <c r="F1469" s="21"/>
      <c r="G1469" s="21"/>
      <c r="L1469" s="195"/>
      <c r="M1469" s="195"/>
      <c r="X1469" s="9"/>
      <c r="Y1469" s="9"/>
      <c r="AF1469" s="9"/>
      <c r="AG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</row>
    <row r="1470" spans="1:76" s="75" customFormat="1" x14ac:dyDescent="0.2">
      <c r="A1470" s="21"/>
      <c r="B1470" s="21"/>
      <c r="C1470" s="21"/>
      <c r="D1470" s="21"/>
      <c r="E1470" s="21"/>
      <c r="F1470" s="21"/>
      <c r="G1470" s="21"/>
      <c r="L1470" s="195"/>
      <c r="M1470" s="195"/>
      <c r="X1470" s="9"/>
      <c r="Y1470" s="9"/>
      <c r="AF1470" s="9"/>
      <c r="AG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</row>
    <row r="1471" spans="1:76" s="75" customFormat="1" x14ac:dyDescent="0.2">
      <c r="A1471" s="21"/>
      <c r="B1471" s="21"/>
      <c r="C1471" s="21"/>
      <c r="D1471" s="21"/>
      <c r="E1471" s="21"/>
      <c r="F1471" s="21"/>
      <c r="G1471" s="21"/>
      <c r="L1471" s="195"/>
      <c r="M1471" s="195"/>
      <c r="X1471" s="9"/>
      <c r="Y1471" s="9"/>
      <c r="AF1471" s="9"/>
      <c r="AG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</row>
    <row r="1472" spans="1:76" s="75" customFormat="1" x14ac:dyDescent="0.2">
      <c r="A1472" s="21"/>
      <c r="B1472" s="21"/>
      <c r="C1472" s="21"/>
      <c r="D1472" s="21"/>
      <c r="E1472" s="21"/>
      <c r="F1472" s="21"/>
      <c r="G1472" s="21"/>
      <c r="L1472" s="195"/>
      <c r="M1472" s="195"/>
      <c r="X1472" s="9"/>
      <c r="Y1472" s="9"/>
      <c r="AF1472" s="9"/>
      <c r="AG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</row>
    <row r="1473" spans="1:76" s="75" customFormat="1" x14ac:dyDescent="0.2">
      <c r="A1473" s="21"/>
      <c r="B1473" s="21"/>
      <c r="C1473" s="21"/>
      <c r="D1473" s="21"/>
      <c r="E1473" s="21"/>
      <c r="F1473" s="21"/>
      <c r="G1473" s="21"/>
      <c r="L1473" s="195"/>
      <c r="M1473" s="195"/>
      <c r="X1473" s="9"/>
      <c r="Y1473" s="9"/>
      <c r="AF1473" s="9"/>
      <c r="AG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</row>
    <row r="1474" spans="1:76" s="75" customFormat="1" x14ac:dyDescent="0.2">
      <c r="A1474" s="21"/>
      <c r="B1474" s="21"/>
      <c r="C1474" s="21"/>
      <c r="D1474" s="21"/>
      <c r="E1474" s="21"/>
      <c r="F1474" s="21"/>
      <c r="G1474" s="21"/>
      <c r="L1474" s="195"/>
      <c r="M1474" s="195"/>
      <c r="X1474" s="9"/>
      <c r="Y1474" s="9"/>
      <c r="AF1474" s="9"/>
      <c r="AG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</row>
    <row r="1475" spans="1:76" s="75" customFormat="1" x14ac:dyDescent="0.2">
      <c r="A1475" s="21"/>
      <c r="B1475" s="21"/>
      <c r="C1475" s="21"/>
      <c r="D1475" s="21"/>
      <c r="E1475" s="21"/>
      <c r="F1475" s="21"/>
      <c r="G1475" s="21"/>
      <c r="L1475" s="195"/>
      <c r="M1475" s="195"/>
      <c r="X1475" s="9"/>
      <c r="Y1475" s="9"/>
      <c r="AF1475" s="9"/>
      <c r="AG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</row>
    <row r="1476" spans="1:76" s="75" customFormat="1" x14ac:dyDescent="0.2">
      <c r="A1476" s="21"/>
      <c r="B1476" s="21"/>
      <c r="C1476" s="21"/>
      <c r="D1476" s="21"/>
      <c r="E1476" s="21"/>
      <c r="F1476" s="21"/>
      <c r="G1476" s="21"/>
      <c r="L1476" s="195"/>
      <c r="M1476" s="195"/>
      <c r="X1476" s="9"/>
      <c r="Y1476" s="9"/>
      <c r="AF1476" s="9"/>
      <c r="AG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</row>
    <row r="1477" spans="1:76" s="75" customFormat="1" x14ac:dyDescent="0.2">
      <c r="A1477" s="21"/>
      <c r="B1477" s="21"/>
      <c r="C1477" s="21"/>
      <c r="D1477" s="21"/>
      <c r="E1477" s="21"/>
      <c r="F1477" s="21"/>
      <c r="G1477" s="21"/>
      <c r="L1477" s="195"/>
      <c r="M1477" s="195"/>
      <c r="X1477" s="9"/>
      <c r="Y1477" s="9"/>
      <c r="AF1477" s="9"/>
      <c r="AG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</row>
    <row r="1478" spans="1:76" s="75" customFormat="1" x14ac:dyDescent="0.2">
      <c r="A1478" s="21"/>
      <c r="B1478" s="21"/>
      <c r="C1478" s="21"/>
      <c r="D1478" s="21"/>
      <c r="E1478" s="21"/>
      <c r="F1478" s="21"/>
      <c r="G1478" s="21"/>
      <c r="L1478" s="195"/>
      <c r="M1478" s="195"/>
      <c r="X1478" s="9"/>
      <c r="Y1478" s="9"/>
      <c r="AF1478" s="9"/>
      <c r="AG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</row>
    <row r="1479" spans="1:76" s="75" customFormat="1" x14ac:dyDescent="0.2">
      <c r="A1479" s="21"/>
      <c r="B1479" s="21"/>
      <c r="C1479" s="21"/>
      <c r="D1479" s="21"/>
      <c r="E1479" s="21"/>
      <c r="F1479" s="21"/>
      <c r="G1479" s="21"/>
      <c r="L1479" s="195"/>
      <c r="M1479" s="195"/>
      <c r="X1479" s="9"/>
      <c r="Y1479" s="9"/>
      <c r="AF1479" s="9"/>
      <c r="AG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</row>
    <row r="1480" spans="1:76" s="75" customFormat="1" x14ac:dyDescent="0.2">
      <c r="A1480" s="21"/>
      <c r="B1480" s="21"/>
      <c r="C1480" s="21"/>
      <c r="D1480" s="21"/>
      <c r="E1480" s="21"/>
      <c r="F1480" s="21"/>
      <c r="G1480" s="21"/>
      <c r="L1480" s="195"/>
      <c r="M1480" s="195"/>
      <c r="X1480" s="9"/>
      <c r="Y1480" s="9"/>
      <c r="AF1480" s="9"/>
      <c r="AG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</row>
    <row r="1481" spans="1:76" s="75" customFormat="1" x14ac:dyDescent="0.2">
      <c r="A1481" s="21"/>
      <c r="B1481" s="21"/>
      <c r="C1481" s="21"/>
      <c r="D1481" s="21"/>
      <c r="E1481" s="21"/>
      <c r="F1481" s="21"/>
      <c r="G1481" s="21"/>
      <c r="L1481" s="195"/>
      <c r="M1481" s="195"/>
      <c r="X1481" s="9"/>
      <c r="Y1481" s="9"/>
      <c r="AF1481" s="9"/>
      <c r="AG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</row>
    <row r="1482" spans="1:76" s="75" customFormat="1" x14ac:dyDescent="0.2">
      <c r="A1482" s="21"/>
      <c r="B1482" s="21"/>
      <c r="C1482" s="21"/>
      <c r="D1482" s="21"/>
      <c r="E1482" s="21"/>
      <c r="F1482" s="21"/>
      <c r="G1482" s="21"/>
      <c r="L1482" s="195"/>
      <c r="M1482" s="195"/>
      <c r="X1482" s="9"/>
      <c r="Y1482" s="9"/>
      <c r="AF1482" s="9"/>
      <c r="AG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</row>
    <row r="1483" spans="1:76" s="75" customFormat="1" x14ac:dyDescent="0.2">
      <c r="A1483" s="21"/>
      <c r="B1483" s="21"/>
      <c r="C1483" s="21"/>
      <c r="D1483" s="21"/>
      <c r="E1483" s="21"/>
      <c r="F1483" s="21"/>
      <c r="G1483" s="21"/>
      <c r="L1483" s="195"/>
      <c r="M1483" s="195"/>
      <c r="X1483" s="9"/>
      <c r="Y1483" s="9"/>
      <c r="AF1483" s="9"/>
      <c r="AG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</row>
    <row r="1484" spans="1:76" s="75" customFormat="1" x14ac:dyDescent="0.2">
      <c r="A1484" s="21"/>
      <c r="B1484" s="21"/>
      <c r="C1484" s="21"/>
      <c r="D1484" s="21"/>
      <c r="E1484" s="21"/>
      <c r="F1484" s="21"/>
      <c r="G1484" s="21"/>
      <c r="L1484" s="195"/>
      <c r="M1484" s="195"/>
      <c r="X1484" s="9"/>
      <c r="Y1484" s="9"/>
      <c r="AF1484" s="9"/>
      <c r="AG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</row>
    <row r="1485" spans="1:76" s="75" customFormat="1" x14ac:dyDescent="0.2">
      <c r="A1485" s="21"/>
      <c r="B1485" s="21"/>
      <c r="C1485" s="21"/>
      <c r="D1485" s="21"/>
      <c r="E1485" s="21"/>
      <c r="F1485" s="21"/>
      <c r="G1485" s="21"/>
      <c r="L1485" s="195"/>
      <c r="M1485" s="195"/>
      <c r="X1485" s="9"/>
      <c r="Y1485" s="9"/>
      <c r="AF1485" s="9"/>
      <c r="AG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</row>
    <row r="1486" spans="1:76" s="75" customFormat="1" x14ac:dyDescent="0.2">
      <c r="A1486" s="21"/>
      <c r="B1486" s="21"/>
      <c r="C1486" s="21"/>
      <c r="D1486" s="21"/>
      <c r="E1486" s="21"/>
      <c r="F1486" s="21"/>
      <c r="G1486" s="21"/>
      <c r="L1486" s="195"/>
      <c r="M1486" s="195"/>
      <c r="X1486" s="9"/>
      <c r="Y1486" s="9"/>
      <c r="AF1486" s="9"/>
      <c r="AG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</row>
    <row r="1487" spans="1:76" s="75" customFormat="1" x14ac:dyDescent="0.2">
      <c r="A1487" s="21"/>
      <c r="B1487" s="21"/>
      <c r="C1487" s="21"/>
      <c r="D1487" s="21"/>
      <c r="E1487" s="21"/>
      <c r="F1487" s="21"/>
      <c r="G1487" s="21"/>
      <c r="L1487" s="195"/>
      <c r="M1487" s="195"/>
      <c r="X1487" s="9"/>
      <c r="Y1487" s="9"/>
      <c r="AF1487" s="9"/>
      <c r="AG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</row>
    <row r="1488" spans="1:76" s="75" customFormat="1" x14ac:dyDescent="0.2">
      <c r="A1488" s="21"/>
      <c r="B1488" s="21"/>
      <c r="C1488" s="21"/>
      <c r="D1488" s="21"/>
      <c r="E1488" s="21"/>
      <c r="F1488" s="21"/>
      <c r="G1488" s="21"/>
      <c r="L1488" s="195"/>
      <c r="M1488" s="195"/>
      <c r="X1488" s="9"/>
      <c r="Y1488" s="9"/>
      <c r="AF1488" s="9"/>
      <c r="AG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</row>
    <row r="1489" spans="1:76" s="75" customFormat="1" x14ac:dyDescent="0.2">
      <c r="A1489" s="21"/>
      <c r="B1489" s="21"/>
      <c r="C1489" s="21"/>
      <c r="D1489" s="21"/>
      <c r="E1489" s="21"/>
      <c r="F1489" s="21"/>
      <c r="G1489" s="21"/>
      <c r="L1489" s="195"/>
      <c r="M1489" s="195"/>
      <c r="X1489" s="9"/>
      <c r="Y1489" s="9"/>
      <c r="AF1489" s="9"/>
      <c r="AG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</row>
    <row r="1490" spans="1:76" s="75" customFormat="1" x14ac:dyDescent="0.2">
      <c r="A1490" s="21"/>
      <c r="B1490" s="21"/>
      <c r="C1490" s="21"/>
      <c r="D1490" s="21"/>
      <c r="E1490" s="21"/>
      <c r="F1490" s="21"/>
      <c r="G1490" s="21"/>
      <c r="L1490" s="195"/>
      <c r="M1490" s="195"/>
      <c r="X1490" s="9"/>
      <c r="Y1490" s="9"/>
      <c r="AF1490" s="9"/>
      <c r="AG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</row>
    <row r="1491" spans="1:76" s="75" customFormat="1" x14ac:dyDescent="0.2">
      <c r="A1491" s="21"/>
      <c r="B1491" s="21"/>
      <c r="C1491" s="21"/>
      <c r="D1491" s="21"/>
      <c r="E1491" s="21"/>
      <c r="F1491" s="21"/>
      <c r="G1491" s="21"/>
      <c r="L1491" s="195"/>
      <c r="M1491" s="195"/>
      <c r="X1491" s="9"/>
      <c r="Y1491" s="9"/>
      <c r="AF1491" s="9"/>
      <c r="AG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</row>
    <row r="1492" spans="1:76" s="75" customFormat="1" x14ac:dyDescent="0.2">
      <c r="A1492" s="21"/>
      <c r="B1492" s="21"/>
      <c r="C1492" s="21"/>
      <c r="D1492" s="21"/>
      <c r="E1492" s="21"/>
      <c r="F1492" s="21"/>
      <c r="G1492" s="21"/>
      <c r="L1492" s="195"/>
      <c r="M1492" s="195"/>
      <c r="X1492" s="9"/>
      <c r="Y1492" s="9"/>
      <c r="AF1492" s="9"/>
      <c r="AG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</row>
    <row r="1493" spans="1:76" s="75" customFormat="1" x14ac:dyDescent="0.2">
      <c r="A1493" s="21"/>
      <c r="B1493" s="21"/>
      <c r="C1493" s="21"/>
      <c r="D1493" s="21"/>
      <c r="E1493" s="21"/>
      <c r="F1493" s="21"/>
      <c r="G1493" s="21"/>
      <c r="L1493" s="195"/>
      <c r="M1493" s="195"/>
      <c r="X1493" s="9"/>
      <c r="Y1493" s="9"/>
      <c r="AF1493" s="9"/>
      <c r="AG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</row>
    <row r="1494" spans="1:76" s="75" customFormat="1" x14ac:dyDescent="0.2">
      <c r="A1494" s="21"/>
      <c r="B1494" s="21"/>
      <c r="C1494" s="21"/>
      <c r="D1494" s="21"/>
      <c r="E1494" s="21"/>
      <c r="F1494" s="21"/>
      <c r="G1494" s="21"/>
      <c r="L1494" s="195"/>
      <c r="M1494" s="195"/>
      <c r="X1494" s="9"/>
      <c r="Y1494" s="9"/>
      <c r="AF1494" s="9"/>
      <c r="AG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</row>
    <row r="1495" spans="1:76" s="75" customFormat="1" x14ac:dyDescent="0.2">
      <c r="A1495" s="21"/>
      <c r="B1495" s="21"/>
      <c r="C1495" s="21"/>
      <c r="D1495" s="21"/>
      <c r="E1495" s="21"/>
      <c r="F1495" s="21"/>
      <c r="G1495" s="21"/>
      <c r="L1495" s="195"/>
      <c r="M1495" s="195"/>
      <c r="X1495" s="9"/>
      <c r="Y1495" s="9"/>
      <c r="AF1495" s="9"/>
      <c r="AG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</row>
    <row r="1496" spans="1:76" s="75" customFormat="1" x14ac:dyDescent="0.2">
      <c r="A1496" s="21"/>
      <c r="B1496" s="21"/>
      <c r="C1496" s="21"/>
      <c r="D1496" s="21"/>
      <c r="E1496" s="21"/>
      <c r="F1496" s="21"/>
      <c r="G1496" s="21"/>
      <c r="L1496" s="195"/>
      <c r="M1496" s="195"/>
      <c r="X1496" s="9"/>
      <c r="Y1496" s="9"/>
      <c r="AF1496" s="9"/>
      <c r="AG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</row>
    <row r="1497" spans="1:76" s="75" customFormat="1" x14ac:dyDescent="0.2">
      <c r="A1497" s="21"/>
      <c r="B1497" s="21"/>
      <c r="C1497" s="21"/>
      <c r="D1497" s="21"/>
      <c r="E1497" s="21"/>
      <c r="F1497" s="21"/>
      <c r="G1497" s="21"/>
      <c r="L1497" s="195"/>
      <c r="M1497" s="195"/>
      <c r="X1497" s="9"/>
      <c r="Y1497" s="9"/>
      <c r="AF1497" s="9"/>
      <c r="AG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</row>
    <row r="1498" spans="1:76" s="75" customFormat="1" x14ac:dyDescent="0.2">
      <c r="A1498" s="21"/>
      <c r="B1498" s="21"/>
      <c r="C1498" s="21"/>
      <c r="D1498" s="21"/>
      <c r="E1498" s="21"/>
      <c r="F1498" s="21"/>
      <c r="G1498" s="21"/>
      <c r="L1498" s="195"/>
      <c r="M1498" s="195"/>
      <c r="X1498" s="9"/>
      <c r="Y1498" s="9"/>
      <c r="AF1498" s="9"/>
      <c r="AG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</row>
    <row r="1499" spans="1:76" s="75" customFormat="1" x14ac:dyDescent="0.2">
      <c r="A1499" s="21"/>
      <c r="B1499" s="21"/>
      <c r="C1499" s="21"/>
      <c r="D1499" s="21"/>
      <c r="E1499" s="21"/>
      <c r="F1499" s="21"/>
      <c r="G1499" s="21"/>
      <c r="L1499" s="195"/>
      <c r="M1499" s="195"/>
      <c r="X1499" s="9"/>
      <c r="Y1499" s="9"/>
      <c r="AF1499" s="9"/>
      <c r="AG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</row>
    <row r="1500" spans="1:76" s="75" customFormat="1" x14ac:dyDescent="0.2">
      <c r="A1500" s="21"/>
      <c r="B1500" s="21"/>
      <c r="C1500" s="21"/>
      <c r="D1500" s="21"/>
      <c r="E1500" s="21"/>
      <c r="F1500" s="21"/>
      <c r="G1500" s="21"/>
      <c r="L1500" s="195"/>
      <c r="M1500" s="195"/>
      <c r="X1500" s="9"/>
      <c r="Y1500" s="9"/>
      <c r="AF1500" s="9"/>
      <c r="AG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</row>
    <row r="1501" spans="1:76" s="75" customFormat="1" x14ac:dyDescent="0.2">
      <c r="A1501" s="21"/>
      <c r="B1501" s="21"/>
      <c r="C1501" s="21"/>
      <c r="D1501" s="21"/>
      <c r="E1501" s="21"/>
      <c r="F1501" s="21"/>
      <c r="G1501" s="21"/>
      <c r="L1501" s="195"/>
      <c r="M1501" s="195"/>
      <c r="X1501" s="9"/>
      <c r="Y1501" s="9"/>
      <c r="AF1501" s="9"/>
      <c r="AG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</row>
    <row r="1502" spans="1:76" s="75" customFormat="1" x14ac:dyDescent="0.2">
      <c r="A1502" s="21"/>
      <c r="B1502" s="21"/>
      <c r="C1502" s="21"/>
      <c r="D1502" s="21"/>
      <c r="E1502" s="21"/>
      <c r="F1502" s="21"/>
      <c r="G1502" s="21"/>
      <c r="L1502" s="195"/>
      <c r="M1502" s="195"/>
      <c r="X1502" s="9"/>
      <c r="Y1502" s="9"/>
      <c r="AF1502" s="9"/>
      <c r="AG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</row>
    <row r="1503" spans="1:76" s="75" customFormat="1" x14ac:dyDescent="0.2">
      <c r="A1503" s="21"/>
      <c r="B1503" s="21"/>
      <c r="C1503" s="21"/>
      <c r="D1503" s="21"/>
      <c r="E1503" s="21"/>
      <c r="F1503" s="21"/>
      <c r="G1503" s="21"/>
      <c r="L1503" s="195"/>
      <c r="M1503" s="195"/>
      <c r="X1503" s="9"/>
      <c r="Y1503" s="9"/>
      <c r="AF1503" s="9"/>
      <c r="AG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</row>
    <row r="1504" spans="1:76" s="75" customFormat="1" x14ac:dyDescent="0.2">
      <c r="A1504" s="21"/>
      <c r="B1504" s="21"/>
      <c r="C1504" s="21"/>
      <c r="D1504" s="21"/>
      <c r="E1504" s="21"/>
      <c r="F1504" s="21"/>
      <c r="G1504" s="21"/>
      <c r="L1504" s="195"/>
      <c r="M1504" s="195"/>
      <c r="X1504" s="9"/>
      <c r="Y1504" s="9"/>
      <c r="AF1504" s="9"/>
      <c r="AG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</row>
    <row r="1505" spans="1:76" s="75" customFormat="1" x14ac:dyDescent="0.2">
      <c r="A1505" s="21"/>
      <c r="B1505" s="21"/>
      <c r="C1505" s="21"/>
      <c r="D1505" s="21"/>
      <c r="E1505" s="21"/>
      <c r="F1505" s="21"/>
      <c r="G1505" s="21"/>
      <c r="L1505" s="195"/>
      <c r="M1505" s="195"/>
      <c r="X1505" s="9"/>
      <c r="Y1505" s="9"/>
      <c r="AF1505" s="9"/>
      <c r="AG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</row>
    <row r="1506" spans="1:76" s="75" customFormat="1" x14ac:dyDescent="0.2">
      <c r="A1506" s="21"/>
      <c r="B1506" s="21"/>
      <c r="C1506" s="21"/>
      <c r="D1506" s="21"/>
      <c r="E1506" s="21"/>
      <c r="F1506" s="21"/>
      <c r="G1506" s="21"/>
      <c r="L1506" s="195"/>
      <c r="M1506" s="195"/>
      <c r="X1506" s="9"/>
      <c r="Y1506" s="9"/>
      <c r="AF1506" s="9"/>
      <c r="AG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</row>
    <row r="1507" spans="1:76" s="75" customFormat="1" x14ac:dyDescent="0.2">
      <c r="A1507" s="21"/>
      <c r="B1507" s="21"/>
      <c r="C1507" s="21"/>
      <c r="D1507" s="21"/>
      <c r="E1507" s="21"/>
      <c r="F1507" s="21"/>
      <c r="G1507" s="21"/>
      <c r="L1507" s="195"/>
      <c r="M1507" s="195"/>
      <c r="X1507" s="9"/>
      <c r="Y1507" s="9"/>
      <c r="AF1507" s="9"/>
      <c r="AG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</row>
    <row r="1508" spans="1:76" s="75" customFormat="1" x14ac:dyDescent="0.2">
      <c r="A1508" s="21"/>
      <c r="B1508" s="21"/>
      <c r="C1508" s="21"/>
      <c r="D1508" s="21"/>
      <c r="E1508" s="21"/>
      <c r="F1508" s="21"/>
      <c r="G1508" s="21"/>
      <c r="L1508" s="195"/>
      <c r="M1508" s="195"/>
      <c r="X1508" s="9"/>
      <c r="Y1508" s="9"/>
      <c r="AF1508" s="9"/>
      <c r="AG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</row>
    <row r="1509" spans="1:76" s="75" customFormat="1" x14ac:dyDescent="0.2">
      <c r="A1509" s="21"/>
      <c r="B1509" s="21"/>
      <c r="C1509" s="21"/>
      <c r="D1509" s="21"/>
      <c r="E1509" s="21"/>
      <c r="F1509" s="21"/>
      <c r="G1509" s="21"/>
      <c r="L1509" s="195"/>
      <c r="M1509" s="195"/>
      <c r="X1509" s="9"/>
      <c r="Y1509" s="9"/>
      <c r="AF1509" s="9"/>
      <c r="AG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</row>
    <row r="1510" spans="1:76" s="75" customFormat="1" x14ac:dyDescent="0.2">
      <c r="A1510" s="21"/>
      <c r="B1510" s="21"/>
      <c r="C1510" s="21"/>
      <c r="D1510" s="21"/>
      <c r="E1510" s="21"/>
      <c r="F1510" s="21"/>
      <c r="G1510" s="21"/>
      <c r="L1510" s="195"/>
      <c r="M1510" s="195"/>
      <c r="X1510" s="9"/>
      <c r="Y1510" s="9"/>
      <c r="AF1510" s="9"/>
      <c r="AG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</row>
    <row r="1511" spans="1:76" s="75" customFormat="1" x14ac:dyDescent="0.2">
      <c r="A1511" s="21"/>
      <c r="B1511" s="21"/>
      <c r="C1511" s="21"/>
      <c r="D1511" s="21"/>
      <c r="E1511" s="21"/>
      <c r="F1511" s="21"/>
      <c r="G1511" s="21"/>
      <c r="L1511" s="195"/>
      <c r="M1511" s="195"/>
      <c r="X1511" s="9"/>
      <c r="Y1511" s="9"/>
      <c r="AF1511" s="9"/>
      <c r="AG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</row>
    <row r="1512" spans="1:76" s="75" customFormat="1" x14ac:dyDescent="0.2">
      <c r="A1512" s="21"/>
      <c r="B1512" s="21"/>
      <c r="C1512" s="21"/>
      <c r="D1512" s="21"/>
      <c r="E1512" s="21"/>
      <c r="F1512" s="21"/>
      <c r="G1512" s="21"/>
      <c r="L1512" s="195"/>
      <c r="M1512" s="195"/>
      <c r="X1512" s="9"/>
      <c r="Y1512" s="9"/>
      <c r="AF1512" s="9"/>
      <c r="AG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</row>
    <row r="1513" spans="1:76" s="75" customFormat="1" x14ac:dyDescent="0.2">
      <c r="A1513" s="21"/>
      <c r="B1513" s="21"/>
      <c r="C1513" s="21"/>
      <c r="D1513" s="21"/>
      <c r="E1513" s="21"/>
      <c r="F1513" s="21"/>
      <c r="G1513" s="21"/>
      <c r="L1513" s="195"/>
      <c r="M1513" s="195"/>
      <c r="X1513" s="9"/>
      <c r="Y1513" s="9"/>
      <c r="AF1513" s="9"/>
      <c r="AG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</row>
    <row r="1514" spans="1:76" s="75" customFormat="1" x14ac:dyDescent="0.2">
      <c r="A1514" s="21"/>
      <c r="B1514" s="21"/>
      <c r="C1514" s="21"/>
      <c r="D1514" s="21"/>
      <c r="E1514" s="21"/>
      <c r="F1514" s="21"/>
      <c r="G1514" s="21"/>
      <c r="L1514" s="195"/>
      <c r="M1514" s="195"/>
      <c r="X1514" s="9"/>
      <c r="Y1514" s="9"/>
      <c r="AF1514" s="9"/>
      <c r="AG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</row>
    <row r="1515" spans="1:76" s="75" customFormat="1" x14ac:dyDescent="0.2">
      <c r="A1515" s="21"/>
      <c r="B1515" s="21"/>
      <c r="C1515" s="21"/>
      <c r="D1515" s="21"/>
      <c r="E1515" s="21"/>
      <c r="F1515" s="21"/>
      <c r="G1515" s="21"/>
      <c r="L1515" s="195"/>
      <c r="M1515" s="195"/>
      <c r="X1515" s="9"/>
      <c r="Y1515" s="9"/>
      <c r="AF1515" s="9"/>
      <c r="AG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</row>
    <row r="1516" spans="1:76" s="75" customFormat="1" x14ac:dyDescent="0.2">
      <c r="A1516" s="21"/>
      <c r="B1516" s="21"/>
      <c r="C1516" s="21"/>
      <c r="D1516" s="21"/>
      <c r="E1516" s="21"/>
      <c r="F1516" s="21"/>
      <c r="G1516" s="21"/>
      <c r="L1516" s="195"/>
      <c r="M1516" s="195"/>
      <c r="X1516" s="9"/>
      <c r="Y1516" s="9"/>
      <c r="AF1516" s="9"/>
      <c r="AG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</row>
    <row r="1517" spans="1:76" s="75" customFormat="1" x14ac:dyDescent="0.2">
      <c r="A1517" s="21"/>
      <c r="B1517" s="21"/>
      <c r="C1517" s="21"/>
      <c r="D1517" s="21"/>
      <c r="E1517" s="21"/>
      <c r="F1517" s="21"/>
      <c r="G1517" s="21"/>
      <c r="L1517" s="195"/>
      <c r="M1517" s="195"/>
      <c r="X1517" s="9"/>
      <c r="Y1517" s="9"/>
      <c r="AF1517" s="9"/>
      <c r="AG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</row>
    <row r="1518" spans="1:76" s="75" customFormat="1" x14ac:dyDescent="0.2">
      <c r="A1518" s="21"/>
      <c r="B1518" s="21"/>
      <c r="C1518" s="21"/>
      <c r="D1518" s="21"/>
      <c r="E1518" s="21"/>
      <c r="F1518" s="21"/>
      <c r="G1518" s="21"/>
      <c r="L1518" s="195"/>
      <c r="M1518" s="195"/>
      <c r="X1518" s="9"/>
      <c r="Y1518" s="9"/>
      <c r="AF1518" s="9"/>
      <c r="AG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</row>
    <row r="1519" spans="1:76" s="75" customFormat="1" x14ac:dyDescent="0.2">
      <c r="A1519" s="21"/>
      <c r="B1519" s="21"/>
      <c r="C1519" s="21"/>
      <c r="D1519" s="21"/>
      <c r="E1519" s="21"/>
      <c r="F1519" s="21"/>
      <c r="G1519" s="21"/>
      <c r="L1519" s="195"/>
      <c r="M1519" s="195"/>
      <c r="X1519" s="9"/>
      <c r="Y1519" s="9"/>
      <c r="AF1519" s="9"/>
      <c r="AG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</row>
    <row r="1520" spans="1:76" s="75" customFormat="1" x14ac:dyDescent="0.2">
      <c r="A1520" s="21"/>
      <c r="B1520" s="21"/>
      <c r="C1520" s="21"/>
      <c r="D1520" s="21"/>
      <c r="E1520" s="21"/>
      <c r="F1520" s="21"/>
      <c r="G1520" s="21"/>
      <c r="L1520" s="195"/>
      <c r="M1520" s="195"/>
      <c r="X1520" s="9"/>
      <c r="Y1520" s="9"/>
      <c r="AF1520" s="9"/>
      <c r="AG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</row>
    <row r="1521" spans="1:76" s="75" customFormat="1" x14ac:dyDescent="0.2">
      <c r="A1521" s="21"/>
      <c r="B1521" s="21"/>
      <c r="C1521" s="21"/>
      <c r="D1521" s="21"/>
      <c r="E1521" s="21"/>
      <c r="F1521" s="21"/>
      <c r="G1521" s="21"/>
      <c r="L1521" s="195"/>
      <c r="M1521" s="195"/>
      <c r="X1521" s="9"/>
      <c r="Y1521" s="9"/>
      <c r="AF1521" s="9"/>
      <c r="AG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</row>
    <row r="1522" spans="1:76" s="75" customFormat="1" x14ac:dyDescent="0.2">
      <c r="A1522" s="21"/>
      <c r="B1522" s="21"/>
      <c r="C1522" s="21"/>
      <c r="D1522" s="21"/>
      <c r="E1522" s="21"/>
      <c r="F1522" s="21"/>
      <c r="G1522" s="21"/>
      <c r="L1522" s="195"/>
      <c r="M1522" s="195"/>
      <c r="X1522" s="9"/>
      <c r="Y1522" s="9"/>
      <c r="AF1522" s="9"/>
      <c r="AG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</row>
    <row r="1523" spans="1:76" s="75" customFormat="1" x14ac:dyDescent="0.2">
      <c r="A1523" s="21"/>
      <c r="B1523" s="21"/>
      <c r="C1523" s="21"/>
      <c r="D1523" s="21"/>
      <c r="E1523" s="21"/>
      <c r="F1523" s="21"/>
      <c r="G1523" s="21"/>
      <c r="L1523" s="195"/>
      <c r="M1523" s="195"/>
      <c r="X1523" s="9"/>
      <c r="Y1523" s="9"/>
      <c r="AF1523" s="9"/>
      <c r="AG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</row>
    <row r="1524" spans="1:76" s="75" customFormat="1" x14ac:dyDescent="0.2">
      <c r="A1524" s="21"/>
      <c r="B1524" s="21"/>
      <c r="C1524" s="21"/>
      <c r="D1524" s="21"/>
      <c r="E1524" s="21"/>
      <c r="F1524" s="21"/>
      <c r="G1524" s="21"/>
      <c r="L1524" s="195"/>
      <c r="M1524" s="195"/>
      <c r="X1524" s="9"/>
      <c r="Y1524" s="9"/>
      <c r="AF1524" s="9"/>
      <c r="AG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</row>
    <row r="1525" spans="1:76" s="75" customFormat="1" x14ac:dyDescent="0.2">
      <c r="A1525" s="21"/>
      <c r="B1525" s="21"/>
      <c r="C1525" s="21"/>
      <c r="D1525" s="21"/>
      <c r="E1525" s="21"/>
      <c r="F1525" s="21"/>
      <c r="G1525" s="21"/>
      <c r="L1525" s="195"/>
      <c r="M1525" s="195"/>
      <c r="X1525" s="9"/>
      <c r="Y1525" s="9"/>
      <c r="AF1525" s="9"/>
      <c r="AG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</row>
    <row r="1526" spans="1:76" s="75" customFormat="1" x14ac:dyDescent="0.2">
      <c r="A1526" s="21"/>
      <c r="B1526" s="21"/>
      <c r="C1526" s="21"/>
      <c r="D1526" s="21"/>
      <c r="E1526" s="21"/>
      <c r="F1526" s="21"/>
      <c r="G1526" s="21"/>
      <c r="L1526" s="195"/>
      <c r="M1526" s="195"/>
      <c r="X1526" s="9"/>
      <c r="Y1526" s="9"/>
      <c r="AF1526" s="9"/>
      <c r="AG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</row>
    <row r="1527" spans="1:76" s="75" customFormat="1" x14ac:dyDescent="0.2">
      <c r="A1527" s="21"/>
      <c r="B1527" s="21"/>
      <c r="C1527" s="21"/>
      <c r="D1527" s="21"/>
      <c r="E1527" s="21"/>
      <c r="F1527" s="21"/>
      <c r="G1527" s="21"/>
      <c r="L1527" s="195"/>
      <c r="M1527" s="195"/>
      <c r="X1527" s="9"/>
      <c r="Y1527" s="9"/>
      <c r="AF1527" s="9"/>
      <c r="AG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</row>
    <row r="1528" spans="1:76" s="75" customFormat="1" x14ac:dyDescent="0.2">
      <c r="A1528" s="21"/>
      <c r="B1528" s="21"/>
      <c r="C1528" s="21"/>
      <c r="D1528" s="21"/>
      <c r="E1528" s="21"/>
      <c r="F1528" s="21"/>
      <c r="G1528" s="21"/>
      <c r="L1528" s="195"/>
      <c r="M1528" s="195"/>
      <c r="X1528" s="9"/>
      <c r="Y1528" s="9"/>
      <c r="AF1528" s="9"/>
      <c r="AG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</row>
    <row r="1529" spans="1:76" s="75" customFormat="1" x14ac:dyDescent="0.2">
      <c r="A1529" s="21"/>
      <c r="B1529" s="21"/>
      <c r="C1529" s="21"/>
      <c r="D1529" s="21"/>
      <c r="E1529" s="21"/>
      <c r="F1529" s="21"/>
      <c r="G1529" s="21"/>
      <c r="L1529" s="195"/>
      <c r="M1529" s="195"/>
      <c r="X1529" s="9"/>
      <c r="Y1529" s="9"/>
      <c r="AF1529" s="9"/>
      <c r="AG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</row>
    <row r="1530" spans="1:76" s="75" customFormat="1" x14ac:dyDescent="0.2">
      <c r="A1530" s="21"/>
      <c r="B1530" s="21"/>
      <c r="C1530" s="21"/>
      <c r="D1530" s="21"/>
      <c r="E1530" s="21"/>
      <c r="F1530" s="21"/>
      <c r="G1530" s="21"/>
      <c r="L1530" s="195"/>
      <c r="M1530" s="195"/>
      <c r="X1530" s="9"/>
      <c r="Y1530" s="9"/>
      <c r="AF1530" s="9"/>
      <c r="AG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</row>
    <row r="1531" spans="1:76" s="75" customFormat="1" x14ac:dyDescent="0.2">
      <c r="A1531" s="21"/>
      <c r="B1531" s="21"/>
      <c r="C1531" s="21"/>
      <c r="D1531" s="21"/>
      <c r="E1531" s="21"/>
      <c r="F1531" s="21"/>
      <c r="G1531" s="21"/>
      <c r="L1531" s="195"/>
      <c r="M1531" s="195"/>
      <c r="X1531" s="9"/>
      <c r="Y1531" s="9"/>
      <c r="AF1531" s="9"/>
      <c r="AG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</row>
    <row r="1532" spans="1:76" s="75" customFormat="1" x14ac:dyDescent="0.2">
      <c r="A1532" s="21"/>
      <c r="B1532" s="21"/>
      <c r="C1532" s="21"/>
      <c r="D1532" s="21"/>
      <c r="E1532" s="21"/>
      <c r="F1532" s="21"/>
      <c r="G1532" s="21"/>
      <c r="L1532" s="195"/>
      <c r="M1532" s="195"/>
      <c r="X1532" s="9"/>
      <c r="Y1532" s="9"/>
      <c r="AF1532" s="9"/>
      <c r="AG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</row>
    <row r="1533" spans="1:76" s="75" customFormat="1" x14ac:dyDescent="0.2">
      <c r="A1533" s="21"/>
      <c r="B1533" s="21"/>
      <c r="C1533" s="21"/>
      <c r="D1533" s="21"/>
      <c r="E1533" s="21"/>
      <c r="F1533" s="21"/>
      <c r="G1533" s="21"/>
      <c r="L1533" s="195"/>
      <c r="M1533" s="195"/>
      <c r="X1533" s="9"/>
      <c r="Y1533" s="9"/>
      <c r="AF1533" s="9"/>
      <c r="AG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</row>
    <row r="1534" spans="1:76" s="75" customFormat="1" x14ac:dyDescent="0.2">
      <c r="A1534" s="21"/>
      <c r="B1534" s="21"/>
      <c r="C1534" s="21"/>
      <c r="D1534" s="21"/>
      <c r="E1534" s="21"/>
      <c r="F1534" s="21"/>
      <c r="G1534" s="21"/>
      <c r="L1534" s="195"/>
      <c r="M1534" s="195"/>
      <c r="X1534" s="9"/>
      <c r="Y1534" s="9"/>
      <c r="AF1534" s="9"/>
      <c r="AG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</row>
    <row r="1535" spans="1:76" s="75" customFormat="1" x14ac:dyDescent="0.2">
      <c r="A1535" s="21"/>
      <c r="B1535" s="21"/>
      <c r="C1535" s="21"/>
      <c r="D1535" s="21"/>
      <c r="E1535" s="21"/>
      <c r="F1535" s="21"/>
      <c r="G1535" s="21"/>
      <c r="L1535" s="195"/>
      <c r="M1535" s="195"/>
      <c r="X1535" s="9"/>
      <c r="Y1535" s="9"/>
      <c r="AF1535" s="9"/>
      <c r="AG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</row>
    <row r="1536" spans="1:76" s="75" customFormat="1" x14ac:dyDescent="0.2">
      <c r="A1536" s="21"/>
      <c r="B1536" s="21"/>
      <c r="C1536" s="21"/>
      <c r="D1536" s="21"/>
      <c r="E1536" s="21"/>
      <c r="F1536" s="21"/>
      <c r="G1536" s="21"/>
      <c r="L1536" s="195"/>
      <c r="M1536" s="195"/>
      <c r="X1536" s="9"/>
      <c r="Y1536" s="9"/>
      <c r="AF1536" s="9"/>
      <c r="AG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</row>
    <row r="1537" spans="1:76" s="75" customFormat="1" x14ac:dyDescent="0.2">
      <c r="A1537" s="21"/>
      <c r="B1537" s="21"/>
      <c r="C1537" s="21"/>
      <c r="D1537" s="21"/>
      <c r="E1537" s="21"/>
      <c r="F1537" s="21"/>
      <c r="G1537" s="21"/>
      <c r="L1537" s="195"/>
      <c r="M1537" s="195"/>
      <c r="X1537" s="9"/>
      <c r="Y1537" s="9"/>
      <c r="AF1537" s="9"/>
      <c r="AG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</row>
    <row r="1538" spans="1:76" s="75" customFormat="1" x14ac:dyDescent="0.2">
      <c r="A1538" s="21"/>
      <c r="B1538" s="21"/>
      <c r="C1538" s="21"/>
      <c r="D1538" s="21"/>
      <c r="E1538" s="21"/>
      <c r="F1538" s="21"/>
      <c r="G1538" s="21"/>
      <c r="L1538" s="195"/>
      <c r="M1538" s="195"/>
      <c r="X1538" s="9"/>
      <c r="Y1538" s="9"/>
      <c r="AF1538" s="9"/>
      <c r="AG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</row>
    <row r="1539" spans="1:76" s="75" customFormat="1" x14ac:dyDescent="0.2">
      <c r="A1539" s="21"/>
      <c r="B1539" s="21"/>
      <c r="C1539" s="21"/>
      <c r="D1539" s="21"/>
      <c r="E1539" s="21"/>
      <c r="F1539" s="21"/>
      <c r="G1539" s="21"/>
      <c r="L1539" s="195"/>
      <c r="M1539" s="195"/>
      <c r="X1539" s="9"/>
      <c r="Y1539" s="9"/>
      <c r="AF1539" s="9"/>
      <c r="AG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</row>
    <row r="1540" spans="1:76" s="75" customFormat="1" x14ac:dyDescent="0.2">
      <c r="A1540" s="21"/>
      <c r="B1540" s="21"/>
      <c r="C1540" s="21"/>
      <c r="D1540" s="21"/>
      <c r="E1540" s="21"/>
      <c r="F1540" s="21"/>
      <c r="G1540" s="21"/>
      <c r="L1540" s="195"/>
      <c r="M1540" s="195"/>
      <c r="X1540" s="9"/>
      <c r="Y1540" s="9"/>
      <c r="AF1540" s="9"/>
      <c r="AG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</row>
    <row r="1541" spans="1:76" s="75" customFormat="1" x14ac:dyDescent="0.2">
      <c r="A1541" s="21"/>
      <c r="B1541" s="21"/>
      <c r="C1541" s="21"/>
      <c r="D1541" s="21"/>
      <c r="E1541" s="21"/>
      <c r="F1541" s="21"/>
      <c r="G1541" s="21"/>
      <c r="L1541" s="195"/>
      <c r="M1541" s="195"/>
      <c r="X1541" s="9"/>
      <c r="Y1541" s="9"/>
      <c r="AF1541" s="9"/>
      <c r="AG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</row>
    <row r="1542" spans="1:76" s="75" customFormat="1" x14ac:dyDescent="0.2">
      <c r="A1542" s="21"/>
      <c r="B1542" s="21"/>
      <c r="C1542" s="21"/>
      <c r="D1542" s="21"/>
      <c r="E1542" s="21"/>
      <c r="F1542" s="21"/>
      <c r="G1542" s="21"/>
      <c r="L1542" s="195"/>
      <c r="M1542" s="195"/>
      <c r="X1542" s="9"/>
      <c r="Y1542" s="9"/>
      <c r="AF1542" s="9"/>
      <c r="AG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</row>
    <row r="1543" spans="1:76" s="75" customFormat="1" x14ac:dyDescent="0.2">
      <c r="A1543" s="21"/>
      <c r="B1543" s="21"/>
      <c r="C1543" s="21"/>
      <c r="D1543" s="21"/>
      <c r="E1543" s="21"/>
      <c r="F1543" s="21"/>
      <c r="G1543" s="21"/>
      <c r="L1543" s="195"/>
      <c r="M1543" s="195"/>
      <c r="X1543" s="9"/>
      <c r="Y1543" s="9"/>
      <c r="AF1543" s="9"/>
      <c r="AG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</row>
    <row r="1544" spans="1:76" s="75" customFormat="1" x14ac:dyDescent="0.2">
      <c r="A1544" s="21"/>
      <c r="B1544" s="21"/>
      <c r="C1544" s="21"/>
      <c r="D1544" s="21"/>
      <c r="E1544" s="21"/>
      <c r="F1544" s="21"/>
      <c r="G1544" s="21"/>
      <c r="L1544" s="195"/>
      <c r="M1544" s="195"/>
      <c r="X1544" s="9"/>
      <c r="Y1544" s="9"/>
      <c r="AF1544" s="9"/>
      <c r="AG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</row>
    <row r="1545" spans="1:76" s="75" customFormat="1" x14ac:dyDescent="0.2">
      <c r="A1545" s="21"/>
      <c r="B1545" s="21"/>
      <c r="C1545" s="21"/>
      <c r="D1545" s="21"/>
      <c r="E1545" s="21"/>
      <c r="F1545" s="21"/>
      <c r="G1545" s="21"/>
      <c r="L1545" s="195"/>
      <c r="M1545" s="195"/>
      <c r="X1545" s="9"/>
      <c r="Y1545" s="9"/>
      <c r="AF1545" s="9"/>
      <c r="AG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</row>
    <row r="1546" spans="1:76" s="75" customFormat="1" x14ac:dyDescent="0.2">
      <c r="A1546" s="21"/>
      <c r="B1546" s="21"/>
      <c r="C1546" s="21"/>
      <c r="D1546" s="21"/>
      <c r="E1546" s="21"/>
      <c r="F1546" s="21"/>
      <c r="G1546" s="21"/>
      <c r="L1546" s="195"/>
      <c r="M1546" s="195"/>
      <c r="X1546" s="9"/>
      <c r="Y1546" s="9"/>
      <c r="AF1546" s="9"/>
      <c r="AG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</row>
    <row r="1547" spans="1:76" s="75" customFormat="1" x14ac:dyDescent="0.2">
      <c r="A1547" s="21"/>
      <c r="B1547" s="21"/>
      <c r="C1547" s="21"/>
      <c r="D1547" s="21"/>
      <c r="E1547" s="21"/>
      <c r="F1547" s="21"/>
      <c r="G1547" s="21"/>
      <c r="L1547" s="195"/>
      <c r="M1547" s="195"/>
      <c r="X1547" s="9"/>
      <c r="Y1547" s="9"/>
      <c r="AF1547" s="9"/>
      <c r="AG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</row>
    <row r="1548" spans="1:76" s="75" customFormat="1" x14ac:dyDescent="0.2">
      <c r="A1548" s="21"/>
      <c r="B1548" s="21"/>
      <c r="C1548" s="21"/>
      <c r="D1548" s="21"/>
      <c r="E1548" s="21"/>
      <c r="F1548" s="21"/>
      <c r="G1548" s="21"/>
      <c r="L1548" s="195"/>
      <c r="M1548" s="195"/>
      <c r="X1548" s="9"/>
      <c r="Y1548" s="9"/>
      <c r="AF1548" s="9"/>
      <c r="AG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</row>
    <row r="1549" spans="1:76" s="75" customFormat="1" x14ac:dyDescent="0.2">
      <c r="A1549" s="21"/>
      <c r="B1549" s="21"/>
      <c r="C1549" s="21"/>
      <c r="D1549" s="21"/>
      <c r="E1549" s="21"/>
      <c r="F1549" s="21"/>
      <c r="G1549" s="21"/>
      <c r="L1549" s="195"/>
      <c r="M1549" s="195"/>
      <c r="X1549" s="9"/>
      <c r="Y1549" s="9"/>
      <c r="AF1549" s="9"/>
      <c r="AG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</row>
    <row r="1550" spans="1:76" s="75" customFormat="1" x14ac:dyDescent="0.2">
      <c r="A1550" s="21"/>
      <c r="B1550" s="21"/>
      <c r="C1550" s="21"/>
      <c r="D1550" s="21"/>
      <c r="E1550" s="21"/>
      <c r="F1550" s="21"/>
      <c r="G1550" s="21"/>
      <c r="L1550" s="195"/>
      <c r="M1550" s="195"/>
      <c r="X1550" s="9"/>
      <c r="Y1550" s="9"/>
      <c r="AF1550" s="9"/>
      <c r="AG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</row>
    <row r="1551" spans="1:76" s="75" customFormat="1" x14ac:dyDescent="0.2">
      <c r="A1551" s="21"/>
      <c r="B1551" s="21"/>
      <c r="C1551" s="21"/>
      <c r="D1551" s="21"/>
      <c r="E1551" s="21"/>
      <c r="F1551" s="21"/>
      <c r="G1551" s="21"/>
      <c r="L1551" s="195"/>
      <c r="M1551" s="195"/>
      <c r="X1551" s="9"/>
      <c r="Y1551" s="9"/>
      <c r="AF1551" s="9"/>
      <c r="AG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</row>
    <row r="1552" spans="1:76" s="75" customFormat="1" x14ac:dyDescent="0.2">
      <c r="A1552" s="21"/>
      <c r="B1552" s="21"/>
      <c r="C1552" s="21"/>
      <c r="D1552" s="21"/>
      <c r="E1552" s="21"/>
      <c r="F1552" s="21"/>
      <c r="G1552" s="21"/>
      <c r="L1552" s="195"/>
      <c r="M1552" s="195"/>
      <c r="X1552" s="9"/>
      <c r="Y1552" s="9"/>
      <c r="AF1552" s="9"/>
      <c r="AG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</row>
    <row r="1553" spans="1:76" s="75" customFormat="1" x14ac:dyDescent="0.2">
      <c r="A1553" s="21"/>
      <c r="B1553" s="21"/>
      <c r="C1553" s="21"/>
      <c r="D1553" s="21"/>
      <c r="E1553" s="21"/>
      <c r="F1553" s="21"/>
      <c r="G1553" s="21"/>
      <c r="L1553" s="195"/>
      <c r="M1553" s="195"/>
      <c r="X1553" s="9"/>
      <c r="Y1553" s="9"/>
      <c r="AF1553" s="9"/>
      <c r="AG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</row>
    <row r="1554" spans="1:76" s="75" customFormat="1" x14ac:dyDescent="0.2">
      <c r="A1554" s="21"/>
      <c r="B1554" s="21"/>
      <c r="C1554" s="21"/>
      <c r="D1554" s="21"/>
      <c r="E1554" s="21"/>
      <c r="F1554" s="21"/>
      <c r="G1554" s="21"/>
      <c r="L1554" s="195"/>
      <c r="M1554" s="195"/>
      <c r="X1554" s="9"/>
      <c r="Y1554" s="9"/>
      <c r="AF1554" s="9"/>
      <c r="AG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</row>
    <row r="1555" spans="1:76" s="75" customFormat="1" x14ac:dyDescent="0.2">
      <c r="A1555" s="21"/>
      <c r="B1555" s="21"/>
      <c r="C1555" s="21"/>
      <c r="D1555" s="21"/>
      <c r="E1555" s="21"/>
      <c r="F1555" s="21"/>
      <c r="G1555" s="21"/>
      <c r="L1555" s="195"/>
      <c r="M1555" s="195"/>
      <c r="X1555" s="9"/>
      <c r="Y1555" s="9"/>
      <c r="AF1555" s="9"/>
      <c r="AG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</row>
    <row r="1556" spans="1:76" s="75" customFormat="1" x14ac:dyDescent="0.2">
      <c r="A1556" s="21"/>
      <c r="B1556" s="21"/>
      <c r="C1556" s="21"/>
      <c r="D1556" s="21"/>
      <c r="E1556" s="21"/>
      <c r="F1556" s="21"/>
      <c r="G1556" s="21"/>
      <c r="L1556" s="195"/>
      <c r="M1556" s="195"/>
      <c r="X1556" s="9"/>
      <c r="Y1556" s="9"/>
      <c r="AF1556" s="9"/>
      <c r="AG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</row>
    <row r="1557" spans="1:76" s="75" customFormat="1" x14ac:dyDescent="0.2">
      <c r="A1557" s="21"/>
      <c r="B1557" s="21"/>
      <c r="C1557" s="21"/>
      <c r="D1557" s="21"/>
      <c r="E1557" s="21"/>
      <c r="F1557" s="21"/>
      <c r="G1557" s="21"/>
      <c r="L1557" s="195"/>
      <c r="M1557" s="195"/>
      <c r="X1557" s="9"/>
      <c r="Y1557" s="9"/>
      <c r="AF1557" s="9"/>
      <c r="AG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</row>
    <row r="1558" spans="1:76" s="75" customFormat="1" x14ac:dyDescent="0.2">
      <c r="A1558" s="21"/>
      <c r="B1558" s="21"/>
      <c r="C1558" s="21"/>
      <c r="D1558" s="21"/>
      <c r="E1558" s="21"/>
      <c r="F1558" s="21"/>
      <c r="G1558" s="21"/>
      <c r="L1558" s="195"/>
      <c r="M1558" s="195"/>
      <c r="X1558" s="9"/>
      <c r="Y1558" s="9"/>
      <c r="AF1558" s="9"/>
      <c r="AG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</row>
    <row r="1559" spans="1:76" s="75" customFormat="1" x14ac:dyDescent="0.2">
      <c r="A1559" s="21"/>
      <c r="B1559" s="21"/>
      <c r="C1559" s="21"/>
      <c r="D1559" s="21"/>
      <c r="E1559" s="21"/>
      <c r="F1559" s="21"/>
      <c r="G1559" s="21"/>
      <c r="L1559" s="195"/>
      <c r="M1559" s="195"/>
      <c r="X1559" s="9"/>
      <c r="Y1559" s="9"/>
      <c r="AF1559" s="9"/>
      <c r="AG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</row>
    <row r="1560" spans="1:76" s="75" customFormat="1" x14ac:dyDescent="0.2">
      <c r="A1560" s="21"/>
      <c r="B1560" s="21"/>
      <c r="C1560" s="21"/>
      <c r="D1560" s="21"/>
      <c r="E1560" s="21"/>
      <c r="F1560" s="21"/>
      <c r="G1560" s="21"/>
      <c r="L1560" s="195"/>
      <c r="M1560" s="195"/>
      <c r="X1560" s="9"/>
      <c r="Y1560" s="9"/>
      <c r="AF1560" s="9"/>
      <c r="AG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</row>
    <row r="1561" spans="1:76" s="75" customFormat="1" x14ac:dyDescent="0.2">
      <c r="A1561" s="21"/>
      <c r="B1561" s="21"/>
      <c r="C1561" s="21"/>
      <c r="D1561" s="21"/>
      <c r="E1561" s="21"/>
      <c r="F1561" s="21"/>
      <c r="G1561" s="21"/>
      <c r="L1561" s="195"/>
      <c r="M1561" s="195"/>
      <c r="X1561" s="9"/>
      <c r="Y1561" s="9"/>
      <c r="AF1561" s="9"/>
      <c r="AG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</row>
    <row r="1562" spans="1:76" s="75" customFormat="1" x14ac:dyDescent="0.2">
      <c r="A1562" s="21"/>
      <c r="B1562" s="21"/>
      <c r="C1562" s="21"/>
      <c r="D1562" s="21"/>
      <c r="E1562" s="21"/>
      <c r="F1562" s="21"/>
      <c r="G1562" s="21"/>
      <c r="L1562" s="195"/>
      <c r="M1562" s="195"/>
      <c r="X1562" s="9"/>
      <c r="Y1562" s="9"/>
      <c r="AF1562" s="9"/>
      <c r="AG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</row>
    <row r="1563" spans="1:76" s="75" customFormat="1" x14ac:dyDescent="0.2">
      <c r="A1563" s="21"/>
      <c r="B1563" s="21"/>
      <c r="C1563" s="21"/>
      <c r="D1563" s="21"/>
      <c r="E1563" s="21"/>
      <c r="F1563" s="21"/>
      <c r="G1563" s="21"/>
      <c r="L1563" s="195"/>
      <c r="M1563" s="195"/>
      <c r="X1563" s="9"/>
      <c r="Y1563" s="9"/>
      <c r="AF1563" s="9"/>
      <c r="AG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</row>
    <row r="1564" spans="1:76" s="75" customFormat="1" x14ac:dyDescent="0.2">
      <c r="A1564" s="21"/>
      <c r="B1564" s="21"/>
      <c r="C1564" s="21"/>
      <c r="D1564" s="21"/>
      <c r="E1564" s="21"/>
      <c r="F1564" s="21"/>
      <c r="G1564" s="21"/>
      <c r="L1564" s="195"/>
      <c r="M1564" s="195"/>
      <c r="X1564" s="9"/>
      <c r="Y1564" s="9"/>
      <c r="AF1564" s="9"/>
      <c r="AG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</row>
    <row r="1565" spans="1:76" s="75" customFormat="1" x14ac:dyDescent="0.2">
      <c r="A1565" s="21"/>
      <c r="B1565" s="21"/>
      <c r="C1565" s="21"/>
      <c r="D1565" s="21"/>
      <c r="E1565" s="21"/>
      <c r="F1565" s="21"/>
      <c r="G1565" s="21"/>
      <c r="L1565" s="195"/>
      <c r="M1565" s="195"/>
      <c r="X1565" s="9"/>
      <c r="Y1565" s="9"/>
      <c r="AF1565" s="9"/>
      <c r="AG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</row>
    <row r="1566" spans="1:76" s="75" customFormat="1" x14ac:dyDescent="0.2">
      <c r="A1566" s="21"/>
      <c r="B1566" s="21"/>
      <c r="C1566" s="21"/>
      <c r="D1566" s="21"/>
      <c r="E1566" s="21"/>
      <c r="F1566" s="21"/>
      <c r="G1566" s="21"/>
      <c r="L1566" s="195"/>
      <c r="M1566" s="195"/>
      <c r="X1566" s="9"/>
      <c r="Y1566" s="9"/>
      <c r="AF1566" s="9"/>
      <c r="AG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</row>
    <row r="1567" spans="1:76" s="75" customFormat="1" x14ac:dyDescent="0.2">
      <c r="A1567" s="21"/>
      <c r="B1567" s="21"/>
      <c r="C1567" s="21"/>
      <c r="D1567" s="21"/>
      <c r="E1567" s="21"/>
      <c r="F1567" s="21"/>
      <c r="G1567" s="21"/>
      <c r="L1567" s="195"/>
      <c r="M1567" s="195"/>
      <c r="X1567" s="9"/>
      <c r="Y1567" s="9"/>
      <c r="AF1567" s="9"/>
      <c r="AG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</row>
    <row r="1568" spans="1:76" s="75" customFormat="1" x14ac:dyDescent="0.2">
      <c r="A1568" s="21"/>
      <c r="B1568" s="21"/>
      <c r="C1568" s="21"/>
      <c r="D1568" s="21"/>
      <c r="E1568" s="21"/>
      <c r="F1568" s="21"/>
      <c r="G1568" s="21"/>
      <c r="L1568" s="195"/>
      <c r="M1568" s="195"/>
      <c r="X1568" s="9"/>
      <c r="Y1568" s="9"/>
      <c r="AF1568" s="9"/>
      <c r="AG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</row>
    <row r="1569" spans="1:76" s="75" customFormat="1" x14ac:dyDescent="0.2">
      <c r="A1569" s="21"/>
      <c r="B1569" s="21"/>
      <c r="C1569" s="21"/>
      <c r="D1569" s="21"/>
      <c r="E1569" s="21"/>
      <c r="F1569" s="21"/>
      <c r="G1569" s="21"/>
      <c r="L1569" s="195"/>
      <c r="M1569" s="195"/>
      <c r="X1569" s="9"/>
      <c r="Y1569" s="9"/>
      <c r="AF1569" s="9"/>
      <c r="AG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</row>
    <row r="1570" spans="1:76" s="75" customFormat="1" x14ac:dyDescent="0.2">
      <c r="A1570" s="21"/>
      <c r="B1570" s="21"/>
      <c r="C1570" s="21"/>
      <c r="D1570" s="21"/>
      <c r="E1570" s="21"/>
      <c r="F1570" s="21"/>
      <c r="G1570" s="21"/>
      <c r="L1570" s="195"/>
      <c r="M1570" s="195"/>
      <c r="X1570" s="9"/>
      <c r="Y1570" s="9"/>
      <c r="AF1570" s="9"/>
      <c r="AG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</row>
    <row r="1571" spans="1:76" s="75" customFormat="1" x14ac:dyDescent="0.2">
      <c r="A1571" s="21"/>
      <c r="B1571" s="21"/>
      <c r="C1571" s="21"/>
      <c r="D1571" s="21"/>
      <c r="E1571" s="21"/>
      <c r="F1571" s="21"/>
      <c r="G1571" s="21"/>
      <c r="L1571" s="195"/>
      <c r="M1571" s="195"/>
      <c r="X1571" s="9"/>
      <c r="Y1571" s="9"/>
      <c r="AF1571" s="9"/>
      <c r="AG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</row>
    <row r="1572" spans="1:76" s="75" customFormat="1" x14ac:dyDescent="0.2">
      <c r="A1572" s="21"/>
      <c r="B1572" s="21"/>
      <c r="C1572" s="21"/>
      <c r="D1572" s="21"/>
      <c r="E1572" s="21"/>
      <c r="F1572" s="21"/>
      <c r="G1572" s="21"/>
      <c r="L1572" s="195"/>
      <c r="M1572" s="195"/>
      <c r="X1572" s="9"/>
      <c r="Y1572" s="9"/>
      <c r="AF1572" s="9"/>
      <c r="AG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</row>
    <row r="1573" spans="1:76" s="75" customFormat="1" x14ac:dyDescent="0.2">
      <c r="A1573" s="21"/>
      <c r="B1573" s="21"/>
      <c r="C1573" s="21"/>
      <c r="D1573" s="21"/>
      <c r="E1573" s="21"/>
      <c r="F1573" s="21"/>
      <c r="G1573" s="21"/>
      <c r="L1573" s="195"/>
      <c r="M1573" s="195"/>
      <c r="X1573" s="9"/>
      <c r="Y1573" s="9"/>
      <c r="AF1573" s="9"/>
      <c r="AG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</row>
    <row r="1574" spans="1:76" s="75" customFormat="1" x14ac:dyDescent="0.2">
      <c r="A1574" s="21"/>
      <c r="B1574" s="21"/>
      <c r="C1574" s="21"/>
      <c r="D1574" s="21"/>
      <c r="E1574" s="21"/>
      <c r="F1574" s="21"/>
      <c r="G1574" s="21"/>
      <c r="L1574" s="195"/>
      <c r="M1574" s="195"/>
      <c r="X1574" s="9"/>
      <c r="Y1574" s="9"/>
      <c r="AF1574" s="9"/>
      <c r="AG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</row>
    <row r="1575" spans="1:76" s="75" customFormat="1" x14ac:dyDescent="0.2">
      <c r="A1575" s="21"/>
      <c r="B1575" s="21"/>
      <c r="C1575" s="21"/>
      <c r="D1575" s="21"/>
      <c r="E1575" s="21"/>
      <c r="F1575" s="21"/>
      <c r="G1575" s="21"/>
      <c r="L1575" s="195"/>
      <c r="M1575" s="195"/>
      <c r="X1575" s="9"/>
      <c r="Y1575" s="9"/>
      <c r="AF1575" s="9"/>
      <c r="AG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</row>
    <row r="1576" spans="1:76" s="75" customFormat="1" x14ac:dyDescent="0.2">
      <c r="A1576" s="21"/>
      <c r="B1576" s="21"/>
      <c r="C1576" s="21"/>
      <c r="D1576" s="21"/>
      <c r="E1576" s="21"/>
      <c r="F1576" s="21"/>
      <c r="G1576" s="21"/>
      <c r="L1576" s="195"/>
      <c r="M1576" s="195"/>
      <c r="X1576" s="9"/>
      <c r="Y1576" s="9"/>
      <c r="AF1576" s="9"/>
      <c r="AG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</row>
    <row r="1577" spans="1:76" s="75" customFormat="1" x14ac:dyDescent="0.2">
      <c r="A1577" s="21"/>
      <c r="B1577" s="21"/>
      <c r="C1577" s="21"/>
      <c r="D1577" s="21"/>
      <c r="E1577" s="21"/>
      <c r="F1577" s="21"/>
      <c r="G1577" s="21"/>
      <c r="L1577" s="195"/>
      <c r="M1577" s="195"/>
      <c r="X1577" s="9"/>
      <c r="Y1577" s="9"/>
      <c r="AF1577" s="9"/>
      <c r="AG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</row>
    <row r="1578" spans="1:76" s="75" customFormat="1" x14ac:dyDescent="0.2">
      <c r="A1578" s="21"/>
      <c r="B1578" s="21"/>
      <c r="C1578" s="21"/>
      <c r="D1578" s="21"/>
      <c r="E1578" s="21"/>
      <c r="F1578" s="21"/>
      <c r="G1578" s="21"/>
      <c r="L1578" s="195"/>
      <c r="M1578" s="195"/>
      <c r="X1578" s="9"/>
      <c r="Y1578" s="9"/>
      <c r="AF1578" s="9"/>
      <c r="AG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</row>
    <row r="1579" spans="1:76" s="75" customFormat="1" x14ac:dyDescent="0.2">
      <c r="A1579" s="21"/>
      <c r="B1579" s="21"/>
      <c r="C1579" s="21"/>
      <c r="D1579" s="21"/>
      <c r="E1579" s="21"/>
      <c r="F1579" s="21"/>
      <c r="G1579" s="21"/>
      <c r="L1579" s="195"/>
      <c r="M1579" s="195"/>
      <c r="X1579" s="9"/>
      <c r="Y1579" s="9"/>
      <c r="AF1579" s="9"/>
      <c r="AG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</row>
    <row r="1580" spans="1:76" s="75" customFormat="1" x14ac:dyDescent="0.2">
      <c r="A1580" s="21"/>
      <c r="B1580" s="21"/>
      <c r="C1580" s="21"/>
      <c r="D1580" s="21"/>
      <c r="E1580" s="21"/>
      <c r="F1580" s="21"/>
      <c r="G1580" s="21"/>
      <c r="L1580" s="195"/>
      <c r="M1580" s="195"/>
      <c r="X1580" s="9"/>
      <c r="Y1580" s="9"/>
      <c r="AF1580" s="9"/>
      <c r="AG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</row>
    <row r="1581" spans="1:76" s="75" customFormat="1" x14ac:dyDescent="0.2">
      <c r="A1581" s="21"/>
      <c r="B1581" s="21"/>
      <c r="C1581" s="21"/>
      <c r="D1581" s="21"/>
      <c r="E1581" s="21"/>
      <c r="F1581" s="21"/>
      <c r="G1581" s="21"/>
      <c r="L1581" s="195"/>
      <c r="M1581" s="195"/>
      <c r="X1581" s="9"/>
      <c r="Y1581" s="9"/>
      <c r="AF1581" s="9"/>
      <c r="AG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</row>
    <row r="1582" spans="1:76" s="75" customFormat="1" x14ac:dyDescent="0.2">
      <c r="A1582" s="21"/>
      <c r="B1582" s="21"/>
      <c r="C1582" s="21"/>
      <c r="D1582" s="21"/>
      <c r="E1582" s="21"/>
      <c r="F1582" s="21"/>
      <c r="G1582" s="21"/>
      <c r="L1582" s="195"/>
      <c r="M1582" s="195"/>
      <c r="X1582" s="9"/>
      <c r="Y1582" s="9"/>
      <c r="AF1582" s="9"/>
      <c r="AG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</row>
    <row r="1583" spans="1:76" s="75" customFormat="1" x14ac:dyDescent="0.2">
      <c r="A1583" s="21"/>
      <c r="B1583" s="21"/>
      <c r="C1583" s="21"/>
      <c r="D1583" s="21"/>
      <c r="E1583" s="21"/>
      <c r="F1583" s="21"/>
      <c r="G1583" s="21"/>
      <c r="L1583" s="195"/>
      <c r="M1583" s="195"/>
      <c r="X1583" s="9"/>
      <c r="Y1583" s="9"/>
      <c r="AF1583" s="9"/>
      <c r="AG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</row>
    <row r="1584" spans="1:76" s="75" customFormat="1" x14ac:dyDescent="0.2">
      <c r="A1584" s="21"/>
      <c r="B1584" s="21"/>
      <c r="C1584" s="21"/>
      <c r="D1584" s="21"/>
      <c r="E1584" s="21"/>
      <c r="F1584" s="21"/>
      <c r="G1584" s="21"/>
      <c r="L1584" s="195"/>
      <c r="M1584" s="195"/>
      <c r="X1584" s="9"/>
      <c r="Y1584" s="9"/>
      <c r="AF1584" s="9"/>
      <c r="AG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</row>
    <row r="1585" spans="1:76" s="75" customFormat="1" x14ac:dyDescent="0.2">
      <c r="A1585" s="21"/>
      <c r="B1585" s="21"/>
      <c r="C1585" s="21"/>
      <c r="D1585" s="21"/>
      <c r="E1585" s="21"/>
      <c r="F1585" s="21"/>
      <c r="G1585" s="21"/>
      <c r="L1585" s="195"/>
      <c r="M1585" s="195"/>
      <c r="X1585" s="9"/>
      <c r="Y1585" s="9"/>
      <c r="AF1585" s="9"/>
      <c r="AG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</row>
    <row r="1586" spans="1:76" s="75" customFormat="1" x14ac:dyDescent="0.2">
      <c r="A1586" s="21"/>
      <c r="B1586" s="21"/>
      <c r="C1586" s="21"/>
      <c r="D1586" s="21"/>
      <c r="E1586" s="21"/>
      <c r="F1586" s="21"/>
      <c r="G1586" s="21"/>
      <c r="L1586" s="195"/>
      <c r="M1586" s="195"/>
      <c r="X1586" s="9"/>
      <c r="Y1586" s="9"/>
      <c r="AF1586" s="9"/>
      <c r="AG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</row>
    <row r="1587" spans="1:76" s="75" customFormat="1" x14ac:dyDescent="0.2">
      <c r="A1587" s="21"/>
      <c r="B1587" s="21"/>
      <c r="C1587" s="21"/>
      <c r="D1587" s="21"/>
      <c r="E1587" s="21"/>
      <c r="F1587" s="21"/>
      <c r="G1587" s="21"/>
      <c r="L1587" s="195"/>
      <c r="M1587" s="195"/>
      <c r="X1587" s="9"/>
      <c r="Y1587" s="9"/>
      <c r="AF1587" s="9"/>
      <c r="AG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</row>
    <row r="1588" spans="1:76" s="75" customFormat="1" x14ac:dyDescent="0.2">
      <c r="A1588" s="21"/>
      <c r="B1588" s="21"/>
      <c r="C1588" s="21"/>
      <c r="D1588" s="21"/>
      <c r="E1588" s="21"/>
      <c r="F1588" s="21"/>
      <c r="G1588" s="21"/>
      <c r="L1588" s="195"/>
      <c r="M1588" s="195"/>
      <c r="X1588" s="9"/>
      <c r="Y1588" s="9"/>
      <c r="AF1588" s="9"/>
      <c r="AG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</row>
    <row r="1589" spans="1:76" s="75" customFormat="1" x14ac:dyDescent="0.2">
      <c r="A1589" s="21"/>
      <c r="B1589" s="21"/>
      <c r="C1589" s="21"/>
      <c r="D1589" s="21"/>
      <c r="E1589" s="21"/>
      <c r="F1589" s="21"/>
      <c r="G1589" s="21"/>
      <c r="L1589" s="195"/>
      <c r="M1589" s="195"/>
      <c r="X1589" s="9"/>
      <c r="Y1589" s="9"/>
      <c r="AF1589" s="9"/>
      <c r="AG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</row>
    <row r="1590" spans="1:76" s="75" customFormat="1" x14ac:dyDescent="0.2">
      <c r="A1590" s="21"/>
      <c r="B1590" s="21"/>
      <c r="C1590" s="21"/>
      <c r="D1590" s="21"/>
      <c r="E1590" s="21"/>
      <c r="F1590" s="21"/>
      <c r="G1590" s="21"/>
      <c r="L1590" s="195"/>
      <c r="M1590" s="195"/>
      <c r="X1590" s="9"/>
      <c r="Y1590" s="9"/>
      <c r="AF1590" s="9"/>
      <c r="AG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</row>
    <row r="1591" spans="1:76" s="75" customFormat="1" x14ac:dyDescent="0.2">
      <c r="A1591" s="21"/>
      <c r="B1591" s="21"/>
      <c r="C1591" s="21"/>
      <c r="D1591" s="21"/>
      <c r="E1591" s="21"/>
      <c r="F1591" s="21"/>
      <c r="G1591" s="21"/>
      <c r="L1591" s="195"/>
      <c r="M1591" s="195"/>
      <c r="X1591" s="9"/>
      <c r="Y1591" s="9"/>
      <c r="AF1591" s="9"/>
      <c r="AG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</row>
    <row r="1592" spans="1:76" s="75" customFormat="1" x14ac:dyDescent="0.2">
      <c r="A1592" s="21"/>
      <c r="B1592" s="21"/>
      <c r="C1592" s="21"/>
      <c r="D1592" s="21"/>
      <c r="E1592" s="21"/>
      <c r="F1592" s="21"/>
      <c r="G1592" s="21"/>
      <c r="L1592" s="195"/>
      <c r="M1592" s="195"/>
      <c r="X1592" s="9"/>
      <c r="Y1592" s="9"/>
      <c r="AF1592" s="9"/>
      <c r="AG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</row>
    <row r="1593" spans="1:76" s="75" customFormat="1" x14ac:dyDescent="0.2">
      <c r="A1593" s="21"/>
      <c r="B1593" s="21"/>
      <c r="C1593" s="21"/>
      <c r="D1593" s="21"/>
      <c r="E1593" s="21"/>
      <c r="F1593" s="21"/>
      <c r="G1593" s="21"/>
      <c r="L1593" s="195"/>
      <c r="M1593" s="195"/>
      <c r="X1593" s="9"/>
      <c r="Y1593" s="9"/>
      <c r="AF1593" s="9"/>
      <c r="AG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</row>
    <row r="1594" spans="1:76" s="75" customFormat="1" x14ac:dyDescent="0.2">
      <c r="A1594" s="21"/>
      <c r="B1594" s="21"/>
      <c r="C1594" s="21"/>
      <c r="D1594" s="21"/>
      <c r="E1594" s="21"/>
      <c r="F1594" s="21"/>
      <c r="G1594" s="21"/>
      <c r="L1594" s="195"/>
      <c r="M1594" s="195"/>
      <c r="X1594" s="9"/>
      <c r="Y1594" s="9"/>
      <c r="AF1594" s="9"/>
      <c r="AG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</row>
    <row r="1595" spans="1:76" s="75" customFormat="1" x14ac:dyDescent="0.2">
      <c r="A1595" s="21"/>
      <c r="B1595" s="21"/>
      <c r="C1595" s="21"/>
      <c r="D1595" s="21"/>
      <c r="E1595" s="21"/>
      <c r="F1595" s="21"/>
      <c r="G1595" s="21"/>
      <c r="L1595" s="195"/>
      <c r="M1595" s="195"/>
      <c r="X1595" s="9"/>
      <c r="Y1595" s="9"/>
      <c r="AF1595" s="9"/>
      <c r="AG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</row>
    <row r="1596" spans="1:76" s="75" customFormat="1" x14ac:dyDescent="0.2">
      <c r="A1596" s="21"/>
      <c r="B1596" s="21"/>
      <c r="C1596" s="21"/>
      <c r="D1596" s="21"/>
      <c r="E1596" s="21"/>
      <c r="F1596" s="21"/>
      <c r="G1596" s="21"/>
      <c r="L1596" s="195"/>
      <c r="M1596" s="195"/>
      <c r="X1596" s="9"/>
      <c r="Y1596" s="9"/>
      <c r="AF1596" s="9"/>
      <c r="AG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</row>
    <row r="1597" spans="1:76" s="75" customFormat="1" x14ac:dyDescent="0.2">
      <c r="A1597" s="21"/>
      <c r="B1597" s="21"/>
      <c r="C1597" s="21"/>
      <c r="D1597" s="21"/>
      <c r="E1597" s="21"/>
      <c r="F1597" s="21"/>
      <c r="G1597" s="21"/>
      <c r="L1597" s="195"/>
      <c r="M1597" s="195"/>
      <c r="X1597" s="9"/>
      <c r="Y1597" s="9"/>
      <c r="AF1597" s="9"/>
      <c r="AG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</row>
    <row r="1598" spans="1:76" s="75" customFormat="1" x14ac:dyDescent="0.2">
      <c r="A1598" s="21"/>
      <c r="B1598" s="21"/>
      <c r="C1598" s="21"/>
      <c r="D1598" s="21"/>
      <c r="E1598" s="21"/>
      <c r="F1598" s="21"/>
      <c r="G1598" s="21"/>
      <c r="L1598" s="195"/>
      <c r="M1598" s="195"/>
      <c r="X1598" s="9"/>
      <c r="Y1598" s="9"/>
      <c r="AF1598" s="9"/>
      <c r="AG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</row>
    <row r="1599" spans="1:76" s="75" customFormat="1" x14ac:dyDescent="0.2">
      <c r="A1599" s="21"/>
      <c r="B1599" s="21"/>
      <c r="C1599" s="21"/>
      <c r="D1599" s="21"/>
      <c r="E1599" s="21"/>
      <c r="F1599" s="21"/>
      <c r="G1599" s="21"/>
      <c r="L1599" s="195"/>
      <c r="M1599" s="195"/>
      <c r="X1599" s="9"/>
      <c r="Y1599" s="9"/>
      <c r="AF1599" s="9"/>
      <c r="AG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</row>
    <row r="1600" spans="1:76" s="75" customFormat="1" x14ac:dyDescent="0.2">
      <c r="A1600" s="21"/>
      <c r="B1600" s="21"/>
      <c r="C1600" s="21"/>
      <c r="D1600" s="21"/>
      <c r="E1600" s="21"/>
      <c r="F1600" s="21"/>
      <c r="G1600" s="21"/>
      <c r="L1600" s="195"/>
      <c r="M1600" s="195"/>
      <c r="X1600" s="9"/>
      <c r="Y1600" s="9"/>
      <c r="AF1600" s="9"/>
      <c r="AG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</row>
    <row r="1601" spans="1:76" s="75" customFormat="1" x14ac:dyDescent="0.2">
      <c r="A1601" s="21"/>
      <c r="B1601" s="21"/>
      <c r="C1601" s="21"/>
      <c r="D1601" s="21"/>
      <c r="E1601" s="21"/>
      <c r="F1601" s="21"/>
      <c r="G1601" s="21"/>
      <c r="L1601" s="195"/>
      <c r="M1601" s="195"/>
      <c r="X1601" s="9"/>
      <c r="Y1601" s="9"/>
      <c r="AF1601" s="9"/>
      <c r="AG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</row>
    <row r="1602" spans="1:76" s="75" customFormat="1" x14ac:dyDescent="0.2">
      <c r="A1602" s="21"/>
      <c r="B1602" s="21"/>
      <c r="C1602" s="21"/>
      <c r="D1602" s="21"/>
      <c r="E1602" s="21"/>
      <c r="F1602" s="21"/>
      <c r="G1602" s="21"/>
      <c r="L1602" s="195"/>
      <c r="M1602" s="195"/>
      <c r="X1602" s="9"/>
      <c r="Y1602" s="9"/>
      <c r="AF1602" s="9"/>
      <c r="AG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</row>
    <row r="1603" spans="1:76" s="75" customFormat="1" x14ac:dyDescent="0.2">
      <c r="A1603" s="21"/>
      <c r="B1603" s="21"/>
      <c r="C1603" s="21"/>
      <c r="D1603" s="21"/>
      <c r="E1603" s="21"/>
      <c r="F1603" s="21"/>
      <c r="G1603" s="21"/>
      <c r="L1603" s="195"/>
      <c r="M1603" s="195"/>
      <c r="X1603" s="9"/>
      <c r="Y1603" s="9"/>
      <c r="AF1603" s="9"/>
      <c r="AG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</row>
    <row r="1604" spans="1:76" s="75" customFormat="1" x14ac:dyDescent="0.2">
      <c r="A1604" s="21"/>
      <c r="B1604" s="21"/>
      <c r="C1604" s="21"/>
      <c r="D1604" s="21"/>
      <c r="E1604" s="21"/>
      <c r="F1604" s="21"/>
      <c r="G1604" s="21"/>
      <c r="L1604" s="195"/>
      <c r="M1604" s="195"/>
      <c r="X1604" s="9"/>
      <c r="Y1604" s="9"/>
      <c r="AF1604" s="9"/>
      <c r="AG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</row>
    <row r="1605" spans="1:76" s="75" customFormat="1" x14ac:dyDescent="0.2">
      <c r="A1605" s="21"/>
      <c r="B1605" s="21"/>
      <c r="C1605" s="21"/>
      <c r="D1605" s="21"/>
      <c r="E1605" s="21"/>
      <c r="F1605" s="21"/>
      <c r="G1605" s="21"/>
      <c r="L1605" s="195"/>
      <c r="M1605" s="195"/>
      <c r="X1605" s="9"/>
      <c r="Y1605" s="9"/>
      <c r="AF1605" s="9"/>
      <c r="AG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</row>
    <row r="1606" spans="1:76" s="75" customFormat="1" x14ac:dyDescent="0.2">
      <c r="A1606" s="21"/>
      <c r="B1606" s="21"/>
      <c r="C1606" s="21"/>
      <c r="D1606" s="21"/>
      <c r="E1606" s="21"/>
      <c r="F1606" s="21"/>
      <c r="G1606" s="21"/>
      <c r="L1606" s="195"/>
      <c r="M1606" s="195"/>
      <c r="X1606" s="9"/>
      <c r="Y1606" s="9"/>
      <c r="AF1606" s="9"/>
      <c r="AG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</row>
    <row r="1607" spans="1:76" s="75" customFormat="1" x14ac:dyDescent="0.2">
      <c r="A1607" s="21"/>
      <c r="B1607" s="21"/>
      <c r="C1607" s="21"/>
      <c r="D1607" s="21"/>
      <c r="E1607" s="21"/>
      <c r="F1607" s="21"/>
      <c r="G1607" s="21"/>
      <c r="L1607" s="195"/>
      <c r="M1607" s="195"/>
      <c r="X1607" s="9"/>
      <c r="Y1607" s="9"/>
      <c r="AF1607" s="9"/>
      <c r="AG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</row>
    <row r="1608" spans="1:76" s="75" customFormat="1" x14ac:dyDescent="0.2">
      <c r="A1608" s="21"/>
      <c r="B1608" s="21"/>
      <c r="C1608" s="21"/>
      <c r="D1608" s="21"/>
      <c r="E1608" s="21"/>
      <c r="F1608" s="21"/>
      <c r="G1608" s="21"/>
      <c r="L1608" s="195"/>
      <c r="M1608" s="195"/>
      <c r="X1608" s="9"/>
      <c r="Y1608" s="9"/>
      <c r="AF1608" s="9"/>
      <c r="AG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</row>
    <row r="1609" spans="1:76" s="75" customFormat="1" x14ac:dyDescent="0.2">
      <c r="A1609" s="21"/>
      <c r="B1609" s="21"/>
      <c r="C1609" s="21"/>
      <c r="D1609" s="21"/>
      <c r="E1609" s="21"/>
      <c r="F1609" s="21"/>
      <c r="G1609" s="21"/>
      <c r="L1609" s="195"/>
      <c r="M1609" s="195"/>
      <c r="X1609" s="9"/>
      <c r="Y1609" s="9"/>
      <c r="AF1609" s="9"/>
      <c r="AG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</row>
    <row r="1610" spans="1:76" s="75" customFormat="1" x14ac:dyDescent="0.2">
      <c r="A1610" s="21"/>
      <c r="B1610" s="21"/>
      <c r="C1610" s="21"/>
      <c r="D1610" s="21"/>
      <c r="E1610" s="21"/>
      <c r="F1610" s="21"/>
      <c r="G1610" s="21"/>
      <c r="L1610" s="195"/>
      <c r="M1610" s="195"/>
      <c r="X1610" s="9"/>
      <c r="Y1610" s="9"/>
      <c r="AF1610" s="9"/>
      <c r="AG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</row>
    <row r="1611" spans="1:76" s="75" customFormat="1" x14ac:dyDescent="0.2">
      <c r="A1611" s="21"/>
      <c r="B1611" s="21"/>
      <c r="C1611" s="21"/>
      <c r="D1611" s="21"/>
      <c r="E1611" s="21"/>
      <c r="F1611" s="21"/>
      <c r="G1611" s="21"/>
      <c r="L1611" s="195"/>
      <c r="M1611" s="195"/>
      <c r="X1611" s="9"/>
      <c r="Y1611" s="9"/>
      <c r="AF1611" s="9"/>
      <c r="AG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</row>
    <row r="1612" spans="1:76" s="75" customFormat="1" x14ac:dyDescent="0.2">
      <c r="A1612" s="21"/>
      <c r="B1612" s="21"/>
      <c r="C1612" s="21"/>
      <c r="D1612" s="21"/>
      <c r="E1612" s="21"/>
      <c r="F1612" s="21"/>
      <c r="G1612" s="21"/>
      <c r="L1612" s="195"/>
      <c r="M1612" s="195"/>
      <c r="X1612" s="9"/>
      <c r="Y1612" s="9"/>
      <c r="AF1612" s="9"/>
      <c r="AG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</row>
    <row r="1613" spans="1:76" s="75" customFormat="1" x14ac:dyDescent="0.2">
      <c r="A1613" s="21"/>
      <c r="B1613" s="21"/>
      <c r="C1613" s="21"/>
      <c r="D1613" s="21"/>
      <c r="E1613" s="21"/>
      <c r="F1613" s="21"/>
      <c r="G1613" s="21"/>
      <c r="L1613" s="195"/>
      <c r="M1613" s="195"/>
      <c r="X1613" s="9"/>
      <c r="Y1613" s="9"/>
      <c r="AF1613" s="9"/>
      <c r="AG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</row>
    <row r="1614" spans="1:76" s="75" customFormat="1" x14ac:dyDescent="0.2">
      <c r="A1614" s="21"/>
      <c r="B1614" s="21"/>
      <c r="C1614" s="21"/>
      <c r="D1614" s="21"/>
      <c r="E1614" s="21"/>
      <c r="F1614" s="21"/>
      <c r="G1614" s="21"/>
      <c r="L1614" s="195"/>
      <c r="M1614" s="195"/>
      <c r="X1614" s="9"/>
      <c r="Y1614" s="9"/>
      <c r="AF1614" s="9"/>
      <c r="AG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</row>
    <row r="1615" spans="1:76" s="75" customFormat="1" x14ac:dyDescent="0.2">
      <c r="A1615" s="21"/>
      <c r="B1615" s="21"/>
      <c r="C1615" s="21"/>
      <c r="D1615" s="21"/>
      <c r="E1615" s="21"/>
      <c r="F1615" s="21"/>
      <c r="G1615" s="21"/>
      <c r="L1615" s="195"/>
      <c r="M1615" s="195"/>
      <c r="X1615" s="9"/>
      <c r="Y1615" s="9"/>
      <c r="AF1615" s="9"/>
      <c r="AG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</row>
    <row r="1616" spans="1:76" s="75" customFormat="1" x14ac:dyDescent="0.2">
      <c r="A1616" s="21"/>
      <c r="B1616" s="21"/>
      <c r="C1616" s="21"/>
      <c r="D1616" s="21"/>
      <c r="E1616" s="21"/>
      <c r="F1616" s="21"/>
      <c r="G1616" s="21"/>
      <c r="L1616" s="195"/>
      <c r="M1616" s="195"/>
      <c r="X1616" s="9"/>
      <c r="Y1616" s="9"/>
      <c r="AF1616" s="9"/>
      <c r="AG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</row>
    <row r="1617" spans="1:76" s="75" customFormat="1" x14ac:dyDescent="0.2">
      <c r="A1617" s="21"/>
      <c r="B1617" s="21"/>
      <c r="C1617" s="21"/>
      <c r="D1617" s="21"/>
      <c r="E1617" s="21"/>
      <c r="F1617" s="21"/>
      <c r="G1617" s="21"/>
      <c r="L1617" s="195"/>
      <c r="M1617" s="195"/>
      <c r="X1617" s="9"/>
      <c r="Y1617" s="9"/>
      <c r="AF1617" s="9"/>
      <c r="AG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</row>
    <row r="1618" spans="1:76" s="75" customFormat="1" x14ac:dyDescent="0.2">
      <c r="A1618" s="21"/>
      <c r="B1618" s="21"/>
      <c r="C1618" s="21"/>
      <c r="D1618" s="21"/>
      <c r="E1618" s="21"/>
      <c r="F1618" s="21"/>
      <c r="G1618" s="21"/>
      <c r="L1618" s="195"/>
      <c r="M1618" s="195"/>
      <c r="X1618" s="9"/>
      <c r="Y1618" s="9"/>
      <c r="AF1618" s="9"/>
      <c r="AG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</row>
    <row r="1619" spans="1:76" s="75" customFormat="1" x14ac:dyDescent="0.2">
      <c r="A1619" s="21"/>
      <c r="B1619" s="21"/>
      <c r="C1619" s="21"/>
      <c r="D1619" s="21"/>
      <c r="E1619" s="21"/>
      <c r="F1619" s="21"/>
      <c r="G1619" s="21"/>
      <c r="L1619" s="195"/>
      <c r="M1619" s="195"/>
      <c r="X1619" s="9"/>
      <c r="Y1619" s="9"/>
      <c r="AF1619" s="9"/>
      <c r="AG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</row>
    <row r="1620" spans="1:76" s="75" customFormat="1" x14ac:dyDescent="0.2">
      <c r="A1620" s="21"/>
      <c r="B1620" s="21"/>
      <c r="C1620" s="21"/>
      <c r="D1620" s="21"/>
      <c r="E1620" s="21"/>
      <c r="F1620" s="21"/>
      <c r="G1620" s="21"/>
      <c r="L1620" s="195"/>
      <c r="M1620" s="195"/>
      <c r="X1620" s="9"/>
      <c r="Y1620" s="9"/>
      <c r="AF1620" s="9"/>
      <c r="AG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</row>
    <row r="1621" spans="1:76" s="75" customFormat="1" x14ac:dyDescent="0.2">
      <c r="A1621" s="21"/>
      <c r="B1621" s="21"/>
      <c r="C1621" s="21"/>
      <c r="D1621" s="21"/>
      <c r="E1621" s="21"/>
      <c r="F1621" s="21"/>
      <c r="G1621" s="21"/>
      <c r="L1621" s="195"/>
      <c r="M1621" s="195"/>
      <c r="X1621" s="9"/>
      <c r="Y1621" s="9"/>
      <c r="AF1621" s="9"/>
      <c r="AG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</row>
    <row r="1622" spans="1:76" s="75" customFormat="1" x14ac:dyDescent="0.2">
      <c r="A1622" s="21"/>
      <c r="B1622" s="21"/>
      <c r="C1622" s="21"/>
      <c r="D1622" s="21"/>
      <c r="E1622" s="21"/>
      <c r="F1622" s="21"/>
      <c r="G1622" s="21"/>
      <c r="L1622" s="195"/>
      <c r="M1622" s="195"/>
      <c r="X1622" s="9"/>
      <c r="Y1622" s="9"/>
      <c r="AF1622" s="9"/>
      <c r="AG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</row>
    <row r="1623" spans="1:76" s="75" customFormat="1" x14ac:dyDescent="0.2">
      <c r="A1623" s="21"/>
      <c r="B1623" s="21"/>
      <c r="C1623" s="21"/>
      <c r="D1623" s="21"/>
      <c r="E1623" s="21"/>
      <c r="F1623" s="21"/>
      <c r="G1623" s="21"/>
      <c r="L1623" s="195"/>
      <c r="M1623" s="195"/>
      <c r="X1623" s="9"/>
      <c r="Y1623" s="9"/>
      <c r="AF1623" s="9"/>
      <c r="AG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</row>
    <row r="1624" spans="1:76" s="75" customFormat="1" x14ac:dyDescent="0.2">
      <c r="A1624" s="21"/>
      <c r="B1624" s="21"/>
      <c r="C1624" s="21"/>
      <c r="D1624" s="21"/>
      <c r="E1624" s="21"/>
      <c r="F1624" s="21"/>
      <c r="G1624" s="21"/>
      <c r="L1624" s="195"/>
      <c r="M1624" s="195"/>
      <c r="X1624" s="9"/>
      <c r="Y1624" s="9"/>
      <c r="AF1624" s="9"/>
      <c r="AG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</row>
    <row r="1625" spans="1:76" s="75" customFormat="1" x14ac:dyDescent="0.2">
      <c r="A1625" s="21"/>
      <c r="B1625" s="21"/>
      <c r="C1625" s="21"/>
      <c r="D1625" s="21"/>
      <c r="E1625" s="21"/>
      <c r="F1625" s="21"/>
      <c r="G1625" s="21"/>
      <c r="L1625" s="195"/>
      <c r="M1625" s="195"/>
      <c r="X1625" s="9"/>
      <c r="Y1625" s="9"/>
      <c r="AF1625" s="9"/>
      <c r="AG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</row>
    <row r="1626" spans="1:76" s="75" customFormat="1" x14ac:dyDescent="0.2">
      <c r="A1626" s="21"/>
      <c r="B1626" s="21"/>
      <c r="C1626" s="21"/>
      <c r="D1626" s="21"/>
      <c r="E1626" s="21"/>
      <c r="F1626" s="21"/>
      <c r="G1626" s="21"/>
      <c r="L1626" s="195"/>
      <c r="M1626" s="195"/>
      <c r="X1626" s="9"/>
      <c r="Y1626" s="9"/>
      <c r="AF1626" s="9"/>
      <c r="AG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</row>
    <row r="1627" spans="1:76" s="75" customFormat="1" x14ac:dyDescent="0.2">
      <c r="A1627" s="21"/>
      <c r="B1627" s="21"/>
      <c r="C1627" s="21"/>
      <c r="D1627" s="21"/>
      <c r="E1627" s="21"/>
      <c r="F1627" s="21"/>
      <c r="G1627" s="21"/>
      <c r="L1627" s="195"/>
      <c r="M1627" s="195"/>
      <c r="X1627" s="9"/>
      <c r="Y1627" s="9"/>
      <c r="AF1627" s="9"/>
      <c r="AG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</row>
    <row r="1628" spans="1:76" s="75" customFormat="1" x14ac:dyDescent="0.2">
      <c r="A1628" s="21"/>
      <c r="B1628" s="21"/>
      <c r="C1628" s="21"/>
      <c r="D1628" s="21"/>
      <c r="E1628" s="21"/>
      <c r="F1628" s="21"/>
      <c r="G1628" s="21"/>
      <c r="L1628" s="195"/>
      <c r="M1628" s="195"/>
      <c r="X1628" s="9"/>
      <c r="Y1628" s="9"/>
      <c r="AF1628" s="9"/>
      <c r="AG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</row>
    <row r="1629" spans="1:76" s="75" customFormat="1" x14ac:dyDescent="0.2">
      <c r="A1629" s="21"/>
      <c r="B1629" s="21"/>
      <c r="C1629" s="21"/>
      <c r="D1629" s="21"/>
      <c r="E1629" s="21"/>
      <c r="F1629" s="21"/>
      <c r="G1629" s="21"/>
      <c r="L1629" s="195"/>
      <c r="M1629" s="195"/>
      <c r="X1629" s="9"/>
      <c r="Y1629" s="9"/>
      <c r="AF1629" s="9"/>
      <c r="AG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</row>
    <row r="1630" spans="1:76" s="75" customFormat="1" x14ac:dyDescent="0.2">
      <c r="A1630" s="21"/>
      <c r="B1630" s="21"/>
      <c r="C1630" s="21"/>
      <c r="D1630" s="21"/>
      <c r="E1630" s="21"/>
      <c r="F1630" s="21"/>
      <c r="G1630" s="21"/>
      <c r="L1630" s="195"/>
      <c r="M1630" s="195"/>
      <c r="X1630" s="9"/>
      <c r="Y1630" s="9"/>
      <c r="AF1630" s="9"/>
      <c r="AG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</row>
    <row r="1631" spans="1:76" s="75" customFormat="1" x14ac:dyDescent="0.2">
      <c r="A1631" s="21"/>
      <c r="B1631" s="21"/>
      <c r="C1631" s="21"/>
      <c r="D1631" s="21"/>
      <c r="E1631" s="21"/>
      <c r="F1631" s="21"/>
      <c r="G1631" s="21"/>
      <c r="L1631" s="195"/>
      <c r="M1631" s="195"/>
      <c r="X1631" s="9"/>
      <c r="Y1631" s="9"/>
      <c r="AF1631" s="9"/>
      <c r="AG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</row>
    <row r="1632" spans="1:76" s="75" customFormat="1" x14ac:dyDescent="0.2">
      <c r="A1632" s="21"/>
      <c r="B1632" s="21"/>
      <c r="C1632" s="21"/>
      <c r="D1632" s="21"/>
      <c r="E1632" s="21"/>
      <c r="F1632" s="21"/>
      <c r="G1632" s="21"/>
      <c r="L1632" s="195"/>
      <c r="M1632" s="195"/>
      <c r="X1632" s="9"/>
      <c r="Y1632" s="9"/>
      <c r="AF1632" s="9"/>
      <c r="AG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</row>
    <row r="1633" spans="1:76" s="75" customFormat="1" x14ac:dyDescent="0.2">
      <c r="A1633" s="21"/>
      <c r="B1633" s="21"/>
      <c r="C1633" s="21"/>
      <c r="D1633" s="21"/>
      <c r="E1633" s="21"/>
      <c r="F1633" s="21"/>
      <c r="G1633" s="21"/>
      <c r="L1633" s="195"/>
      <c r="M1633" s="195"/>
      <c r="X1633" s="9"/>
      <c r="Y1633" s="9"/>
      <c r="AF1633" s="9"/>
      <c r="AG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</row>
    <row r="1634" spans="1:76" s="75" customFormat="1" x14ac:dyDescent="0.2">
      <c r="A1634" s="21"/>
      <c r="B1634" s="21"/>
      <c r="C1634" s="21"/>
      <c r="D1634" s="21"/>
      <c r="E1634" s="21"/>
      <c r="F1634" s="21"/>
      <c r="G1634" s="21"/>
      <c r="L1634" s="195"/>
      <c r="M1634" s="195"/>
      <c r="X1634" s="9"/>
      <c r="Y1634" s="9"/>
      <c r="AF1634" s="9"/>
      <c r="AG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</row>
    <row r="1635" spans="1:76" s="75" customFormat="1" x14ac:dyDescent="0.2">
      <c r="A1635" s="21"/>
      <c r="B1635" s="21"/>
      <c r="C1635" s="21"/>
      <c r="D1635" s="21"/>
      <c r="E1635" s="21"/>
      <c r="F1635" s="21"/>
      <c r="G1635" s="21"/>
      <c r="L1635" s="195"/>
      <c r="M1635" s="195"/>
      <c r="X1635" s="9"/>
      <c r="Y1635" s="9"/>
      <c r="AF1635" s="9"/>
      <c r="AG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</row>
    <row r="1636" spans="1:76" s="75" customFormat="1" x14ac:dyDescent="0.2">
      <c r="A1636" s="21"/>
      <c r="B1636" s="21"/>
      <c r="C1636" s="21"/>
      <c r="D1636" s="21"/>
      <c r="E1636" s="21"/>
      <c r="F1636" s="21"/>
      <c r="G1636" s="21"/>
      <c r="L1636" s="195"/>
      <c r="M1636" s="195"/>
      <c r="X1636" s="9"/>
      <c r="Y1636" s="9"/>
      <c r="AF1636" s="9"/>
      <c r="AG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</row>
    <row r="1637" spans="1:76" s="75" customFormat="1" x14ac:dyDescent="0.2">
      <c r="A1637" s="21"/>
      <c r="B1637" s="21"/>
      <c r="C1637" s="21"/>
      <c r="D1637" s="21"/>
      <c r="E1637" s="21"/>
      <c r="F1637" s="21"/>
      <c r="G1637" s="21"/>
      <c r="L1637" s="195"/>
      <c r="M1637" s="195"/>
      <c r="X1637" s="9"/>
      <c r="Y1637" s="9"/>
      <c r="AF1637" s="9"/>
      <c r="AG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</row>
    <row r="1638" spans="1:76" s="75" customFormat="1" x14ac:dyDescent="0.2">
      <c r="A1638" s="21"/>
      <c r="B1638" s="21"/>
      <c r="C1638" s="21"/>
      <c r="D1638" s="21"/>
      <c r="E1638" s="21"/>
      <c r="F1638" s="21"/>
      <c r="G1638" s="21"/>
      <c r="L1638" s="195"/>
      <c r="M1638" s="195"/>
      <c r="X1638" s="9"/>
      <c r="Y1638" s="9"/>
      <c r="AF1638" s="9"/>
      <c r="AG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</row>
    <row r="1639" spans="1:76" s="75" customFormat="1" x14ac:dyDescent="0.2">
      <c r="A1639" s="21"/>
      <c r="B1639" s="21"/>
      <c r="C1639" s="21"/>
      <c r="D1639" s="21"/>
      <c r="E1639" s="21"/>
      <c r="F1639" s="21"/>
      <c r="G1639" s="21"/>
      <c r="L1639" s="195"/>
      <c r="M1639" s="195"/>
      <c r="X1639" s="9"/>
      <c r="Y1639" s="9"/>
      <c r="AF1639" s="9"/>
      <c r="AG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</row>
    <row r="1640" spans="1:76" s="75" customFormat="1" x14ac:dyDescent="0.2">
      <c r="A1640" s="21"/>
      <c r="B1640" s="21"/>
      <c r="C1640" s="21"/>
      <c r="D1640" s="21"/>
      <c r="E1640" s="21"/>
      <c r="F1640" s="21"/>
      <c r="G1640" s="21"/>
      <c r="L1640" s="195"/>
      <c r="M1640" s="195"/>
      <c r="X1640" s="9"/>
      <c r="Y1640" s="9"/>
      <c r="AF1640" s="9"/>
      <c r="AG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</row>
    <row r="1641" spans="1:76" s="75" customFormat="1" x14ac:dyDescent="0.2">
      <c r="A1641" s="21"/>
      <c r="B1641" s="21"/>
      <c r="C1641" s="21"/>
      <c r="D1641" s="21"/>
      <c r="E1641" s="21"/>
      <c r="F1641" s="21"/>
      <c r="G1641" s="21"/>
      <c r="L1641" s="195"/>
      <c r="M1641" s="195"/>
      <c r="X1641" s="9"/>
      <c r="Y1641" s="9"/>
      <c r="AF1641" s="9"/>
      <c r="AG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</row>
    <row r="1642" spans="1:76" s="75" customFormat="1" x14ac:dyDescent="0.2">
      <c r="A1642" s="21"/>
      <c r="B1642" s="21"/>
      <c r="C1642" s="21"/>
      <c r="D1642" s="21"/>
      <c r="E1642" s="21"/>
      <c r="F1642" s="21"/>
      <c r="G1642" s="21"/>
      <c r="L1642" s="195"/>
      <c r="M1642" s="195"/>
      <c r="X1642" s="9"/>
      <c r="Y1642" s="9"/>
      <c r="AF1642" s="9"/>
      <c r="AG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</row>
    <row r="1643" spans="1:76" s="75" customFormat="1" x14ac:dyDescent="0.2">
      <c r="A1643" s="21"/>
      <c r="B1643" s="21"/>
      <c r="C1643" s="21"/>
      <c r="D1643" s="21"/>
      <c r="E1643" s="21"/>
      <c r="F1643" s="21"/>
      <c r="G1643" s="21"/>
      <c r="L1643" s="195"/>
      <c r="M1643" s="195"/>
      <c r="X1643" s="9"/>
      <c r="Y1643" s="9"/>
      <c r="AF1643" s="9"/>
      <c r="AG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</row>
    <row r="1644" spans="1:76" s="75" customFormat="1" x14ac:dyDescent="0.2">
      <c r="A1644" s="21"/>
      <c r="B1644" s="21"/>
      <c r="C1644" s="21"/>
      <c r="D1644" s="21"/>
      <c r="E1644" s="21"/>
      <c r="F1644" s="21"/>
      <c r="G1644" s="21"/>
      <c r="L1644" s="195"/>
      <c r="M1644" s="195"/>
      <c r="X1644" s="9"/>
      <c r="Y1644" s="9"/>
      <c r="AF1644" s="9"/>
      <c r="AG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</row>
    <row r="1645" spans="1:76" s="75" customFormat="1" x14ac:dyDescent="0.2">
      <c r="A1645" s="21"/>
      <c r="B1645" s="21"/>
      <c r="C1645" s="21"/>
      <c r="D1645" s="21"/>
      <c r="E1645" s="21"/>
      <c r="F1645" s="21"/>
      <c r="G1645" s="21"/>
      <c r="L1645" s="195"/>
      <c r="M1645" s="195"/>
      <c r="X1645" s="9"/>
      <c r="Y1645" s="9"/>
      <c r="AF1645" s="9"/>
      <c r="AG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</row>
    <row r="1646" spans="1:76" s="75" customFormat="1" x14ac:dyDescent="0.2">
      <c r="A1646" s="21"/>
      <c r="B1646" s="21"/>
      <c r="C1646" s="21"/>
      <c r="D1646" s="21"/>
      <c r="E1646" s="21"/>
      <c r="F1646" s="21"/>
      <c r="G1646" s="21"/>
      <c r="L1646" s="195"/>
      <c r="M1646" s="195"/>
      <c r="X1646" s="9"/>
      <c r="Y1646" s="9"/>
      <c r="AF1646" s="9"/>
      <c r="AG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</row>
    <row r="1647" spans="1:76" s="75" customFormat="1" x14ac:dyDescent="0.2">
      <c r="A1647" s="21"/>
      <c r="B1647" s="21"/>
      <c r="C1647" s="21"/>
      <c r="D1647" s="21"/>
      <c r="E1647" s="21"/>
      <c r="F1647" s="21"/>
      <c r="G1647" s="21"/>
      <c r="L1647" s="195"/>
      <c r="M1647" s="195"/>
      <c r="X1647" s="9"/>
      <c r="Y1647" s="9"/>
      <c r="AF1647" s="9"/>
      <c r="AG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</row>
    <row r="1648" spans="1:76" s="75" customFormat="1" x14ac:dyDescent="0.2">
      <c r="A1648" s="21"/>
      <c r="B1648" s="21"/>
      <c r="C1648" s="21"/>
      <c r="D1648" s="21"/>
      <c r="E1648" s="21"/>
      <c r="F1648" s="21"/>
      <c r="G1648" s="21"/>
      <c r="L1648" s="195"/>
      <c r="M1648" s="195"/>
      <c r="X1648" s="9"/>
      <c r="Y1648" s="9"/>
      <c r="AF1648" s="9"/>
      <c r="AG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</row>
    <row r="1649" spans="1:76" s="75" customFormat="1" x14ac:dyDescent="0.2">
      <c r="A1649" s="21"/>
      <c r="B1649" s="21"/>
      <c r="C1649" s="21"/>
      <c r="D1649" s="21"/>
      <c r="E1649" s="21"/>
      <c r="F1649" s="21"/>
      <c r="G1649" s="21"/>
      <c r="L1649" s="195"/>
      <c r="M1649" s="195"/>
      <c r="X1649" s="9"/>
      <c r="Y1649" s="9"/>
      <c r="AF1649" s="9"/>
      <c r="AG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</row>
    <row r="1650" spans="1:76" s="75" customFormat="1" x14ac:dyDescent="0.2">
      <c r="A1650" s="21"/>
      <c r="B1650" s="21"/>
      <c r="C1650" s="21"/>
      <c r="D1650" s="21"/>
      <c r="E1650" s="21"/>
      <c r="F1650" s="21"/>
      <c r="G1650" s="21"/>
      <c r="L1650" s="195"/>
      <c r="M1650" s="195"/>
      <c r="X1650" s="9"/>
      <c r="Y1650" s="9"/>
      <c r="AF1650" s="9"/>
      <c r="AG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</row>
    <row r="1651" spans="1:76" s="75" customFormat="1" x14ac:dyDescent="0.2">
      <c r="A1651" s="21"/>
      <c r="B1651" s="21"/>
      <c r="C1651" s="21"/>
      <c r="D1651" s="21"/>
      <c r="E1651" s="21"/>
      <c r="F1651" s="21"/>
      <c r="G1651" s="21"/>
      <c r="L1651" s="195"/>
      <c r="M1651" s="195"/>
      <c r="X1651" s="9"/>
      <c r="Y1651" s="9"/>
      <c r="AF1651" s="9"/>
      <c r="AG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</row>
    <row r="1652" spans="1:76" s="75" customFormat="1" x14ac:dyDescent="0.2">
      <c r="A1652" s="21"/>
      <c r="B1652" s="21"/>
      <c r="C1652" s="21"/>
      <c r="D1652" s="21"/>
      <c r="E1652" s="21"/>
      <c r="F1652" s="21"/>
      <c r="G1652" s="21"/>
      <c r="L1652" s="195"/>
      <c r="M1652" s="195"/>
      <c r="X1652" s="9"/>
      <c r="Y1652" s="9"/>
      <c r="AF1652" s="9"/>
      <c r="AG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</row>
    <row r="1653" spans="1:76" s="75" customFormat="1" x14ac:dyDescent="0.2">
      <c r="A1653" s="21"/>
      <c r="B1653" s="21"/>
      <c r="C1653" s="21"/>
      <c r="D1653" s="21"/>
      <c r="E1653" s="21"/>
      <c r="F1653" s="21"/>
      <c r="G1653" s="21"/>
      <c r="L1653" s="195"/>
      <c r="M1653" s="195"/>
      <c r="X1653" s="9"/>
      <c r="Y1653" s="9"/>
      <c r="AF1653" s="9"/>
      <c r="AG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</row>
    <row r="1654" spans="1:76" s="75" customFormat="1" x14ac:dyDescent="0.2">
      <c r="A1654" s="21"/>
      <c r="B1654" s="21"/>
      <c r="C1654" s="21"/>
      <c r="D1654" s="21"/>
      <c r="E1654" s="21"/>
      <c r="F1654" s="21"/>
      <c r="G1654" s="21"/>
      <c r="L1654" s="195"/>
      <c r="M1654" s="195"/>
      <c r="X1654" s="9"/>
      <c r="Y1654" s="9"/>
      <c r="AF1654" s="9"/>
      <c r="AG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</row>
    <row r="1655" spans="1:76" s="75" customFormat="1" x14ac:dyDescent="0.2">
      <c r="A1655" s="21"/>
      <c r="B1655" s="21"/>
      <c r="C1655" s="21"/>
      <c r="D1655" s="21"/>
      <c r="E1655" s="21"/>
      <c r="F1655" s="21"/>
      <c r="G1655" s="21"/>
      <c r="L1655" s="195"/>
      <c r="M1655" s="195"/>
      <c r="X1655" s="9"/>
      <c r="Y1655" s="9"/>
      <c r="AF1655" s="9"/>
      <c r="AG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</row>
    <row r="1656" spans="1:76" s="75" customFormat="1" x14ac:dyDescent="0.2">
      <c r="A1656" s="21"/>
      <c r="B1656" s="21"/>
      <c r="C1656" s="21"/>
      <c r="D1656" s="21"/>
      <c r="E1656" s="21"/>
      <c r="F1656" s="21"/>
      <c r="G1656" s="21"/>
      <c r="L1656" s="195"/>
      <c r="M1656" s="195"/>
      <c r="X1656" s="9"/>
      <c r="Y1656" s="9"/>
      <c r="AF1656" s="9"/>
      <c r="AG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</row>
    <row r="1657" spans="1:76" s="75" customFormat="1" x14ac:dyDescent="0.2">
      <c r="A1657" s="21"/>
      <c r="B1657" s="21"/>
      <c r="C1657" s="21"/>
      <c r="D1657" s="21"/>
      <c r="E1657" s="21"/>
      <c r="F1657" s="21"/>
      <c r="G1657" s="21"/>
      <c r="L1657" s="195"/>
      <c r="M1657" s="195"/>
      <c r="X1657" s="9"/>
      <c r="Y1657" s="9"/>
      <c r="AF1657" s="9"/>
      <c r="AG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</row>
    <row r="1658" spans="1:76" s="75" customFormat="1" x14ac:dyDescent="0.2">
      <c r="A1658" s="21"/>
      <c r="B1658" s="21"/>
      <c r="C1658" s="21"/>
      <c r="D1658" s="21"/>
      <c r="E1658" s="21"/>
      <c r="F1658" s="21"/>
      <c r="G1658" s="21"/>
      <c r="L1658" s="195"/>
      <c r="M1658" s="195"/>
      <c r="X1658" s="9"/>
      <c r="Y1658" s="9"/>
      <c r="AF1658" s="9"/>
      <c r="AG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</row>
    <row r="1659" spans="1:76" s="75" customFormat="1" x14ac:dyDescent="0.2">
      <c r="A1659" s="21"/>
      <c r="B1659" s="21"/>
      <c r="C1659" s="21"/>
      <c r="D1659" s="21"/>
      <c r="E1659" s="21"/>
      <c r="F1659" s="21"/>
      <c r="G1659" s="21"/>
      <c r="L1659" s="195"/>
      <c r="M1659" s="195"/>
      <c r="X1659" s="9"/>
      <c r="Y1659" s="9"/>
      <c r="AF1659" s="9"/>
      <c r="AG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</row>
    <row r="1660" spans="1:76" s="75" customFormat="1" x14ac:dyDescent="0.2">
      <c r="A1660" s="21"/>
      <c r="B1660" s="21"/>
      <c r="C1660" s="21"/>
      <c r="D1660" s="21"/>
      <c r="E1660" s="21"/>
      <c r="F1660" s="21"/>
      <c r="G1660" s="21"/>
      <c r="L1660" s="195"/>
      <c r="M1660" s="195"/>
      <c r="X1660" s="9"/>
      <c r="Y1660" s="9"/>
      <c r="AF1660" s="9"/>
      <c r="AG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</row>
    <row r="1661" spans="1:76" s="75" customFormat="1" x14ac:dyDescent="0.2">
      <c r="A1661" s="21"/>
      <c r="B1661" s="21"/>
      <c r="C1661" s="21"/>
      <c r="D1661" s="21"/>
      <c r="E1661" s="21"/>
      <c r="F1661" s="21"/>
      <c r="G1661" s="21"/>
      <c r="L1661" s="195"/>
      <c r="M1661" s="195"/>
      <c r="X1661" s="9"/>
      <c r="Y1661" s="9"/>
      <c r="AF1661" s="9"/>
      <c r="AG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</row>
    <row r="1662" spans="1:76" s="75" customFormat="1" x14ac:dyDescent="0.2">
      <c r="A1662" s="21"/>
      <c r="B1662" s="21"/>
      <c r="C1662" s="21"/>
      <c r="D1662" s="21"/>
      <c r="E1662" s="21"/>
      <c r="F1662" s="21"/>
      <c r="G1662" s="21"/>
      <c r="L1662" s="195"/>
      <c r="M1662" s="195"/>
      <c r="X1662" s="9"/>
      <c r="Y1662" s="9"/>
      <c r="AF1662" s="9"/>
      <c r="AG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</row>
    <row r="1663" spans="1:76" s="75" customFormat="1" x14ac:dyDescent="0.2">
      <c r="A1663" s="21"/>
      <c r="B1663" s="21"/>
      <c r="C1663" s="21"/>
      <c r="D1663" s="21"/>
      <c r="E1663" s="21"/>
      <c r="F1663" s="21"/>
      <c r="G1663" s="21"/>
      <c r="L1663" s="195"/>
      <c r="M1663" s="195"/>
      <c r="X1663" s="9"/>
      <c r="Y1663" s="9"/>
      <c r="AF1663" s="9"/>
      <c r="AG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</row>
    <row r="1664" spans="1:76" s="75" customFormat="1" x14ac:dyDescent="0.2">
      <c r="A1664" s="21"/>
      <c r="B1664" s="21"/>
      <c r="C1664" s="21"/>
      <c r="D1664" s="21"/>
      <c r="E1664" s="21"/>
      <c r="F1664" s="21"/>
      <c r="G1664" s="21"/>
      <c r="L1664" s="195"/>
      <c r="M1664" s="195"/>
      <c r="X1664" s="9"/>
      <c r="Y1664" s="9"/>
      <c r="AF1664" s="9"/>
      <c r="AG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</row>
    <row r="1665" spans="1:76" s="75" customFormat="1" x14ac:dyDescent="0.2">
      <c r="A1665" s="21"/>
      <c r="B1665" s="21"/>
      <c r="C1665" s="21"/>
      <c r="D1665" s="21"/>
      <c r="E1665" s="21"/>
      <c r="F1665" s="21"/>
      <c r="G1665" s="21"/>
      <c r="L1665" s="195"/>
      <c r="M1665" s="195"/>
      <c r="X1665" s="9"/>
      <c r="Y1665" s="9"/>
      <c r="AF1665" s="9"/>
      <c r="AG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</row>
    <row r="1666" spans="1:76" s="75" customFormat="1" x14ac:dyDescent="0.2">
      <c r="A1666" s="21"/>
      <c r="B1666" s="21"/>
      <c r="C1666" s="21"/>
      <c r="D1666" s="21"/>
      <c r="E1666" s="21"/>
      <c r="F1666" s="21"/>
      <c r="G1666" s="21"/>
      <c r="L1666" s="195"/>
      <c r="M1666" s="195"/>
      <c r="X1666" s="9"/>
      <c r="Y1666" s="9"/>
      <c r="AF1666" s="9"/>
      <c r="AG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</row>
    <row r="1667" spans="1:76" s="75" customFormat="1" x14ac:dyDescent="0.2">
      <c r="A1667" s="21"/>
      <c r="B1667" s="21"/>
      <c r="C1667" s="21"/>
      <c r="D1667" s="21"/>
      <c r="E1667" s="21"/>
      <c r="F1667" s="21"/>
      <c r="G1667" s="21"/>
      <c r="L1667" s="195"/>
      <c r="M1667" s="195"/>
      <c r="X1667" s="9"/>
      <c r="Y1667" s="9"/>
      <c r="AF1667" s="9"/>
      <c r="AG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</row>
    <row r="1668" spans="1:76" s="75" customFormat="1" x14ac:dyDescent="0.2">
      <c r="A1668" s="21"/>
      <c r="B1668" s="21"/>
      <c r="C1668" s="21"/>
      <c r="D1668" s="21"/>
      <c r="E1668" s="21"/>
      <c r="F1668" s="21"/>
      <c r="G1668" s="21"/>
      <c r="L1668" s="195"/>
      <c r="M1668" s="195"/>
      <c r="X1668" s="9"/>
      <c r="Y1668" s="9"/>
      <c r="AF1668" s="9"/>
      <c r="AG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</row>
    <row r="1669" spans="1:76" s="75" customFormat="1" x14ac:dyDescent="0.2">
      <c r="A1669" s="21"/>
      <c r="B1669" s="21"/>
      <c r="C1669" s="21"/>
      <c r="D1669" s="21"/>
      <c r="E1669" s="21"/>
      <c r="F1669" s="21"/>
      <c r="G1669" s="21"/>
      <c r="L1669" s="195"/>
      <c r="M1669" s="195"/>
      <c r="X1669" s="9"/>
      <c r="Y1669" s="9"/>
      <c r="AF1669" s="9"/>
      <c r="AG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</row>
    <row r="1670" spans="1:76" s="75" customFormat="1" x14ac:dyDescent="0.2">
      <c r="A1670" s="21"/>
      <c r="B1670" s="21"/>
      <c r="C1670" s="21"/>
      <c r="D1670" s="21"/>
      <c r="E1670" s="21"/>
      <c r="F1670" s="21"/>
      <c r="G1670" s="21"/>
      <c r="L1670" s="195"/>
      <c r="M1670" s="195"/>
      <c r="X1670" s="9"/>
      <c r="Y1670" s="9"/>
      <c r="AF1670" s="9"/>
      <c r="AG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</row>
    <row r="1671" spans="1:76" s="75" customFormat="1" x14ac:dyDescent="0.2">
      <c r="A1671" s="21"/>
      <c r="B1671" s="21"/>
      <c r="C1671" s="21"/>
      <c r="D1671" s="21"/>
      <c r="E1671" s="21"/>
      <c r="F1671" s="21"/>
      <c r="G1671" s="21"/>
      <c r="L1671" s="195"/>
      <c r="M1671" s="195"/>
      <c r="X1671" s="9"/>
      <c r="Y1671" s="9"/>
      <c r="AF1671" s="9"/>
      <c r="AG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</row>
    <row r="1672" spans="1:76" s="75" customFormat="1" x14ac:dyDescent="0.2">
      <c r="A1672" s="21"/>
      <c r="B1672" s="21"/>
      <c r="C1672" s="21"/>
      <c r="D1672" s="21"/>
      <c r="E1672" s="21"/>
      <c r="F1672" s="21"/>
      <c r="G1672" s="21"/>
      <c r="L1672" s="195"/>
      <c r="M1672" s="195"/>
      <c r="X1672" s="9"/>
      <c r="Y1672" s="9"/>
      <c r="AF1672" s="9"/>
      <c r="AG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</row>
    <row r="1673" spans="1:76" s="75" customFormat="1" x14ac:dyDescent="0.2">
      <c r="A1673" s="21"/>
      <c r="B1673" s="21"/>
      <c r="C1673" s="21"/>
      <c r="D1673" s="21"/>
      <c r="E1673" s="21"/>
      <c r="F1673" s="21"/>
      <c r="G1673" s="21"/>
      <c r="L1673" s="195"/>
      <c r="M1673" s="195"/>
      <c r="X1673" s="9"/>
      <c r="Y1673" s="9"/>
      <c r="AF1673" s="9"/>
      <c r="AG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</row>
    <row r="1674" spans="1:76" s="75" customFormat="1" x14ac:dyDescent="0.2">
      <c r="A1674" s="21"/>
      <c r="B1674" s="21"/>
      <c r="C1674" s="21"/>
      <c r="D1674" s="21"/>
      <c r="E1674" s="21"/>
      <c r="F1674" s="21"/>
      <c r="G1674" s="21"/>
      <c r="L1674" s="195"/>
      <c r="M1674" s="195"/>
      <c r="X1674" s="9"/>
      <c r="Y1674" s="9"/>
      <c r="AF1674" s="9"/>
      <c r="AG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</row>
    <row r="1675" spans="1:76" s="75" customFormat="1" x14ac:dyDescent="0.2">
      <c r="A1675" s="21"/>
      <c r="B1675" s="21"/>
      <c r="C1675" s="21"/>
      <c r="D1675" s="21"/>
      <c r="E1675" s="21"/>
      <c r="F1675" s="21"/>
      <c r="G1675" s="21"/>
      <c r="L1675" s="195"/>
      <c r="M1675" s="195"/>
      <c r="X1675" s="9"/>
      <c r="Y1675" s="9"/>
      <c r="AF1675" s="9"/>
      <c r="AG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</row>
    <row r="1676" spans="1:76" s="75" customFormat="1" x14ac:dyDescent="0.2">
      <c r="A1676" s="21"/>
      <c r="B1676" s="21"/>
      <c r="C1676" s="21"/>
      <c r="D1676" s="21"/>
      <c r="E1676" s="21"/>
      <c r="F1676" s="21"/>
      <c r="G1676" s="21"/>
      <c r="L1676" s="195"/>
      <c r="M1676" s="195"/>
      <c r="X1676" s="9"/>
      <c r="Y1676" s="9"/>
      <c r="AF1676" s="9"/>
      <c r="AG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</row>
    <row r="1677" spans="1:76" s="75" customFormat="1" x14ac:dyDescent="0.2">
      <c r="A1677" s="21"/>
      <c r="B1677" s="21"/>
      <c r="C1677" s="21"/>
      <c r="D1677" s="21"/>
      <c r="E1677" s="21"/>
      <c r="F1677" s="21"/>
      <c r="G1677" s="21"/>
      <c r="L1677" s="195"/>
      <c r="M1677" s="195"/>
      <c r="X1677" s="9"/>
      <c r="Y1677" s="9"/>
      <c r="AF1677" s="9"/>
      <c r="AG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</row>
    <row r="1678" spans="1:76" s="75" customFormat="1" x14ac:dyDescent="0.2">
      <c r="A1678" s="21"/>
      <c r="B1678" s="21"/>
      <c r="C1678" s="21"/>
      <c r="D1678" s="21"/>
      <c r="E1678" s="21"/>
      <c r="F1678" s="21"/>
      <c r="G1678" s="21"/>
      <c r="L1678" s="195"/>
      <c r="M1678" s="195"/>
      <c r="X1678" s="9"/>
      <c r="Y1678" s="9"/>
      <c r="AF1678" s="9"/>
      <c r="AG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</row>
    <row r="1679" spans="1:76" s="75" customFormat="1" x14ac:dyDescent="0.2">
      <c r="A1679" s="21"/>
      <c r="B1679" s="21"/>
      <c r="C1679" s="21"/>
      <c r="D1679" s="21"/>
      <c r="E1679" s="21"/>
      <c r="F1679" s="21"/>
      <c r="G1679" s="21"/>
      <c r="L1679" s="195"/>
      <c r="M1679" s="195"/>
      <c r="X1679" s="9"/>
      <c r="Y1679" s="9"/>
      <c r="AF1679" s="9"/>
      <c r="AG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</row>
    <row r="1680" spans="1:76" s="75" customFormat="1" x14ac:dyDescent="0.2">
      <c r="A1680" s="21"/>
      <c r="B1680" s="21"/>
      <c r="C1680" s="21"/>
      <c r="D1680" s="21"/>
      <c r="E1680" s="21"/>
      <c r="F1680" s="21"/>
      <c r="G1680" s="21"/>
      <c r="L1680" s="195"/>
      <c r="M1680" s="195"/>
      <c r="X1680" s="9"/>
      <c r="Y1680" s="9"/>
      <c r="AF1680" s="9"/>
      <c r="AG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</row>
    <row r="1681" spans="1:76" s="75" customFormat="1" x14ac:dyDescent="0.2">
      <c r="A1681" s="21"/>
      <c r="B1681" s="21"/>
      <c r="C1681" s="21"/>
      <c r="D1681" s="21"/>
      <c r="E1681" s="21"/>
      <c r="F1681" s="21"/>
      <c r="G1681" s="21"/>
      <c r="L1681" s="195"/>
      <c r="M1681" s="195"/>
      <c r="X1681" s="9"/>
      <c r="Y1681" s="9"/>
      <c r="AF1681" s="9"/>
      <c r="AG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</row>
    <row r="1682" spans="1:76" s="75" customFormat="1" x14ac:dyDescent="0.2">
      <c r="A1682" s="21"/>
      <c r="B1682" s="21"/>
      <c r="C1682" s="21"/>
      <c r="D1682" s="21"/>
      <c r="E1682" s="21"/>
      <c r="F1682" s="21"/>
      <c r="G1682" s="21"/>
      <c r="L1682" s="195"/>
      <c r="M1682" s="195"/>
      <c r="X1682" s="9"/>
      <c r="Y1682" s="9"/>
      <c r="AF1682" s="9"/>
      <c r="AG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</row>
    <row r="1683" spans="1:76" s="75" customFormat="1" x14ac:dyDescent="0.2">
      <c r="A1683" s="21"/>
      <c r="B1683" s="21"/>
      <c r="C1683" s="21"/>
      <c r="D1683" s="21"/>
      <c r="E1683" s="21"/>
      <c r="F1683" s="21"/>
      <c r="G1683" s="21"/>
      <c r="L1683" s="195"/>
      <c r="M1683" s="195"/>
      <c r="X1683" s="9"/>
      <c r="Y1683" s="9"/>
      <c r="AF1683" s="9"/>
      <c r="AG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</row>
    <row r="1684" spans="1:76" s="75" customFormat="1" x14ac:dyDescent="0.2">
      <c r="A1684" s="21"/>
      <c r="B1684" s="21"/>
      <c r="C1684" s="21"/>
      <c r="D1684" s="21"/>
      <c r="E1684" s="21"/>
      <c r="F1684" s="21"/>
      <c r="G1684" s="21"/>
      <c r="L1684" s="195"/>
      <c r="M1684" s="195"/>
      <c r="X1684" s="9"/>
      <c r="Y1684" s="9"/>
      <c r="AF1684" s="9"/>
      <c r="AG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</row>
    <row r="1685" spans="1:76" s="75" customFormat="1" x14ac:dyDescent="0.2">
      <c r="A1685" s="21"/>
      <c r="B1685" s="21"/>
      <c r="C1685" s="21"/>
      <c r="D1685" s="21"/>
      <c r="E1685" s="21"/>
      <c r="F1685" s="21"/>
      <c r="G1685" s="21"/>
      <c r="L1685" s="195"/>
      <c r="M1685" s="195"/>
      <c r="X1685" s="9"/>
      <c r="Y1685" s="9"/>
      <c r="AF1685" s="9"/>
      <c r="AG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</row>
    <row r="1686" spans="1:76" s="75" customFormat="1" x14ac:dyDescent="0.2">
      <c r="A1686" s="21"/>
      <c r="B1686" s="21"/>
      <c r="C1686" s="21"/>
      <c r="D1686" s="21"/>
      <c r="E1686" s="21"/>
      <c r="F1686" s="21"/>
      <c r="G1686" s="21"/>
      <c r="L1686" s="195"/>
      <c r="M1686" s="195"/>
      <c r="X1686" s="9"/>
      <c r="Y1686" s="9"/>
      <c r="AF1686" s="9"/>
      <c r="AG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</row>
    <row r="1687" spans="1:76" s="75" customFormat="1" x14ac:dyDescent="0.2">
      <c r="A1687" s="21"/>
      <c r="B1687" s="21"/>
      <c r="C1687" s="21"/>
      <c r="D1687" s="21"/>
      <c r="E1687" s="21"/>
      <c r="F1687" s="21"/>
      <c r="G1687" s="21"/>
      <c r="L1687" s="195"/>
      <c r="M1687" s="195"/>
      <c r="X1687" s="9"/>
      <c r="Y1687" s="9"/>
      <c r="AF1687" s="9"/>
      <c r="AG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</row>
    <row r="1688" spans="1:76" s="75" customFormat="1" x14ac:dyDescent="0.2">
      <c r="A1688" s="21"/>
      <c r="B1688" s="21"/>
      <c r="C1688" s="21"/>
      <c r="D1688" s="21"/>
      <c r="E1688" s="21"/>
      <c r="F1688" s="21"/>
      <c r="G1688" s="21"/>
      <c r="L1688" s="195"/>
      <c r="M1688" s="195"/>
      <c r="X1688" s="9"/>
      <c r="Y1688" s="9"/>
      <c r="AF1688" s="9"/>
      <c r="AG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</row>
    <row r="1689" spans="1:76" s="75" customFormat="1" x14ac:dyDescent="0.2">
      <c r="A1689" s="21"/>
      <c r="B1689" s="21"/>
      <c r="C1689" s="21"/>
      <c r="D1689" s="21"/>
      <c r="E1689" s="21"/>
      <c r="F1689" s="21"/>
      <c r="G1689" s="21"/>
      <c r="L1689" s="195"/>
      <c r="M1689" s="195"/>
      <c r="X1689" s="9"/>
      <c r="Y1689" s="9"/>
      <c r="AF1689" s="9"/>
      <c r="AG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</row>
    <row r="1690" spans="1:76" s="75" customFormat="1" x14ac:dyDescent="0.2">
      <c r="A1690" s="21"/>
      <c r="B1690" s="21"/>
      <c r="C1690" s="21"/>
      <c r="D1690" s="21"/>
      <c r="E1690" s="21"/>
      <c r="F1690" s="21"/>
      <c r="G1690" s="21"/>
      <c r="L1690" s="195"/>
      <c r="M1690" s="195"/>
      <c r="X1690" s="9"/>
      <c r="Y1690" s="9"/>
      <c r="AF1690" s="9"/>
      <c r="AG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</row>
    <row r="1691" spans="1:76" s="75" customFormat="1" x14ac:dyDescent="0.2">
      <c r="A1691" s="21"/>
      <c r="B1691" s="21"/>
      <c r="C1691" s="21"/>
      <c r="D1691" s="21"/>
      <c r="E1691" s="21"/>
      <c r="F1691" s="21"/>
      <c r="G1691" s="21"/>
      <c r="L1691" s="195"/>
      <c r="M1691" s="195"/>
      <c r="X1691" s="9"/>
      <c r="Y1691" s="9"/>
      <c r="AF1691" s="9"/>
      <c r="AG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</row>
    <row r="1692" spans="1:76" s="75" customFormat="1" x14ac:dyDescent="0.2">
      <c r="A1692" s="21"/>
      <c r="B1692" s="21"/>
      <c r="C1692" s="21"/>
      <c r="D1692" s="21"/>
      <c r="E1692" s="21"/>
      <c r="F1692" s="21"/>
      <c r="G1692" s="21"/>
      <c r="L1692" s="195"/>
      <c r="M1692" s="195"/>
      <c r="X1692" s="9"/>
      <c r="Y1692" s="9"/>
      <c r="AF1692" s="9"/>
      <c r="AG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</row>
    <row r="1693" spans="1:76" s="75" customFormat="1" x14ac:dyDescent="0.2">
      <c r="A1693" s="21"/>
      <c r="B1693" s="21"/>
      <c r="C1693" s="21"/>
      <c r="D1693" s="21"/>
      <c r="E1693" s="21"/>
      <c r="F1693" s="21"/>
      <c r="G1693" s="21"/>
      <c r="L1693" s="195"/>
      <c r="M1693" s="195"/>
      <c r="X1693" s="9"/>
      <c r="Y1693" s="9"/>
      <c r="AF1693" s="9"/>
      <c r="AG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</row>
    <row r="1694" spans="1:76" s="75" customFormat="1" x14ac:dyDescent="0.2">
      <c r="A1694" s="21"/>
      <c r="B1694" s="21"/>
      <c r="C1694" s="21"/>
      <c r="D1694" s="21"/>
      <c r="E1694" s="21"/>
      <c r="F1694" s="21"/>
      <c r="G1694" s="21"/>
      <c r="L1694" s="195"/>
      <c r="M1694" s="195"/>
      <c r="X1694" s="9"/>
      <c r="Y1694" s="9"/>
      <c r="AF1694" s="9"/>
      <c r="AG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</row>
    <row r="1695" spans="1:76" s="75" customFormat="1" x14ac:dyDescent="0.2">
      <c r="A1695" s="21"/>
      <c r="B1695" s="21"/>
      <c r="C1695" s="21"/>
      <c r="D1695" s="21"/>
      <c r="E1695" s="21"/>
      <c r="F1695" s="21"/>
      <c r="G1695" s="21"/>
      <c r="L1695" s="195"/>
      <c r="M1695" s="195"/>
      <c r="X1695" s="9"/>
      <c r="Y1695" s="9"/>
      <c r="AF1695" s="9"/>
      <c r="AG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</row>
    <row r="1696" spans="1:76" s="75" customFormat="1" x14ac:dyDescent="0.2">
      <c r="A1696" s="21"/>
      <c r="B1696" s="21"/>
      <c r="C1696" s="21"/>
      <c r="D1696" s="21"/>
      <c r="E1696" s="21"/>
      <c r="F1696" s="21"/>
      <c r="G1696" s="21"/>
      <c r="L1696" s="195"/>
      <c r="M1696" s="195"/>
      <c r="X1696" s="9"/>
      <c r="Y1696" s="9"/>
      <c r="AF1696" s="9"/>
      <c r="AG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</row>
    <row r="1697" spans="1:76" s="75" customFormat="1" x14ac:dyDescent="0.2">
      <c r="A1697" s="21"/>
      <c r="B1697" s="21"/>
      <c r="C1697" s="21"/>
      <c r="D1697" s="21"/>
      <c r="E1697" s="21"/>
      <c r="F1697" s="21"/>
      <c r="G1697" s="21"/>
      <c r="L1697" s="195"/>
      <c r="M1697" s="195"/>
      <c r="X1697" s="9"/>
      <c r="Y1697" s="9"/>
      <c r="AF1697" s="9"/>
      <c r="AG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</row>
    <row r="1698" spans="1:76" s="75" customFormat="1" x14ac:dyDescent="0.2">
      <c r="A1698" s="21"/>
      <c r="B1698" s="21"/>
      <c r="C1698" s="21"/>
      <c r="D1698" s="21"/>
      <c r="E1698" s="21"/>
      <c r="F1698" s="21"/>
      <c r="G1698" s="21"/>
      <c r="L1698" s="195"/>
      <c r="M1698" s="195"/>
      <c r="X1698" s="9"/>
      <c r="Y1698" s="9"/>
      <c r="AF1698" s="9"/>
      <c r="AG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</row>
    <row r="1699" spans="1:76" s="75" customFormat="1" x14ac:dyDescent="0.2">
      <c r="A1699" s="21"/>
      <c r="B1699" s="21"/>
      <c r="C1699" s="21"/>
      <c r="D1699" s="21"/>
      <c r="E1699" s="21"/>
      <c r="F1699" s="21"/>
      <c r="G1699" s="21"/>
      <c r="L1699" s="195"/>
      <c r="M1699" s="195"/>
      <c r="X1699" s="9"/>
      <c r="Y1699" s="9"/>
      <c r="AF1699" s="9"/>
      <c r="AG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</row>
    <row r="1700" spans="1:76" s="75" customFormat="1" x14ac:dyDescent="0.2">
      <c r="A1700" s="21"/>
      <c r="B1700" s="21"/>
      <c r="C1700" s="21"/>
      <c r="D1700" s="21"/>
      <c r="E1700" s="21"/>
      <c r="F1700" s="21"/>
      <c r="G1700" s="21"/>
      <c r="L1700" s="195"/>
      <c r="M1700" s="195"/>
      <c r="X1700" s="9"/>
      <c r="Y1700" s="9"/>
      <c r="AF1700" s="9"/>
      <c r="AG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</row>
    <row r="1701" spans="1:76" s="75" customFormat="1" x14ac:dyDescent="0.2">
      <c r="A1701" s="21"/>
      <c r="B1701" s="21"/>
      <c r="C1701" s="21"/>
      <c r="D1701" s="21"/>
      <c r="E1701" s="21"/>
      <c r="F1701" s="21"/>
      <c r="G1701" s="21"/>
      <c r="L1701" s="195"/>
      <c r="M1701" s="195"/>
      <c r="X1701" s="9"/>
      <c r="Y1701" s="9"/>
      <c r="AF1701" s="9"/>
      <c r="AG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</row>
    <row r="1702" spans="1:76" s="75" customFormat="1" x14ac:dyDescent="0.2">
      <c r="A1702" s="21"/>
      <c r="B1702" s="21"/>
      <c r="C1702" s="21"/>
      <c r="D1702" s="21"/>
      <c r="E1702" s="21"/>
      <c r="F1702" s="21"/>
      <c r="G1702" s="21"/>
      <c r="L1702" s="195"/>
      <c r="M1702" s="195"/>
      <c r="X1702" s="9"/>
      <c r="Y1702" s="9"/>
      <c r="AF1702" s="9"/>
      <c r="AG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</row>
    <row r="1703" spans="1:76" s="75" customFormat="1" x14ac:dyDescent="0.2">
      <c r="A1703" s="21"/>
      <c r="B1703" s="21"/>
      <c r="C1703" s="21"/>
      <c r="D1703" s="21"/>
      <c r="E1703" s="21"/>
      <c r="F1703" s="21"/>
      <c r="G1703" s="21"/>
      <c r="L1703" s="195"/>
      <c r="M1703" s="195"/>
      <c r="X1703" s="9"/>
      <c r="Y1703" s="9"/>
      <c r="AF1703" s="9"/>
      <c r="AG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</row>
    <row r="1704" spans="1:76" s="75" customFormat="1" x14ac:dyDescent="0.2">
      <c r="A1704" s="21"/>
      <c r="B1704" s="21"/>
      <c r="C1704" s="21"/>
      <c r="D1704" s="21"/>
      <c r="E1704" s="21"/>
      <c r="F1704" s="21"/>
      <c r="G1704" s="21"/>
      <c r="L1704" s="195"/>
      <c r="M1704" s="195"/>
      <c r="X1704" s="9"/>
      <c r="Y1704" s="9"/>
      <c r="AF1704" s="9"/>
      <c r="AG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</row>
    <row r="1705" spans="1:76" s="75" customFormat="1" x14ac:dyDescent="0.2">
      <c r="A1705" s="21"/>
      <c r="B1705" s="21"/>
      <c r="C1705" s="21"/>
      <c r="D1705" s="21"/>
      <c r="E1705" s="21"/>
      <c r="F1705" s="21"/>
      <c r="G1705" s="21"/>
      <c r="L1705" s="195"/>
      <c r="M1705" s="195"/>
      <c r="X1705" s="9"/>
      <c r="Y1705" s="9"/>
      <c r="AF1705" s="9"/>
      <c r="AG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</row>
    <row r="1706" spans="1:76" s="75" customFormat="1" x14ac:dyDescent="0.2">
      <c r="A1706" s="21"/>
      <c r="B1706" s="21"/>
      <c r="C1706" s="21"/>
      <c r="D1706" s="21"/>
      <c r="E1706" s="21"/>
      <c r="F1706" s="21"/>
      <c r="G1706" s="21"/>
      <c r="L1706" s="195"/>
      <c r="M1706" s="195"/>
      <c r="X1706" s="9"/>
      <c r="Y1706" s="9"/>
      <c r="AF1706" s="9"/>
      <c r="AG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</row>
    <row r="1707" spans="1:76" s="75" customFormat="1" x14ac:dyDescent="0.2">
      <c r="A1707" s="21"/>
      <c r="B1707" s="21"/>
      <c r="C1707" s="21"/>
      <c r="D1707" s="21"/>
      <c r="E1707" s="21"/>
      <c r="F1707" s="21"/>
      <c r="G1707" s="21"/>
      <c r="L1707" s="195"/>
      <c r="M1707" s="195"/>
      <c r="X1707" s="9"/>
      <c r="Y1707" s="9"/>
      <c r="AF1707" s="9"/>
      <c r="AG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</row>
    <row r="1708" spans="1:76" s="75" customFormat="1" x14ac:dyDescent="0.2">
      <c r="A1708" s="21"/>
      <c r="B1708" s="21"/>
      <c r="C1708" s="21"/>
      <c r="D1708" s="21"/>
      <c r="E1708" s="21"/>
      <c r="F1708" s="21"/>
      <c r="G1708" s="21"/>
      <c r="L1708" s="195"/>
      <c r="M1708" s="195"/>
      <c r="X1708" s="9"/>
      <c r="Y1708" s="9"/>
      <c r="AF1708" s="9"/>
      <c r="AG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</row>
    <row r="1709" spans="1:76" s="75" customFormat="1" x14ac:dyDescent="0.2">
      <c r="A1709" s="21"/>
      <c r="B1709" s="21"/>
      <c r="C1709" s="21"/>
      <c r="D1709" s="21"/>
      <c r="E1709" s="21"/>
      <c r="F1709" s="21"/>
      <c r="G1709" s="21"/>
      <c r="L1709" s="195"/>
      <c r="M1709" s="195"/>
      <c r="X1709" s="9"/>
      <c r="Y1709" s="9"/>
      <c r="AF1709" s="9"/>
      <c r="AG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</row>
    <row r="1710" spans="1:76" s="75" customFormat="1" x14ac:dyDescent="0.2">
      <c r="A1710" s="21"/>
      <c r="B1710" s="21"/>
      <c r="C1710" s="21"/>
      <c r="D1710" s="21"/>
      <c r="E1710" s="21"/>
      <c r="F1710" s="21"/>
      <c r="G1710" s="21"/>
      <c r="L1710" s="195"/>
      <c r="M1710" s="195"/>
      <c r="X1710" s="9"/>
      <c r="Y1710" s="9"/>
      <c r="AF1710" s="9"/>
      <c r="AG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</row>
    <row r="1711" spans="1:76" s="75" customFormat="1" x14ac:dyDescent="0.2">
      <c r="A1711" s="21"/>
      <c r="B1711" s="21"/>
      <c r="C1711" s="21"/>
      <c r="D1711" s="21"/>
      <c r="E1711" s="21"/>
      <c r="F1711" s="21"/>
      <c r="G1711" s="21"/>
      <c r="L1711" s="195"/>
      <c r="M1711" s="195"/>
      <c r="X1711" s="9"/>
      <c r="Y1711" s="9"/>
      <c r="AF1711" s="9"/>
      <c r="AG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</row>
    <row r="1712" spans="1:76" s="75" customFormat="1" x14ac:dyDescent="0.2">
      <c r="A1712" s="21"/>
      <c r="B1712" s="21"/>
      <c r="C1712" s="21"/>
      <c r="D1712" s="21"/>
      <c r="E1712" s="21"/>
      <c r="F1712" s="21"/>
      <c r="G1712" s="21"/>
      <c r="L1712" s="195"/>
      <c r="M1712" s="195"/>
      <c r="X1712" s="9"/>
      <c r="Y1712" s="9"/>
      <c r="AF1712" s="9"/>
      <c r="AG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</row>
    <row r="1713" spans="1:76" s="75" customFormat="1" x14ac:dyDescent="0.2">
      <c r="A1713" s="21"/>
      <c r="B1713" s="21"/>
      <c r="C1713" s="21"/>
      <c r="D1713" s="21"/>
      <c r="E1713" s="21"/>
      <c r="F1713" s="21"/>
      <c r="G1713" s="21"/>
      <c r="L1713" s="195"/>
      <c r="M1713" s="195"/>
      <c r="X1713" s="9"/>
      <c r="Y1713" s="9"/>
      <c r="AF1713" s="9"/>
      <c r="AG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</row>
    <row r="1714" spans="1:76" s="75" customFormat="1" x14ac:dyDescent="0.2">
      <c r="A1714" s="21"/>
      <c r="B1714" s="21"/>
      <c r="C1714" s="21"/>
      <c r="D1714" s="21"/>
      <c r="E1714" s="21"/>
      <c r="F1714" s="21"/>
      <c r="G1714" s="21"/>
      <c r="L1714" s="195"/>
      <c r="M1714" s="195"/>
      <c r="X1714" s="9"/>
      <c r="Y1714" s="9"/>
      <c r="AF1714" s="9"/>
      <c r="AG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</row>
    <row r="1715" spans="1:76" s="75" customFormat="1" x14ac:dyDescent="0.2">
      <c r="A1715" s="21"/>
      <c r="B1715" s="21"/>
      <c r="C1715" s="21"/>
      <c r="D1715" s="21"/>
      <c r="E1715" s="21"/>
      <c r="F1715" s="21"/>
      <c r="G1715" s="21"/>
      <c r="L1715" s="195"/>
      <c r="M1715" s="195"/>
      <c r="X1715" s="9"/>
      <c r="Y1715" s="9"/>
      <c r="AF1715" s="9"/>
      <c r="AG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</row>
    <row r="1716" spans="1:76" s="75" customFormat="1" x14ac:dyDescent="0.2">
      <c r="A1716" s="21"/>
      <c r="B1716" s="21"/>
      <c r="C1716" s="21"/>
      <c r="D1716" s="21"/>
      <c r="E1716" s="21"/>
      <c r="F1716" s="21"/>
      <c r="G1716" s="21"/>
      <c r="L1716" s="195"/>
      <c r="M1716" s="195"/>
      <c r="X1716" s="9"/>
      <c r="Y1716" s="9"/>
      <c r="AF1716" s="9"/>
      <c r="AG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</row>
    <row r="1717" spans="1:76" s="75" customFormat="1" x14ac:dyDescent="0.2">
      <c r="A1717" s="21"/>
      <c r="B1717" s="21"/>
      <c r="C1717" s="21"/>
      <c r="D1717" s="21"/>
      <c r="E1717" s="21"/>
      <c r="F1717" s="21"/>
      <c r="G1717" s="21"/>
      <c r="L1717" s="195"/>
      <c r="M1717" s="195"/>
      <c r="X1717" s="9"/>
      <c r="Y1717" s="9"/>
      <c r="AF1717" s="9"/>
      <c r="AG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</row>
    <row r="1718" spans="1:76" s="75" customFormat="1" x14ac:dyDescent="0.2">
      <c r="A1718" s="21"/>
      <c r="B1718" s="21"/>
      <c r="C1718" s="21"/>
      <c r="D1718" s="21"/>
      <c r="E1718" s="21"/>
      <c r="F1718" s="21"/>
      <c r="G1718" s="21"/>
      <c r="L1718" s="195"/>
      <c r="M1718" s="195"/>
      <c r="X1718" s="9"/>
      <c r="Y1718" s="9"/>
      <c r="AF1718" s="9"/>
      <c r="AG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</row>
    <row r="1719" spans="1:76" s="75" customFormat="1" x14ac:dyDescent="0.2">
      <c r="A1719" s="21"/>
      <c r="B1719" s="21"/>
      <c r="C1719" s="21"/>
      <c r="D1719" s="21"/>
      <c r="E1719" s="21"/>
      <c r="F1719" s="21"/>
      <c r="G1719" s="21"/>
      <c r="L1719" s="195"/>
      <c r="M1719" s="195"/>
      <c r="X1719" s="9"/>
      <c r="Y1719" s="9"/>
      <c r="AF1719" s="9"/>
      <c r="AG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</row>
    <row r="1720" spans="1:76" s="75" customFormat="1" x14ac:dyDescent="0.2">
      <c r="A1720" s="21"/>
      <c r="B1720" s="21"/>
      <c r="C1720" s="21"/>
      <c r="D1720" s="21"/>
      <c r="E1720" s="21"/>
      <c r="F1720" s="21"/>
      <c r="G1720" s="21"/>
      <c r="L1720" s="195"/>
      <c r="M1720" s="195"/>
      <c r="X1720" s="9"/>
      <c r="Y1720" s="9"/>
      <c r="AF1720" s="9"/>
      <c r="AG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</row>
    <row r="1721" spans="1:76" s="75" customFormat="1" x14ac:dyDescent="0.2">
      <c r="A1721" s="21"/>
      <c r="B1721" s="21"/>
      <c r="C1721" s="21"/>
      <c r="D1721" s="21"/>
      <c r="E1721" s="21"/>
      <c r="F1721" s="21"/>
      <c r="G1721" s="21"/>
      <c r="L1721" s="195"/>
      <c r="M1721" s="195"/>
      <c r="X1721" s="9"/>
      <c r="Y1721" s="9"/>
      <c r="AF1721" s="9"/>
      <c r="AG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</row>
    <row r="1722" spans="1:76" s="75" customFormat="1" x14ac:dyDescent="0.2">
      <c r="A1722" s="21"/>
      <c r="B1722" s="21"/>
      <c r="C1722" s="21"/>
      <c r="D1722" s="21"/>
      <c r="E1722" s="21"/>
      <c r="F1722" s="21"/>
      <c r="G1722" s="21"/>
      <c r="L1722" s="195"/>
      <c r="M1722" s="195"/>
      <c r="X1722" s="9"/>
      <c r="Y1722" s="9"/>
      <c r="AF1722" s="9"/>
      <c r="AG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</row>
    <row r="1723" spans="1:76" s="75" customFormat="1" x14ac:dyDescent="0.2">
      <c r="A1723" s="21"/>
      <c r="B1723" s="21"/>
      <c r="C1723" s="21"/>
      <c r="D1723" s="21"/>
      <c r="E1723" s="21"/>
      <c r="F1723" s="21"/>
      <c r="G1723" s="21"/>
      <c r="L1723" s="195"/>
      <c r="M1723" s="195"/>
      <c r="X1723" s="9"/>
      <c r="Y1723" s="9"/>
      <c r="AF1723" s="9"/>
      <c r="AG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</row>
    <row r="1724" spans="1:76" s="75" customFormat="1" x14ac:dyDescent="0.2">
      <c r="A1724" s="21"/>
      <c r="B1724" s="21"/>
      <c r="C1724" s="21"/>
      <c r="D1724" s="21"/>
      <c r="E1724" s="21"/>
      <c r="F1724" s="21"/>
      <c r="G1724" s="21"/>
      <c r="L1724" s="195"/>
      <c r="M1724" s="195"/>
      <c r="X1724" s="9"/>
      <c r="Y1724" s="9"/>
      <c r="AF1724" s="9"/>
      <c r="AG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</row>
    <row r="1725" spans="1:76" s="75" customFormat="1" x14ac:dyDescent="0.2">
      <c r="A1725" s="21"/>
      <c r="B1725" s="21"/>
      <c r="C1725" s="21"/>
      <c r="D1725" s="21"/>
      <c r="E1725" s="21"/>
      <c r="F1725" s="21"/>
      <c r="G1725" s="21"/>
      <c r="L1725" s="195"/>
      <c r="M1725" s="195"/>
      <c r="X1725" s="9"/>
      <c r="Y1725" s="9"/>
      <c r="AF1725" s="9"/>
      <c r="AG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</row>
    <row r="1726" spans="1:76" s="75" customFormat="1" x14ac:dyDescent="0.2">
      <c r="A1726" s="21"/>
      <c r="B1726" s="21"/>
      <c r="C1726" s="21"/>
      <c r="D1726" s="21"/>
      <c r="E1726" s="21"/>
      <c r="F1726" s="21"/>
      <c r="G1726" s="21"/>
      <c r="L1726" s="195"/>
      <c r="M1726" s="195"/>
      <c r="X1726" s="9"/>
      <c r="Y1726" s="9"/>
      <c r="AF1726" s="9"/>
      <c r="AG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</row>
    <row r="1727" spans="1:76" s="75" customFormat="1" x14ac:dyDescent="0.2">
      <c r="A1727" s="21"/>
      <c r="B1727" s="21"/>
      <c r="C1727" s="21"/>
      <c r="D1727" s="21"/>
      <c r="E1727" s="21"/>
      <c r="F1727" s="21"/>
      <c r="G1727" s="21"/>
      <c r="L1727" s="195"/>
      <c r="M1727" s="195"/>
      <c r="X1727" s="9"/>
      <c r="Y1727" s="9"/>
      <c r="AF1727" s="9"/>
      <c r="AG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</row>
    <row r="1728" spans="1:76" s="75" customFormat="1" x14ac:dyDescent="0.2">
      <c r="A1728" s="21"/>
      <c r="B1728" s="21"/>
      <c r="C1728" s="21"/>
      <c r="D1728" s="21"/>
      <c r="E1728" s="21"/>
      <c r="F1728" s="21"/>
      <c r="G1728" s="21"/>
      <c r="L1728" s="195"/>
      <c r="M1728" s="195"/>
      <c r="X1728" s="9"/>
      <c r="Y1728" s="9"/>
      <c r="AF1728" s="9"/>
      <c r="AG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</row>
    <row r="1729" spans="1:76" s="75" customFormat="1" x14ac:dyDescent="0.2">
      <c r="A1729" s="21"/>
      <c r="B1729" s="21"/>
      <c r="C1729" s="21"/>
      <c r="D1729" s="21"/>
      <c r="E1729" s="21"/>
      <c r="F1729" s="21"/>
      <c r="G1729" s="21"/>
      <c r="L1729" s="195"/>
      <c r="M1729" s="195"/>
      <c r="X1729" s="9"/>
      <c r="Y1729" s="9"/>
      <c r="AF1729" s="9"/>
      <c r="AG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</row>
    <row r="1730" spans="1:76" s="75" customFormat="1" x14ac:dyDescent="0.2">
      <c r="A1730" s="21"/>
      <c r="B1730" s="21"/>
      <c r="C1730" s="21"/>
      <c r="D1730" s="21"/>
      <c r="E1730" s="21"/>
      <c r="F1730" s="21"/>
      <c r="G1730" s="21"/>
      <c r="L1730" s="195"/>
      <c r="M1730" s="195"/>
      <c r="X1730" s="9"/>
      <c r="Y1730" s="9"/>
      <c r="AF1730" s="9"/>
      <c r="AG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</row>
    <row r="1731" spans="1:76" s="75" customFormat="1" x14ac:dyDescent="0.2">
      <c r="A1731" s="21"/>
      <c r="B1731" s="21"/>
      <c r="C1731" s="21"/>
      <c r="D1731" s="21"/>
      <c r="E1731" s="21"/>
      <c r="F1731" s="21"/>
      <c r="G1731" s="21"/>
      <c r="L1731" s="195"/>
      <c r="M1731" s="195"/>
      <c r="X1731" s="9"/>
      <c r="Y1731" s="9"/>
      <c r="AF1731" s="9"/>
      <c r="AG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</row>
    <row r="1732" spans="1:76" s="75" customFormat="1" x14ac:dyDescent="0.2">
      <c r="A1732" s="21"/>
      <c r="B1732" s="21"/>
      <c r="C1732" s="21"/>
      <c r="D1732" s="21"/>
      <c r="E1732" s="21"/>
      <c r="F1732" s="21"/>
      <c r="G1732" s="21"/>
      <c r="L1732" s="195"/>
      <c r="M1732" s="195"/>
      <c r="X1732" s="9"/>
      <c r="Y1732" s="9"/>
      <c r="AF1732" s="9"/>
      <c r="AG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</row>
    <row r="1733" spans="1:76" s="75" customFormat="1" x14ac:dyDescent="0.2">
      <c r="A1733" s="21"/>
      <c r="B1733" s="21"/>
      <c r="C1733" s="21"/>
      <c r="D1733" s="21"/>
      <c r="E1733" s="21"/>
      <c r="F1733" s="21"/>
      <c r="G1733" s="21"/>
      <c r="L1733" s="195"/>
      <c r="M1733" s="195"/>
      <c r="X1733" s="9"/>
      <c r="Y1733" s="9"/>
      <c r="AF1733" s="9"/>
      <c r="AG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</row>
    <row r="1734" spans="1:76" s="75" customFormat="1" x14ac:dyDescent="0.2">
      <c r="A1734" s="21"/>
      <c r="B1734" s="21"/>
      <c r="C1734" s="21"/>
      <c r="D1734" s="21"/>
      <c r="E1734" s="21"/>
      <c r="F1734" s="21"/>
      <c r="G1734" s="21"/>
      <c r="L1734" s="195"/>
      <c r="M1734" s="195"/>
      <c r="X1734" s="9"/>
      <c r="Y1734" s="9"/>
      <c r="AF1734" s="9"/>
      <c r="AG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</row>
    <row r="1735" spans="1:76" s="75" customFormat="1" x14ac:dyDescent="0.2">
      <c r="A1735" s="21"/>
      <c r="B1735" s="21"/>
      <c r="C1735" s="21"/>
      <c r="D1735" s="21"/>
      <c r="E1735" s="21"/>
      <c r="F1735" s="21"/>
      <c r="G1735" s="21"/>
      <c r="L1735" s="195"/>
      <c r="M1735" s="195"/>
      <c r="X1735" s="9"/>
      <c r="Y1735" s="9"/>
      <c r="AF1735" s="9"/>
      <c r="AG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</row>
    <row r="1736" spans="1:76" s="75" customFormat="1" x14ac:dyDescent="0.2">
      <c r="A1736" s="21"/>
      <c r="B1736" s="21"/>
      <c r="C1736" s="21"/>
      <c r="D1736" s="21"/>
      <c r="E1736" s="21"/>
      <c r="F1736" s="21"/>
      <c r="G1736" s="21"/>
      <c r="L1736" s="195"/>
      <c r="M1736" s="195"/>
      <c r="X1736" s="9"/>
      <c r="Y1736" s="9"/>
      <c r="AF1736" s="9"/>
      <c r="AG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</row>
    <row r="1737" spans="1:76" s="75" customFormat="1" x14ac:dyDescent="0.2">
      <c r="A1737" s="21"/>
      <c r="B1737" s="21"/>
      <c r="C1737" s="21"/>
      <c r="D1737" s="21"/>
      <c r="E1737" s="21"/>
      <c r="F1737" s="21"/>
      <c r="G1737" s="21"/>
      <c r="L1737" s="195"/>
      <c r="M1737" s="195"/>
      <c r="X1737" s="9"/>
      <c r="Y1737" s="9"/>
      <c r="AF1737" s="9"/>
      <c r="AG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</row>
    <row r="1738" spans="1:76" s="75" customFormat="1" x14ac:dyDescent="0.2">
      <c r="A1738" s="21"/>
      <c r="B1738" s="21"/>
      <c r="C1738" s="21"/>
      <c r="D1738" s="21"/>
      <c r="E1738" s="21"/>
      <c r="F1738" s="21"/>
      <c r="G1738" s="21"/>
      <c r="L1738" s="195"/>
      <c r="M1738" s="195"/>
      <c r="X1738" s="9"/>
      <c r="Y1738" s="9"/>
      <c r="AF1738" s="9"/>
      <c r="AG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</row>
    <row r="1739" spans="1:76" s="75" customFormat="1" x14ac:dyDescent="0.2">
      <c r="A1739" s="21"/>
      <c r="B1739" s="21"/>
      <c r="C1739" s="21"/>
      <c r="D1739" s="21"/>
      <c r="E1739" s="21"/>
      <c r="F1739" s="21"/>
      <c r="G1739" s="21"/>
      <c r="L1739" s="195"/>
      <c r="M1739" s="195"/>
      <c r="X1739" s="9"/>
      <c r="Y1739" s="9"/>
      <c r="AF1739" s="9"/>
      <c r="AG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</row>
    <row r="1740" spans="1:76" s="75" customFormat="1" x14ac:dyDescent="0.2">
      <c r="A1740" s="21"/>
      <c r="B1740" s="21"/>
      <c r="C1740" s="21"/>
      <c r="D1740" s="21"/>
      <c r="E1740" s="21"/>
      <c r="F1740" s="21"/>
      <c r="G1740" s="21"/>
      <c r="L1740" s="195"/>
      <c r="M1740" s="195"/>
      <c r="X1740" s="9"/>
      <c r="Y1740" s="9"/>
      <c r="AF1740" s="9"/>
      <c r="AG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</row>
    <row r="1741" spans="1:76" s="75" customFormat="1" x14ac:dyDescent="0.2">
      <c r="A1741" s="21"/>
      <c r="B1741" s="21"/>
      <c r="C1741" s="21"/>
      <c r="D1741" s="21"/>
      <c r="E1741" s="21"/>
      <c r="F1741" s="21"/>
      <c r="G1741" s="21"/>
      <c r="L1741" s="195"/>
      <c r="M1741" s="195"/>
      <c r="X1741" s="9"/>
      <c r="Y1741" s="9"/>
      <c r="AF1741" s="9"/>
      <c r="AG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</row>
    <row r="1742" spans="1:76" s="75" customFormat="1" x14ac:dyDescent="0.2">
      <c r="A1742" s="21"/>
      <c r="B1742" s="21"/>
      <c r="C1742" s="21"/>
      <c r="D1742" s="21"/>
      <c r="E1742" s="21"/>
      <c r="F1742" s="21"/>
      <c r="G1742" s="21"/>
      <c r="L1742" s="195"/>
      <c r="M1742" s="195"/>
      <c r="X1742" s="9"/>
      <c r="Y1742" s="9"/>
      <c r="AF1742" s="9"/>
      <c r="AG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</row>
    <row r="1743" spans="1:76" s="75" customFormat="1" x14ac:dyDescent="0.2">
      <c r="A1743" s="21"/>
      <c r="B1743" s="21"/>
      <c r="C1743" s="21"/>
      <c r="D1743" s="21"/>
      <c r="E1743" s="21"/>
      <c r="F1743" s="21"/>
      <c r="G1743" s="21"/>
      <c r="L1743" s="195"/>
      <c r="M1743" s="195"/>
      <c r="X1743" s="9"/>
      <c r="Y1743" s="9"/>
      <c r="AF1743" s="9"/>
      <c r="AG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</row>
    <row r="1744" spans="1:76" s="75" customFormat="1" x14ac:dyDescent="0.2">
      <c r="A1744" s="21"/>
      <c r="B1744" s="21"/>
      <c r="C1744" s="21"/>
      <c r="D1744" s="21"/>
      <c r="E1744" s="21"/>
      <c r="F1744" s="21"/>
      <c r="G1744" s="21"/>
      <c r="L1744" s="195"/>
      <c r="M1744" s="195"/>
      <c r="X1744" s="9"/>
      <c r="Y1744" s="9"/>
      <c r="AF1744" s="9"/>
      <c r="AG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</row>
    <row r="1745" spans="1:76" s="75" customFormat="1" x14ac:dyDescent="0.2">
      <c r="A1745" s="21"/>
      <c r="B1745" s="21"/>
      <c r="C1745" s="21"/>
      <c r="D1745" s="21"/>
      <c r="E1745" s="21"/>
      <c r="F1745" s="21"/>
      <c r="G1745" s="21"/>
      <c r="L1745" s="195"/>
      <c r="M1745" s="195"/>
      <c r="X1745" s="9"/>
      <c r="Y1745" s="9"/>
      <c r="AF1745" s="9"/>
      <c r="AG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</row>
    <row r="1746" spans="1:76" s="75" customFormat="1" x14ac:dyDescent="0.2">
      <c r="A1746" s="21"/>
      <c r="B1746" s="21"/>
      <c r="C1746" s="21"/>
      <c r="D1746" s="21"/>
      <c r="E1746" s="21"/>
      <c r="F1746" s="21"/>
      <c r="G1746" s="21"/>
      <c r="L1746" s="195"/>
      <c r="M1746" s="195"/>
      <c r="X1746" s="9"/>
      <c r="Y1746" s="9"/>
      <c r="AF1746" s="9"/>
      <c r="AG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</row>
    <row r="1747" spans="1:76" s="75" customFormat="1" x14ac:dyDescent="0.2">
      <c r="A1747" s="21"/>
      <c r="B1747" s="21"/>
      <c r="C1747" s="21"/>
      <c r="D1747" s="21"/>
      <c r="E1747" s="21"/>
      <c r="F1747" s="21"/>
      <c r="G1747" s="21"/>
      <c r="L1747" s="195"/>
      <c r="M1747" s="195"/>
      <c r="X1747" s="9"/>
      <c r="Y1747" s="9"/>
      <c r="AF1747" s="9"/>
      <c r="AG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</row>
    <row r="1748" spans="1:76" s="75" customFormat="1" x14ac:dyDescent="0.2">
      <c r="A1748" s="21"/>
      <c r="B1748" s="21"/>
      <c r="C1748" s="21"/>
      <c r="D1748" s="21"/>
      <c r="E1748" s="21"/>
      <c r="F1748" s="21"/>
      <c r="G1748" s="21"/>
      <c r="L1748" s="195"/>
      <c r="M1748" s="195"/>
      <c r="X1748" s="9"/>
      <c r="Y1748" s="9"/>
      <c r="AF1748" s="9"/>
      <c r="AG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</row>
    <row r="1749" spans="1:76" s="75" customFormat="1" x14ac:dyDescent="0.2">
      <c r="A1749" s="21"/>
      <c r="B1749" s="21"/>
      <c r="C1749" s="21"/>
      <c r="D1749" s="21"/>
      <c r="E1749" s="21"/>
      <c r="F1749" s="21"/>
      <c r="G1749" s="21"/>
      <c r="L1749" s="195"/>
      <c r="M1749" s="195"/>
      <c r="X1749" s="9"/>
      <c r="Y1749" s="9"/>
      <c r="AF1749" s="9"/>
      <c r="AG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</row>
    <row r="1750" spans="1:76" s="75" customFormat="1" x14ac:dyDescent="0.2">
      <c r="A1750" s="21"/>
      <c r="B1750" s="21"/>
      <c r="C1750" s="21"/>
      <c r="D1750" s="21"/>
      <c r="E1750" s="21"/>
      <c r="F1750" s="21"/>
      <c r="G1750" s="21"/>
      <c r="L1750" s="195"/>
      <c r="M1750" s="195"/>
      <c r="X1750" s="9"/>
      <c r="Y1750" s="9"/>
      <c r="AF1750" s="9"/>
      <c r="AG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</row>
    <row r="1751" spans="1:76" s="75" customFormat="1" x14ac:dyDescent="0.2">
      <c r="A1751" s="21"/>
      <c r="B1751" s="21"/>
      <c r="C1751" s="21"/>
      <c r="D1751" s="21"/>
      <c r="E1751" s="21"/>
      <c r="F1751" s="21"/>
      <c r="G1751" s="21"/>
      <c r="L1751" s="195"/>
      <c r="M1751" s="195"/>
      <c r="X1751" s="9"/>
      <c r="Y1751" s="9"/>
      <c r="AF1751" s="9"/>
      <c r="AG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</row>
    <row r="1752" spans="1:76" s="75" customFormat="1" x14ac:dyDescent="0.2">
      <c r="A1752" s="21"/>
      <c r="B1752" s="21"/>
      <c r="C1752" s="21"/>
      <c r="D1752" s="21"/>
      <c r="E1752" s="21"/>
      <c r="F1752" s="21"/>
      <c r="G1752" s="21"/>
      <c r="L1752" s="195"/>
      <c r="M1752" s="195"/>
      <c r="X1752" s="9"/>
      <c r="Y1752" s="9"/>
      <c r="AF1752" s="9"/>
      <c r="AG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</row>
    <row r="1753" spans="1:76" s="75" customFormat="1" x14ac:dyDescent="0.2">
      <c r="A1753" s="21"/>
      <c r="B1753" s="21"/>
      <c r="C1753" s="21"/>
      <c r="D1753" s="21"/>
      <c r="E1753" s="21"/>
      <c r="F1753" s="21"/>
      <c r="G1753" s="21"/>
      <c r="L1753" s="195"/>
      <c r="M1753" s="195"/>
      <c r="X1753" s="9"/>
      <c r="Y1753" s="9"/>
      <c r="AF1753" s="9"/>
      <c r="AG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</row>
    <row r="1754" spans="1:76" s="75" customFormat="1" x14ac:dyDescent="0.2">
      <c r="A1754" s="21"/>
      <c r="B1754" s="21"/>
      <c r="C1754" s="21"/>
      <c r="D1754" s="21"/>
      <c r="E1754" s="21"/>
      <c r="F1754" s="21"/>
      <c r="G1754" s="21"/>
      <c r="L1754" s="195"/>
      <c r="M1754" s="195"/>
      <c r="X1754" s="9"/>
      <c r="Y1754" s="9"/>
      <c r="AF1754" s="9"/>
      <c r="AG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</row>
    <row r="1755" spans="1:76" s="75" customFormat="1" x14ac:dyDescent="0.2">
      <c r="A1755" s="21"/>
      <c r="B1755" s="21"/>
      <c r="C1755" s="21"/>
      <c r="D1755" s="21"/>
      <c r="E1755" s="21"/>
      <c r="F1755" s="21"/>
      <c r="G1755" s="21"/>
      <c r="L1755" s="195"/>
      <c r="M1755" s="195"/>
      <c r="X1755" s="9"/>
      <c r="Y1755" s="9"/>
      <c r="AF1755" s="9"/>
      <c r="AG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</row>
    <row r="1756" spans="1:76" s="75" customFormat="1" x14ac:dyDescent="0.2">
      <c r="A1756" s="21"/>
      <c r="B1756" s="21"/>
      <c r="C1756" s="21"/>
      <c r="D1756" s="21"/>
      <c r="E1756" s="21"/>
      <c r="F1756" s="21"/>
      <c r="G1756" s="21"/>
      <c r="L1756" s="195"/>
      <c r="M1756" s="195"/>
      <c r="X1756" s="9"/>
      <c r="Y1756" s="9"/>
      <c r="AF1756" s="9"/>
      <c r="AG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</row>
    <row r="1757" spans="1:76" s="75" customFormat="1" x14ac:dyDescent="0.2">
      <c r="A1757" s="21"/>
      <c r="B1757" s="21"/>
      <c r="C1757" s="21"/>
      <c r="D1757" s="21"/>
      <c r="E1757" s="21"/>
      <c r="F1757" s="21"/>
      <c r="G1757" s="21"/>
      <c r="L1757" s="195"/>
      <c r="M1757" s="195"/>
      <c r="X1757" s="9"/>
      <c r="Y1757" s="9"/>
      <c r="AF1757" s="9"/>
      <c r="AG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</row>
    <row r="1758" spans="1:76" s="75" customFormat="1" x14ac:dyDescent="0.2">
      <c r="A1758" s="21"/>
      <c r="B1758" s="21"/>
      <c r="C1758" s="21"/>
      <c r="D1758" s="21"/>
      <c r="E1758" s="21"/>
      <c r="F1758" s="21"/>
      <c r="G1758" s="21"/>
      <c r="L1758" s="195"/>
      <c r="M1758" s="195"/>
      <c r="X1758" s="9"/>
      <c r="Y1758" s="9"/>
      <c r="AF1758" s="9"/>
      <c r="AG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</row>
    <row r="1759" spans="1:76" s="75" customFormat="1" x14ac:dyDescent="0.2">
      <c r="A1759" s="21"/>
      <c r="B1759" s="21"/>
      <c r="C1759" s="21"/>
      <c r="D1759" s="21"/>
      <c r="E1759" s="21"/>
      <c r="F1759" s="21"/>
      <c r="G1759" s="21"/>
      <c r="L1759" s="195"/>
      <c r="M1759" s="195"/>
      <c r="X1759" s="9"/>
      <c r="Y1759" s="9"/>
      <c r="AF1759" s="9"/>
      <c r="AG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</row>
    <row r="1760" spans="1:76" s="75" customFormat="1" x14ac:dyDescent="0.2">
      <c r="A1760" s="21"/>
      <c r="B1760" s="21"/>
      <c r="C1760" s="21"/>
      <c r="D1760" s="21"/>
      <c r="E1760" s="21"/>
      <c r="F1760" s="21"/>
      <c r="G1760" s="21"/>
      <c r="L1760" s="195"/>
      <c r="M1760" s="195"/>
      <c r="X1760" s="9"/>
      <c r="Y1760" s="9"/>
      <c r="AF1760" s="9"/>
      <c r="AG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</row>
    <row r="1761" spans="1:76" s="75" customFormat="1" x14ac:dyDescent="0.2">
      <c r="A1761" s="21"/>
      <c r="B1761" s="21"/>
      <c r="C1761" s="21"/>
      <c r="D1761" s="21"/>
      <c r="E1761" s="21"/>
      <c r="F1761" s="21"/>
      <c r="G1761" s="21"/>
      <c r="L1761" s="195"/>
      <c r="M1761" s="195"/>
      <c r="X1761" s="9"/>
      <c r="Y1761" s="9"/>
      <c r="AF1761" s="9"/>
      <c r="AG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</row>
    <row r="1762" spans="1:76" s="75" customFormat="1" x14ac:dyDescent="0.2">
      <c r="A1762" s="21"/>
      <c r="B1762" s="21"/>
      <c r="C1762" s="21"/>
      <c r="D1762" s="21"/>
      <c r="E1762" s="21"/>
      <c r="F1762" s="21"/>
      <c r="G1762" s="21"/>
      <c r="L1762" s="195"/>
      <c r="M1762" s="195"/>
      <c r="X1762" s="9"/>
      <c r="Y1762" s="9"/>
      <c r="AF1762" s="9"/>
      <c r="AG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</row>
    <row r="1763" spans="1:76" s="75" customFormat="1" x14ac:dyDescent="0.2">
      <c r="A1763" s="21"/>
      <c r="B1763" s="21"/>
      <c r="C1763" s="21"/>
      <c r="D1763" s="21"/>
      <c r="E1763" s="21"/>
      <c r="F1763" s="21"/>
      <c r="G1763" s="21"/>
      <c r="L1763" s="195"/>
      <c r="M1763" s="195"/>
      <c r="X1763" s="9"/>
      <c r="Y1763" s="9"/>
      <c r="AF1763" s="9"/>
      <c r="AG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</row>
    <row r="1764" spans="1:76" s="75" customFormat="1" x14ac:dyDescent="0.2">
      <c r="A1764" s="21"/>
      <c r="B1764" s="21"/>
      <c r="C1764" s="21"/>
      <c r="D1764" s="21"/>
      <c r="E1764" s="21"/>
      <c r="F1764" s="21"/>
      <c r="G1764" s="21"/>
      <c r="L1764" s="195"/>
      <c r="M1764" s="195"/>
      <c r="X1764" s="9"/>
      <c r="Y1764" s="9"/>
      <c r="AF1764" s="9"/>
      <c r="AG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</row>
    <row r="1765" spans="1:76" s="75" customFormat="1" x14ac:dyDescent="0.2">
      <c r="A1765" s="21"/>
      <c r="B1765" s="21"/>
      <c r="C1765" s="21"/>
      <c r="D1765" s="21"/>
      <c r="E1765" s="21"/>
      <c r="F1765" s="21"/>
      <c r="G1765" s="21"/>
      <c r="L1765" s="195"/>
      <c r="M1765" s="195"/>
      <c r="X1765" s="9"/>
      <c r="Y1765" s="9"/>
      <c r="AF1765" s="9"/>
      <c r="AG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</row>
    <row r="1766" spans="1:76" s="75" customFormat="1" x14ac:dyDescent="0.2">
      <c r="A1766" s="21"/>
      <c r="B1766" s="21"/>
      <c r="C1766" s="21"/>
      <c r="D1766" s="21"/>
      <c r="E1766" s="21"/>
      <c r="F1766" s="21"/>
      <c r="G1766" s="21"/>
      <c r="L1766" s="195"/>
      <c r="M1766" s="195"/>
      <c r="X1766" s="9"/>
      <c r="Y1766" s="9"/>
      <c r="AF1766" s="9"/>
      <c r="AG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</row>
    <row r="1767" spans="1:76" s="75" customFormat="1" x14ac:dyDescent="0.2">
      <c r="A1767" s="21"/>
      <c r="B1767" s="21"/>
      <c r="C1767" s="21"/>
      <c r="D1767" s="21"/>
      <c r="E1767" s="21"/>
      <c r="F1767" s="21"/>
      <c r="G1767" s="21"/>
      <c r="L1767" s="195"/>
      <c r="M1767" s="195"/>
      <c r="X1767" s="9"/>
      <c r="Y1767" s="9"/>
      <c r="AF1767" s="9"/>
      <c r="AG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</row>
    <row r="1768" spans="1:76" s="75" customFormat="1" x14ac:dyDescent="0.2">
      <c r="A1768" s="21"/>
      <c r="B1768" s="21"/>
      <c r="C1768" s="21"/>
      <c r="D1768" s="21"/>
      <c r="E1768" s="21"/>
      <c r="F1768" s="21"/>
      <c r="G1768" s="21"/>
      <c r="L1768" s="195"/>
      <c r="M1768" s="195"/>
      <c r="X1768" s="9"/>
      <c r="Y1768" s="9"/>
      <c r="AF1768" s="9"/>
      <c r="AG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</row>
    <row r="1769" spans="1:76" s="75" customFormat="1" x14ac:dyDescent="0.2">
      <c r="A1769" s="21"/>
      <c r="B1769" s="21"/>
      <c r="C1769" s="21"/>
      <c r="D1769" s="21"/>
      <c r="E1769" s="21"/>
      <c r="F1769" s="21"/>
      <c r="G1769" s="21"/>
      <c r="L1769" s="195"/>
      <c r="M1769" s="195"/>
      <c r="X1769" s="9"/>
      <c r="Y1769" s="9"/>
      <c r="AF1769" s="9"/>
      <c r="AG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</row>
    <row r="1770" spans="1:76" s="75" customFormat="1" x14ac:dyDescent="0.2">
      <c r="A1770" s="21"/>
      <c r="B1770" s="21"/>
      <c r="C1770" s="21"/>
      <c r="D1770" s="21"/>
      <c r="E1770" s="21"/>
      <c r="F1770" s="21"/>
      <c r="G1770" s="21"/>
      <c r="L1770" s="195"/>
      <c r="M1770" s="195"/>
      <c r="X1770" s="9"/>
      <c r="Y1770" s="9"/>
      <c r="AF1770" s="9"/>
      <c r="AG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</row>
    <row r="1771" spans="1:76" s="75" customFormat="1" x14ac:dyDescent="0.2">
      <c r="A1771" s="21"/>
      <c r="B1771" s="21"/>
      <c r="C1771" s="21"/>
      <c r="D1771" s="21"/>
      <c r="E1771" s="21"/>
      <c r="F1771" s="21"/>
      <c r="G1771" s="21"/>
      <c r="L1771" s="195"/>
      <c r="M1771" s="195"/>
      <c r="X1771" s="9"/>
      <c r="Y1771" s="9"/>
      <c r="AF1771" s="9"/>
      <c r="AG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</row>
    <row r="1772" spans="1:76" s="75" customFormat="1" x14ac:dyDescent="0.2">
      <c r="A1772" s="21"/>
      <c r="B1772" s="21"/>
      <c r="C1772" s="21"/>
      <c r="D1772" s="21"/>
      <c r="E1772" s="21"/>
      <c r="F1772" s="21"/>
      <c r="G1772" s="21"/>
      <c r="L1772" s="195"/>
      <c r="M1772" s="195"/>
      <c r="X1772" s="9"/>
      <c r="Y1772" s="9"/>
      <c r="AF1772" s="9"/>
      <c r="AG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</row>
    <row r="1773" spans="1:76" s="75" customFormat="1" x14ac:dyDescent="0.2">
      <c r="A1773" s="21"/>
      <c r="B1773" s="21"/>
      <c r="C1773" s="21"/>
      <c r="D1773" s="21"/>
      <c r="E1773" s="21"/>
      <c r="F1773" s="21"/>
      <c r="G1773" s="21"/>
      <c r="L1773" s="195"/>
      <c r="M1773" s="195"/>
      <c r="X1773" s="9"/>
      <c r="Y1773" s="9"/>
      <c r="AF1773" s="9"/>
      <c r="AG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</row>
    <row r="1774" spans="1:76" s="75" customFormat="1" x14ac:dyDescent="0.2">
      <c r="A1774" s="21"/>
      <c r="B1774" s="21"/>
      <c r="C1774" s="21"/>
      <c r="D1774" s="21"/>
      <c r="E1774" s="21"/>
      <c r="F1774" s="21"/>
      <c r="G1774" s="21"/>
      <c r="L1774" s="195"/>
      <c r="M1774" s="195"/>
      <c r="X1774" s="9"/>
      <c r="Y1774" s="9"/>
      <c r="AF1774" s="9"/>
      <c r="AG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</row>
    <row r="1775" spans="1:76" s="75" customFormat="1" x14ac:dyDescent="0.2">
      <c r="A1775" s="21"/>
      <c r="B1775" s="21"/>
      <c r="C1775" s="21"/>
      <c r="D1775" s="21"/>
      <c r="E1775" s="21"/>
      <c r="F1775" s="21"/>
      <c r="G1775" s="21"/>
      <c r="L1775" s="195"/>
      <c r="M1775" s="195"/>
      <c r="X1775" s="9"/>
      <c r="Y1775" s="9"/>
      <c r="AF1775" s="9"/>
      <c r="AG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</row>
    <row r="1776" spans="1:76" s="75" customFormat="1" x14ac:dyDescent="0.2">
      <c r="A1776" s="21"/>
      <c r="B1776" s="21"/>
      <c r="C1776" s="21"/>
      <c r="D1776" s="21"/>
      <c r="E1776" s="21"/>
      <c r="F1776" s="21"/>
      <c r="G1776" s="21"/>
      <c r="L1776" s="195"/>
      <c r="M1776" s="195"/>
      <c r="X1776" s="9"/>
      <c r="Y1776" s="9"/>
      <c r="AF1776" s="9"/>
      <c r="AG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</row>
    <row r="1777" spans="1:76" s="75" customFormat="1" x14ac:dyDescent="0.2">
      <c r="A1777" s="21"/>
      <c r="B1777" s="21"/>
      <c r="C1777" s="21"/>
      <c r="D1777" s="21"/>
      <c r="E1777" s="21"/>
      <c r="F1777" s="21"/>
      <c r="G1777" s="21"/>
      <c r="L1777" s="195"/>
      <c r="M1777" s="195"/>
      <c r="X1777" s="9"/>
      <c r="Y1777" s="9"/>
      <c r="AF1777" s="9"/>
      <c r="AG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</row>
    <row r="1778" spans="1:76" s="75" customFormat="1" x14ac:dyDescent="0.2">
      <c r="A1778" s="21"/>
      <c r="B1778" s="21"/>
      <c r="C1778" s="21"/>
      <c r="D1778" s="21"/>
      <c r="E1778" s="21"/>
      <c r="F1778" s="21"/>
      <c r="G1778" s="21"/>
      <c r="L1778" s="195"/>
      <c r="M1778" s="195"/>
      <c r="X1778" s="9"/>
      <c r="Y1778" s="9"/>
      <c r="AF1778" s="9"/>
      <c r="AG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</row>
    <row r="1779" spans="1:76" s="75" customFormat="1" x14ac:dyDescent="0.2">
      <c r="A1779" s="21"/>
      <c r="B1779" s="21"/>
      <c r="C1779" s="21"/>
      <c r="D1779" s="21"/>
      <c r="E1779" s="21"/>
      <c r="F1779" s="21"/>
      <c r="G1779" s="21"/>
      <c r="L1779" s="195"/>
      <c r="M1779" s="195"/>
      <c r="X1779" s="9"/>
      <c r="Y1779" s="9"/>
      <c r="AF1779" s="9"/>
      <c r="AG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</row>
    <row r="1780" spans="1:76" s="75" customFormat="1" x14ac:dyDescent="0.2">
      <c r="A1780" s="21"/>
      <c r="B1780" s="21"/>
      <c r="C1780" s="21"/>
      <c r="D1780" s="21"/>
      <c r="E1780" s="21"/>
      <c r="F1780" s="21"/>
      <c r="G1780" s="21"/>
      <c r="L1780" s="195"/>
      <c r="M1780" s="195"/>
      <c r="X1780" s="9"/>
      <c r="Y1780" s="9"/>
      <c r="AF1780" s="9"/>
      <c r="AG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</row>
    <row r="1781" spans="1:76" s="75" customFormat="1" x14ac:dyDescent="0.2">
      <c r="A1781" s="21"/>
      <c r="B1781" s="21"/>
      <c r="C1781" s="21"/>
      <c r="D1781" s="21"/>
      <c r="E1781" s="21"/>
      <c r="F1781" s="21"/>
      <c r="G1781" s="21"/>
      <c r="L1781" s="195"/>
      <c r="M1781" s="195"/>
      <c r="X1781" s="9"/>
      <c r="Y1781" s="9"/>
      <c r="AF1781" s="9"/>
      <c r="AG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</row>
    <row r="1782" spans="1:76" s="75" customFormat="1" x14ac:dyDescent="0.2">
      <c r="A1782" s="21"/>
      <c r="B1782" s="21"/>
      <c r="C1782" s="21"/>
      <c r="D1782" s="21"/>
      <c r="E1782" s="21"/>
      <c r="F1782" s="21"/>
      <c r="G1782" s="21"/>
      <c r="L1782" s="195"/>
      <c r="M1782" s="195"/>
      <c r="X1782" s="9"/>
      <c r="Y1782" s="9"/>
      <c r="AF1782" s="9"/>
      <c r="AG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</row>
    <row r="1783" spans="1:76" s="75" customFormat="1" x14ac:dyDescent="0.2">
      <c r="A1783" s="21"/>
      <c r="B1783" s="21"/>
      <c r="C1783" s="21"/>
      <c r="D1783" s="21"/>
      <c r="E1783" s="21"/>
      <c r="F1783" s="21"/>
      <c r="G1783" s="21"/>
      <c r="L1783" s="195"/>
      <c r="M1783" s="195"/>
      <c r="X1783" s="9"/>
      <c r="Y1783" s="9"/>
      <c r="AF1783" s="9"/>
      <c r="AG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</row>
    <row r="1784" spans="1:76" s="75" customFormat="1" x14ac:dyDescent="0.2">
      <c r="A1784" s="21"/>
      <c r="B1784" s="21"/>
      <c r="C1784" s="21"/>
      <c r="D1784" s="21"/>
      <c r="E1784" s="21"/>
      <c r="F1784" s="21"/>
      <c r="G1784" s="21"/>
      <c r="L1784" s="195"/>
      <c r="M1784" s="195"/>
      <c r="X1784" s="9"/>
      <c r="Y1784" s="9"/>
      <c r="AF1784" s="9"/>
      <c r="AG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</row>
    <row r="1785" spans="1:76" s="75" customFormat="1" x14ac:dyDescent="0.2">
      <c r="A1785" s="21"/>
      <c r="B1785" s="21"/>
      <c r="C1785" s="21"/>
      <c r="D1785" s="21"/>
      <c r="E1785" s="21"/>
      <c r="F1785" s="21"/>
      <c r="G1785" s="21"/>
      <c r="L1785" s="195"/>
      <c r="M1785" s="195"/>
      <c r="X1785" s="9"/>
      <c r="Y1785" s="9"/>
      <c r="AF1785" s="9"/>
      <c r="AG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</row>
    <row r="1786" spans="1:76" s="75" customFormat="1" x14ac:dyDescent="0.2">
      <c r="A1786" s="21"/>
      <c r="B1786" s="21"/>
      <c r="C1786" s="21"/>
      <c r="D1786" s="21"/>
      <c r="E1786" s="21"/>
      <c r="F1786" s="21"/>
      <c r="G1786" s="21"/>
      <c r="L1786" s="195"/>
      <c r="M1786" s="195"/>
      <c r="X1786" s="9"/>
      <c r="Y1786" s="9"/>
      <c r="AF1786" s="9"/>
      <c r="AG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</row>
    <row r="1787" spans="1:76" s="75" customFormat="1" x14ac:dyDescent="0.2">
      <c r="A1787" s="21"/>
      <c r="B1787" s="21"/>
      <c r="C1787" s="21"/>
      <c r="D1787" s="21"/>
      <c r="E1787" s="21"/>
      <c r="F1787" s="21"/>
      <c r="G1787" s="21"/>
      <c r="L1787" s="195"/>
      <c r="M1787" s="195"/>
      <c r="X1787" s="9"/>
      <c r="Y1787" s="9"/>
      <c r="AF1787" s="9"/>
      <c r="AG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</row>
    <row r="1788" spans="1:76" s="75" customFormat="1" x14ac:dyDescent="0.2">
      <c r="A1788" s="21"/>
      <c r="B1788" s="21"/>
      <c r="C1788" s="21"/>
      <c r="D1788" s="21"/>
      <c r="E1788" s="21"/>
      <c r="F1788" s="21"/>
      <c r="G1788" s="21"/>
      <c r="L1788" s="195"/>
      <c r="M1788" s="195"/>
      <c r="X1788" s="9"/>
      <c r="Y1788" s="9"/>
      <c r="AF1788" s="9"/>
      <c r="AG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</row>
    <row r="1789" spans="1:76" s="75" customFormat="1" x14ac:dyDescent="0.2">
      <c r="A1789" s="21"/>
      <c r="B1789" s="21"/>
      <c r="C1789" s="21"/>
      <c r="D1789" s="21"/>
      <c r="E1789" s="21"/>
      <c r="F1789" s="21"/>
      <c r="G1789" s="21"/>
      <c r="L1789" s="195"/>
      <c r="M1789" s="195"/>
      <c r="X1789" s="9"/>
      <c r="Y1789" s="9"/>
      <c r="AF1789" s="9"/>
      <c r="AG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</row>
    <row r="1790" spans="1:76" s="75" customFormat="1" x14ac:dyDescent="0.2">
      <c r="A1790" s="21"/>
      <c r="B1790" s="21"/>
      <c r="C1790" s="21"/>
      <c r="D1790" s="21"/>
      <c r="E1790" s="21"/>
      <c r="F1790" s="21"/>
      <c r="G1790" s="21"/>
      <c r="L1790" s="195"/>
      <c r="M1790" s="195"/>
      <c r="X1790" s="9"/>
      <c r="Y1790" s="9"/>
      <c r="AF1790" s="9"/>
      <c r="AG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</row>
    <row r="1791" spans="1:76" s="75" customFormat="1" x14ac:dyDescent="0.2">
      <c r="A1791" s="21"/>
      <c r="B1791" s="21"/>
      <c r="C1791" s="21"/>
      <c r="D1791" s="21"/>
      <c r="E1791" s="21"/>
      <c r="F1791" s="21"/>
      <c r="G1791" s="21"/>
      <c r="L1791" s="195"/>
      <c r="M1791" s="195"/>
      <c r="X1791" s="9"/>
      <c r="Y1791" s="9"/>
      <c r="AF1791" s="9"/>
      <c r="AG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</row>
    <row r="1792" spans="1:76" s="75" customFormat="1" x14ac:dyDescent="0.2">
      <c r="A1792" s="21"/>
      <c r="B1792" s="21"/>
      <c r="C1792" s="21"/>
      <c r="D1792" s="21"/>
      <c r="E1792" s="21"/>
      <c r="F1792" s="21"/>
      <c r="G1792" s="21"/>
      <c r="L1792" s="195"/>
      <c r="M1792" s="195"/>
      <c r="X1792" s="9"/>
      <c r="Y1792" s="9"/>
      <c r="AF1792" s="9"/>
      <c r="AG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</row>
    <row r="1793" spans="1:76" s="75" customFormat="1" x14ac:dyDescent="0.2">
      <c r="A1793" s="21"/>
      <c r="B1793" s="21"/>
      <c r="C1793" s="21"/>
      <c r="D1793" s="21"/>
      <c r="E1793" s="21"/>
      <c r="F1793" s="21"/>
      <c r="G1793" s="21"/>
      <c r="L1793" s="195"/>
      <c r="M1793" s="195"/>
      <c r="X1793" s="9"/>
      <c r="Y1793" s="9"/>
      <c r="AF1793" s="9"/>
      <c r="AG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</row>
    <row r="1794" spans="1:76" s="75" customFormat="1" x14ac:dyDescent="0.2">
      <c r="A1794" s="21"/>
      <c r="B1794" s="21"/>
      <c r="C1794" s="21"/>
      <c r="D1794" s="21"/>
      <c r="E1794" s="21"/>
      <c r="F1794" s="21"/>
      <c r="G1794" s="21"/>
      <c r="L1794" s="195"/>
      <c r="M1794" s="195"/>
      <c r="X1794" s="9"/>
      <c r="Y1794" s="9"/>
      <c r="AF1794" s="9"/>
      <c r="AG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</row>
    <row r="1795" spans="1:76" s="75" customFormat="1" x14ac:dyDescent="0.2">
      <c r="A1795" s="21"/>
      <c r="B1795" s="21"/>
      <c r="C1795" s="21"/>
      <c r="D1795" s="21"/>
      <c r="E1795" s="21"/>
      <c r="F1795" s="21"/>
      <c r="G1795" s="21"/>
      <c r="L1795" s="195"/>
      <c r="M1795" s="195"/>
      <c r="X1795" s="9"/>
      <c r="Y1795" s="9"/>
      <c r="AF1795" s="9"/>
      <c r="AG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</row>
    <row r="1796" spans="1:76" s="75" customFormat="1" x14ac:dyDescent="0.2">
      <c r="A1796" s="21"/>
      <c r="B1796" s="21"/>
      <c r="C1796" s="21"/>
      <c r="D1796" s="21"/>
      <c r="E1796" s="21"/>
      <c r="F1796" s="21"/>
      <c r="G1796" s="21"/>
      <c r="L1796" s="195"/>
      <c r="M1796" s="195"/>
      <c r="X1796" s="9"/>
      <c r="Y1796" s="9"/>
      <c r="AF1796" s="9"/>
      <c r="AG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</row>
    <row r="1797" spans="1:76" s="75" customFormat="1" x14ac:dyDescent="0.2">
      <c r="A1797" s="21"/>
      <c r="B1797" s="21"/>
      <c r="C1797" s="21"/>
      <c r="D1797" s="21"/>
      <c r="E1797" s="21"/>
      <c r="F1797" s="21"/>
      <c r="G1797" s="21"/>
      <c r="L1797" s="195"/>
      <c r="M1797" s="195"/>
      <c r="X1797" s="9"/>
      <c r="Y1797" s="9"/>
      <c r="AF1797" s="9"/>
      <c r="AG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</row>
    <row r="1798" spans="1:76" s="75" customFormat="1" x14ac:dyDescent="0.2">
      <c r="A1798" s="21"/>
      <c r="B1798" s="21"/>
      <c r="C1798" s="21"/>
      <c r="D1798" s="21"/>
      <c r="E1798" s="21"/>
      <c r="F1798" s="21"/>
      <c r="G1798" s="21"/>
      <c r="L1798" s="195"/>
      <c r="M1798" s="195"/>
      <c r="X1798" s="9"/>
      <c r="Y1798" s="9"/>
      <c r="AF1798" s="9"/>
      <c r="AG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</row>
    <row r="1799" spans="1:76" s="75" customFormat="1" x14ac:dyDescent="0.2">
      <c r="A1799" s="21"/>
      <c r="B1799" s="21"/>
      <c r="C1799" s="21"/>
      <c r="D1799" s="21"/>
      <c r="E1799" s="21"/>
      <c r="F1799" s="21"/>
      <c r="G1799" s="21"/>
      <c r="L1799" s="195"/>
      <c r="M1799" s="195"/>
      <c r="X1799" s="9"/>
      <c r="Y1799" s="9"/>
      <c r="AF1799" s="9"/>
      <c r="AG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</row>
    <row r="1800" spans="1:76" s="75" customFormat="1" x14ac:dyDescent="0.2">
      <c r="A1800" s="21"/>
      <c r="B1800" s="21"/>
      <c r="C1800" s="21"/>
      <c r="D1800" s="21"/>
      <c r="E1800" s="21"/>
      <c r="F1800" s="21"/>
      <c r="G1800" s="21"/>
      <c r="L1800" s="195"/>
      <c r="M1800" s="195"/>
      <c r="X1800" s="9"/>
      <c r="Y1800" s="9"/>
      <c r="AF1800" s="9"/>
      <c r="AG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</row>
    <row r="1801" spans="1:76" s="75" customFormat="1" x14ac:dyDescent="0.2">
      <c r="A1801" s="21"/>
      <c r="B1801" s="21"/>
      <c r="C1801" s="21"/>
      <c r="D1801" s="21"/>
      <c r="E1801" s="21"/>
      <c r="F1801" s="21"/>
      <c r="G1801" s="21"/>
      <c r="L1801" s="195"/>
      <c r="M1801" s="195"/>
      <c r="X1801" s="9"/>
      <c r="Y1801" s="9"/>
      <c r="AF1801" s="9"/>
      <c r="AG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</row>
    <row r="1802" spans="1:76" s="75" customFormat="1" x14ac:dyDescent="0.2">
      <c r="A1802" s="21"/>
      <c r="B1802" s="21"/>
      <c r="C1802" s="21"/>
      <c r="D1802" s="21"/>
      <c r="E1802" s="21"/>
      <c r="F1802" s="21"/>
      <c r="G1802" s="21"/>
      <c r="L1802" s="195"/>
      <c r="M1802" s="195"/>
      <c r="X1802" s="9"/>
      <c r="Y1802" s="9"/>
      <c r="AF1802" s="9"/>
      <c r="AG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</row>
    <row r="1803" spans="1:76" s="75" customFormat="1" x14ac:dyDescent="0.2">
      <c r="A1803" s="21"/>
      <c r="B1803" s="21"/>
      <c r="C1803" s="21"/>
      <c r="D1803" s="21"/>
      <c r="E1803" s="21"/>
      <c r="F1803" s="21"/>
      <c r="G1803" s="21"/>
      <c r="L1803" s="195"/>
      <c r="M1803" s="195"/>
      <c r="X1803" s="9"/>
      <c r="Y1803" s="9"/>
      <c r="AF1803" s="9"/>
      <c r="AG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</row>
    <row r="1804" spans="1:76" s="75" customFormat="1" x14ac:dyDescent="0.2">
      <c r="A1804" s="21"/>
      <c r="B1804" s="21"/>
      <c r="C1804" s="21"/>
      <c r="D1804" s="21"/>
      <c r="E1804" s="21"/>
      <c r="F1804" s="21"/>
      <c r="G1804" s="21"/>
      <c r="L1804" s="195"/>
      <c r="M1804" s="195"/>
      <c r="X1804" s="9"/>
      <c r="Y1804" s="9"/>
      <c r="AF1804" s="9"/>
      <c r="AG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</row>
    <row r="1805" spans="1:76" s="75" customFormat="1" x14ac:dyDescent="0.2">
      <c r="A1805" s="21"/>
      <c r="B1805" s="21"/>
      <c r="C1805" s="21"/>
      <c r="D1805" s="21"/>
      <c r="E1805" s="21"/>
      <c r="F1805" s="21"/>
      <c r="G1805" s="21"/>
      <c r="L1805" s="195"/>
      <c r="M1805" s="195"/>
      <c r="X1805" s="9"/>
      <c r="Y1805" s="9"/>
      <c r="AF1805" s="9"/>
      <c r="AG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</row>
    <row r="1806" spans="1:76" s="75" customFormat="1" x14ac:dyDescent="0.2">
      <c r="A1806" s="21"/>
      <c r="B1806" s="21"/>
      <c r="C1806" s="21"/>
      <c r="D1806" s="21"/>
      <c r="E1806" s="21"/>
      <c r="F1806" s="21"/>
      <c r="G1806" s="21"/>
      <c r="L1806" s="195"/>
      <c r="M1806" s="195"/>
      <c r="X1806" s="9"/>
      <c r="Y1806" s="9"/>
      <c r="AF1806" s="9"/>
      <c r="AG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</row>
    <row r="1807" spans="1:76" s="75" customFormat="1" x14ac:dyDescent="0.2">
      <c r="A1807" s="21"/>
      <c r="B1807" s="21"/>
      <c r="C1807" s="21"/>
      <c r="D1807" s="21"/>
      <c r="E1807" s="21"/>
      <c r="F1807" s="21"/>
      <c r="G1807" s="21"/>
      <c r="L1807" s="195"/>
      <c r="M1807" s="195"/>
      <c r="X1807" s="9"/>
      <c r="Y1807" s="9"/>
      <c r="AF1807" s="9"/>
      <c r="AG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</row>
    <row r="1808" spans="1:76" s="75" customFormat="1" x14ac:dyDescent="0.2">
      <c r="A1808" s="21"/>
      <c r="B1808" s="21"/>
      <c r="C1808" s="21"/>
      <c r="D1808" s="21"/>
      <c r="E1808" s="21"/>
      <c r="F1808" s="21"/>
      <c r="G1808" s="21"/>
      <c r="L1808" s="195"/>
      <c r="M1808" s="195"/>
      <c r="X1808" s="9"/>
      <c r="Y1808" s="9"/>
      <c r="AF1808" s="9"/>
      <c r="AG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</row>
    <row r="1809" spans="1:76" s="75" customFormat="1" x14ac:dyDescent="0.2">
      <c r="A1809" s="21"/>
      <c r="B1809" s="21"/>
      <c r="C1809" s="21"/>
      <c r="D1809" s="21"/>
      <c r="E1809" s="21"/>
      <c r="F1809" s="21"/>
      <c r="G1809" s="21"/>
      <c r="L1809" s="195"/>
      <c r="M1809" s="195"/>
      <c r="X1809" s="9"/>
      <c r="Y1809" s="9"/>
      <c r="AF1809" s="9"/>
      <c r="AG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</row>
    <row r="1810" spans="1:76" s="75" customFormat="1" x14ac:dyDescent="0.2">
      <c r="A1810" s="21"/>
      <c r="B1810" s="21"/>
      <c r="C1810" s="21"/>
      <c r="D1810" s="21"/>
      <c r="E1810" s="21"/>
      <c r="F1810" s="21"/>
      <c r="G1810" s="21"/>
      <c r="L1810" s="195"/>
      <c r="M1810" s="195"/>
      <c r="X1810" s="9"/>
      <c r="Y1810" s="9"/>
      <c r="AF1810" s="9"/>
      <c r="AG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</row>
    <row r="1811" spans="1:76" s="75" customFormat="1" x14ac:dyDescent="0.2">
      <c r="A1811" s="21"/>
      <c r="B1811" s="21"/>
      <c r="C1811" s="21"/>
      <c r="D1811" s="21"/>
      <c r="E1811" s="21"/>
      <c r="F1811" s="21"/>
      <c r="G1811" s="21"/>
      <c r="L1811" s="195"/>
      <c r="M1811" s="195"/>
      <c r="X1811" s="9"/>
      <c r="Y1811" s="9"/>
      <c r="AF1811" s="9"/>
      <c r="AG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</row>
    <row r="1812" spans="1:76" s="75" customFormat="1" x14ac:dyDescent="0.2">
      <c r="A1812" s="21"/>
      <c r="B1812" s="21"/>
      <c r="C1812" s="21"/>
      <c r="D1812" s="21"/>
      <c r="E1812" s="21"/>
      <c r="F1812" s="21"/>
      <c r="G1812" s="21"/>
      <c r="L1812" s="195"/>
      <c r="M1812" s="195"/>
      <c r="X1812" s="9"/>
      <c r="Y1812" s="9"/>
      <c r="AF1812" s="9"/>
      <c r="AG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</row>
    <row r="1813" spans="1:76" s="75" customFormat="1" x14ac:dyDescent="0.2">
      <c r="A1813" s="21"/>
      <c r="B1813" s="21"/>
      <c r="C1813" s="21"/>
      <c r="D1813" s="21"/>
      <c r="E1813" s="21"/>
      <c r="F1813" s="21"/>
      <c r="G1813" s="21"/>
      <c r="L1813" s="195"/>
      <c r="M1813" s="195"/>
      <c r="X1813" s="9"/>
      <c r="Y1813" s="9"/>
      <c r="AF1813" s="9"/>
      <c r="AG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</row>
    <row r="1814" spans="1:76" s="75" customFormat="1" x14ac:dyDescent="0.2">
      <c r="A1814" s="21"/>
      <c r="B1814" s="21"/>
      <c r="C1814" s="21"/>
      <c r="D1814" s="21"/>
      <c r="E1814" s="21"/>
      <c r="F1814" s="21"/>
      <c r="G1814" s="21"/>
      <c r="L1814" s="195"/>
      <c r="M1814" s="195"/>
      <c r="X1814" s="9"/>
      <c r="Y1814" s="9"/>
      <c r="AF1814" s="9"/>
      <c r="AG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</row>
    <row r="1815" spans="1:76" s="75" customFormat="1" x14ac:dyDescent="0.2">
      <c r="A1815" s="21"/>
      <c r="B1815" s="21"/>
      <c r="C1815" s="21"/>
      <c r="D1815" s="21"/>
      <c r="E1815" s="21"/>
      <c r="F1815" s="21"/>
      <c r="G1815" s="21"/>
      <c r="L1815" s="195"/>
      <c r="M1815" s="195"/>
      <c r="X1815" s="9"/>
      <c r="Y1815" s="9"/>
      <c r="AF1815" s="9"/>
      <c r="AG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</row>
    <row r="1816" spans="1:76" s="75" customFormat="1" x14ac:dyDescent="0.2">
      <c r="A1816" s="21"/>
      <c r="B1816" s="21"/>
      <c r="C1816" s="21"/>
      <c r="D1816" s="21"/>
      <c r="E1816" s="21"/>
      <c r="F1816" s="21"/>
      <c r="G1816" s="21"/>
      <c r="L1816" s="195"/>
      <c r="M1816" s="195"/>
      <c r="X1816" s="9"/>
      <c r="Y1816" s="9"/>
      <c r="AF1816" s="9"/>
      <c r="AG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</row>
    <row r="1817" spans="1:76" s="75" customFormat="1" x14ac:dyDescent="0.2">
      <c r="A1817" s="21"/>
      <c r="B1817" s="21"/>
      <c r="C1817" s="21"/>
      <c r="D1817" s="21"/>
      <c r="E1817" s="21"/>
      <c r="F1817" s="21"/>
      <c r="G1817" s="21"/>
      <c r="L1817" s="195"/>
      <c r="M1817" s="195"/>
      <c r="X1817" s="9"/>
      <c r="Y1817" s="9"/>
      <c r="AF1817" s="9"/>
      <c r="AG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</row>
    <row r="1818" spans="1:76" s="75" customFormat="1" x14ac:dyDescent="0.2">
      <c r="A1818" s="21"/>
      <c r="B1818" s="21"/>
      <c r="C1818" s="21"/>
      <c r="D1818" s="21"/>
      <c r="E1818" s="21"/>
      <c r="F1818" s="21"/>
      <c r="G1818" s="21"/>
      <c r="L1818" s="195"/>
      <c r="M1818" s="195"/>
      <c r="X1818" s="9"/>
      <c r="Y1818" s="9"/>
      <c r="AF1818" s="9"/>
      <c r="AG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</row>
    <row r="1819" spans="1:76" s="75" customFormat="1" x14ac:dyDescent="0.2">
      <c r="A1819" s="21"/>
      <c r="B1819" s="21"/>
      <c r="C1819" s="21"/>
      <c r="D1819" s="21"/>
      <c r="E1819" s="21"/>
      <c r="F1819" s="21"/>
      <c r="G1819" s="21"/>
      <c r="L1819" s="195"/>
      <c r="M1819" s="195"/>
      <c r="X1819" s="9"/>
      <c r="Y1819" s="9"/>
      <c r="AF1819" s="9"/>
      <c r="AG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</row>
    <row r="1820" spans="1:76" s="75" customFormat="1" x14ac:dyDescent="0.2">
      <c r="A1820" s="21"/>
      <c r="B1820" s="21"/>
      <c r="C1820" s="21"/>
      <c r="D1820" s="21"/>
      <c r="E1820" s="21"/>
      <c r="F1820" s="21"/>
      <c r="G1820" s="21"/>
      <c r="L1820" s="195"/>
      <c r="M1820" s="195"/>
      <c r="X1820" s="9"/>
      <c r="Y1820" s="9"/>
      <c r="AF1820" s="9"/>
      <c r="AG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</row>
    <row r="1821" spans="1:76" s="75" customFormat="1" x14ac:dyDescent="0.2">
      <c r="A1821" s="21"/>
      <c r="B1821" s="21"/>
      <c r="C1821" s="21"/>
      <c r="D1821" s="21"/>
      <c r="E1821" s="21"/>
      <c r="F1821" s="21"/>
      <c r="G1821" s="21"/>
      <c r="L1821" s="195"/>
      <c r="M1821" s="195"/>
      <c r="X1821" s="9"/>
      <c r="Y1821" s="9"/>
      <c r="AF1821" s="9"/>
      <c r="AG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</row>
    <row r="1822" spans="1:76" s="75" customFormat="1" x14ac:dyDescent="0.2">
      <c r="A1822" s="21"/>
      <c r="B1822" s="21"/>
      <c r="C1822" s="21"/>
      <c r="D1822" s="21"/>
      <c r="E1822" s="21"/>
      <c r="F1822" s="21"/>
      <c r="G1822" s="21"/>
      <c r="L1822" s="195"/>
      <c r="M1822" s="195"/>
      <c r="X1822" s="9"/>
      <c r="Y1822" s="9"/>
      <c r="AF1822" s="9"/>
      <c r="AG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</row>
    <row r="1823" spans="1:76" s="75" customFormat="1" x14ac:dyDescent="0.2">
      <c r="A1823" s="21"/>
      <c r="B1823" s="21"/>
      <c r="C1823" s="21"/>
      <c r="D1823" s="21"/>
      <c r="E1823" s="21"/>
      <c r="F1823" s="21"/>
      <c r="G1823" s="21"/>
      <c r="L1823" s="195"/>
      <c r="M1823" s="195"/>
      <c r="X1823" s="9"/>
      <c r="Y1823" s="9"/>
      <c r="AF1823" s="9"/>
      <c r="AG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</row>
    <row r="1824" spans="1:76" s="75" customFormat="1" x14ac:dyDescent="0.2">
      <c r="A1824" s="21"/>
      <c r="B1824" s="21"/>
      <c r="C1824" s="21"/>
      <c r="D1824" s="21"/>
      <c r="E1824" s="21"/>
      <c r="F1824" s="21"/>
      <c r="G1824" s="21"/>
      <c r="L1824" s="195"/>
      <c r="M1824" s="195"/>
      <c r="X1824" s="9"/>
      <c r="Y1824" s="9"/>
      <c r="AF1824" s="9"/>
      <c r="AG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</row>
    <row r="1825" spans="1:76" s="75" customFormat="1" x14ac:dyDescent="0.2">
      <c r="A1825" s="21"/>
      <c r="B1825" s="21"/>
      <c r="C1825" s="21"/>
      <c r="D1825" s="21"/>
      <c r="E1825" s="21"/>
      <c r="F1825" s="21"/>
      <c r="G1825" s="21"/>
      <c r="L1825" s="195"/>
      <c r="M1825" s="195"/>
      <c r="X1825" s="9"/>
      <c r="Y1825" s="9"/>
      <c r="AF1825" s="9"/>
      <c r="AG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</row>
    <row r="1826" spans="1:76" s="75" customFormat="1" x14ac:dyDescent="0.2">
      <c r="A1826" s="21"/>
      <c r="B1826" s="21"/>
      <c r="C1826" s="21"/>
      <c r="D1826" s="21"/>
      <c r="E1826" s="21"/>
      <c r="F1826" s="21"/>
      <c r="G1826" s="21"/>
      <c r="L1826" s="195"/>
      <c r="M1826" s="195"/>
      <c r="X1826" s="9"/>
      <c r="Y1826" s="9"/>
      <c r="AF1826" s="9"/>
      <c r="AG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</row>
    <row r="1827" spans="1:76" s="75" customFormat="1" x14ac:dyDescent="0.2">
      <c r="A1827" s="21"/>
      <c r="B1827" s="21"/>
      <c r="C1827" s="21"/>
      <c r="D1827" s="21"/>
      <c r="E1827" s="21"/>
      <c r="F1827" s="21"/>
      <c r="G1827" s="21"/>
      <c r="L1827" s="195"/>
      <c r="M1827" s="195"/>
      <c r="X1827" s="9"/>
      <c r="Y1827" s="9"/>
      <c r="AF1827" s="9"/>
      <c r="AG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</row>
    <row r="1828" spans="1:76" s="75" customFormat="1" x14ac:dyDescent="0.2">
      <c r="A1828" s="21"/>
      <c r="B1828" s="21"/>
      <c r="C1828" s="21"/>
      <c r="D1828" s="21"/>
      <c r="E1828" s="21"/>
      <c r="F1828" s="21"/>
      <c r="G1828" s="21"/>
      <c r="L1828" s="195"/>
      <c r="M1828" s="195"/>
      <c r="X1828" s="9"/>
      <c r="Y1828" s="9"/>
      <c r="AF1828" s="9"/>
      <c r="AG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</row>
    <row r="1829" spans="1:76" s="75" customFormat="1" x14ac:dyDescent="0.2">
      <c r="A1829" s="21"/>
      <c r="B1829" s="21"/>
      <c r="C1829" s="21"/>
      <c r="D1829" s="21"/>
      <c r="E1829" s="21"/>
      <c r="F1829" s="21"/>
      <c r="G1829" s="21"/>
      <c r="L1829" s="195"/>
      <c r="M1829" s="195"/>
      <c r="X1829" s="9"/>
      <c r="Y1829" s="9"/>
      <c r="AF1829" s="9"/>
      <c r="AG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</row>
    <row r="1830" spans="1:76" s="75" customFormat="1" x14ac:dyDescent="0.2">
      <c r="A1830" s="21"/>
      <c r="B1830" s="21"/>
      <c r="C1830" s="21"/>
      <c r="D1830" s="21"/>
      <c r="E1830" s="21"/>
      <c r="F1830" s="21"/>
      <c r="G1830" s="21"/>
      <c r="L1830" s="195"/>
      <c r="M1830" s="195"/>
      <c r="X1830" s="9"/>
      <c r="Y1830" s="9"/>
      <c r="AF1830" s="9"/>
      <c r="AG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</row>
    <row r="1831" spans="1:76" s="75" customFormat="1" x14ac:dyDescent="0.2">
      <c r="A1831" s="21"/>
      <c r="B1831" s="21"/>
      <c r="C1831" s="21"/>
      <c r="D1831" s="21"/>
      <c r="E1831" s="21"/>
      <c r="F1831" s="21"/>
      <c r="G1831" s="21"/>
      <c r="L1831" s="195"/>
      <c r="M1831" s="195"/>
      <c r="X1831" s="9"/>
      <c r="Y1831" s="9"/>
      <c r="AF1831" s="9"/>
      <c r="AG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</row>
    <row r="1832" spans="1:76" s="75" customFormat="1" x14ac:dyDescent="0.2">
      <c r="A1832" s="21"/>
      <c r="B1832" s="21"/>
      <c r="C1832" s="21"/>
      <c r="D1832" s="21"/>
      <c r="E1832" s="21"/>
      <c r="F1832" s="21"/>
      <c r="G1832" s="21"/>
      <c r="L1832" s="195"/>
      <c r="M1832" s="195"/>
      <c r="X1832" s="9"/>
      <c r="Y1832" s="9"/>
      <c r="AF1832" s="9"/>
      <c r="AG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</row>
    <row r="1833" spans="1:76" s="75" customFormat="1" x14ac:dyDescent="0.2">
      <c r="A1833" s="21"/>
      <c r="B1833" s="21"/>
      <c r="C1833" s="21"/>
      <c r="D1833" s="21"/>
      <c r="E1833" s="21"/>
      <c r="F1833" s="21"/>
      <c r="G1833" s="21"/>
      <c r="L1833" s="195"/>
      <c r="M1833" s="195"/>
      <c r="X1833" s="9"/>
      <c r="Y1833" s="9"/>
      <c r="AF1833" s="9"/>
      <c r="AG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</row>
    <row r="1834" spans="1:76" s="75" customFormat="1" x14ac:dyDescent="0.2">
      <c r="A1834" s="21"/>
      <c r="B1834" s="21"/>
      <c r="C1834" s="21"/>
      <c r="D1834" s="21"/>
      <c r="E1834" s="21"/>
      <c r="F1834" s="21"/>
      <c r="G1834" s="21"/>
      <c r="L1834" s="195"/>
      <c r="M1834" s="195"/>
      <c r="X1834" s="9"/>
      <c r="Y1834" s="9"/>
      <c r="AF1834" s="9"/>
      <c r="AG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</row>
    <row r="1835" spans="1:76" s="75" customFormat="1" x14ac:dyDescent="0.2">
      <c r="A1835" s="21"/>
      <c r="B1835" s="21"/>
      <c r="C1835" s="21"/>
      <c r="D1835" s="21"/>
      <c r="E1835" s="21"/>
      <c r="F1835" s="21"/>
      <c r="G1835" s="21"/>
      <c r="L1835" s="195"/>
      <c r="M1835" s="195"/>
      <c r="X1835" s="9"/>
      <c r="Y1835" s="9"/>
      <c r="AF1835" s="9"/>
      <c r="AG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</row>
    <row r="1836" spans="1:76" s="75" customFormat="1" x14ac:dyDescent="0.2">
      <c r="A1836" s="21"/>
      <c r="B1836" s="21"/>
      <c r="C1836" s="21"/>
      <c r="D1836" s="21"/>
      <c r="E1836" s="21"/>
      <c r="F1836" s="21"/>
      <c r="G1836" s="21"/>
      <c r="L1836" s="195"/>
      <c r="M1836" s="195"/>
      <c r="X1836" s="9"/>
      <c r="Y1836" s="9"/>
      <c r="AF1836" s="9"/>
      <c r="AG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</row>
    <row r="1837" spans="1:76" s="75" customFormat="1" x14ac:dyDescent="0.2">
      <c r="A1837" s="21"/>
      <c r="B1837" s="21"/>
      <c r="C1837" s="21"/>
      <c r="D1837" s="21"/>
      <c r="E1837" s="21"/>
      <c r="F1837" s="21"/>
      <c r="G1837" s="21"/>
      <c r="L1837" s="195"/>
      <c r="M1837" s="195"/>
      <c r="X1837" s="9"/>
      <c r="Y1837" s="9"/>
      <c r="AF1837" s="9"/>
      <c r="AG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</row>
    <row r="1838" spans="1:76" s="75" customFormat="1" x14ac:dyDescent="0.2">
      <c r="A1838" s="21"/>
      <c r="B1838" s="21"/>
      <c r="C1838" s="21"/>
      <c r="D1838" s="21"/>
      <c r="E1838" s="21"/>
      <c r="F1838" s="21"/>
      <c r="G1838" s="21"/>
      <c r="L1838" s="195"/>
      <c r="M1838" s="195"/>
      <c r="X1838" s="9"/>
      <c r="Y1838" s="9"/>
      <c r="AF1838" s="9"/>
      <c r="AG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</row>
    <row r="1839" spans="1:76" s="75" customFormat="1" x14ac:dyDescent="0.2">
      <c r="A1839" s="21"/>
      <c r="B1839" s="21"/>
      <c r="C1839" s="21"/>
      <c r="D1839" s="21"/>
      <c r="E1839" s="21"/>
      <c r="F1839" s="21"/>
      <c r="G1839" s="21"/>
      <c r="L1839" s="195"/>
      <c r="M1839" s="195"/>
      <c r="X1839" s="9"/>
      <c r="Y1839" s="9"/>
      <c r="AF1839" s="9"/>
      <c r="AG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</row>
    <row r="1840" spans="1:76" s="75" customFormat="1" x14ac:dyDescent="0.2">
      <c r="A1840" s="21"/>
      <c r="B1840" s="21"/>
      <c r="C1840" s="21"/>
      <c r="D1840" s="21"/>
      <c r="E1840" s="21"/>
      <c r="F1840" s="21"/>
      <c r="G1840" s="21"/>
      <c r="L1840" s="195"/>
      <c r="M1840" s="195"/>
      <c r="X1840" s="9"/>
      <c r="Y1840" s="9"/>
      <c r="AF1840" s="9"/>
      <c r="AG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</row>
    <row r="1841" spans="1:76" s="75" customFormat="1" x14ac:dyDescent="0.2">
      <c r="A1841" s="21"/>
      <c r="B1841" s="21"/>
      <c r="C1841" s="21"/>
      <c r="D1841" s="21"/>
      <c r="E1841" s="21"/>
      <c r="F1841" s="21"/>
      <c r="G1841" s="21"/>
      <c r="L1841" s="195"/>
      <c r="M1841" s="195"/>
      <c r="X1841" s="9"/>
      <c r="Y1841" s="9"/>
      <c r="AF1841" s="9"/>
      <c r="AG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</row>
    <row r="1842" spans="1:76" s="75" customFormat="1" x14ac:dyDescent="0.2">
      <c r="A1842" s="21"/>
      <c r="B1842" s="21"/>
      <c r="C1842" s="21"/>
      <c r="D1842" s="21"/>
      <c r="E1842" s="21"/>
      <c r="F1842" s="21"/>
      <c r="G1842" s="21"/>
      <c r="L1842" s="195"/>
      <c r="M1842" s="195"/>
      <c r="X1842" s="9"/>
      <c r="Y1842" s="9"/>
      <c r="AF1842" s="9"/>
      <c r="AG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</row>
    <row r="1843" spans="1:76" s="75" customFormat="1" x14ac:dyDescent="0.2">
      <c r="A1843" s="21"/>
      <c r="B1843" s="21"/>
      <c r="C1843" s="21"/>
      <c r="D1843" s="21"/>
      <c r="E1843" s="21"/>
      <c r="F1843" s="21"/>
      <c r="G1843" s="21"/>
      <c r="L1843" s="195"/>
      <c r="M1843" s="195"/>
      <c r="X1843" s="9"/>
      <c r="Y1843" s="9"/>
      <c r="AF1843" s="9"/>
      <c r="AG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</row>
    <row r="1844" spans="1:76" s="75" customFormat="1" x14ac:dyDescent="0.2">
      <c r="A1844" s="21"/>
      <c r="B1844" s="21"/>
      <c r="C1844" s="21"/>
      <c r="D1844" s="21"/>
      <c r="E1844" s="21"/>
      <c r="F1844" s="21"/>
      <c r="G1844" s="21"/>
      <c r="L1844" s="195"/>
      <c r="M1844" s="195"/>
      <c r="X1844" s="9"/>
      <c r="Y1844" s="9"/>
      <c r="AF1844" s="9"/>
      <c r="AG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</row>
    <row r="1845" spans="1:76" s="75" customFormat="1" x14ac:dyDescent="0.2">
      <c r="A1845" s="21"/>
      <c r="B1845" s="21"/>
      <c r="C1845" s="21"/>
      <c r="D1845" s="21"/>
      <c r="E1845" s="21"/>
      <c r="F1845" s="21"/>
      <c r="G1845" s="21"/>
      <c r="L1845" s="195"/>
      <c r="M1845" s="195"/>
      <c r="X1845" s="9"/>
      <c r="Y1845" s="9"/>
      <c r="AF1845" s="9"/>
      <c r="AG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</row>
    <row r="1846" spans="1:76" s="75" customFormat="1" x14ac:dyDescent="0.2">
      <c r="A1846" s="21"/>
      <c r="B1846" s="21"/>
      <c r="C1846" s="21"/>
      <c r="D1846" s="21"/>
      <c r="E1846" s="21"/>
      <c r="F1846" s="21"/>
      <c r="G1846" s="21"/>
      <c r="L1846" s="195"/>
      <c r="M1846" s="195"/>
      <c r="X1846" s="9"/>
      <c r="Y1846" s="9"/>
      <c r="AF1846" s="9"/>
      <c r="AG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</row>
    <row r="1847" spans="1:76" s="75" customFormat="1" x14ac:dyDescent="0.2">
      <c r="A1847" s="21"/>
      <c r="B1847" s="21"/>
      <c r="C1847" s="21"/>
      <c r="D1847" s="21"/>
      <c r="E1847" s="21"/>
      <c r="F1847" s="21"/>
      <c r="G1847" s="21"/>
      <c r="L1847" s="195"/>
      <c r="M1847" s="195"/>
      <c r="X1847" s="9"/>
      <c r="Y1847" s="9"/>
      <c r="AF1847" s="9"/>
      <c r="AG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</row>
    <row r="1848" spans="1:76" s="75" customFormat="1" x14ac:dyDescent="0.2">
      <c r="A1848" s="21"/>
      <c r="B1848" s="21"/>
      <c r="C1848" s="21"/>
      <c r="D1848" s="21"/>
      <c r="E1848" s="21"/>
      <c r="F1848" s="21"/>
      <c r="G1848" s="21"/>
      <c r="L1848" s="195"/>
      <c r="M1848" s="195"/>
      <c r="X1848" s="9"/>
      <c r="Y1848" s="9"/>
      <c r="AF1848" s="9"/>
      <c r="AG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</row>
    <row r="1849" spans="1:76" s="75" customFormat="1" x14ac:dyDescent="0.2">
      <c r="A1849" s="21"/>
      <c r="B1849" s="21"/>
      <c r="C1849" s="21"/>
      <c r="D1849" s="21"/>
      <c r="E1849" s="21"/>
      <c r="F1849" s="21"/>
      <c r="G1849" s="21"/>
      <c r="L1849" s="195"/>
      <c r="M1849" s="195"/>
      <c r="X1849" s="9"/>
      <c r="Y1849" s="9"/>
      <c r="AF1849" s="9"/>
      <c r="AG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</row>
    <row r="1850" spans="1:76" s="75" customFormat="1" x14ac:dyDescent="0.2">
      <c r="A1850" s="21"/>
      <c r="B1850" s="21"/>
      <c r="C1850" s="21"/>
      <c r="D1850" s="21"/>
      <c r="E1850" s="21"/>
      <c r="F1850" s="21"/>
      <c r="G1850" s="21"/>
      <c r="L1850" s="195"/>
      <c r="M1850" s="195"/>
      <c r="X1850" s="9"/>
      <c r="Y1850" s="9"/>
      <c r="AF1850" s="9"/>
      <c r="AG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</row>
    <row r="1851" spans="1:76" s="75" customFormat="1" x14ac:dyDescent="0.2">
      <c r="A1851" s="21"/>
      <c r="B1851" s="21"/>
      <c r="C1851" s="21"/>
      <c r="D1851" s="21"/>
      <c r="E1851" s="21"/>
      <c r="F1851" s="21"/>
      <c r="G1851" s="21"/>
      <c r="L1851" s="195"/>
      <c r="M1851" s="195"/>
      <c r="X1851" s="9"/>
      <c r="Y1851" s="9"/>
      <c r="AF1851" s="9"/>
      <c r="AG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</row>
    <row r="1852" spans="1:76" s="75" customFormat="1" x14ac:dyDescent="0.2">
      <c r="A1852" s="21"/>
      <c r="B1852" s="21"/>
      <c r="C1852" s="21"/>
      <c r="D1852" s="21"/>
      <c r="E1852" s="21"/>
      <c r="F1852" s="21"/>
      <c r="G1852" s="21"/>
      <c r="L1852" s="195"/>
      <c r="M1852" s="195"/>
      <c r="X1852" s="9"/>
      <c r="Y1852" s="9"/>
      <c r="AF1852" s="9"/>
      <c r="AG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</row>
    <row r="1853" spans="1:76" s="75" customFormat="1" x14ac:dyDescent="0.2">
      <c r="A1853" s="21"/>
      <c r="B1853" s="21"/>
      <c r="C1853" s="21"/>
      <c r="D1853" s="21"/>
      <c r="E1853" s="21"/>
      <c r="F1853" s="21"/>
      <c r="G1853" s="21"/>
      <c r="L1853" s="195"/>
      <c r="M1853" s="195"/>
      <c r="X1853" s="9"/>
      <c r="Y1853" s="9"/>
      <c r="AF1853" s="9"/>
      <c r="AG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</row>
    <row r="1854" spans="1:76" s="75" customFormat="1" x14ac:dyDescent="0.2">
      <c r="A1854" s="21"/>
      <c r="B1854" s="21"/>
      <c r="C1854" s="21"/>
      <c r="D1854" s="21"/>
      <c r="E1854" s="21"/>
      <c r="F1854" s="21"/>
      <c r="G1854" s="21"/>
      <c r="L1854" s="195"/>
      <c r="M1854" s="195"/>
      <c r="X1854" s="9"/>
      <c r="Y1854" s="9"/>
      <c r="AF1854" s="9"/>
      <c r="AG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</row>
    <row r="1855" spans="1:76" s="75" customFormat="1" x14ac:dyDescent="0.2">
      <c r="A1855" s="21"/>
      <c r="B1855" s="21"/>
      <c r="C1855" s="21"/>
      <c r="D1855" s="21"/>
      <c r="E1855" s="21"/>
      <c r="F1855" s="21"/>
      <c r="G1855" s="21"/>
      <c r="L1855" s="195"/>
      <c r="M1855" s="195"/>
      <c r="X1855" s="9"/>
      <c r="Y1855" s="9"/>
      <c r="AF1855" s="9"/>
      <c r="AG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</row>
    <row r="1856" spans="1:76" s="75" customFormat="1" x14ac:dyDescent="0.2">
      <c r="A1856" s="21"/>
      <c r="B1856" s="21"/>
      <c r="C1856" s="21"/>
      <c r="D1856" s="21"/>
      <c r="E1856" s="21"/>
      <c r="F1856" s="21"/>
      <c r="G1856" s="21"/>
      <c r="L1856" s="195"/>
      <c r="M1856" s="195"/>
      <c r="X1856" s="9"/>
      <c r="Y1856" s="9"/>
      <c r="AF1856" s="9"/>
      <c r="AG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</row>
    <row r="1857" spans="1:76" s="75" customFormat="1" x14ac:dyDescent="0.2">
      <c r="A1857" s="21"/>
      <c r="B1857" s="21"/>
      <c r="C1857" s="21"/>
      <c r="D1857" s="21"/>
      <c r="E1857" s="21"/>
      <c r="F1857" s="21"/>
      <c r="G1857" s="21"/>
      <c r="L1857" s="195"/>
      <c r="M1857" s="195"/>
      <c r="X1857" s="9"/>
      <c r="Y1857" s="9"/>
      <c r="AF1857" s="9"/>
      <c r="AG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</row>
    <row r="1858" spans="1:76" s="75" customFormat="1" x14ac:dyDescent="0.2">
      <c r="A1858" s="21"/>
      <c r="B1858" s="21"/>
      <c r="C1858" s="21"/>
      <c r="D1858" s="21"/>
      <c r="E1858" s="21"/>
      <c r="F1858" s="21"/>
      <c r="G1858" s="21"/>
      <c r="L1858" s="195"/>
      <c r="M1858" s="195"/>
      <c r="X1858" s="9"/>
      <c r="Y1858" s="9"/>
      <c r="AF1858" s="9"/>
      <c r="AG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</row>
    <row r="1859" spans="1:76" s="75" customFormat="1" x14ac:dyDescent="0.2">
      <c r="A1859" s="21"/>
      <c r="B1859" s="21"/>
      <c r="C1859" s="21"/>
      <c r="D1859" s="21"/>
      <c r="E1859" s="21"/>
      <c r="F1859" s="21"/>
      <c r="G1859" s="21"/>
      <c r="L1859" s="195"/>
      <c r="M1859" s="195"/>
      <c r="X1859" s="9"/>
      <c r="Y1859" s="9"/>
      <c r="AF1859" s="9"/>
      <c r="AG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</row>
    <row r="1860" spans="1:76" s="75" customFormat="1" x14ac:dyDescent="0.2">
      <c r="A1860" s="21"/>
      <c r="B1860" s="21"/>
      <c r="C1860" s="21"/>
      <c r="D1860" s="21"/>
      <c r="E1860" s="21"/>
      <c r="F1860" s="21"/>
      <c r="G1860" s="21"/>
      <c r="L1860" s="195"/>
      <c r="M1860" s="195"/>
      <c r="X1860" s="9"/>
      <c r="Y1860" s="9"/>
      <c r="AF1860" s="9"/>
      <c r="AG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</row>
    <row r="1861" spans="1:76" s="75" customFormat="1" x14ac:dyDescent="0.2">
      <c r="A1861" s="21"/>
      <c r="B1861" s="21"/>
      <c r="C1861" s="21"/>
      <c r="D1861" s="21"/>
      <c r="E1861" s="21"/>
      <c r="F1861" s="21"/>
      <c r="G1861" s="21"/>
      <c r="L1861" s="195"/>
      <c r="M1861" s="195"/>
      <c r="X1861" s="9"/>
      <c r="Y1861" s="9"/>
      <c r="AF1861" s="9"/>
      <c r="AG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</row>
    <row r="1862" spans="1:76" s="75" customFormat="1" x14ac:dyDescent="0.2">
      <c r="A1862" s="21"/>
      <c r="B1862" s="21"/>
      <c r="C1862" s="21"/>
      <c r="D1862" s="21"/>
      <c r="E1862" s="21"/>
      <c r="F1862" s="21"/>
      <c r="G1862" s="21"/>
      <c r="L1862" s="195"/>
      <c r="M1862" s="195"/>
      <c r="X1862" s="9"/>
      <c r="Y1862" s="9"/>
      <c r="AF1862" s="9"/>
      <c r="AG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</row>
    <row r="1863" spans="1:76" s="75" customFormat="1" x14ac:dyDescent="0.2">
      <c r="A1863" s="21"/>
      <c r="B1863" s="21"/>
      <c r="C1863" s="21"/>
      <c r="D1863" s="21"/>
      <c r="E1863" s="21"/>
      <c r="F1863" s="21"/>
      <c r="G1863" s="21"/>
      <c r="L1863" s="195"/>
      <c r="M1863" s="195"/>
      <c r="X1863" s="9"/>
      <c r="Y1863" s="9"/>
      <c r="AF1863" s="9"/>
      <c r="AG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</row>
    <row r="1864" spans="1:76" s="75" customFormat="1" x14ac:dyDescent="0.2">
      <c r="A1864" s="21"/>
      <c r="B1864" s="21"/>
      <c r="C1864" s="21"/>
      <c r="D1864" s="21"/>
      <c r="E1864" s="21"/>
      <c r="F1864" s="21"/>
      <c r="G1864" s="21"/>
      <c r="L1864" s="195"/>
      <c r="M1864" s="195"/>
      <c r="X1864" s="9"/>
      <c r="Y1864" s="9"/>
      <c r="AF1864" s="9"/>
      <c r="AG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</row>
    <row r="1865" spans="1:76" s="75" customFormat="1" x14ac:dyDescent="0.2">
      <c r="A1865" s="21"/>
      <c r="B1865" s="21"/>
      <c r="C1865" s="21"/>
      <c r="D1865" s="21"/>
      <c r="E1865" s="21"/>
      <c r="F1865" s="21"/>
      <c r="G1865" s="21"/>
      <c r="L1865" s="195"/>
      <c r="M1865" s="195"/>
      <c r="X1865" s="9"/>
      <c r="Y1865" s="9"/>
      <c r="AF1865" s="9"/>
      <c r="AG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</row>
    <row r="1866" spans="1:76" s="75" customFormat="1" x14ac:dyDescent="0.2">
      <c r="A1866" s="21"/>
      <c r="B1866" s="21"/>
      <c r="C1866" s="21"/>
      <c r="D1866" s="21"/>
      <c r="E1866" s="21"/>
      <c r="F1866" s="21"/>
      <c r="G1866" s="21"/>
      <c r="L1866" s="195"/>
      <c r="M1866" s="195"/>
      <c r="X1866" s="9"/>
      <c r="Y1866" s="9"/>
      <c r="AF1866" s="9"/>
      <c r="AG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</row>
    <row r="1867" spans="1:76" s="75" customFormat="1" x14ac:dyDescent="0.2">
      <c r="A1867" s="21"/>
      <c r="B1867" s="21"/>
      <c r="C1867" s="21"/>
      <c r="D1867" s="21"/>
      <c r="E1867" s="21"/>
      <c r="F1867" s="21"/>
      <c r="G1867" s="21"/>
      <c r="L1867" s="195"/>
      <c r="M1867" s="195"/>
      <c r="X1867" s="9"/>
      <c r="Y1867" s="9"/>
      <c r="AF1867" s="9"/>
      <c r="AG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</row>
    <row r="1868" spans="1:76" s="75" customFormat="1" x14ac:dyDescent="0.2">
      <c r="A1868" s="21"/>
      <c r="B1868" s="21"/>
      <c r="C1868" s="21"/>
      <c r="D1868" s="21"/>
      <c r="E1868" s="21"/>
      <c r="F1868" s="21"/>
      <c r="G1868" s="21"/>
      <c r="L1868" s="195"/>
      <c r="M1868" s="195"/>
      <c r="X1868" s="9"/>
      <c r="Y1868" s="9"/>
      <c r="AF1868" s="9"/>
      <c r="AG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</row>
    <row r="1869" spans="1:76" s="75" customFormat="1" x14ac:dyDescent="0.2">
      <c r="A1869" s="21"/>
      <c r="B1869" s="21"/>
      <c r="C1869" s="21"/>
      <c r="D1869" s="21"/>
      <c r="E1869" s="21"/>
      <c r="F1869" s="21"/>
      <c r="G1869" s="21"/>
      <c r="L1869" s="195"/>
      <c r="M1869" s="195"/>
      <c r="X1869" s="9"/>
      <c r="Y1869" s="9"/>
      <c r="AF1869" s="9"/>
      <c r="AG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</row>
    <row r="1870" spans="1:76" s="75" customFormat="1" x14ac:dyDescent="0.2">
      <c r="A1870" s="21"/>
      <c r="B1870" s="21"/>
      <c r="C1870" s="21"/>
      <c r="D1870" s="21"/>
      <c r="E1870" s="21"/>
      <c r="F1870" s="21"/>
      <c r="G1870" s="21"/>
      <c r="L1870" s="195"/>
      <c r="M1870" s="195"/>
      <c r="X1870" s="9"/>
      <c r="Y1870" s="9"/>
      <c r="AF1870" s="9"/>
      <c r="AG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</row>
    <row r="1871" spans="1:76" s="75" customFormat="1" x14ac:dyDescent="0.2">
      <c r="A1871" s="21"/>
      <c r="B1871" s="21"/>
      <c r="C1871" s="21"/>
      <c r="D1871" s="21"/>
      <c r="E1871" s="21"/>
      <c r="F1871" s="21"/>
      <c r="G1871" s="21"/>
      <c r="L1871" s="195"/>
      <c r="M1871" s="195"/>
      <c r="X1871" s="9"/>
      <c r="Y1871" s="9"/>
      <c r="AF1871" s="9"/>
      <c r="AG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</row>
    <row r="1872" spans="1:76" s="75" customFormat="1" x14ac:dyDescent="0.2">
      <c r="A1872" s="21"/>
      <c r="B1872" s="21"/>
      <c r="C1872" s="21"/>
      <c r="D1872" s="21"/>
      <c r="E1872" s="21"/>
      <c r="F1872" s="21"/>
      <c r="G1872" s="21"/>
      <c r="L1872" s="195"/>
      <c r="M1872" s="195"/>
      <c r="X1872" s="9"/>
      <c r="Y1872" s="9"/>
      <c r="AF1872" s="9"/>
      <c r="AG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</row>
    <row r="1873" spans="1:76" s="75" customFormat="1" x14ac:dyDescent="0.2">
      <c r="A1873" s="21"/>
      <c r="B1873" s="21"/>
      <c r="C1873" s="21"/>
      <c r="D1873" s="21"/>
      <c r="E1873" s="21"/>
      <c r="F1873" s="21"/>
      <c r="G1873" s="21"/>
      <c r="L1873" s="195"/>
      <c r="M1873" s="195"/>
      <c r="X1873" s="9"/>
      <c r="Y1873" s="9"/>
      <c r="AF1873" s="9"/>
      <c r="AG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</row>
    <row r="1874" spans="1:76" s="75" customFormat="1" x14ac:dyDescent="0.2">
      <c r="A1874" s="21"/>
      <c r="B1874" s="21"/>
      <c r="C1874" s="21"/>
      <c r="D1874" s="21"/>
      <c r="E1874" s="21"/>
      <c r="F1874" s="21"/>
      <c r="G1874" s="21"/>
      <c r="L1874" s="195"/>
      <c r="M1874" s="195"/>
      <c r="X1874" s="9"/>
      <c r="Y1874" s="9"/>
      <c r="AF1874" s="9"/>
      <c r="AG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</row>
    <row r="1875" spans="1:76" s="75" customFormat="1" x14ac:dyDescent="0.2">
      <c r="A1875" s="21"/>
      <c r="B1875" s="21"/>
      <c r="C1875" s="21"/>
      <c r="D1875" s="21"/>
      <c r="E1875" s="21"/>
      <c r="F1875" s="21"/>
      <c r="G1875" s="21"/>
      <c r="L1875" s="195"/>
      <c r="M1875" s="195"/>
      <c r="X1875" s="9"/>
      <c r="Y1875" s="9"/>
      <c r="AF1875" s="9"/>
      <c r="AG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</row>
    <row r="1876" spans="1:76" s="75" customFormat="1" x14ac:dyDescent="0.2">
      <c r="A1876" s="21"/>
      <c r="B1876" s="21"/>
      <c r="C1876" s="21"/>
      <c r="D1876" s="21"/>
      <c r="E1876" s="21"/>
      <c r="F1876" s="21"/>
      <c r="G1876" s="21"/>
      <c r="L1876" s="195"/>
      <c r="M1876" s="195"/>
      <c r="X1876" s="9"/>
      <c r="Y1876" s="9"/>
      <c r="AF1876" s="9"/>
      <c r="AG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</row>
    <row r="1877" spans="1:76" s="75" customFormat="1" x14ac:dyDescent="0.2">
      <c r="A1877" s="21"/>
      <c r="B1877" s="21"/>
      <c r="C1877" s="21"/>
      <c r="D1877" s="21"/>
      <c r="E1877" s="21"/>
      <c r="F1877" s="21"/>
      <c r="G1877" s="21"/>
      <c r="L1877" s="195"/>
      <c r="M1877" s="195"/>
      <c r="X1877" s="9"/>
      <c r="Y1877" s="9"/>
      <c r="AF1877" s="9"/>
      <c r="AG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</row>
    <row r="1878" spans="1:76" s="75" customFormat="1" x14ac:dyDescent="0.2">
      <c r="A1878" s="21"/>
      <c r="B1878" s="21"/>
      <c r="C1878" s="21"/>
      <c r="D1878" s="21"/>
      <c r="E1878" s="21"/>
      <c r="F1878" s="21"/>
      <c r="G1878" s="21"/>
      <c r="L1878" s="195"/>
      <c r="M1878" s="195"/>
      <c r="X1878" s="9"/>
      <c r="Y1878" s="9"/>
      <c r="AF1878" s="9"/>
      <c r="AG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</row>
    <row r="1879" spans="1:76" s="75" customFormat="1" x14ac:dyDescent="0.2">
      <c r="A1879" s="21"/>
      <c r="B1879" s="21"/>
      <c r="C1879" s="21"/>
      <c r="D1879" s="21"/>
      <c r="E1879" s="21"/>
      <c r="F1879" s="21"/>
      <c r="G1879" s="21"/>
      <c r="L1879" s="195"/>
      <c r="M1879" s="195"/>
      <c r="X1879" s="9"/>
      <c r="Y1879" s="9"/>
      <c r="AF1879" s="9"/>
      <c r="AG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</row>
    <row r="1880" spans="1:76" s="75" customFormat="1" x14ac:dyDescent="0.2">
      <c r="A1880" s="21"/>
      <c r="B1880" s="21"/>
      <c r="C1880" s="21"/>
      <c r="D1880" s="21"/>
      <c r="E1880" s="21"/>
      <c r="F1880" s="21"/>
      <c r="G1880" s="21"/>
      <c r="L1880" s="195"/>
      <c r="M1880" s="195"/>
      <c r="X1880" s="9"/>
      <c r="Y1880" s="9"/>
      <c r="AF1880" s="9"/>
      <c r="AG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</row>
    <row r="1881" spans="1:76" s="75" customFormat="1" x14ac:dyDescent="0.2">
      <c r="A1881" s="21"/>
      <c r="B1881" s="21"/>
      <c r="C1881" s="21"/>
      <c r="D1881" s="21"/>
      <c r="E1881" s="21"/>
      <c r="F1881" s="21"/>
      <c r="G1881" s="21"/>
      <c r="L1881" s="195"/>
      <c r="M1881" s="195"/>
      <c r="X1881" s="9"/>
      <c r="Y1881" s="9"/>
      <c r="AF1881" s="9"/>
      <c r="AG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</row>
    <row r="1882" spans="1:76" s="75" customFormat="1" x14ac:dyDescent="0.2">
      <c r="A1882" s="21"/>
      <c r="B1882" s="21"/>
      <c r="C1882" s="21"/>
      <c r="D1882" s="21"/>
      <c r="E1882" s="21"/>
      <c r="F1882" s="21"/>
      <c r="G1882" s="21"/>
      <c r="L1882" s="195"/>
      <c r="M1882" s="195"/>
      <c r="X1882" s="9"/>
      <c r="Y1882" s="9"/>
      <c r="AF1882" s="9"/>
      <c r="AG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</row>
    <row r="1883" spans="1:76" s="75" customFormat="1" x14ac:dyDescent="0.2">
      <c r="A1883" s="21"/>
      <c r="B1883" s="21"/>
      <c r="C1883" s="21"/>
      <c r="D1883" s="21"/>
      <c r="E1883" s="21"/>
      <c r="F1883" s="21"/>
      <c r="G1883" s="21"/>
      <c r="L1883" s="195"/>
      <c r="M1883" s="195"/>
      <c r="X1883" s="9"/>
      <c r="Y1883" s="9"/>
      <c r="AF1883" s="9"/>
      <c r="AG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</row>
    <row r="1884" spans="1:76" s="75" customFormat="1" x14ac:dyDescent="0.2">
      <c r="A1884" s="21"/>
      <c r="B1884" s="21"/>
      <c r="C1884" s="21"/>
      <c r="D1884" s="21"/>
      <c r="E1884" s="21"/>
      <c r="F1884" s="21"/>
      <c r="G1884" s="21"/>
      <c r="L1884" s="195"/>
      <c r="M1884" s="195"/>
      <c r="X1884" s="9"/>
      <c r="Y1884" s="9"/>
      <c r="AF1884" s="9"/>
      <c r="AG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</row>
    <row r="1885" spans="1:76" s="75" customFormat="1" x14ac:dyDescent="0.2">
      <c r="A1885" s="21"/>
      <c r="B1885" s="21"/>
      <c r="C1885" s="21"/>
      <c r="D1885" s="21"/>
      <c r="E1885" s="21"/>
      <c r="F1885" s="21"/>
      <c r="G1885" s="21"/>
      <c r="L1885" s="195"/>
      <c r="M1885" s="195"/>
      <c r="X1885" s="9"/>
      <c r="Y1885" s="9"/>
      <c r="AF1885" s="9"/>
      <c r="AG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</row>
    <row r="1886" spans="1:76" s="75" customFormat="1" x14ac:dyDescent="0.2">
      <c r="A1886" s="21"/>
      <c r="B1886" s="21"/>
      <c r="C1886" s="21"/>
      <c r="D1886" s="21"/>
      <c r="E1886" s="21"/>
      <c r="F1886" s="21"/>
      <c r="G1886" s="21"/>
      <c r="L1886" s="195"/>
      <c r="M1886" s="195"/>
      <c r="X1886" s="9"/>
      <c r="Y1886" s="9"/>
      <c r="AF1886" s="9"/>
      <c r="AG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</row>
    <row r="1887" spans="1:76" s="75" customFormat="1" x14ac:dyDescent="0.2">
      <c r="A1887" s="21"/>
      <c r="B1887" s="21"/>
      <c r="C1887" s="21"/>
      <c r="D1887" s="21"/>
      <c r="E1887" s="21"/>
      <c r="F1887" s="21"/>
      <c r="G1887" s="21"/>
      <c r="L1887" s="195"/>
      <c r="M1887" s="195"/>
      <c r="X1887" s="9"/>
      <c r="Y1887" s="9"/>
      <c r="AF1887" s="9"/>
      <c r="AG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</row>
    <row r="1888" spans="1:76" s="75" customFormat="1" x14ac:dyDescent="0.2">
      <c r="A1888" s="21"/>
      <c r="B1888" s="21"/>
      <c r="C1888" s="21"/>
      <c r="D1888" s="21"/>
      <c r="E1888" s="21"/>
      <c r="F1888" s="21"/>
      <c r="G1888" s="21"/>
      <c r="L1888" s="195"/>
      <c r="M1888" s="195"/>
      <c r="X1888" s="9"/>
      <c r="Y1888" s="9"/>
      <c r="AF1888" s="9"/>
      <c r="AG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</row>
    <row r="1889" spans="1:76" s="75" customFormat="1" x14ac:dyDescent="0.2">
      <c r="A1889" s="21"/>
      <c r="B1889" s="21"/>
      <c r="C1889" s="21"/>
      <c r="D1889" s="21"/>
      <c r="E1889" s="21"/>
      <c r="F1889" s="21"/>
      <c r="G1889" s="21"/>
      <c r="L1889" s="195"/>
      <c r="M1889" s="195"/>
      <c r="X1889" s="9"/>
      <c r="Y1889" s="9"/>
      <c r="AF1889" s="9"/>
      <c r="AG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</row>
    <row r="1890" spans="1:76" s="75" customFormat="1" x14ac:dyDescent="0.2">
      <c r="A1890" s="21"/>
      <c r="B1890" s="21"/>
      <c r="C1890" s="21"/>
      <c r="D1890" s="21"/>
      <c r="E1890" s="21"/>
      <c r="F1890" s="21"/>
      <c r="G1890" s="21"/>
      <c r="L1890" s="195"/>
      <c r="M1890" s="195"/>
      <c r="X1890" s="9"/>
      <c r="Y1890" s="9"/>
      <c r="AF1890" s="9"/>
      <c r="AG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</row>
    <row r="1891" spans="1:76" s="75" customFormat="1" x14ac:dyDescent="0.2">
      <c r="A1891" s="21"/>
      <c r="B1891" s="21"/>
      <c r="C1891" s="21"/>
      <c r="D1891" s="21"/>
      <c r="E1891" s="21"/>
      <c r="F1891" s="21"/>
      <c r="G1891" s="21"/>
      <c r="L1891" s="195"/>
      <c r="M1891" s="195"/>
      <c r="X1891" s="9"/>
      <c r="Y1891" s="9"/>
      <c r="AF1891" s="9"/>
      <c r="AG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</row>
    <row r="1892" spans="1:76" s="75" customFormat="1" x14ac:dyDescent="0.2">
      <c r="A1892" s="21"/>
      <c r="B1892" s="21"/>
      <c r="C1892" s="21"/>
      <c r="D1892" s="21"/>
      <c r="E1892" s="21"/>
      <c r="F1892" s="21"/>
      <c r="G1892" s="21"/>
      <c r="L1892" s="195"/>
      <c r="M1892" s="195"/>
      <c r="X1892" s="9"/>
      <c r="Y1892" s="9"/>
      <c r="AF1892" s="9"/>
      <c r="AG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</row>
    <row r="1893" spans="1:76" s="75" customFormat="1" x14ac:dyDescent="0.2">
      <c r="A1893" s="21"/>
      <c r="B1893" s="21"/>
      <c r="C1893" s="21"/>
      <c r="D1893" s="21"/>
      <c r="E1893" s="21"/>
      <c r="F1893" s="21"/>
      <c r="G1893" s="21"/>
      <c r="L1893" s="195"/>
      <c r="M1893" s="195"/>
      <c r="X1893" s="9"/>
      <c r="Y1893" s="9"/>
      <c r="AF1893" s="9"/>
      <c r="AG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</row>
    <row r="1894" spans="1:76" s="75" customFormat="1" x14ac:dyDescent="0.2">
      <c r="A1894" s="21"/>
      <c r="B1894" s="21"/>
      <c r="C1894" s="21"/>
      <c r="D1894" s="21"/>
      <c r="E1894" s="21"/>
      <c r="F1894" s="21"/>
      <c r="G1894" s="21"/>
      <c r="L1894" s="195"/>
      <c r="M1894" s="195"/>
      <c r="X1894" s="9"/>
      <c r="Y1894" s="9"/>
      <c r="AF1894" s="9"/>
      <c r="AG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</row>
    <row r="1895" spans="1:76" s="75" customFormat="1" x14ac:dyDescent="0.2">
      <c r="A1895" s="21"/>
      <c r="B1895" s="21"/>
      <c r="C1895" s="21"/>
      <c r="D1895" s="21"/>
      <c r="E1895" s="21"/>
      <c r="F1895" s="21"/>
      <c r="G1895" s="21"/>
      <c r="L1895" s="195"/>
      <c r="M1895" s="195"/>
      <c r="X1895" s="9"/>
      <c r="Y1895" s="9"/>
      <c r="AF1895" s="9"/>
      <c r="AG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</row>
    <row r="1896" spans="1:76" s="75" customFormat="1" x14ac:dyDescent="0.2">
      <c r="A1896" s="21"/>
      <c r="B1896" s="21"/>
      <c r="C1896" s="21"/>
      <c r="D1896" s="21"/>
      <c r="E1896" s="21"/>
      <c r="F1896" s="21"/>
      <c r="G1896" s="21"/>
      <c r="L1896" s="195"/>
      <c r="M1896" s="195"/>
      <c r="X1896" s="9"/>
      <c r="Y1896" s="9"/>
      <c r="AF1896" s="9"/>
      <c r="AG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</row>
    <row r="1897" spans="1:76" s="75" customFormat="1" x14ac:dyDescent="0.2">
      <c r="A1897" s="21"/>
      <c r="B1897" s="21"/>
      <c r="C1897" s="21"/>
      <c r="D1897" s="21"/>
      <c r="E1897" s="21"/>
      <c r="F1897" s="21"/>
      <c r="G1897" s="21"/>
      <c r="L1897" s="195"/>
      <c r="M1897" s="195"/>
      <c r="X1897" s="9"/>
      <c r="Y1897" s="9"/>
      <c r="AF1897" s="9"/>
      <c r="AG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</row>
    <row r="1898" spans="1:76" s="75" customFormat="1" x14ac:dyDescent="0.2">
      <c r="A1898" s="21"/>
      <c r="B1898" s="21"/>
      <c r="C1898" s="21"/>
      <c r="D1898" s="21"/>
      <c r="E1898" s="21"/>
      <c r="F1898" s="21"/>
      <c r="G1898" s="21"/>
      <c r="L1898" s="195"/>
      <c r="M1898" s="195"/>
      <c r="X1898" s="9"/>
      <c r="Y1898" s="9"/>
      <c r="AF1898" s="9"/>
      <c r="AG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</row>
    <row r="1899" spans="1:76" s="75" customFormat="1" x14ac:dyDescent="0.2">
      <c r="A1899" s="21"/>
      <c r="B1899" s="21"/>
      <c r="C1899" s="21"/>
      <c r="D1899" s="21"/>
      <c r="E1899" s="21"/>
      <c r="F1899" s="21"/>
      <c r="G1899" s="21"/>
      <c r="L1899" s="195"/>
      <c r="M1899" s="195"/>
      <c r="X1899" s="9"/>
      <c r="Y1899" s="9"/>
      <c r="AF1899" s="9"/>
      <c r="AG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</row>
    <row r="1900" spans="1:76" s="75" customFormat="1" x14ac:dyDescent="0.2">
      <c r="A1900" s="21"/>
      <c r="B1900" s="21"/>
      <c r="C1900" s="21"/>
      <c r="D1900" s="21"/>
      <c r="E1900" s="21"/>
      <c r="F1900" s="21"/>
      <c r="G1900" s="21"/>
      <c r="L1900" s="195"/>
      <c r="M1900" s="195"/>
      <c r="X1900" s="9"/>
      <c r="Y1900" s="9"/>
      <c r="AF1900" s="9"/>
      <c r="AG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</row>
    <row r="1901" spans="1:76" s="75" customFormat="1" x14ac:dyDescent="0.2">
      <c r="A1901" s="21"/>
      <c r="B1901" s="21"/>
      <c r="C1901" s="21"/>
      <c r="D1901" s="21"/>
      <c r="E1901" s="21"/>
      <c r="F1901" s="21"/>
      <c r="G1901" s="21"/>
      <c r="L1901" s="195"/>
      <c r="M1901" s="195"/>
      <c r="X1901" s="9"/>
      <c r="Y1901" s="9"/>
      <c r="AF1901" s="9"/>
      <c r="AG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</row>
    <row r="1902" spans="1:76" s="75" customFormat="1" x14ac:dyDescent="0.2">
      <c r="A1902" s="21"/>
      <c r="B1902" s="21"/>
      <c r="C1902" s="21"/>
      <c r="D1902" s="21"/>
      <c r="E1902" s="21"/>
      <c r="F1902" s="21"/>
      <c r="G1902" s="21"/>
      <c r="L1902" s="195"/>
      <c r="M1902" s="195"/>
      <c r="X1902" s="9"/>
      <c r="Y1902" s="9"/>
      <c r="AF1902" s="9"/>
      <c r="AG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</row>
    <row r="1903" spans="1:76" s="75" customFormat="1" x14ac:dyDescent="0.2">
      <c r="A1903" s="21"/>
      <c r="B1903" s="21"/>
      <c r="C1903" s="21"/>
      <c r="D1903" s="21"/>
      <c r="E1903" s="21"/>
      <c r="F1903" s="21"/>
      <c r="G1903" s="21"/>
      <c r="L1903" s="195"/>
      <c r="M1903" s="195"/>
      <c r="X1903" s="9"/>
      <c r="Y1903" s="9"/>
      <c r="AF1903" s="9"/>
      <c r="AG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</row>
    <row r="1904" spans="1:76" s="75" customFormat="1" x14ac:dyDescent="0.2">
      <c r="A1904" s="21"/>
      <c r="B1904" s="21"/>
      <c r="C1904" s="21"/>
      <c r="D1904" s="21"/>
      <c r="E1904" s="21"/>
      <c r="F1904" s="21"/>
      <c r="G1904" s="21"/>
      <c r="L1904" s="195"/>
      <c r="M1904" s="195"/>
      <c r="X1904" s="9"/>
      <c r="Y1904" s="9"/>
      <c r="AF1904" s="9"/>
      <c r="AG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</row>
    <row r="1905" spans="1:76" s="75" customFormat="1" x14ac:dyDescent="0.2">
      <c r="A1905" s="21"/>
      <c r="B1905" s="21"/>
      <c r="C1905" s="21"/>
      <c r="D1905" s="21"/>
      <c r="E1905" s="21"/>
      <c r="F1905" s="21"/>
      <c r="G1905" s="21"/>
      <c r="L1905" s="195"/>
      <c r="M1905" s="195"/>
      <c r="X1905" s="9"/>
      <c r="Y1905" s="9"/>
      <c r="AF1905" s="9"/>
      <c r="AG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</row>
    <row r="1906" spans="1:76" s="75" customFormat="1" x14ac:dyDescent="0.2">
      <c r="A1906" s="21"/>
      <c r="B1906" s="21"/>
      <c r="C1906" s="21"/>
      <c r="D1906" s="21"/>
      <c r="E1906" s="21"/>
      <c r="F1906" s="21"/>
      <c r="G1906" s="21"/>
      <c r="L1906" s="195"/>
      <c r="M1906" s="195"/>
      <c r="X1906" s="9"/>
      <c r="Y1906" s="9"/>
      <c r="AF1906" s="9"/>
      <c r="AG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</row>
    <row r="1907" spans="1:76" s="75" customFormat="1" x14ac:dyDescent="0.2">
      <c r="A1907" s="21"/>
      <c r="B1907" s="21"/>
      <c r="C1907" s="21"/>
      <c r="D1907" s="21"/>
      <c r="E1907" s="21"/>
      <c r="F1907" s="21"/>
      <c r="G1907" s="21"/>
      <c r="L1907" s="195"/>
      <c r="M1907" s="195"/>
      <c r="X1907" s="9"/>
      <c r="Y1907" s="9"/>
      <c r="AF1907" s="9"/>
      <c r="AG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</row>
    <row r="1908" spans="1:76" s="75" customFormat="1" x14ac:dyDescent="0.2">
      <c r="A1908" s="21"/>
      <c r="B1908" s="21"/>
      <c r="C1908" s="21"/>
      <c r="D1908" s="21"/>
      <c r="E1908" s="21"/>
      <c r="F1908" s="21"/>
      <c r="G1908" s="21"/>
      <c r="L1908" s="195"/>
      <c r="M1908" s="195"/>
      <c r="X1908" s="9"/>
      <c r="Y1908" s="9"/>
      <c r="AF1908" s="9"/>
      <c r="AG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</row>
    <row r="1909" spans="1:76" s="75" customFormat="1" x14ac:dyDescent="0.2">
      <c r="A1909" s="21"/>
      <c r="B1909" s="21"/>
      <c r="C1909" s="21"/>
      <c r="D1909" s="21"/>
      <c r="E1909" s="21"/>
      <c r="F1909" s="21"/>
      <c r="G1909" s="21"/>
      <c r="L1909" s="195"/>
      <c r="M1909" s="195"/>
      <c r="X1909" s="9"/>
      <c r="Y1909" s="9"/>
      <c r="AF1909" s="9"/>
      <c r="AG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</row>
    <row r="1910" spans="1:76" s="75" customFormat="1" x14ac:dyDescent="0.2">
      <c r="A1910" s="21"/>
      <c r="B1910" s="21"/>
      <c r="C1910" s="21"/>
      <c r="D1910" s="21"/>
      <c r="E1910" s="21"/>
      <c r="F1910" s="21"/>
      <c r="G1910" s="21"/>
      <c r="L1910" s="195"/>
      <c r="M1910" s="195"/>
      <c r="X1910" s="9"/>
      <c r="Y1910" s="9"/>
      <c r="AF1910" s="9"/>
      <c r="AG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</row>
    <row r="1911" spans="1:76" s="75" customFormat="1" x14ac:dyDescent="0.2">
      <c r="A1911" s="21"/>
      <c r="B1911" s="21"/>
      <c r="C1911" s="21"/>
      <c r="D1911" s="21"/>
      <c r="E1911" s="21"/>
      <c r="F1911" s="21"/>
      <c r="G1911" s="21"/>
      <c r="L1911" s="195"/>
      <c r="M1911" s="195"/>
      <c r="X1911" s="9"/>
      <c r="Y1911" s="9"/>
      <c r="AF1911" s="9"/>
      <c r="AG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</row>
    <row r="1912" spans="1:76" s="75" customFormat="1" x14ac:dyDescent="0.2">
      <c r="A1912" s="21"/>
      <c r="B1912" s="21"/>
      <c r="C1912" s="21"/>
      <c r="D1912" s="21"/>
      <c r="E1912" s="21"/>
      <c r="F1912" s="21"/>
      <c r="G1912" s="21"/>
      <c r="L1912" s="195"/>
      <c r="M1912" s="195"/>
      <c r="X1912" s="9"/>
      <c r="Y1912" s="9"/>
      <c r="AF1912" s="9"/>
      <c r="AG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</row>
    <row r="1913" spans="1:76" s="75" customFormat="1" x14ac:dyDescent="0.2">
      <c r="A1913" s="21"/>
      <c r="B1913" s="21"/>
      <c r="C1913" s="21"/>
      <c r="D1913" s="21"/>
      <c r="E1913" s="21"/>
      <c r="F1913" s="21"/>
      <c r="G1913" s="21"/>
      <c r="L1913" s="195"/>
      <c r="M1913" s="195"/>
      <c r="X1913" s="9"/>
      <c r="Y1913" s="9"/>
      <c r="AF1913" s="9"/>
      <c r="AG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</row>
    <row r="1914" spans="1:76" s="75" customFormat="1" x14ac:dyDescent="0.2">
      <c r="A1914" s="21"/>
      <c r="B1914" s="21"/>
      <c r="C1914" s="21"/>
      <c r="D1914" s="21"/>
      <c r="E1914" s="21"/>
      <c r="F1914" s="21"/>
      <c r="G1914" s="21"/>
      <c r="L1914" s="195"/>
      <c r="M1914" s="195"/>
      <c r="X1914" s="9"/>
      <c r="Y1914" s="9"/>
      <c r="AF1914" s="9"/>
      <c r="AG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</row>
    <row r="1915" spans="1:76" s="75" customFormat="1" x14ac:dyDescent="0.2">
      <c r="A1915" s="21"/>
      <c r="B1915" s="21"/>
      <c r="C1915" s="21"/>
      <c r="D1915" s="21"/>
      <c r="E1915" s="21"/>
      <c r="F1915" s="21"/>
      <c r="G1915" s="21"/>
      <c r="L1915" s="195"/>
      <c r="M1915" s="195"/>
      <c r="X1915" s="9"/>
      <c r="Y1915" s="9"/>
      <c r="AF1915" s="9"/>
      <c r="AG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</row>
    <row r="1916" spans="1:76" s="75" customFormat="1" x14ac:dyDescent="0.2">
      <c r="A1916" s="21"/>
      <c r="B1916" s="21"/>
      <c r="C1916" s="21"/>
      <c r="D1916" s="21"/>
      <c r="E1916" s="21"/>
      <c r="F1916" s="21"/>
      <c r="G1916" s="21"/>
      <c r="L1916" s="195"/>
      <c r="M1916" s="195"/>
      <c r="X1916" s="9"/>
      <c r="Y1916" s="9"/>
      <c r="AF1916" s="9"/>
      <c r="AG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</row>
    <row r="1917" spans="1:76" s="75" customFormat="1" x14ac:dyDescent="0.2">
      <c r="A1917" s="21"/>
      <c r="B1917" s="21"/>
      <c r="C1917" s="21"/>
      <c r="D1917" s="21"/>
      <c r="E1917" s="21"/>
      <c r="F1917" s="21"/>
      <c r="G1917" s="21"/>
      <c r="L1917" s="195"/>
      <c r="M1917" s="195"/>
      <c r="X1917" s="9"/>
      <c r="Y1917" s="9"/>
      <c r="AF1917" s="9"/>
      <c r="AG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</row>
    <row r="1918" spans="1:76" s="75" customFormat="1" x14ac:dyDescent="0.2">
      <c r="A1918" s="21"/>
      <c r="B1918" s="21"/>
      <c r="C1918" s="21"/>
      <c r="D1918" s="21"/>
      <c r="E1918" s="21"/>
      <c r="F1918" s="21"/>
      <c r="G1918" s="21"/>
      <c r="L1918" s="195"/>
      <c r="M1918" s="195"/>
      <c r="X1918" s="9"/>
      <c r="Y1918" s="9"/>
      <c r="AF1918" s="9"/>
      <c r="AG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</row>
    <row r="1919" spans="1:76" s="75" customFormat="1" x14ac:dyDescent="0.2">
      <c r="A1919" s="21"/>
      <c r="B1919" s="21"/>
      <c r="C1919" s="21"/>
      <c r="D1919" s="21"/>
      <c r="E1919" s="21"/>
      <c r="F1919" s="21"/>
      <c r="G1919" s="21"/>
      <c r="L1919" s="195"/>
      <c r="M1919" s="195"/>
      <c r="X1919" s="9"/>
      <c r="Y1919" s="9"/>
      <c r="AF1919" s="9"/>
      <c r="AG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</row>
    <row r="1920" spans="1:76" s="75" customFormat="1" x14ac:dyDescent="0.2">
      <c r="A1920" s="21"/>
      <c r="B1920" s="21"/>
      <c r="C1920" s="21"/>
      <c r="D1920" s="21"/>
      <c r="E1920" s="21"/>
      <c r="F1920" s="21"/>
      <c r="G1920" s="21"/>
      <c r="L1920" s="195"/>
      <c r="M1920" s="195"/>
      <c r="X1920" s="9"/>
      <c r="Y1920" s="9"/>
      <c r="AF1920" s="9"/>
      <c r="AG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</row>
    <row r="1921" spans="1:76" s="75" customFormat="1" x14ac:dyDescent="0.2">
      <c r="A1921" s="21"/>
      <c r="B1921" s="21"/>
      <c r="C1921" s="21"/>
      <c r="D1921" s="21"/>
      <c r="E1921" s="21"/>
      <c r="F1921" s="21"/>
      <c r="G1921" s="21"/>
      <c r="L1921" s="195"/>
      <c r="M1921" s="195"/>
      <c r="X1921" s="9"/>
      <c r="Y1921" s="9"/>
      <c r="AF1921" s="9"/>
      <c r="AG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</row>
    <row r="1922" spans="1:76" s="75" customFormat="1" x14ac:dyDescent="0.2">
      <c r="A1922" s="21"/>
      <c r="B1922" s="21"/>
      <c r="C1922" s="21"/>
      <c r="D1922" s="21"/>
      <c r="E1922" s="21"/>
      <c r="F1922" s="21"/>
      <c r="G1922" s="21"/>
      <c r="L1922" s="195"/>
      <c r="M1922" s="195"/>
      <c r="X1922" s="9"/>
      <c r="Y1922" s="9"/>
      <c r="AF1922" s="9"/>
      <c r="AG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</row>
    <row r="1923" spans="1:76" s="75" customFormat="1" x14ac:dyDescent="0.2">
      <c r="A1923" s="21"/>
      <c r="B1923" s="21"/>
      <c r="C1923" s="21"/>
      <c r="D1923" s="21"/>
      <c r="E1923" s="21"/>
      <c r="F1923" s="21"/>
      <c r="G1923" s="21"/>
      <c r="L1923" s="195"/>
      <c r="M1923" s="195"/>
      <c r="X1923" s="9"/>
      <c r="Y1923" s="9"/>
      <c r="AF1923" s="9"/>
      <c r="AG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</row>
    <row r="1924" spans="1:76" s="75" customFormat="1" x14ac:dyDescent="0.2">
      <c r="A1924" s="21"/>
      <c r="B1924" s="21"/>
      <c r="C1924" s="21"/>
      <c r="D1924" s="21"/>
      <c r="E1924" s="21"/>
      <c r="F1924" s="21"/>
      <c r="G1924" s="21"/>
      <c r="L1924" s="195"/>
      <c r="M1924" s="195"/>
      <c r="X1924" s="9"/>
      <c r="Y1924" s="9"/>
      <c r="AF1924" s="9"/>
      <c r="AG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</row>
    <row r="1925" spans="1:76" s="75" customFormat="1" x14ac:dyDescent="0.2">
      <c r="A1925" s="21"/>
      <c r="B1925" s="21"/>
      <c r="C1925" s="21"/>
      <c r="D1925" s="21"/>
      <c r="E1925" s="21"/>
      <c r="F1925" s="21"/>
      <c r="G1925" s="21"/>
      <c r="L1925" s="195"/>
      <c r="M1925" s="195"/>
      <c r="X1925" s="9"/>
      <c r="Y1925" s="9"/>
      <c r="AF1925" s="9"/>
      <c r="AG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</row>
    <row r="1926" spans="1:76" s="75" customFormat="1" x14ac:dyDescent="0.2">
      <c r="A1926" s="21"/>
      <c r="B1926" s="21"/>
      <c r="C1926" s="21"/>
      <c r="D1926" s="21"/>
      <c r="E1926" s="21"/>
      <c r="F1926" s="21"/>
      <c r="G1926" s="21"/>
      <c r="L1926" s="195"/>
      <c r="M1926" s="195"/>
      <c r="X1926" s="9"/>
      <c r="Y1926" s="9"/>
      <c r="AF1926" s="9"/>
      <c r="AG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</row>
    <row r="1927" spans="1:76" s="75" customFormat="1" x14ac:dyDescent="0.2">
      <c r="A1927" s="21"/>
      <c r="B1927" s="21"/>
      <c r="C1927" s="21"/>
      <c r="D1927" s="21"/>
      <c r="E1927" s="21"/>
      <c r="F1927" s="21"/>
      <c r="G1927" s="21"/>
      <c r="L1927" s="195"/>
      <c r="M1927" s="195"/>
      <c r="X1927" s="9"/>
      <c r="Y1927" s="9"/>
      <c r="AF1927" s="9"/>
      <c r="AG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</row>
    <row r="1928" spans="1:76" s="75" customFormat="1" x14ac:dyDescent="0.2">
      <c r="A1928" s="21"/>
      <c r="B1928" s="21"/>
      <c r="C1928" s="21"/>
      <c r="D1928" s="21"/>
      <c r="E1928" s="21"/>
      <c r="F1928" s="21"/>
      <c r="G1928" s="21"/>
      <c r="L1928" s="195"/>
      <c r="M1928" s="195"/>
      <c r="X1928" s="9"/>
      <c r="Y1928" s="9"/>
      <c r="AF1928" s="9"/>
      <c r="AG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</row>
    <row r="1929" spans="1:76" s="75" customFormat="1" x14ac:dyDescent="0.2">
      <c r="A1929" s="21"/>
      <c r="B1929" s="21"/>
      <c r="C1929" s="21"/>
      <c r="D1929" s="21"/>
      <c r="E1929" s="21"/>
      <c r="F1929" s="21"/>
      <c r="G1929" s="21"/>
      <c r="L1929" s="195"/>
      <c r="M1929" s="195"/>
      <c r="X1929" s="9"/>
      <c r="Y1929" s="9"/>
      <c r="AF1929" s="9"/>
      <c r="AG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</row>
    <row r="1930" spans="1:76" s="75" customFormat="1" x14ac:dyDescent="0.2">
      <c r="A1930" s="21"/>
      <c r="B1930" s="21"/>
      <c r="C1930" s="21"/>
      <c r="D1930" s="21"/>
      <c r="E1930" s="21"/>
      <c r="F1930" s="21"/>
      <c r="G1930" s="21"/>
      <c r="L1930" s="195"/>
      <c r="M1930" s="195"/>
      <c r="X1930" s="9"/>
      <c r="Y1930" s="9"/>
      <c r="AF1930" s="9"/>
      <c r="AG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</row>
    <row r="1931" spans="1:76" s="75" customFormat="1" x14ac:dyDescent="0.2">
      <c r="A1931" s="21"/>
      <c r="B1931" s="21"/>
      <c r="C1931" s="21"/>
      <c r="D1931" s="21"/>
      <c r="E1931" s="21"/>
      <c r="F1931" s="21"/>
      <c r="G1931" s="21"/>
      <c r="L1931" s="195"/>
      <c r="M1931" s="195"/>
      <c r="X1931" s="9"/>
      <c r="Y1931" s="9"/>
      <c r="AF1931" s="9"/>
      <c r="AG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</row>
    <row r="1932" spans="1:76" s="75" customFormat="1" x14ac:dyDescent="0.2">
      <c r="A1932" s="21"/>
      <c r="B1932" s="21"/>
      <c r="C1932" s="21"/>
      <c r="D1932" s="21"/>
      <c r="E1932" s="21"/>
      <c r="F1932" s="21"/>
      <c r="G1932" s="21"/>
      <c r="L1932" s="195"/>
      <c r="M1932" s="195"/>
      <c r="X1932" s="9"/>
      <c r="Y1932" s="9"/>
      <c r="AF1932" s="9"/>
      <c r="AG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</row>
    <row r="1933" spans="1:76" s="75" customFormat="1" x14ac:dyDescent="0.2">
      <c r="A1933" s="21"/>
      <c r="B1933" s="21"/>
      <c r="C1933" s="21"/>
      <c r="D1933" s="21"/>
      <c r="E1933" s="21"/>
      <c r="F1933" s="21"/>
      <c r="G1933" s="21"/>
      <c r="L1933" s="195"/>
      <c r="M1933" s="195"/>
      <c r="X1933" s="9"/>
      <c r="Y1933" s="9"/>
      <c r="AF1933" s="9"/>
      <c r="AG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</row>
    <row r="1934" spans="1:76" s="75" customFormat="1" x14ac:dyDescent="0.2">
      <c r="A1934" s="21"/>
      <c r="B1934" s="21"/>
      <c r="C1934" s="21"/>
      <c r="D1934" s="21"/>
      <c r="E1934" s="21"/>
      <c r="F1934" s="21"/>
      <c r="G1934" s="21"/>
      <c r="L1934" s="195"/>
      <c r="M1934" s="195"/>
      <c r="X1934" s="9"/>
      <c r="Y1934" s="9"/>
      <c r="AF1934" s="9"/>
      <c r="AG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</row>
    <row r="1935" spans="1:76" s="75" customFormat="1" x14ac:dyDescent="0.2">
      <c r="A1935" s="21"/>
      <c r="B1935" s="21"/>
      <c r="C1935" s="21"/>
      <c r="D1935" s="21"/>
      <c r="E1935" s="21"/>
      <c r="F1935" s="21"/>
      <c r="G1935" s="21"/>
      <c r="L1935" s="195"/>
      <c r="M1935" s="195"/>
      <c r="X1935" s="9"/>
      <c r="Y1935" s="9"/>
      <c r="AF1935" s="9"/>
      <c r="AG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</row>
    <row r="1936" spans="1:76" s="75" customFormat="1" x14ac:dyDescent="0.2">
      <c r="A1936" s="21"/>
      <c r="B1936" s="21"/>
      <c r="C1936" s="21"/>
      <c r="D1936" s="21"/>
      <c r="E1936" s="21"/>
      <c r="F1936" s="21"/>
      <c r="G1936" s="21"/>
      <c r="L1936" s="195"/>
      <c r="M1936" s="195"/>
      <c r="X1936" s="9"/>
      <c r="Y1936" s="9"/>
      <c r="AF1936" s="9"/>
      <c r="AG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</row>
    <row r="1937" spans="1:76" s="75" customFormat="1" x14ac:dyDescent="0.2">
      <c r="A1937" s="21"/>
      <c r="B1937" s="21"/>
      <c r="C1937" s="21"/>
      <c r="D1937" s="21"/>
      <c r="E1937" s="21"/>
      <c r="F1937" s="21"/>
      <c r="G1937" s="21"/>
      <c r="L1937" s="195"/>
      <c r="M1937" s="195"/>
      <c r="X1937" s="9"/>
      <c r="Y1937" s="9"/>
      <c r="AF1937" s="9"/>
      <c r="AG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</row>
    <row r="1938" spans="1:76" s="75" customFormat="1" x14ac:dyDescent="0.2">
      <c r="A1938" s="21"/>
      <c r="B1938" s="21"/>
      <c r="C1938" s="21"/>
      <c r="D1938" s="21"/>
      <c r="E1938" s="21"/>
      <c r="F1938" s="21"/>
      <c r="G1938" s="21"/>
      <c r="L1938" s="195"/>
      <c r="M1938" s="195"/>
      <c r="X1938" s="9"/>
      <c r="Y1938" s="9"/>
      <c r="AF1938" s="9"/>
      <c r="AG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</row>
    <row r="1939" spans="1:76" s="75" customFormat="1" x14ac:dyDescent="0.2">
      <c r="A1939" s="21"/>
      <c r="B1939" s="21"/>
      <c r="C1939" s="21"/>
      <c r="D1939" s="21"/>
      <c r="E1939" s="21"/>
      <c r="F1939" s="21"/>
      <c r="G1939" s="21"/>
      <c r="L1939" s="195"/>
      <c r="M1939" s="195"/>
      <c r="X1939" s="9"/>
      <c r="Y1939" s="9"/>
      <c r="AF1939" s="9"/>
      <c r="AG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</row>
    <row r="1940" spans="1:76" s="75" customFormat="1" x14ac:dyDescent="0.2">
      <c r="A1940" s="21"/>
      <c r="B1940" s="21"/>
      <c r="C1940" s="21"/>
      <c r="D1940" s="21"/>
      <c r="E1940" s="21"/>
      <c r="F1940" s="21"/>
      <c r="G1940" s="21"/>
      <c r="L1940" s="195"/>
      <c r="M1940" s="195"/>
      <c r="X1940" s="9"/>
      <c r="Y1940" s="9"/>
      <c r="AF1940" s="9"/>
      <c r="AG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</row>
    <row r="1941" spans="1:76" s="75" customFormat="1" x14ac:dyDescent="0.2">
      <c r="A1941" s="21"/>
      <c r="B1941" s="21"/>
      <c r="C1941" s="21"/>
      <c r="D1941" s="21"/>
      <c r="E1941" s="21"/>
      <c r="F1941" s="21"/>
      <c r="G1941" s="21"/>
      <c r="L1941" s="195"/>
      <c r="M1941" s="195"/>
      <c r="X1941" s="9"/>
      <c r="Y1941" s="9"/>
      <c r="AF1941" s="9"/>
      <c r="AG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</row>
    <row r="1942" spans="1:76" s="75" customFormat="1" x14ac:dyDescent="0.2">
      <c r="A1942" s="21"/>
      <c r="B1942" s="21"/>
      <c r="C1942" s="21"/>
      <c r="D1942" s="21"/>
      <c r="E1942" s="21"/>
      <c r="F1942" s="21"/>
      <c r="G1942" s="21"/>
      <c r="L1942" s="195"/>
      <c r="M1942" s="195"/>
      <c r="X1942" s="9"/>
      <c r="Y1942" s="9"/>
      <c r="AF1942" s="9"/>
      <c r="AG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</row>
    <row r="1943" spans="1:76" s="75" customFormat="1" x14ac:dyDescent="0.2">
      <c r="A1943" s="21"/>
      <c r="B1943" s="21"/>
      <c r="C1943" s="21"/>
      <c r="D1943" s="21"/>
      <c r="E1943" s="21"/>
      <c r="F1943" s="21"/>
      <c r="G1943" s="21"/>
      <c r="L1943" s="195"/>
      <c r="M1943" s="195"/>
      <c r="X1943" s="9"/>
      <c r="Y1943" s="9"/>
      <c r="AF1943" s="9"/>
      <c r="AG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</row>
    <row r="1944" spans="1:76" s="75" customFormat="1" x14ac:dyDescent="0.2">
      <c r="A1944" s="21"/>
      <c r="B1944" s="21"/>
      <c r="C1944" s="21"/>
      <c r="D1944" s="21"/>
      <c r="E1944" s="21"/>
      <c r="F1944" s="21"/>
      <c r="G1944" s="21"/>
      <c r="L1944" s="195"/>
      <c r="M1944" s="195"/>
      <c r="X1944" s="9"/>
      <c r="Y1944" s="9"/>
      <c r="AF1944" s="9"/>
      <c r="AG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</row>
    <row r="1945" spans="1:76" s="75" customFormat="1" x14ac:dyDescent="0.2">
      <c r="A1945" s="21"/>
      <c r="B1945" s="21"/>
      <c r="C1945" s="21"/>
      <c r="D1945" s="21"/>
      <c r="E1945" s="21"/>
      <c r="F1945" s="21"/>
      <c r="G1945" s="21"/>
      <c r="L1945" s="195"/>
      <c r="M1945" s="195"/>
      <c r="X1945" s="9"/>
      <c r="Y1945" s="9"/>
      <c r="AF1945" s="9"/>
      <c r="AG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</row>
    <row r="1946" spans="1:76" s="75" customFormat="1" x14ac:dyDescent="0.2">
      <c r="A1946" s="21"/>
      <c r="B1946" s="21"/>
      <c r="C1946" s="21"/>
      <c r="D1946" s="21"/>
      <c r="E1946" s="21"/>
      <c r="F1946" s="21"/>
      <c r="G1946" s="21"/>
      <c r="L1946" s="195"/>
      <c r="M1946" s="195"/>
      <c r="X1946" s="9"/>
      <c r="Y1946" s="9"/>
      <c r="AF1946" s="9"/>
      <c r="AG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</row>
    <row r="1947" spans="1:76" s="75" customFormat="1" x14ac:dyDescent="0.2">
      <c r="A1947" s="21"/>
      <c r="B1947" s="21"/>
      <c r="C1947" s="21"/>
      <c r="D1947" s="21"/>
      <c r="E1947" s="21"/>
      <c r="F1947" s="21"/>
      <c r="G1947" s="21"/>
      <c r="L1947" s="195"/>
      <c r="M1947" s="195"/>
      <c r="X1947" s="9"/>
      <c r="Y1947" s="9"/>
      <c r="AF1947" s="9"/>
      <c r="AG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</row>
    <row r="1948" spans="1:76" s="75" customFormat="1" x14ac:dyDescent="0.2">
      <c r="A1948" s="21"/>
      <c r="B1948" s="21"/>
      <c r="C1948" s="21"/>
      <c r="D1948" s="21"/>
      <c r="E1948" s="21"/>
      <c r="F1948" s="21"/>
      <c r="G1948" s="21"/>
      <c r="L1948" s="195"/>
      <c r="M1948" s="195"/>
      <c r="X1948" s="9"/>
      <c r="Y1948" s="9"/>
      <c r="AF1948" s="9"/>
      <c r="AG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</row>
    <row r="1949" spans="1:76" s="75" customFormat="1" x14ac:dyDescent="0.2">
      <c r="A1949" s="21"/>
      <c r="B1949" s="21"/>
      <c r="C1949" s="21"/>
      <c r="D1949" s="21"/>
      <c r="E1949" s="21"/>
      <c r="F1949" s="21"/>
      <c r="G1949" s="21"/>
      <c r="L1949" s="195"/>
      <c r="M1949" s="195"/>
      <c r="X1949" s="9"/>
      <c r="Y1949" s="9"/>
      <c r="AF1949" s="9"/>
      <c r="AG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</row>
    <row r="1950" spans="1:76" s="75" customFormat="1" x14ac:dyDescent="0.2">
      <c r="A1950" s="21"/>
      <c r="B1950" s="21"/>
      <c r="C1950" s="21"/>
      <c r="D1950" s="21"/>
      <c r="E1950" s="21"/>
      <c r="F1950" s="21"/>
      <c r="G1950" s="21"/>
      <c r="L1950" s="195"/>
      <c r="M1950" s="195"/>
      <c r="X1950" s="9"/>
      <c r="Y1950" s="9"/>
      <c r="AF1950" s="9"/>
      <c r="AG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</row>
    <row r="1951" spans="1:76" s="75" customFormat="1" x14ac:dyDescent="0.2">
      <c r="A1951" s="21"/>
      <c r="B1951" s="21"/>
      <c r="C1951" s="21"/>
      <c r="D1951" s="21"/>
      <c r="E1951" s="21"/>
      <c r="F1951" s="21"/>
      <c r="G1951" s="21"/>
      <c r="L1951" s="195"/>
      <c r="M1951" s="195"/>
      <c r="X1951" s="9"/>
      <c r="Y1951" s="9"/>
      <c r="AF1951" s="9"/>
      <c r="AG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</row>
    <row r="1952" spans="1:76" s="75" customFormat="1" x14ac:dyDescent="0.2">
      <c r="A1952" s="21"/>
      <c r="B1952" s="21"/>
      <c r="C1952" s="21"/>
      <c r="D1952" s="21"/>
      <c r="E1952" s="21"/>
      <c r="F1952" s="21"/>
      <c r="G1952" s="21"/>
      <c r="L1952" s="195"/>
      <c r="M1952" s="195"/>
      <c r="X1952" s="9"/>
      <c r="Y1952" s="9"/>
      <c r="AF1952" s="9"/>
      <c r="AG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</row>
    <row r="1953" spans="1:76" s="75" customFormat="1" x14ac:dyDescent="0.2">
      <c r="A1953" s="21"/>
      <c r="B1953" s="21"/>
      <c r="C1953" s="21"/>
      <c r="D1953" s="21"/>
      <c r="E1953" s="21"/>
      <c r="F1953" s="21"/>
      <c r="G1953" s="21"/>
      <c r="L1953" s="195"/>
      <c r="M1953" s="195"/>
      <c r="X1953" s="9"/>
      <c r="Y1953" s="9"/>
      <c r="AF1953" s="9"/>
      <c r="AG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</row>
    <row r="1954" spans="1:76" s="75" customFormat="1" x14ac:dyDescent="0.2">
      <c r="A1954" s="21"/>
      <c r="B1954" s="21"/>
      <c r="C1954" s="21"/>
      <c r="D1954" s="21"/>
      <c r="E1954" s="21"/>
      <c r="F1954" s="21"/>
      <c r="G1954" s="21"/>
      <c r="L1954" s="195"/>
      <c r="M1954" s="195"/>
      <c r="X1954" s="9"/>
      <c r="Y1954" s="9"/>
      <c r="AF1954" s="9"/>
      <c r="AG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</row>
    <row r="1955" spans="1:76" s="75" customFormat="1" x14ac:dyDescent="0.2">
      <c r="A1955" s="21"/>
      <c r="B1955" s="21"/>
      <c r="C1955" s="21"/>
      <c r="D1955" s="21"/>
      <c r="E1955" s="21"/>
      <c r="F1955" s="21"/>
      <c r="G1955" s="21"/>
      <c r="L1955" s="195"/>
      <c r="M1955" s="195"/>
      <c r="X1955" s="9"/>
      <c r="Y1955" s="9"/>
      <c r="AF1955" s="9"/>
      <c r="AG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</row>
    <row r="1956" spans="1:76" s="75" customFormat="1" x14ac:dyDescent="0.2">
      <c r="A1956" s="21"/>
      <c r="B1956" s="21"/>
      <c r="C1956" s="21"/>
      <c r="D1956" s="21"/>
      <c r="E1956" s="21"/>
      <c r="F1956" s="21"/>
      <c r="G1956" s="21"/>
      <c r="L1956" s="195"/>
      <c r="M1956" s="195"/>
      <c r="X1956" s="9"/>
      <c r="Y1956" s="9"/>
      <c r="AF1956" s="9"/>
      <c r="AG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</row>
    <row r="1957" spans="1:76" s="75" customFormat="1" x14ac:dyDescent="0.2">
      <c r="A1957" s="21"/>
      <c r="B1957" s="21"/>
      <c r="C1957" s="21"/>
      <c r="D1957" s="21"/>
      <c r="E1957" s="21"/>
      <c r="F1957" s="21"/>
      <c r="G1957" s="21"/>
      <c r="L1957" s="195"/>
      <c r="M1957" s="195"/>
      <c r="X1957" s="9"/>
      <c r="Y1957" s="9"/>
      <c r="AF1957" s="9"/>
      <c r="AG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</row>
    <row r="1958" spans="1:76" s="75" customFormat="1" x14ac:dyDescent="0.2">
      <c r="A1958" s="21"/>
      <c r="B1958" s="21"/>
      <c r="C1958" s="21"/>
      <c r="D1958" s="21"/>
      <c r="E1958" s="21"/>
      <c r="F1958" s="21"/>
      <c r="G1958" s="21"/>
      <c r="L1958" s="195"/>
      <c r="M1958" s="195"/>
      <c r="X1958" s="9"/>
      <c r="Y1958" s="9"/>
      <c r="AF1958" s="9"/>
      <c r="AG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</row>
    <row r="1959" spans="1:76" s="75" customFormat="1" x14ac:dyDescent="0.2">
      <c r="A1959" s="21"/>
      <c r="B1959" s="21"/>
      <c r="C1959" s="21"/>
      <c r="D1959" s="21"/>
      <c r="E1959" s="21"/>
      <c r="F1959" s="21"/>
      <c r="G1959" s="21"/>
      <c r="L1959" s="195"/>
      <c r="M1959" s="195"/>
      <c r="X1959" s="9"/>
      <c r="Y1959" s="9"/>
      <c r="AF1959" s="9"/>
      <c r="AG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</row>
    <row r="1960" spans="1:76" s="75" customFormat="1" x14ac:dyDescent="0.2">
      <c r="A1960" s="21"/>
      <c r="B1960" s="21"/>
      <c r="C1960" s="21"/>
      <c r="D1960" s="21"/>
      <c r="E1960" s="21"/>
      <c r="F1960" s="21"/>
      <c r="G1960" s="21"/>
      <c r="L1960" s="195"/>
      <c r="M1960" s="195"/>
      <c r="X1960" s="9"/>
      <c r="Y1960" s="9"/>
      <c r="AF1960" s="9"/>
      <c r="AG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</row>
    <row r="1961" spans="1:76" s="75" customFormat="1" x14ac:dyDescent="0.2">
      <c r="A1961" s="21"/>
      <c r="B1961" s="21"/>
      <c r="C1961" s="21"/>
      <c r="D1961" s="21"/>
      <c r="E1961" s="21"/>
      <c r="F1961" s="21"/>
      <c r="G1961" s="21"/>
      <c r="L1961" s="195"/>
      <c r="M1961" s="195"/>
      <c r="X1961" s="9"/>
      <c r="Y1961" s="9"/>
      <c r="AF1961" s="9"/>
      <c r="AG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</row>
    <row r="1962" spans="1:76" s="75" customFormat="1" x14ac:dyDescent="0.2">
      <c r="A1962" s="21"/>
      <c r="B1962" s="21"/>
      <c r="C1962" s="21"/>
      <c r="D1962" s="21"/>
      <c r="E1962" s="21"/>
      <c r="F1962" s="21"/>
      <c r="G1962" s="21"/>
      <c r="L1962" s="195"/>
      <c r="M1962" s="195"/>
      <c r="X1962" s="9"/>
      <c r="Y1962" s="9"/>
      <c r="AF1962" s="9"/>
      <c r="AG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</row>
    <row r="1963" spans="1:76" s="75" customFormat="1" x14ac:dyDescent="0.2">
      <c r="A1963" s="21"/>
      <c r="B1963" s="21"/>
      <c r="C1963" s="21"/>
      <c r="D1963" s="21"/>
      <c r="E1963" s="21"/>
      <c r="F1963" s="21"/>
      <c r="G1963" s="21"/>
      <c r="L1963" s="195"/>
      <c r="M1963" s="195"/>
      <c r="X1963" s="9"/>
      <c r="Y1963" s="9"/>
      <c r="AF1963" s="9"/>
      <c r="AG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</row>
    <row r="1964" spans="1:76" s="75" customFormat="1" x14ac:dyDescent="0.2">
      <c r="A1964" s="21"/>
      <c r="B1964" s="21"/>
      <c r="C1964" s="21"/>
      <c r="D1964" s="21"/>
      <c r="E1964" s="21"/>
      <c r="F1964" s="21"/>
      <c r="G1964" s="21"/>
      <c r="L1964" s="195"/>
      <c r="M1964" s="195"/>
      <c r="X1964" s="9"/>
      <c r="Y1964" s="9"/>
      <c r="AF1964" s="9"/>
      <c r="AG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</row>
    <row r="1965" spans="1:76" s="75" customFormat="1" x14ac:dyDescent="0.2">
      <c r="A1965" s="21"/>
      <c r="B1965" s="21"/>
      <c r="C1965" s="21"/>
      <c r="D1965" s="21"/>
      <c r="E1965" s="21"/>
      <c r="F1965" s="21"/>
      <c r="G1965" s="21"/>
      <c r="L1965" s="195"/>
      <c r="M1965" s="195"/>
      <c r="X1965" s="9"/>
      <c r="Y1965" s="9"/>
      <c r="AF1965" s="9"/>
      <c r="AG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</row>
    <row r="1966" spans="1:76" s="75" customFormat="1" x14ac:dyDescent="0.2">
      <c r="A1966" s="21"/>
      <c r="B1966" s="21"/>
      <c r="C1966" s="21"/>
      <c r="D1966" s="21"/>
      <c r="E1966" s="21"/>
      <c r="F1966" s="21"/>
      <c r="G1966" s="21"/>
      <c r="L1966" s="195"/>
      <c r="M1966" s="195"/>
      <c r="X1966" s="9"/>
      <c r="Y1966" s="9"/>
      <c r="AF1966" s="9"/>
      <c r="AG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</row>
    <row r="1967" spans="1:76" s="75" customFormat="1" x14ac:dyDescent="0.2">
      <c r="A1967" s="21"/>
      <c r="B1967" s="21"/>
      <c r="C1967" s="21"/>
      <c r="D1967" s="21"/>
      <c r="E1967" s="21"/>
      <c r="F1967" s="21"/>
      <c r="G1967" s="21"/>
      <c r="L1967" s="195"/>
      <c r="M1967" s="195"/>
      <c r="X1967" s="9"/>
      <c r="Y1967" s="9"/>
      <c r="AF1967" s="9"/>
      <c r="AG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</row>
    <row r="1968" spans="1:76" s="75" customFormat="1" x14ac:dyDescent="0.2">
      <c r="A1968" s="21"/>
      <c r="B1968" s="21"/>
      <c r="C1968" s="21"/>
      <c r="D1968" s="21"/>
      <c r="E1968" s="21"/>
      <c r="F1968" s="21"/>
      <c r="G1968" s="21"/>
      <c r="L1968" s="195"/>
      <c r="M1968" s="195"/>
      <c r="X1968" s="9"/>
      <c r="Y1968" s="9"/>
      <c r="AF1968" s="9"/>
      <c r="AG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</row>
    <row r="1969" spans="1:76" s="75" customFormat="1" x14ac:dyDescent="0.2">
      <c r="A1969" s="21"/>
      <c r="B1969" s="21"/>
      <c r="C1969" s="21"/>
      <c r="D1969" s="21"/>
      <c r="E1969" s="21"/>
      <c r="F1969" s="21"/>
      <c r="G1969" s="21"/>
      <c r="L1969" s="195"/>
      <c r="M1969" s="195"/>
      <c r="X1969" s="9"/>
      <c r="Y1969" s="9"/>
      <c r="AF1969" s="9"/>
      <c r="AG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</row>
    <row r="1970" spans="1:76" s="75" customFormat="1" x14ac:dyDescent="0.2">
      <c r="A1970" s="21"/>
      <c r="B1970" s="21"/>
      <c r="C1970" s="21"/>
      <c r="D1970" s="21"/>
      <c r="E1970" s="21"/>
      <c r="F1970" s="21"/>
      <c r="G1970" s="21"/>
      <c r="L1970" s="195"/>
      <c r="M1970" s="195"/>
      <c r="X1970" s="9"/>
      <c r="Y1970" s="9"/>
      <c r="AF1970" s="9"/>
      <c r="AG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</row>
    <row r="1971" spans="1:76" s="75" customFormat="1" x14ac:dyDescent="0.2">
      <c r="A1971" s="21"/>
      <c r="B1971" s="21"/>
      <c r="C1971" s="21"/>
      <c r="D1971" s="21"/>
      <c r="E1971" s="21"/>
      <c r="F1971" s="21"/>
      <c r="G1971" s="21"/>
      <c r="L1971" s="195"/>
      <c r="M1971" s="195"/>
      <c r="X1971" s="9"/>
      <c r="Y1971" s="9"/>
      <c r="AF1971" s="9"/>
      <c r="AG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</row>
    <row r="1972" spans="1:76" s="75" customFormat="1" x14ac:dyDescent="0.2">
      <c r="A1972" s="21"/>
      <c r="B1972" s="21"/>
      <c r="C1972" s="21"/>
      <c r="D1972" s="21"/>
      <c r="E1972" s="21"/>
      <c r="F1972" s="21"/>
      <c r="G1972" s="21"/>
      <c r="L1972" s="195"/>
      <c r="M1972" s="195"/>
      <c r="X1972" s="9"/>
      <c r="Y1972" s="9"/>
      <c r="AF1972" s="9"/>
      <c r="AG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</row>
    <row r="1973" spans="1:76" s="75" customFormat="1" x14ac:dyDescent="0.2">
      <c r="A1973" s="21"/>
      <c r="B1973" s="21"/>
      <c r="C1973" s="21"/>
      <c r="D1973" s="21"/>
      <c r="E1973" s="21"/>
      <c r="F1973" s="21"/>
      <c r="G1973" s="21"/>
      <c r="L1973" s="195"/>
      <c r="M1973" s="195"/>
      <c r="X1973" s="9"/>
      <c r="Y1973" s="9"/>
      <c r="AF1973" s="9"/>
      <c r="AG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</row>
  </sheetData>
  <mergeCells count="39">
    <mergeCell ref="J4:K4"/>
    <mergeCell ref="J5:K5"/>
    <mergeCell ref="C6:H6"/>
    <mergeCell ref="J6:K6"/>
    <mergeCell ref="C8:H8"/>
    <mergeCell ref="J8:K8"/>
    <mergeCell ref="C10:H10"/>
    <mergeCell ref="C12:H12"/>
    <mergeCell ref="J14:K14"/>
    <mergeCell ref="H15:I15"/>
    <mergeCell ref="J15:K15"/>
    <mergeCell ref="H16:I16"/>
    <mergeCell ref="J16:K16"/>
    <mergeCell ref="H17:I17"/>
    <mergeCell ref="J17:K17"/>
    <mergeCell ref="D21:J21"/>
    <mergeCell ref="E27:G27"/>
    <mergeCell ref="H27:J27"/>
    <mergeCell ref="E30:G30"/>
    <mergeCell ref="H30:J30"/>
    <mergeCell ref="A33:B33"/>
    <mergeCell ref="C33:C35"/>
    <mergeCell ref="D33:D35"/>
    <mergeCell ref="E33:E35"/>
    <mergeCell ref="F33:F35"/>
    <mergeCell ref="G33:G35"/>
    <mergeCell ref="H33:H35"/>
    <mergeCell ref="I33:M33"/>
    <mergeCell ref="N33:O34"/>
    <mergeCell ref="A34:A35"/>
    <mergeCell ref="B34:B35"/>
    <mergeCell ref="I34:K34"/>
    <mergeCell ref="L34:M34"/>
    <mergeCell ref="A133:E133"/>
    <mergeCell ref="A37:O37"/>
    <mergeCell ref="A57:O57"/>
    <mergeCell ref="A76:O76"/>
    <mergeCell ref="A95:O95"/>
    <mergeCell ref="A114:O114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424F-33DA-4A79-9FAB-457F94D53FA8}">
  <sheetPr>
    <pageSetUpPr autoPageBreaks="0"/>
  </sheetPr>
  <dimension ref="A1:BY234"/>
  <sheetViews>
    <sheetView showGridLines="0" topLeftCell="A33" zoomScaleNormal="100" zoomScaleSheetLayoutView="100" workbookViewId="0">
      <pane ySplit="4" topLeftCell="A52" activePane="bottomLeft" state="frozen"/>
      <selection activeCell="A33" sqref="A33"/>
      <selection pane="bottomLeft" activeCell="U43" sqref="U43"/>
    </sheetView>
  </sheetViews>
  <sheetFormatPr defaultColWidth="9.140625" defaultRowHeight="12.75" outlineLevelRow="1" outlineLevelCol="1" x14ac:dyDescent="0.2"/>
  <cols>
    <col min="1" max="1" width="4.7109375" style="145" customWidth="1"/>
    <col min="2" max="2" width="4.7109375" style="140" customWidth="1"/>
    <col min="3" max="3" width="30.7109375" style="141" customWidth="1"/>
    <col min="4" max="4" width="10.7109375" style="166" customWidth="1"/>
    <col min="5" max="5" width="8.42578125" style="143" customWidth="1"/>
    <col min="6" max="6" width="9.28515625" style="143" customWidth="1"/>
    <col min="7" max="7" width="9.140625" style="143" customWidth="1"/>
    <col min="8" max="8" width="9.140625" style="167" customWidth="1"/>
    <col min="9" max="9" width="9.140625" style="167" hidden="1" customWidth="1" outlineLevel="1"/>
    <col min="10" max="20" width="9.140625" style="154" hidden="1" customWidth="1" outlineLevel="1"/>
    <col min="21" max="21" width="9.140625" style="178" collapsed="1"/>
    <col min="22" max="22" width="9.140625" style="178"/>
    <col min="23" max="16384" width="9.140625" style="154"/>
  </cols>
  <sheetData>
    <row r="1" spans="1:77" s="99" customFormat="1" hidden="1" x14ac:dyDescent="0.2">
      <c r="B1" s="124"/>
      <c r="C1" s="107"/>
      <c r="D1" s="86"/>
      <c r="E1" s="107"/>
      <c r="F1" s="107"/>
      <c r="G1" s="107"/>
      <c r="H1" s="99" t="s">
        <v>0</v>
      </c>
      <c r="I1" s="107"/>
      <c r="S1" s="92"/>
      <c r="T1" s="92"/>
      <c r="U1" s="170"/>
      <c r="V1" s="170"/>
      <c r="W1" s="92"/>
      <c r="X1" s="92"/>
      <c r="Y1" s="93"/>
      <c r="Z1" s="93"/>
      <c r="AA1" s="92"/>
      <c r="AB1" s="92"/>
      <c r="AC1" s="92"/>
      <c r="AD1" s="92"/>
      <c r="AE1" s="92"/>
      <c r="AF1" s="92"/>
      <c r="AG1" s="93"/>
      <c r="AH1" s="93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2"/>
      <c r="BH1" s="92"/>
      <c r="BI1" s="92"/>
      <c r="BJ1" s="92"/>
      <c r="BK1" s="92"/>
      <c r="BL1" s="92"/>
      <c r="BM1" s="92"/>
      <c r="BN1" s="91"/>
      <c r="BO1" s="91"/>
      <c r="BP1" s="91"/>
      <c r="BQ1" s="90"/>
      <c r="BR1" s="90"/>
      <c r="BS1" s="90"/>
      <c r="BT1" s="91"/>
      <c r="BU1" s="91"/>
      <c r="BV1" s="91"/>
      <c r="BW1" s="90"/>
      <c r="BX1" s="90"/>
      <c r="BY1" s="90"/>
    </row>
    <row r="2" spans="1:77" s="99" customFormat="1" hidden="1" x14ac:dyDescent="0.2">
      <c r="A2" s="122"/>
      <c r="B2" s="124"/>
      <c r="C2" s="107"/>
      <c r="D2" s="86"/>
      <c r="E2" s="107"/>
      <c r="F2" s="107"/>
      <c r="G2" s="120"/>
      <c r="H2" s="99" t="s">
        <v>1</v>
      </c>
      <c r="I2" s="107"/>
      <c r="S2" s="92"/>
      <c r="T2" s="92"/>
      <c r="U2" s="170"/>
      <c r="V2" s="170"/>
      <c r="W2" s="92"/>
      <c r="X2" s="92"/>
      <c r="Y2" s="93"/>
      <c r="Z2" s="93"/>
      <c r="AA2" s="92"/>
      <c r="AB2" s="92"/>
      <c r="AC2" s="92"/>
      <c r="AD2" s="92"/>
      <c r="AE2" s="92"/>
      <c r="AF2" s="92"/>
      <c r="AG2" s="93"/>
      <c r="AH2" s="93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2"/>
      <c r="BH2" s="92"/>
      <c r="BI2" s="92"/>
      <c r="BJ2" s="92"/>
      <c r="BK2" s="92"/>
      <c r="BL2" s="92"/>
      <c r="BM2" s="92"/>
      <c r="BN2" s="91"/>
      <c r="BO2" s="91"/>
      <c r="BP2" s="91"/>
      <c r="BQ2" s="90"/>
      <c r="BR2" s="90"/>
      <c r="BS2" s="90"/>
      <c r="BT2" s="91"/>
      <c r="BU2" s="91"/>
      <c r="BV2" s="91"/>
      <c r="BW2" s="90"/>
      <c r="BX2" s="90"/>
      <c r="BY2" s="90"/>
    </row>
    <row r="3" spans="1:77" s="99" customFormat="1" hidden="1" x14ac:dyDescent="0.2">
      <c r="A3" s="122"/>
      <c r="B3" s="124"/>
      <c r="C3" s="107"/>
      <c r="D3" s="86"/>
      <c r="E3" s="107"/>
      <c r="F3" s="107"/>
      <c r="G3" s="107"/>
      <c r="H3" s="99" t="s">
        <v>2</v>
      </c>
      <c r="I3" s="107"/>
      <c r="S3" s="92"/>
      <c r="T3" s="92"/>
      <c r="U3" s="170"/>
      <c r="V3" s="170"/>
      <c r="W3" s="92"/>
      <c r="X3" s="92"/>
      <c r="Y3" s="93"/>
      <c r="Z3" s="93"/>
      <c r="AA3" s="92"/>
      <c r="AB3" s="92"/>
      <c r="AC3" s="92"/>
      <c r="AD3" s="92"/>
      <c r="AE3" s="92"/>
      <c r="AF3" s="92"/>
      <c r="AG3" s="93"/>
      <c r="AH3" s="93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2"/>
      <c r="BH3" s="92"/>
      <c r="BI3" s="92"/>
      <c r="BJ3" s="92"/>
      <c r="BK3" s="92"/>
      <c r="BL3" s="92"/>
      <c r="BM3" s="92"/>
      <c r="BN3" s="91"/>
      <c r="BO3" s="91"/>
      <c r="BP3" s="91"/>
      <c r="BQ3" s="90"/>
      <c r="BR3" s="90"/>
      <c r="BS3" s="90"/>
      <c r="BT3" s="91"/>
      <c r="BU3" s="91"/>
      <c r="BV3" s="91"/>
      <c r="BW3" s="90"/>
      <c r="BX3" s="90"/>
      <c r="BY3" s="90"/>
    </row>
    <row r="4" spans="1:77" s="99" customFormat="1" hidden="1" x14ac:dyDescent="0.2">
      <c r="A4" s="122"/>
      <c r="B4" s="139"/>
      <c r="C4" s="138"/>
      <c r="D4" s="123"/>
      <c r="E4" s="93"/>
      <c r="F4" s="84"/>
      <c r="G4" s="84"/>
      <c r="H4" s="84"/>
      <c r="I4" s="84"/>
      <c r="J4" s="408" t="s">
        <v>3</v>
      </c>
      <c r="K4" s="409"/>
      <c r="S4" s="92"/>
      <c r="T4" s="92"/>
      <c r="U4" s="170"/>
      <c r="V4" s="170"/>
      <c r="W4" s="92"/>
      <c r="X4" s="92"/>
      <c r="Y4" s="93"/>
      <c r="Z4" s="93"/>
      <c r="AA4" s="92"/>
      <c r="AB4" s="92"/>
      <c r="AC4" s="92"/>
      <c r="AD4" s="92"/>
      <c r="AE4" s="92"/>
      <c r="AF4" s="92"/>
      <c r="AG4" s="93"/>
      <c r="AH4" s="93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2"/>
      <c r="BH4" s="92"/>
      <c r="BI4" s="92"/>
      <c r="BJ4" s="92"/>
      <c r="BK4" s="92"/>
      <c r="BL4" s="92"/>
      <c r="BM4" s="92"/>
      <c r="BN4" s="91"/>
      <c r="BO4" s="91"/>
      <c r="BP4" s="91"/>
      <c r="BQ4" s="90"/>
      <c r="BR4" s="90"/>
      <c r="BS4" s="90"/>
      <c r="BT4" s="91"/>
      <c r="BU4" s="91"/>
      <c r="BV4" s="91"/>
      <c r="BW4" s="90"/>
      <c r="BX4" s="90"/>
      <c r="BY4" s="90"/>
    </row>
    <row r="5" spans="1:77" s="99" customFormat="1" hidden="1" x14ac:dyDescent="0.2">
      <c r="A5" s="122"/>
      <c r="B5" s="139"/>
      <c r="C5" s="138"/>
      <c r="D5" s="123"/>
      <c r="E5" s="93"/>
      <c r="F5" s="84"/>
      <c r="G5" s="84"/>
      <c r="H5" s="84"/>
      <c r="I5" s="84" t="s">
        <v>4</v>
      </c>
      <c r="J5" s="410">
        <v>322006</v>
      </c>
      <c r="K5" s="411"/>
      <c r="S5" s="92"/>
      <c r="T5" s="92"/>
      <c r="U5" s="170"/>
      <c r="V5" s="170"/>
      <c r="W5" s="92"/>
      <c r="X5" s="92"/>
      <c r="Y5" s="93"/>
      <c r="Z5" s="93"/>
      <c r="AA5" s="92"/>
      <c r="AB5" s="92"/>
      <c r="AC5" s="92"/>
      <c r="AD5" s="92"/>
      <c r="AE5" s="92"/>
      <c r="AF5" s="92"/>
      <c r="AG5" s="93"/>
      <c r="AH5" s="93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2"/>
      <c r="BH5" s="92"/>
      <c r="BI5" s="92"/>
      <c r="BJ5" s="92"/>
      <c r="BK5" s="92"/>
      <c r="BL5" s="92"/>
      <c r="BM5" s="92"/>
      <c r="BN5" s="91"/>
      <c r="BO5" s="91"/>
      <c r="BP5" s="91"/>
      <c r="BQ5" s="90"/>
      <c r="BR5" s="90"/>
      <c r="BS5" s="90"/>
      <c r="BT5" s="91"/>
      <c r="BU5" s="91"/>
      <c r="BV5" s="91"/>
      <c r="BW5" s="90"/>
      <c r="BX5" s="90"/>
      <c r="BY5" s="90"/>
    </row>
    <row r="6" spans="1:77" s="99" customFormat="1" hidden="1" x14ac:dyDescent="0.2">
      <c r="A6" s="129" t="s">
        <v>5</v>
      </c>
      <c r="B6" s="134"/>
      <c r="C6" s="412"/>
      <c r="D6" s="412"/>
      <c r="E6" s="412"/>
      <c r="F6" s="412"/>
      <c r="G6" s="412"/>
      <c r="H6" s="412"/>
      <c r="I6" s="84" t="s">
        <v>6</v>
      </c>
      <c r="J6" s="413"/>
      <c r="K6" s="414"/>
      <c r="L6"/>
      <c r="M6"/>
      <c r="N6"/>
      <c r="O6"/>
      <c r="P6"/>
      <c r="Q6"/>
      <c r="R6"/>
      <c r="S6" s="131" t="s">
        <v>7</v>
      </c>
      <c r="T6" s="131" t="s">
        <v>7</v>
      </c>
      <c r="U6" s="171" t="s">
        <v>7</v>
      </c>
      <c r="V6" s="171" t="s">
        <v>7</v>
      </c>
      <c r="W6" s="131" t="s">
        <v>7</v>
      </c>
      <c r="X6" s="131" t="s">
        <v>7</v>
      </c>
      <c r="Y6" s="93" t="s">
        <v>7</v>
      </c>
      <c r="Z6" s="93" t="s">
        <v>7</v>
      </c>
      <c r="AA6" s="92"/>
      <c r="AB6" s="92"/>
      <c r="AC6" s="92"/>
      <c r="AD6" s="92"/>
      <c r="AE6" s="92"/>
      <c r="AF6" s="92"/>
      <c r="AG6" s="93"/>
      <c r="AH6" s="93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2"/>
      <c r="BH6" s="92"/>
      <c r="BI6" s="92"/>
      <c r="BJ6" s="92"/>
      <c r="BK6" s="92"/>
      <c r="BL6" s="92"/>
      <c r="BM6" s="92"/>
      <c r="BN6" s="91"/>
      <c r="BO6" s="91"/>
      <c r="BP6" s="91"/>
      <c r="BQ6" s="90"/>
      <c r="BR6" s="90"/>
      <c r="BS6" s="90"/>
      <c r="BT6" s="91"/>
      <c r="BU6" s="91"/>
      <c r="BV6" s="91"/>
      <c r="BW6" s="90"/>
      <c r="BX6" s="90"/>
      <c r="BY6" s="90"/>
    </row>
    <row r="7" spans="1:77" s="99" customFormat="1" hidden="1" x14ac:dyDescent="0.2">
      <c r="A7" s="137"/>
      <c r="B7" s="136"/>
      <c r="C7" s="135"/>
      <c r="D7" s="116" t="s">
        <v>8</v>
      </c>
      <c r="E7" s="88"/>
      <c r="G7" s="129"/>
      <c r="H7" s="128"/>
      <c r="I7" s="105"/>
      <c r="J7" s="126"/>
      <c r="K7" s="125"/>
      <c r="S7" s="92"/>
      <c r="T7" s="92"/>
      <c r="U7" s="170"/>
      <c r="V7" s="170"/>
      <c r="W7" s="92"/>
      <c r="X7" s="92"/>
      <c r="Y7" s="93"/>
      <c r="Z7" s="93"/>
      <c r="AA7" s="92"/>
      <c r="AB7" s="92"/>
      <c r="AC7" s="92"/>
      <c r="AD7" s="92"/>
      <c r="AE7" s="92"/>
      <c r="AF7" s="92"/>
      <c r="AG7" s="93"/>
      <c r="AH7" s="93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2"/>
      <c r="BH7" s="92"/>
      <c r="BI7" s="92"/>
      <c r="BJ7" s="92"/>
      <c r="BK7" s="92"/>
      <c r="BL7" s="92"/>
      <c r="BM7" s="92"/>
      <c r="BN7" s="91"/>
      <c r="BO7" s="91"/>
      <c r="BP7" s="91"/>
      <c r="BQ7" s="90"/>
      <c r="BR7" s="90"/>
      <c r="BS7" s="90"/>
      <c r="BT7" s="91"/>
      <c r="BU7" s="91"/>
      <c r="BV7" s="91"/>
      <c r="BW7" s="90"/>
      <c r="BX7" s="90"/>
      <c r="BY7" s="90"/>
    </row>
    <row r="8" spans="1:77" s="99" customFormat="1" hidden="1" x14ac:dyDescent="0.2">
      <c r="A8" s="129" t="s">
        <v>9</v>
      </c>
      <c r="B8" s="134"/>
      <c r="C8" s="412"/>
      <c r="D8" s="412"/>
      <c r="E8" s="412"/>
      <c r="F8" s="412"/>
      <c r="G8" s="412"/>
      <c r="H8" s="412"/>
      <c r="I8" s="84" t="s">
        <v>6</v>
      </c>
      <c r="J8" s="413"/>
      <c r="K8" s="414"/>
      <c r="L8"/>
      <c r="M8"/>
      <c r="N8"/>
      <c r="O8"/>
      <c r="P8"/>
      <c r="Q8"/>
      <c r="R8"/>
      <c r="S8" s="92"/>
      <c r="T8" s="92"/>
      <c r="U8" s="170"/>
      <c r="V8" s="170"/>
      <c r="W8" s="92"/>
      <c r="X8" s="92"/>
      <c r="Y8" s="93"/>
      <c r="Z8" s="93"/>
      <c r="AA8" s="131" t="s">
        <v>7</v>
      </c>
      <c r="AB8" s="131" t="s">
        <v>7</v>
      </c>
      <c r="AC8" s="131" t="s">
        <v>7</v>
      </c>
      <c r="AD8" s="131" t="s">
        <v>7</v>
      </c>
      <c r="AE8" s="131" t="s">
        <v>7</v>
      </c>
      <c r="AF8" s="131" t="s">
        <v>7</v>
      </c>
      <c r="AG8" s="93" t="s">
        <v>7</v>
      </c>
      <c r="AH8" s="93" t="s">
        <v>7</v>
      </c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2"/>
      <c r="BH8" s="92"/>
      <c r="BI8" s="92"/>
      <c r="BJ8" s="92"/>
      <c r="BK8" s="92"/>
      <c r="BL8" s="92"/>
      <c r="BM8" s="92"/>
      <c r="BN8" s="91"/>
      <c r="BO8" s="91"/>
      <c r="BP8" s="91"/>
      <c r="BQ8" s="90"/>
      <c r="BR8" s="90"/>
      <c r="BS8" s="90"/>
      <c r="BT8" s="91"/>
      <c r="BU8" s="91"/>
      <c r="BV8" s="91"/>
      <c r="BW8" s="90"/>
      <c r="BX8" s="90"/>
      <c r="BY8" s="90"/>
    </row>
    <row r="9" spans="1:77" s="99" customFormat="1" hidden="1" x14ac:dyDescent="0.2">
      <c r="A9" s="137"/>
      <c r="B9" s="136"/>
      <c r="C9" s="135"/>
      <c r="D9" s="116" t="s">
        <v>8</v>
      </c>
      <c r="E9" s="88"/>
      <c r="G9" s="129"/>
      <c r="H9" s="128"/>
      <c r="I9" s="127"/>
      <c r="J9" s="126"/>
      <c r="K9" s="125"/>
      <c r="S9" s="92"/>
      <c r="T9" s="92"/>
      <c r="U9" s="170"/>
      <c r="V9" s="170"/>
      <c r="W9" s="92"/>
      <c r="X9" s="92"/>
      <c r="Y9" s="93"/>
      <c r="Z9" s="93"/>
      <c r="AA9" s="92"/>
      <c r="AB9" s="92"/>
      <c r="AC9" s="92"/>
      <c r="AD9" s="92"/>
      <c r="AE9" s="92"/>
      <c r="AF9" s="92"/>
      <c r="AG9" s="93"/>
      <c r="AH9" s="93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2"/>
      <c r="BH9" s="92"/>
      <c r="BI9" s="92"/>
      <c r="BJ9" s="92"/>
      <c r="BK9" s="92"/>
      <c r="BL9" s="92"/>
      <c r="BM9" s="92"/>
      <c r="BN9" s="91"/>
      <c r="BO9" s="91"/>
      <c r="BP9" s="91"/>
      <c r="BQ9" s="90"/>
      <c r="BR9" s="90"/>
      <c r="BS9" s="90"/>
      <c r="BT9" s="91"/>
      <c r="BU9" s="91"/>
      <c r="BV9" s="91"/>
      <c r="BW9" s="90"/>
      <c r="BX9" s="90"/>
      <c r="BY9" s="90"/>
    </row>
    <row r="10" spans="1:77" s="99" customFormat="1" hidden="1" x14ac:dyDescent="0.2">
      <c r="A10" s="129" t="s">
        <v>10</v>
      </c>
      <c r="B10" s="134"/>
      <c r="C10" s="412"/>
      <c r="D10" s="412"/>
      <c r="E10" s="412"/>
      <c r="F10" s="412"/>
      <c r="G10" s="412"/>
      <c r="H10" s="412"/>
      <c r="I10" s="131"/>
      <c r="J10" s="133"/>
      <c r="K10" s="132"/>
      <c r="L10"/>
      <c r="M10"/>
      <c r="N10"/>
      <c r="O10"/>
      <c r="P10"/>
      <c r="Q10"/>
      <c r="R10"/>
      <c r="S10" s="92"/>
      <c r="T10" s="92"/>
      <c r="U10" s="170"/>
      <c r="V10" s="170"/>
      <c r="W10" s="92"/>
      <c r="X10" s="92"/>
      <c r="Y10" s="93"/>
      <c r="Z10" s="93"/>
      <c r="AA10" s="92"/>
      <c r="AB10" s="92"/>
      <c r="AC10" s="92"/>
      <c r="AD10" s="92"/>
      <c r="AE10" s="92"/>
      <c r="AF10" s="92"/>
      <c r="AG10" s="93"/>
      <c r="AH10" s="93"/>
      <c r="AI10" s="131" t="s">
        <v>7</v>
      </c>
      <c r="AJ10" s="131" t="s">
        <v>7</v>
      </c>
      <c r="AK10" s="131" t="s">
        <v>7</v>
      </c>
      <c r="AL10" s="131" t="s">
        <v>7</v>
      </c>
      <c r="AM10" s="131" t="s">
        <v>7</v>
      </c>
      <c r="AN10" s="131" t="s">
        <v>7</v>
      </c>
      <c r="AO10" s="92"/>
      <c r="AP10" s="92"/>
      <c r="AQ10" s="92"/>
      <c r="AR10" s="92"/>
      <c r="AS10" s="92"/>
      <c r="AT10" s="92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2"/>
      <c r="BH10" s="92"/>
      <c r="BI10" s="92"/>
      <c r="BJ10" s="92"/>
      <c r="BK10" s="92"/>
      <c r="BL10" s="92"/>
      <c r="BM10" s="92"/>
      <c r="BN10" s="91"/>
      <c r="BO10" s="91"/>
      <c r="BP10" s="91"/>
      <c r="BQ10" s="90"/>
      <c r="BR10" s="90"/>
      <c r="BS10" s="90"/>
      <c r="BT10" s="91"/>
      <c r="BU10" s="91"/>
      <c r="BV10" s="91"/>
      <c r="BW10" s="90"/>
      <c r="BX10" s="90"/>
      <c r="BY10" s="90"/>
    </row>
    <row r="11" spans="1:77" s="99" customFormat="1" hidden="1" x14ac:dyDescent="0.2">
      <c r="A11" s="137"/>
      <c r="B11" s="136"/>
      <c r="C11" s="135"/>
      <c r="D11" s="116" t="s">
        <v>11</v>
      </c>
      <c r="E11" s="88"/>
      <c r="G11" s="129"/>
      <c r="H11" s="128"/>
      <c r="I11" s="127"/>
      <c r="J11" s="126"/>
      <c r="K11" s="125"/>
      <c r="S11" s="92"/>
      <c r="T11" s="92"/>
      <c r="U11" s="170"/>
      <c r="V11" s="170"/>
      <c r="W11" s="92"/>
      <c r="X11" s="92"/>
      <c r="Y11" s="93"/>
      <c r="Z11" s="93"/>
      <c r="AA11" s="92"/>
      <c r="AB11" s="92"/>
      <c r="AC11" s="92"/>
      <c r="AD11" s="92"/>
      <c r="AE11" s="92"/>
      <c r="AF11" s="92"/>
      <c r="AG11" s="93"/>
      <c r="AH11" s="93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2"/>
      <c r="BH11" s="92"/>
      <c r="BI11" s="92"/>
      <c r="BJ11" s="92"/>
      <c r="BK11" s="92"/>
      <c r="BL11" s="92"/>
      <c r="BM11" s="92"/>
      <c r="BN11" s="91"/>
      <c r="BO11" s="91"/>
      <c r="BP11" s="91"/>
      <c r="BQ11" s="90"/>
      <c r="BR11" s="90"/>
      <c r="BS11" s="90"/>
      <c r="BT11" s="91"/>
      <c r="BU11" s="91"/>
      <c r="BV11" s="91"/>
      <c r="BW11" s="90"/>
      <c r="BX11" s="90"/>
      <c r="BY11" s="90"/>
    </row>
    <row r="12" spans="1:77" s="99" customFormat="1" ht="168" hidden="1" x14ac:dyDescent="0.2">
      <c r="A12" s="129" t="s">
        <v>12</v>
      </c>
      <c r="B12" s="134"/>
      <c r="C12" s="412" t="s">
        <v>13</v>
      </c>
      <c r="D12" s="412"/>
      <c r="E12" s="412"/>
      <c r="F12" s="412"/>
      <c r="G12" s="412"/>
      <c r="H12" s="412"/>
      <c r="I12" s="131"/>
      <c r="J12" s="133"/>
      <c r="K12" s="132"/>
      <c r="L12"/>
      <c r="M12"/>
      <c r="N12"/>
      <c r="O12"/>
      <c r="P12"/>
      <c r="Q12"/>
      <c r="R12"/>
      <c r="S12" s="92"/>
      <c r="T12" s="92"/>
      <c r="U12" s="170"/>
      <c r="V12" s="170"/>
      <c r="W12" s="92"/>
      <c r="X12" s="92"/>
      <c r="Y12" s="93"/>
      <c r="Z12" s="93"/>
      <c r="AA12" s="92"/>
      <c r="AB12" s="92"/>
      <c r="AC12" s="92"/>
      <c r="AD12" s="92"/>
      <c r="AE12" s="92"/>
      <c r="AF12" s="92"/>
      <c r="AG12" s="93"/>
      <c r="AH12" s="93"/>
      <c r="AI12" s="92"/>
      <c r="AJ12" s="92"/>
      <c r="AK12" s="92"/>
      <c r="AL12" s="92"/>
      <c r="AM12" s="92"/>
      <c r="AN12" s="92"/>
      <c r="AO12" s="131" t="s">
        <v>13</v>
      </c>
      <c r="AP12" s="131" t="s">
        <v>7</v>
      </c>
      <c r="AQ12" s="131" t="s">
        <v>7</v>
      </c>
      <c r="AR12" s="131" t="s">
        <v>7</v>
      </c>
      <c r="AS12" s="131" t="s">
        <v>7</v>
      </c>
      <c r="AT12" s="131" t="s">
        <v>7</v>
      </c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2"/>
      <c r="BH12" s="92"/>
      <c r="BI12" s="92"/>
      <c r="BJ12" s="92"/>
      <c r="BK12" s="92"/>
      <c r="BL12" s="92"/>
      <c r="BM12" s="92"/>
      <c r="BN12" s="91"/>
      <c r="BO12" s="91"/>
      <c r="BP12" s="91"/>
      <c r="BQ12" s="90"/>
      <c r="BR12" s="90"/>
      <c r="BS12" s="90"/>
      <c r="BT12" s="91"/>
      <c r="BU12" s="91"/>
      <c r="BV12" s="91"/>
      <c r="BW12" s="90"/>
      <c r="BX12" s="90"/>
      <c r="BY12" s="90"/>
    </row>
    <row r="13" spans="1:77" s="99" customFormat="1" hidden="1" x14ac:dyDescent="0.2">
      <c r="A13" s="122"/>
      <c r="B13" s="124"/>
      <c r="C13" s="130"/>
      <c r="D13" s="116" t="s">
        <v>14</v>
      </c>
      <c r="E13" s="88"/>
      <c r="G13" s="129"/>
      <c r="H13" s="128"/>
      <c r="I13" s="127"/>
      <c r="J13" s="126"/>
      <c r="K13" s="125"/>
      <c r="S13" s="92"/>
      <c r="T13" s="92"/>
      <c r="U13" s="170"/>
      <c r="V13" s="170"/>
      <c r="W13" s="92"/>
      <c r="X13" s="92"/>
      <c r="Y13" s="93"/>
      <c r="Z13" s="93"/>
      <c r="AA13" s="92"/>
      <c r="AB13" s="92"/>
      <c r="AC13" s="92"/>
      <c r="AD13" s="92"/>
      <c r="AE13" s="92"/>
      <c r="AF13" s="92"/>
      <c r="AG13" s="93"/>
      <c r="AH13" s="93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2"/>
      <c r="BH13" s="92"/>
      <c r="BI13" s="92"/>
      <c r="BJ13" s="92"/>
      <c r="BK13" s="92"/>
      <c r="BL13" s="92"/>
      <c r="BM13" s="92"/>
      <c r="BN13" s="91"/>
      <c r="BO13" s="91"/>
      <c r="BP13" s="91"/>
      <c r="BQ13" s="90"/>
      <c r="BR13" s="90"/>
      <c r="BS13" s="90"/>
      <c r="BT13" s="91"/>
      <c r="BU13" s="91"/>
      <c r="BV13" s="91"/>
      <c r="BW13" s="90"/>
      <c r="BX13" s="90"/>
      <c r="BY13" s="90"/>
    </row>
    <row r="14" spans="1:77" s="99" customFormat="1" hidden="1" x14ac:dyDescent="0.2">
      <c r="A14" s="122"/>
      <c r="B14" s="124"/>
      <c r="C14" s="107"/>
      <c r="D14" s="123"/>
      <c r="E14" s="93"/>
      <c r="F14" s="122"/>
      <c r="G14" s="84"/>
      <c r="H14" s="84"/>
      <c r="I14" s="84" t="s">
        <v>15</v>
      </c>
      <c r="J14" s="413"/>
      <c r="K14" s="414"/>
      <c r="S14" s="92"/>
      <c r="T14" s="92"/>
      <c r="U14" s="170"/>
      <c r="V14" s="170"/>
      <c r="W14" s="92"/>
      <c r="X14" s="92"/>
      <c r="Y14" s="93"/>
      <c r="Z14" s="93"/>
      <c r="AA14" s="92"/>
      <c r="AB14" s="92"/>
      <c r="AC14" s="92"/>
      <c r="AD14" s="92"/>
      <c r="AE14" s="92"/>
      <c r="AF14" s="92"/>
      <c r="AG14" s="93"/>
      <c r="AH14" s="93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2"/>
      <c r="BH14" s="92"/>
      <c r="BI14" s="92"/>
      <c r="BJ14" s="92"/>
      <c r="BK14" s="92"/>
      <c r="BL14" s="92"/>
      <c r="BM14" s="92"/>
      <c r="BN14" s="91"/>
      <c r="BO14" s="91"/>
      <c r="BP14" s="91"/>
      <c r="BQ14" s="90"/>
      <c r="BR14" s="90"/>
      <c r="BS14" s="90"/>
      <c r="BT14" s="91"/>
      <c r="BU14" s="91"/>
      <c r="BV14" s="91"/>
      <c r="BW14" s="90"/>
      <c r="BX14" s="90"/>
      <c r="BY14" s="90"/>
    </row>
    <row r="15" spans="1:77" s="98" customFormat="1" hidden="1" x14ac:dyDescent="0.2">
      <c r="A15" s="85"/>
      <c r="B15" s="86"/>
      <c r="C15" s="117"/>
      <c r="D15" s="107"/>
      <c r="E15"/>
      <c r="F15" s="119"/>
      <c r="G15" s="84" t="s">
        <v>16</v>
      </c>
      <c r="H15" s="415" t="s">
        <v>17</v>
      </c>
      <c r="I15" s="415"/>
      <c r="J15" s="416"/>
      <c r="K15" s="417"/>
      <c r="L15"/>
      <c r="M15"/>
      <c r="N15"/>
      <c r="O15"/>
      <c r="P15"/>
      <c r="Q15"/>
      <c r="R15"/>
      <c r="S15" s="114"/>
      <c r="T15" s="114"/>
      <c r="U15" s="172"/>
      <c r="V15" s="172"/>
      <c r="W15" s="114"/>
      <c r="X15" s="114"/>
      <c r="Y15" s="93"/>
      <c r="Z15" s="93"/>
      <c r="AA15" s="114"/>
      <c r="AB15" s="114"/>
      <c r="AC15" s="114"/>
      <c r="AD15" s="114"/>
      <c r="AE15" s="114"/>
      <c r="AF15" s="114"/>
      <c r="AG15" s="93"/>
      <c r="AH15" s="93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93" t="s">
        <v>17</v>
      </c>
      <c r="AV15" s="93" t="s">
        <v>7</v>
      </c>
      <c r="AW15" s="88" t="s">
        <v>7</v>
      </c>
      <c r="AX15" s="88" t="s">
        <v>7</v>
      </c>
      <c r="AY15" s="93"/>
      <c r="AZ15" s="93"/>
      <c r="BA15" s="93"/>
      <c r="BB15" s="93"/>
      <c r="BC15" s="93"/>
      <c r="BD15" s="93"/>
      <c r="BE15" s="93"/>
      <c r="BF15" s="93"/>
      <c r="BG15" s="114"/>
      <c r="BH15" s="114"/>
      <c r="BI15" s="114"/>
      <c r="BJ15" s="114"/>
      <c r="BK15" s="114"/>
      <c r="BL15" s="114"/>
      <c r="BM15" s="114"/>
      <c r="BN15" s="113"/>
      <c r="BO15" s="113"/>
      <c r="BP15" s="113"/>
      <c r="BQ15" s="90"/>
      <c r="BR15" s="90"/>
      <c r="BS15" s="90"/>
      <c r="BT15" s="113"/>
      <c r="BU15" s="113"/>
      <c r="BV15" s="113"/>
      <c r="BW15" s="90"/>
      <c r="BX15" s="90"/>
      <c r="BY15" s="90"/>
    </row>
    <row r="16" spans="1:77" s="98" customFormat="1" hidden="1" x14ac:dyDescent="0.2">
      <c r="A16" s="85"/>
      <c r="B16" s="86"/>
      <c r="C16" s="117"/>
      <c r="D16" s="107"/>
      <c r="E16" s="119"/>
      <c r="F16" s="119"/>
      <c r="G16" s="105"/>
      <c r="H16" s="415" t="s">
        <v>18</v>
      </c>
      <c r="I16" s="415"/>
      <c r="J16" s="416"/>
      <c r="K16" s="417"/>
      <c r="L16"/>
      <c r="M16"/>
      <c r="N16"/>
      <c r="O16"/>
      <c r="P16"/>
      <c r="Q16"/>
      <c r="R16"/>
      <c r="S16" s="114"/>
      <c r="T16" s="114"/>
      <c r="U16" s="172"/>
      <c r="V16" s="172"/>
      <c r="W16" s="114"/>
      <c r="X16" s="114"/>
      <c r="Y16" s="93"/>
      <c r="Z16" s="93"/>
      <c r="AA16" s="114"/>
      <c r="AB16" s="114"/>
      <c r="AC16" s="114"/>
      <c r="AD16" s="114"/>
      <c r="AE16" s="114"/>
      <c r="AF16" s="114"/>
      <c r="AG16" s="93"/>
      <c r="AH16" s="93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93"/>
      <c r="AV16" s="93"/>
      <c r="AW16" s="93"/>
      <c r="AX16" s="93"/>
      <c r="AY16" s="93" t="s">
        <v>18</v>
      </c>
      <c r="AZ16" s="93" t="s">
        <v>7</v>
      </c>
      <c r="BA16" s="88" t="s">
        <v>7</v>
      </c>
      <c r="BB16" s="88" t="s">
        <v>7</v>
      </c>
      <c r="BC16" s="93"/>
      <c r="BD16" s="93"/>
      <c r="BE16" s="93"/>
      <c r="BF16" s="93"/>
      <c r="BG16" s="114"/>
      <c r="BH16" s="114"/>
      <c r="BI16" s="114"/>
      <c r="BJ16" s="114"/>
      <c r="BK16" s="114"/>
      <c r="BL16" s="114"/>
      <c r="BM16" s="114"/>
      <c r="BN16" s="113"/>
      <c r="BO16" s="113"/>
      <c r="BP16" s="113"/>
      <c r="BQ16" s="90"/>
      <c r="BR16" s="90"/>
      <c r="BS16" s="90"/>
      <c r="BT16" s="113"/>
      <c r="BU16" s="113"/>
      <c r="BV16" s="113"/>
      <c r="BW16" s="90"/>
      <c r="BX16" s="90"/>
      <c r="BY16" s="90"/>
    </row>
    <row r="17" spans="1:77" s="98" customFormat="1" ht="25.5" hidden="1" x14ac:dyDescent="0.2">
      <c r="A17" s="85"/>
      <c r="B17" s="86"/>
      <c r="C17" s="117"/>
      <c r="D17" s="107"/>
      <c r="E17"/>
      <c r="F17"/>
      <c r="G17" s="84"/>
      <c r="H17" s="415" t="s">
        <v>19</v>
      </c>
      <c r="I17" s="415"/>
      <c r="J17" s="416"/>
      <c r="K17" s="417"/>
      <c r="L17"/>
      <c r="M17"/>
      <c r="N17"/>
      <c r="O17"/>
      <c r="P17"/>
      <c r="Q17"/>
      <c r="R17"/>
      <c r="S17" s="114"/>
      <c r="T17" s="114"/>
      <c r="U17" s="172"/>
      <c r="V17" s="172"/>
      <c r="W17" s="114"/>
      <c r="X17" s="114"/>
      <c r="Y17" s="93"/>
      <c r="Z17" s="93"/>
      <c r="AA17" s="114"/>
      <c r="AB17" s="114"/>
      <c r="AC17" s="114"/>
      <c r="AD17" s="114"/>
      <c r="AE17" s="114"/>
      <c r="AF17" s="114"/>
      <c r="AG17" s="93"/>
      <c r="AH17" s="93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93"/>
      <c r="AV17" s="93"/>
      <c r="AW17" s="93"/>
      <c r="AX17" s="93"/>
      <c r="AY17" s="93"/>
      <c r="AZ17" s="93"/>
      <c r="BA17" s="93"/>
      <c r="BB17" s="93"/>
      <c r="BC17" s="93" t="s">
        <v>19</v>
      </c>
      <c r="BD17" s="93" t="s">
        <v>7</v>
      </c>
      <c r="BE17" s="88" t="s">
        <v>7</v>
      </c>
      <c r="BF17" s="88" t="s">
        <v>7</v>
      </c>
      <c r="BG17" s="114"/>
      <c r="BH17" s="114"/>
      <c r="BI17" s="114"/>
      <c r="BJ17" s="114"/>
      <c r="BK17" s="114"/>
      <c r="BL17" s="114"/>
      <c r="BM17" s="114"/>
      <c r="BN17" s="113"/>
      <c r="BO17" s="113"/>
      <c r="BP17" s="113"/>
      <c r="BQ17" s="90"/>
      <c r="BR17" s="90"/>
      <c r="BS17" s="90"/>
      <c r="BT17" s="113"/>
      <c r="BU17" s="113"/>
      <c r="BV17" s="113"/>
      <c r="BW17" s="90"/>
      <c r="BX17" s="90"/>
      <c r="BY17" s="90"/>
    </row>
    <row r="18" spans="1:77" s="98" customFormat="1" hidden="1" x14ac:dyDescent="0.2">
      <c r="A18" s="85"/>
      <c r="B18" s="86"/>
      <c r="C18" s="117"/>
      <c r="D18" s="107"/>
      <c r="G18" s="84"/>
      <c r="H18" s="122"/>
      <c r="I18" s="122"/>
      <c r="J18" s="121"/>
      <c r="K18" s="121"/>
      <c r="S18" s="114"/>
      <c r="T18" s="114"/>
      <c r="U18" s="172"/>
      <c r="V18" s="172"/>
      <c r="W18" s="114"/>
      <c r="X18" s="114"/>
      <c r="Y18" s="93"/>
      <c r="Z18" s="93"/>
      <c r="AA18" s="114"/>
      <c r="AB18" s="114"/>
      <c r="AC18" s="114"/>
      <c r="AD18" s="114"/>
      <c r="AE18" s="114"/>
      <c r="AF18" s="114"/>
      <c r="AG18" s="93"/>
      <c r="AH18" s="93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114"/>
      <c r="BH18" s="114"/>
      <c r="BI18" s="114"/>
      <c r="BJ18" s="114"/>
      <c r="BK18" s="114"/>
      <c r="BL18" s="114"/>
      <c r="BM18" s="114"/>
      <c r="BN18" s="113"/>
      <c r="BO18" s="113"/>
      <c r="BP18" s="113"/>
      <c r="BQ18" s="90"/>
      <c r="BR18" s="90"/>
      <c r="BS18" s="90"/>
      <c r="BT18" s="113"/>
      <c r="BU18" s="113"/>
      <c r="BV18" s="113"/>
      <c r="BW18" s="90"/>
      <c r="BX18" s="90"/>
      <c r="BY18" s="90"/>
    </row>
    <row r="19" spans="1:77" s="98" customFormat="1" hidden="1" x14ac:dyDescent="0.2">
      <c r="A19" s="85"/>
      <c r="B19" s="86"/>
      <c r="C19" s="117"/>
      <c r="D19" s="107"/>
      <c r="G19" s="120" t="s">
        <v>20</v>
      </c>
      <c r="H19" s="87"/>
      <c r="I19" s="84"/>
      <c r="K19" s="84"/>
      <c r="S19" s="114"/>
      <c r="T19" s="114"/>
      <c r="U19" s="172"/>
      <c r="V19" s="172"/>
      <c r="W19" s="114"/>
      <c r="X19" s="114"/>
      <c r="Y19" s="93"/>
      <c r="Z19" s="93"/>
      <c r="AA19" s="114"/>
      <c r="AB19" s="114"/>
      <c r="AC19" s="114"/>
      <c r="AD19" s="114"/>
      <c r="AE19" s="114"/>
      <c r="AF19" s="114"/>
      <c r="AG19" s="93"/>
      <c r="AH19" s="93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114"/>
      <c r="BH19" s="114"/>
      <c r="BI19" s="114"/>
      <c r="BJ19" s="114"/>
      <c r="BK19" s="114"/>
      <c r="BL19" s="114"/>
      <c r="BM19" s="114"/>
      <c r="BN19" s="113"/>
      <c r="BO19" s="113"/>
      <c r="BP19" s="113"/>
      <c r="BQ19" s="90"/>
      <c r="BR19" s="90"/>
      <c r="BS19" s="90"/>
      <c r="BT19" s="113"/>
      <c r="BU19" s="113"/>
      <c r="BV19" s="113"/>
      <c r="BW19" s="90"/>
      <c r="BX19" s="90"/>
      <c r="BY19" s="90"/>
    </row>
    <row r="20" spans="1:77" s="98" customFormat="1" hidden="1" x14ac:dyDescent="0.2">
      <c r="A20" s="85"/>
      <c r="B20" s="86"/>
      <c r="C20" s="117"/>
      <c r="D20" s="107"/>
      <c r="E20" s="119"/>
      <c r="F20" s="119"/>
      <c r="G20" s="118"/>
      <c r="H20" s="87"/>
      <c r="I20" s="84"/>
      <c r="K20" s="84"/>
      <c r="S20" s="114"/>
      <c r="T20" s="114"/>
      <c r="U20" s="172"/>
      <c r="V20" s="172"/>
      <c r="W20" s="114"/>
      <c r="X20" s="114"/>
      <c r="Y20" s="93"/>
      <c r="Z20" s="93"/>
      <c r="AA20" s="114"/>
      <c r="AB20" s="114"/>
      <c r="AC20" s="114"/>
      <c r="AD20" s="114"/>
      <c r="AE20" s="114"/>
      <c r="AF20" s="114"/>
      <c r="AG20" s="93"/>
      <c r="AH20" s="93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114"/>
      <c r="BH20" s="114"/>
      <c r="BI20" s="114"/>
      <c r="BJ20" s="114"/>
      <c r="BK20" s="114"/>
      <c r="BL20" s="114"/>
      <c r="BM20" s="114"/>
      <c r="BN20" s="113"/>
      <c r="BO20" s="113"/>
      <c r="BP20" s="113"/>
      <c r="BQ20" s="90"/>
      <c r="BR20" s="90"/>
      <c r="BS20" s="90"/>
      <c r="BT20" s="113"/>
      <c r="BU20" s="113"/>
      <c r="BV20" s="113"/>
      <c r="BW20" s="90"/>
      <c r="BX20" s="90"/>
      <c r="BY20" s="90"/>
    </row>
    <row r="21" spans="1:77" s="98" customFormat="1" ht="191.25" hidden="1" outlineLevel="1" x14ac:dyDescent="0.2">
      <c r="A21"/>
      <c r="B21" s="86"/>
      <c r="C21" s="87" t="s">
        <v>21</v>
      </c>
      <c r="D21" s="420" t="s">
        <v>271</v>
      </c>
      <c r="E21" s="420"/>
      <c r="F21" s="420"/>
      <c r="G21" s="420"/>
      <c r="H21" s="420"/>
      <c r="I21" s="420"/>
      <c r="J21" s="420"/>
      <c r="K21" s="92"/>
      <c r="L21"/>
      <c r="M21"/>
      <c r="N21" s="113"/>
      <c r="O21"/>
      <c r="P21"/>
      <c r="Q21"/>
      <c r="R21"/>
      <c r="S21" s="114"/>
      <c r="T21" s="114"/>
      <c r="U21" s="172"/>
      <c r="V21" s="172"/>
      <c r="W21" s="114"/>
      <c r="X21" s="114"/>
      <c r="Y21" s="93"/>
      <c r="Z21" s="93"/>
      <c r="AA21" s="114"/>
      <c r="AB21" s="114"/>
      <c r="AC21" s="114"/>
      <c r="AD21" s="114"/>
      <c r="AE21" s="114"/>
      <c r="AF21" s="114"/>
      <c r="AG21" s="93"/>
      <c r="AH21" s="93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114" t="s">
        <v>271</v>
      </c>
      <c r="BH21" s="114" t="s">
        <v>7</v>
      </c>
      <c r="BI21" s="114" t="s">
        <v>7</v>
      </c>
      <c r="BJ21" s="114" t="s">
        <v>7</v>
      </c>
      <c r="BK21" s="114" t="s">
        <v>7</v>
      </c>
      <c r="BL21" s="114" t="s">
        <v>7</v>
      </c>
      <c r="BM21" s="114" t="s">
        <v>7</v>
      </c>
      <c r="BN21" s="113"/>
      <c r="BO21" s="113"/>
      <c r="BP21" s="113"/>
      <c r="BQ21" s="90"/>
      <c r="BR21" s="90"/>
      <c r="BS21" s="90"/>
      <c r="BT21" s="113"/>
      <c r="BU21" s="113"/>
      <c r="BV21" s="113"/>
      <c r="BW21" s="90"/>
      <c r="BX21" s="90"/>
      <c r="BY21" s="90"/>
    </row>
    <row r="22" spans="1:77" s="98" customFormat="1" hidden="1" outlineLevel="1" x14ac:dyDescent="0.2">
      <c r="B22" s="86"/>
      <c r="C22" s="117"/>
      <c r="D22" s="93"/>
      <c r="E22" s="99"/>
      <c r="G22" s="116" t="s">
        <v>23</v>
      </c>
      <c r="H22" s="116"/>
      <c r="I22" s="115"/>
      <c r="K22" s="84"/>
      <c r="S22" s="114"/>
      <c r="T22" s="114"/>
      <c r="U22" s="172"/>
      <c r="V22" s="172"/>
      <c r="W22" s="114"/>
      <c r="X22" s="114"/>
      <c r="Y22" s="93"/>
      <c r="Z22" s="93"/>
      <c r="AA22" s="114"/>
      <c r="AB22" s="114"/>
      <c r="AC22" s="114"/>
      <c r="AD22" s="114"/>
      <c r="AE22" s="114"/>
      <c r="AF22" s="114"/>
      <c r="AG22" s="93"/>
      <c r="AH22" s="93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114"/>
      <c r="BH22" s="114"/>
      <c r="BI22" s="114"/>
      <c r="BJ22" s="114"/>
      <c r="BK22" s="114"/>
      <c r="BL22" s="114"/>
      <c r="BM22" s="114"/>
      <c r="BN22" s="113"/>
      <c r="BO22" s="113"/>
      <c r="BP22" s="113"/>
      <c r="BQ22" s="90"/>
      <c r="BR22" s="90"/>
      <c r="BS22" s="90"/>
      <c r="BT22" s="113"/>
      <c r="BU22" s="113"/>
      <c r="BV22" s="113"/>
      <c r="BW22" s="90"/>
      <c r="BX22" s="90"/>
      <c r="BY22" s="90"/>
    </row>
    <row r="23" spans="1:77" s="99" customFormat="1" ht="12.75" hidden="1" customHeight="1" collapsed="1" x14ac:dyDescent="0.2">
      <c r="B23" s="86"/>
      <c r="C23" s="112"/>
      <c r="D23" s="105"/>
      <c r="F23" s="105"/>
      <c r="G23" s="105"/>
      <c r="H23" s="87"/>
      <c r="I23" s="84"/>
      <c r="K23" s="84"/>
      <c r="S23" s="92"/>
      <c r="T23" s="92"/>
      <c r="U23" s="170"/>
      <c r="V23" s="170"/>
      <c r="W23" s="92"/>
      <c r="X23" s="92"/>
      <c r="Y23" s="93"/>
      <c r="Z23" s="93"/>
      <c r="AA23" s="92"/>
      <c r="AB23" s="92"/>
      <c r="AC23" s="92"/>
      <c r="AD23" s="92"/>
      <c r="AE23" s="92"/>
      <c r="AF23" s="92"/>
      <c r="AG23" s="93"/>
      <c r="AH23" s="93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2"/>
      <c r="BH23" s="92"/>
      <c r="BI23" s="92"/>
      <c r="BJ23" s="92"/>
      <c r="BK23" s="92"/>
      <c r="BL23" s="92"/>
      <c r="BM23" s="92"/>
      <c r="BN23" s="91"/>
      <c r="BO23" s="91"/>
      <c r="BP23" s="91"/>
      <c r="BQ23" s="90"/>
      <c r="BR23" s="90"/>
      <c r="BS23" s="90"/>
      <c r="BT23" s="91"/>
      <c r="BU23" s="91"/>
      <c r="BV23" s="91"/>
      <c r="BW23" s="90"/>
      <c r="BX23" s="90"/>
      <c r="BY23" s="90"/>
    </row>
    <row r="24" spans="1:77" s="99" customFormat="1" hidden="1" x14ac:dyDescent="0.2">
      <c r="B24" s="111"/>
      <c r="C24" s="111"/>
      <c r="D24" s="89" t="s">
        <v>24</v>
      </c>
      <c r="E24" s="84"/>
      <c r="F24" s="84"/>
      <c r="G24" s="105"/>
      <c r="H24" s="84"/>
      <c r="I24" s="84"/>
      <c r="K24" s="84"/>
      <c r="S24" s="92"/>
      <c r="T24" s="92"/>
      <c r="U24" s="170"/>
      <c r="V24" s="170"/>
      <c r="W24" s="92"/>
      <c r="X24" s="92"/>
      <c r="Y24" s="93"/>
      <c r="Z24" s="93"/>
      <c r="AA24" s="92"/>
      <c r="AB24" s="92"/>
      <c r="AC24" s="92"/>
      <c r="AD24" s="92"/>
      <c r="AE24" s="92"/>
      <c r="AF24" s="92"/>
      <c r="AG24" s="93"/>
      <c r="AH24" s="93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2"/>
      <c r="BH24" s="92"/>
      <c r="BI24" s="92"/>
      <c r="BJ24" s="92"/>
      <c r="BK24" s="92"/>
      <c r="BL24" s="92"/>
      <c r="BM24" s="92"/>
      <c r="BN24" s="91"/>
      <c r="BO24" s="91"/>
      <c r="BP24" s="91"/>
      <c r="BQ24" s="90"/>
      <c r="BR24" s="90"/>
      <c r="BS24" s="90"/>
      <c r="BT24" s="91"/>
      <c r="BU24" s="91"/>
      <c r="BV24" s="91"/>
      <c r="BW24" s="90"/>
      <c r="BX24" s="90"/>
      <c r="BY24" s="90"/>
    </row>
    <row r="25" spans="1:77" s="89" customFormat="1" ht="12.75" hidden="1" customHeight="1" x14ac:dyDescent="0.2">
      <c r="B25" s="101"/>
      <c r="C25" s="101"/>
      <c r="D25" s="107" t="s">
        <v>25</v>
      </c>
      <c r="F25" s="109"/>
      <c r="G25" s="110"/>
      <c r="H25" s="109"/>
      <c r="I25" s="108">
        <v>60086.44</v>
      </c>
      <c r="J25" s="105" t="s">
        <v>26</v>
      </c>
      <c r="S25" s="92"/>
      <c r="T25" s="92"/>
      <c r="U25" s="170"/>
      <c r="V25" s="170"/>
      <c r="W25" s="92"/>
      <c r="X25" s="92"/>
      <c r="Y25" s="93"/>
      <c r="Z25" s="93"/>
      <c r="AA25" s="92"/>
      <c r="AB25" s="92"/>
      <c r="AC25" s="92"/>
      <c r="AD25" s="92"/>
      <c r="AE25" s="92"/>
      <c r="AF25" s="92"/>
      <c r="AG25" s="93"/>
      <c r="AH25" s="93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2"/>
      <c r="BH25" s="92"/>
      <c r="BI25" s="92"/>
      <c r="BJ25" s="92"/>
      <c r="BK25" s="92"/>
      <c r="BL25" s="92"/>
      <c r="BM25" s="92"/>
      <c r="BN25" s="91"/>
      <c r="BO25" s="91"/>
      <c r="BP25" s="91"/>
      <c r="BQ25" s="90"/>
      <c r="BR25" s="90"/>
      <c r="BS25" s="90"/>
      <c r="BT25" s="91"/>
      <c r="BU25" s="91"/>
      <c r="BV25" s="91"/>
      <c r="BW25" s="90"/>
      <c r="BX25" s="90"/>
      <c r="BY25" s="90"/>
    </row>
    <row r="26" spans="1:77" s="89" customFormat="1" hidden="1" x14ac:dyDescent="0.2">
      <c r="B26" s="101"/>
      <c r="C26" s="101"/>
      <c r="D26" s="107"/>
      <c r="F26" s="106"/>
      <c r="G26" s="106"/>
      <c r="H26" s="106"/>
      <c r="I26" s="105"/>
      <c r="K26" s="99"/>
      <c r="S26" s="92"/>
      <c r="T26" s="92"/>
      <c r="U26" s="170"/>
      <c r="V26" s="170"/>
      <c r="W26" s="92"/>
      <c r="X26" s="92"/>
      <c r="Y26" s="93"/>
      <c r="Z26" s="93"/>
      <c r="AA26" s="92"/>
      <c r="AB26" s="92"/>
      <c r="AC26" s="92"/>
      <c r="AD26" s="92"/>
      <c r="AE26" s="92"/>
      <c r="AF26" s="92"/>
      <c r="AG26" s="93"/>
      <c r="AH26" s="93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2"/>
      <c r="BH26" s="92"/>
      <c r="BI26" s="92"/>
      <c r="BJ26" s="92"/>
      <c r="BK26" s="92"/>
      <c r="BL26" s="92"/>
      <c r="BM26" s="92"/>
      <c r="BN26" s="91"/>
      <c r="BO26" s="91"/>
      <c r="BP26" s="91"/>
      <c r="BQ26" s="90"/>
      <c r="BR26" s="90"/>
      <c r="BS26" s="90"/>
      <c r="BT26" s="91"/>
      <c r="BU26" s="91"/>
      <c r="BV26" s="91"/>
      <c r="BW26" s="90"/>
      <c r="BX26" s="90"/>
      <c r="BY26" s="90"/>
    </row>
    <row r="27" spans="1:77" s="89" customFormat="1" hidden="1" x14ac:dyDescent="0.2">
      <c r="A27"/>
      <c r="B27" s="101"/>
      <c r="C27" s="101"/>
      <c r="D27" s="104" t="s">
        <v>27</v>
      </c>
      <c r="E27" s="418"/>
      <c r="F27" s="418"/>
      <c r="G27" s="418"/>
      <c r="H27" s="419"/>
      <c r="I27" s="419"/>
      <c r="J27" s="419"/>
      <c r="K27" s="98"/>
      <c r="L27" s="91"/>
      <c r="M27" s="91"/>
      <c r="N27"/>
      <c r="O27"/>
      <c r="P27"/>
      <c r="Q27"/>
      <c r="R27"/>
      <c r="S27" s="92"/>
      <c r="T27" s="92"/>
      <c r="U27" s="170"/>
      <c r="V27" s="170"/>
      <c r="W27" s="92"/>
      <c r="X27" s="92"/>
      <c r="Y27" s="93"/>
      <c r="Z27" s="93"/>
      <c r="AA27" s="92"/>
      <c r="AB27" s="92"/>
      <c r="AC27" s="92"/>
      <c r="AD27" s="92"/>
      <c r="AE27" s="92"/>
      <c r="AF27" s="92"/>
      <c r="AG27" s="93"/>
      <c r="AH27" s="93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2"/>
      <c r="BH27" s="92"/>
      <c r="BI27" s="92"/>
      <c r="BJ27" s="92"/>
      <c r="BK27" s="92"/>
      <c r="BL27" s="92"/>
      <c r="BM27" s="92"/>
      <c r="BN27" s="91" t="s">
        <v>7</v>
      </c>
      <c r="BO27" s="91" t="s">
        <v>7</v>
      </c>
      <c r="BP27" s="91" t="s">
        <v>7</v>
      </c>
      <c r="BQ27" s="90" t="s">
        <v>7</v>
      </c>
      <c r="BR27" s="90" t="s">
        <v>7</v>
      </c>
      <c r="BS27" s="90" t="s">
        <v>7</v>
      </c>
      <c r="BT27" s="91"/>
      <c r="BU27" s="91"/>
      <c r="BV27" s="91"/>
      <c r="BW27" s="90"/>
      <c r="BX27" s="90"/>
      <c r="BY27" s="90"/>
    </row>
    <row r="28" spans="1:77" s="89" customFormat="1" hidden="1" x14ac:dyDescent="0.2">
      <c r="B28" s="101"/>
      <c r="C28" s="101"/>
      <c r="D28" s="103"/>
      <c r="E28" s="96" t="s">
        <v>28</v>
      </c>
      <c r="F28" s="96"/>
      <c r="H28" s="95" t="s">
        <v>29</v>
      </c>
      <c r="J28" s="94" t="s">
        <v>30</v>
      </c>
      <c r="K28" s="99"/>
      <c r="L28" s="91"/>
      <c r="M28" s="91"/>
      <c r="S28" s="92"/>
      <c r="T28" s="92"/>
      <c r="U28" s="170"/>
      <c r="V28" s="170"/>
      <c r="W28" s="92"/>
      <c r="X28" s="92"/>
      <c r="Y28" s="93"/>
      <c r="Z28" s="93"/>
      <c r="AA28" s="92"/>
      <c r="AB28" s="92"/>
      <c r="AC28" s="92"/>
      <c r="AD28" s="92"/>
      <c r="AE28" s="92"/>
      <c r="AF28" s="92"/>
      <c r="AG28" s="93"/>
      <c r="AH28" s="93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2"/>
      <c r="BH28" s="92"/>
      <c r="BI28" s="92"/>
      <c r="BJ28" s="92"/>
      <c r="BK28" s="92"/>
      <c r="BL28" s="92"/>
      <c r="BM28" s="92"/>
      <c r="BN28" s="91"/>
      <c r="BO28" s="91"/>
      <c r="BP28" s="91"/>
      <c r="BQ28" s="90"/>
      <c r="BR28" s="90"/>
      <c r="BS28" s="90"/>
      <c r="BT28" s="91"/>
      <c r="BU28" s="91"/>
      <c r="BV28" s="91"/>
      <c r="BW28" s="90"/>
      <c r="BX28" s="90"/>
      <c r="BY28" s="90"/>
    </row>
    <row r="29" spans="1:77" s="89" customFormat="1" hidden="1" x14ac:dyDescent="0.2">
      <c r="B29" s="101"/>
      <c r="C29" s="101"/>
      <c r="D29" s="103"/>
      <c r="E29" s="102"/>
      <c r="F29" s="102"/>
      <c r="G29" s="102"/>
      <c r="H29" s="83"/>
      <c r="I29" s="83"/>
      <c r="K29" s="99"/>
      <c r="L29" s="91"/>
      <c r="M29" s="91"/>
      <c r="S29" s="92"/>
      <c r="T29" s="92"/>
      <c r="U29" s="170"/>
      <c r="V29" s="170"/>
      <c r="W29" s="92"/>
      <c r="X29" s="92"/>
      <c r="Y29" s="93"/>
      <c r="Z29" s="93"/>
      <c r="AA29" s="92"/>
      <c r="AB29" s="92"/>
      <c r="AC29" s="92"/>
      <c r="AD29" s="92"/>
      <c r="AE29" s="92"/>
      <c r="AF29" s="92"/>
      <c r="AG29" s="93"/>
      <c r="AH29" s="93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2"/>
      <c r="BH29" s="92"/>
      <c r="BI29" s="92"/>
      <c r="BJ29" s="92"/>
      <c r="BK29" s="92"/>
      <c r="BL29" s="92"/>
      <c r="BM29" s="92"/>
      <c r="BN29" s="91"/>
      <c r="BO29" s="91"/>
      <c r="BP29" s="91"/>
      <c r="BQ29" s="90"/>
      <c r="BR29" s="90"/>
      <c r="BS29" s="90"/>
      <c r="BT29" s="91"/>
      <c r="BU29" s="91"/>
      <c r="BV29" s="91"/>
      <c r="BW29" s="90"/>
      <c r="BX29" s="90"/>
      <c r="BY29" s="90"/>
    </row>
    <row r="30" spans="1:77" s="89" customFormat="1" hidden="1" x14ac:dyDescent="0.2">
      <c r="A30"/>
      <c r="B30" s="101"/>
      <c r="C30" s="101"/>
      <c r="D30" s="100" t="s">
        <v>31</v>
      </c>
      <c r="E30" s="418"/>
      <c r="F30" s="418"/>
      <c r="G30" s="418"/>
      <c r="H30" s="419"/>
      <c r="I30" s="419"/>
      <c r="J30" s="419"/>
      <c r="K30" s="99"/>
      <c r="L30" s="91"/>
      <c r="M30" s="91"/>
      <c r="N30"/>
      <c r="O30"/>
      <c r="P30"/>
      <c r="Q30"/>
      <c r="R30"/>
      <c r="S30" s="92"/>
      <c r="T30" s="92"/>
      <c r="U30" s="170"/>
      <c r="V30" s="170"/>
      <c r="W30" s="92"/>
      <c r="X30" s="92"/>
      <c r="Y30" s="93"/>
      <c r="Z30" s="93"/>
      <c r="AA30" s="92"/>
      <c r="AB30" s="92"/>
      <c r="AC30" s="92"/>
      <c r="AD30" s="92"/>
      <c r="AE30" s="92"/>
      <c r="AF30" s="92"/>
      <c r="AG30" s="93"/>
      <c r="AH30" s="93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2"/>
      <c r="BH30" s="92"/>
      <c r="BI30" s="92"/>
      <c r="BJ30" s="92"/>
      <c r="BK30" s="92"/>
      <c r="BL30" s="92"/>
      <c r="BM30" s="92"/>
      <c r="BN30" s="91"/>
      <c r="BO30" s="91"/>
      <c r="BP30" s="91"/>
      <c r="BQ30" s="90"/>
      <c r="BR30" s="90"/>
      <c r="BS30" s="90"/>
      <c r="BT30" s="91" t="s">
        <v>7</v>
      </c>
      <c r="BU30" s="91" t="s">
        <v>7</v>
      </c>
      <c r="BV30" s="91" t="s">
        <v>7</v>
      </c>
      <c r="BW30" s="90" t="s">
        <v>7</v>
      </c>
      <c r="BX30" s="90" t="s">
        <v>7</v>
      </c>
      <c r="BY30" s="90" t="s">
        <v>7</v>
      </c>
    </row>
    <row r="31" spans="1:77" s="89" customFormat="1" hidden="1" x14ac:dyDescent="0.2">
      <c r="A31" s="98"/>
      <c r="B31" s="86"/>
      <c r="C31" s="97"/>
      <c r="D31" s="84"/>
      <c r="E31" s="96" t="s">
        <v>28</v>
      </c>
      <c r="F31" s="96"/>
      <c r="H31" s="95" t="s">
        <v>29</v>
      </c>
      <c r="J31" s="94" t="s">
        <v>30</v>
      </c>
      <c r="S31" s="92"/>
      <c r="T31" s="92"/>
      <c r="U31" s="170"/>
      <c r="V31" s="170"/>
      <c r="W31" s="92"/>
      <c r="X31" s="92"/>
      <c r="Y31" s="93"/>
      <c r="Z31" s="93"/>
      <c r="AA31" s="92"/>
      <c r="AB31" s="92"/>
      <c r="AC31" s="92"/>
      <c r="AD31" s="92"/>
      <c r="AE31" s="92"/>
      <c r="AF31" s="92"/>
      <c r="AG31" s="93"/>
      <c r="AH31" s="93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2"/>
      <c r="BH31" s="92"/>
      <c r="BI31" s="92"/>
      <c r="BJ31" s="92"/>
      <c r="BK31" s="92"/>
      <c r="BL31" s="92"/>
      <c r="BM31" s="92"/>
      <c r="BN31" s="91"/>
      <c r="BO31" s="91"/>
      <c r="BP31" s="91"/>
      <c r="BQ31" s="90"/>
      <c r="BR31" s="90"/>
      <c r="BS31" s="90"/>
      <c r="BT31" s="91"/>
      <c r="BU31" s="91"/>
      <c r="BV31" s="91"/>
      <c r="BW31" s="90"/>
      <c r="BX31" s="90"/>
      <c r="BY31" s="90"/>
    </row>
    <row r="32" spans="1:77" s="146" customFormat="1" hidden="1" x14ac:dyDescent="0.2">
      <c r="A32" s="142"/>
      <c r="B32" s="140"/>
      <c r="C32" s="141"/>
      <c r="D32" s="147"/>
      <c r="E32" s="143"/>
      <c r="F32" s="144"/>
      <c r="G32" s="144"/>
      <c r="H32" s="144"/>
      <c r="I32" s="144"/>
      <c r="J32" s="144"/>
      <c r="U32" s="173"/>
      <c r="V32" s="173"/>
    </row>
    <row r="33" spans="1:24" s="148" customFormat="1" ht="27.75" customHeight="1" x14ac:dyDescent="0.2">
      <c r="A33" s="377" t="s">
        <v>32</v>
      </c>
      <c r="B33" s="391"/>
      <c r="C33" s="392" t="s">
        <v>272</v>
      </c>
      <c r="D33" s="395" t="s">
        <v>34</v>
      </c>
      <c r="E33" s="392" t="s">
        <v>35</v>
      </c>
      <c r="F33" s="398" t="s">
        <v>36</v>
      </c>
      <c r="G33" s="398" t="s">
        <v>37</v>
      </c>
      <c r="H33" s="392" t="s">
        <v>38</v>
      </c>
      <c r="I33" s="377" t="s">
        <v>39</v>
      </c>
      <c r="J33" s="378"/>
      <c r="K33" s="378"/>
      <c r="L33" s="378"/>
      <c r="M33" s="378"/>
      <c r="N33" s="378"/>
      <c r="O33" s="378"/>
      <c r="P33" s="378"/>
      <c r="Q33" s="378"/>
      <c r="R33" s="378"/>
      <c r="S33" s="378"/>
      <c r="T33" s="378"/>
      <c r="U33" s="378"/>
      <c r="V33" s="379"/>
      <c r="W33" s="380" t="s">
        <v>40</v>
      </c>
      <c r="X33" s="381"/>
    </row>
    <row r="34" spans="1:24" s="148" customFormat="1" ht="21.75" customHeight="1" x14ac:dyDescent="0.2">
      <c r="A34" s="384" t="s">
        <v>41</v>
      </c>
      <c r="B34" s="386" t="s">
        <v>42</v>
      </c>
      <c r="C34" s="393"/>
      <c r="D34" s="396"/>
      <c r="E34" s="393"/>
      <c r="F34" s="399"/>
      <c r="G34" s="399"/>
      <c r="H34" s="393"/>
      <c r="I34" s="380" t="s">
        <v>273</v>
      </c>
      <c r="J34" s="388"/>
      <c r="K34" s="381"/>
      <c r="L34" s="380" t="s">
        <v>270</v>
      </c>
      <c r="M34" s="388"/>
      <c r="N34" s="381"/>
      <c r="O34" s="380" t="s">
        <v>269</v>
      </c>
      <c r="P34" s="388"/>
      <c r="Q34" s="381"/>
      <c r="R34" s="380" t="s">
        <v>43</v>
      </c>
      <c r="S34" s="388"/>
      <c r="T34" s="381"/>
      <c r="U34" s="389" t="s">
        <v>407</v>
      </c>
      <c r="V34" s="390"/>
      <c r="W34" s="382"/>
      <c r="X34" s="383"/>
    </row>
    <row r="35" spans="1:24" s="148" customFormat="1" ht="51.4" customHeight="1" x14ac:dyDescent="0.2">
      <c r="A35" s="385"/>
      <c r="B35" s="387"/>
      <c r="C35" s="394"/>
      <c r="D35" s="397"/>
      <c r="E35" s="394"/>
      <c r="F35" s="400"/>
      <c r="G35" s="400"/>
      <c r="H35" s="394"/>
      <c r="I35" s="149" t="s">
        <v>274</v>
      </c>
      <c r="J35" s="149" t="s">
        <v>275</v>
      </c>
      <c r="K35" s="149" t="s">
        <v>276</v>
      </c>
      <c r="L35" s="149" t="s">
        <v>274</v>
      </c>
      <c r="M35" s="149" t="s">
        <v>275</v>
      </c>
      <c r="N35" s="149" t="s">
        <v>276</v>
      </c>
      <c r="O35" s="149" t="s">
        <v>274</v>
      </c>
      <c r="P35" s="149" t="s">
        <v>275</v>
      </c>
      <c r="Q35" s="149" t="s">
        <v>276</v>
      </c>
      <c r="R35" s="149" t="s">
        <v>274</v>
      </c>
      <c r="S35" s="149" t="s">
        <v>275</v>
      </c>
      <c r="T35" s="149" t="s">
        <v>276</v>
      </c>
      <c r="U35" s="174" t="s">
        <v>274</v>
      </c>
      <c r="V35" s="174" t="s">
        <v>275</v>
      </c>
      <c r="W35" s="149" t="s">
        <v>274</v>
      </c>
      <c r="X35" s="149" t="s">
        <v>275</v>
      </c>
    </row>
    <row r="36" spans="1:24" s="153" customFormat="1" x14ac:dyDescent="0.2">
      <c r="A36" s="150">
        <v>1</v>
      </c>
      <c r="B36" s="151">
        <v>2</v>
      </c>
      <c r="C36" s="150">
        <v>3</v>
      </c>
      <c r="D36" s="151">
        <v>4</v>
      </c>
      <c r="E36" s="150">
        <v>5</v>
      </c>
      <c r="F36" s="150">
        <v>6</v>
      </c>
      <c r="G36" s="150">
        <v>7</v>
      </c>
      <c r="H36" s="152">
        <v>8</v>
      </c>
      <c r="I36" s="149">
        <v>9</v>
      </c>
      <c r="J36" s="149">
        <v>10</v>
      </c>
      <c r="K36" s="149">
        <v>11</v>
      </c>
      <c r="L36" s="149">
        <v>15</v>
      </c>
      <c r="M36" s="149">
        <v>16</v>
      </c>
      <c r="N36" s="149">
        <v>17</v>
      </c>
      <c r="O36" s="149">
        <v>18</v>
      </c>
      <c r="P36" s="149">
        <v>19</v>
      </c>
      <c r="Q36" s="149">
        <v>20</v>
      </c>
      <c r="R36" s="149">
        <v>21</v>
      </c>
      <c r="S36" s="149">
        <v>22</v>
      </c>
      <c r="T36" s="149">
        <v>23</v>
      </c>
      <c r="U36" s="174">
        <v>24</v>
      </c>
      <c r="V36" s="174">
        <v>25</v>
      </c>
      <c r="W36" s="149">
        <v>26</v>
      </c>
      <c r="X36" s="149">
        <v>27</v>
      </c>
    </row>
    <row r="37" spans="1:24" ht="22.5" customHeight="1" x14ac:dyDescent="0.2">
      <c r="A37" s="401" t="s">
        <v>48</v>
      </c>
      <c r="B37" s="402"/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</row>
    <row r="38" spans="1:24" ht="51" x14ac:dyDescent="0.2">
      <c r="A38" s="155">
        <v>1</v>
      </c>
      <c r="B38" s="156" t="s">
        <v>49</v>
      </c>
      <c r="C38" s="157" t="s">
        <v>277</v>
      </c>
      <c r="D38" s="158" t="s">
        <v>278</v>
      </c>
      <c r="E38" s="159" t="s">
        <v>57</v>
      </c>
      <c r="F38" s="160">
        <v>920.4</v>
      </c>
      <c r="G38" s="161">
        <v>0.17549999999999999</v>
      </c>
      <c r="H38" s="162">
        <v>161.53</v>
      </c>
      <c r="I38" s="163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75"/>
      <c r="V38" s="175"/>
      <c r="W38" s="162">
        <v>0.17549999999999999</v>
      </c>
      <c r="X38" s="162">
        <v>161.53</v>
      </c>
    </row>
    <row r="39" spans="1:24" ht="38.25" x14ac:dyDescent="0.2">
      <c r="A39" s="155">
        <v>2</v>
      </c>
      <c r="B39" s="156" t="s">
        <v>50</v>
      </c>
      <c r="C39" s="157" t="s">
        <v>51</v>
      </c>
      <c r="D39" s="158" t="s">
        <v>279</v>
      </c>
      <c r="E39" s="159" t="s">
        <v>53</v>
      </c>
      <c r="F39" s="160">
        <v>10609.83</v>
      </c>
      <c r="G39" s="161">
        <v>0.69040000000000001</v>
      </c>
      <c r="H39" s="162">
        <v>7325.03</v>
      </c>
      <c r="I39" s="162">
        <v>7.4999999999999997E-2</v>
      </c>
      <c r="J39" s="162">
        <v>795.74</v>
      </c>
      <c r="K39" s="162">
        <v>795.74</v>
      </c>
      <c r="L39" s="162">
        <v>6.9919999999999996E-2</v>
      </c>
      <c r="M39" s="162">
        <v>741.84</v>
      </c>
      <c r="N39" s="162">
        <v>1537.58</v>
      </c>
      <c r="O39" s="162">
        <v>3.7499999999999999E-2</v>
      </c>
      <c r="P39" s="162">
        <v>397.87</v>
      </c>
      <c r="Q39" s="162">
        <v>1935.45</v>
      </c>
      <c r="R39" s="162">
        <v>5.0880000000000002E-2</v>
      </c>
      <c r="S39" s="162">
        <v>539.82000000000005</v>
      </c>
      <c r="T39" s="162">
        <v>2475.27</v>
      </c>
      <c r="U39" s="176">
        <v>0.23330000000000001</v>
      </c>
      <c r="V39" s="176">
        <v>2475.27</v>
      </c>
      <c r="W39" s="162">
        <v>0.45710000000000001</v>
      </c>
      <c r="X39" s="162">
        <v>4849.76</v>
      </c>
    </row>
    <row r="40" spans="1:24" ht="51" x14ac:dyDescent="0.2">
      <c r="A40" s="155">
        <v>3</v>
      </c>
      <c r="B40" s="156" t="s">
        <v>54</v>
      </c>
      <c r="C40" s="157" t="s">
        <v>55</v>
      </c>
      <c r="D40" s="158" t="s">
        <v>280</v>
      </c>
      <c r="E40" s="159" t="s">
        <v>57</v>
      </c>
      <c r="F40" s="160">
        <v>379.68</v>
      </c>
      <c r="G40" s="161">
        <v>3.7871000000000001</v>
      </c>
      <c r="H40" s="162">
        <v>1437.89</v>
      </c>
      <c r="I40" s="162">
        <v>0.58789999999999998</v>
      </c>
      <c r="J40" s="162">
        <v>223.21</v>
      </c>
      <c r="K40" s="162">
        <v>223.21</v>
      </c>
      <c r="L40" s="162">
        <v>0.57379999999999998</v>
      </c>
      <c r="M40" s="162">
        <v>217.86</v>
      </c>
      <c r="N40" s="162">
        <v>441.07</v>
      </c>
      <c r="O40" s="162">
        <v>0.26240000000000002</v>
      </c>
      <c r="P40" s="162">
        <v>99.63</v>
      </c>
      <c r="Q40" s="162">
        <v>540.70000000000005</v>
      </c>
      <c r="R40" s="162">
        <v>0.34849999999999998</v>
      </c>
      <c r="S40" s="162">
        <v>132.32</v>
      </c>
      <c r="T40" s="162">
        <v>673.02</v>
      </c>
      <c r="U40" s="176">
        <v>1.7726</v>
      </c>
      <c r="V40" s="176">
        <v>673.02</v>
      </c>
      <c r="W40" s="162">
        <v>2.0145</v>
      </c>
      <c r="X40" s="162">
        <v>764.87</v>
      </c>
    </row>
    <row r="41" spans="1:24" ht="38.25" x14ac:dyDescent="0.2">
      <c r="A41" s="155">
        <v>4</v>
      </c>
      <c r="B41" s="156" t="s">
        <v>58</v>
      </c>
      <c r="C41" s="157" t="s">
        <v>59</v>
      </c>
      <c r="D41" s="158" t="s">
        <v>281</v>
      </c>
      <c r="E41" s="159" t="s">
        <v>57</v>
      </c>
      <c r="F41" s="160">
        <v>348.46</v>
      </c>
      <c r="G41" s="161">
        <v>1.7325999999999999</v>
      </c>
      <c r="H41" s="162">
        <v>603.74</v>
      </c>
      <c r="I41" s="162">
        <v>0.28029999999999999</v>
      </c>
      <c r="J41" s="162">
        <v>97.67</v>
      </c>
      <c r="K41" s="162">
        <v>97.67</v>
      </c>
      <c r="L41" s="162">
        <v>0.24959999999999999</v>
      </c>
      <c r="M41" s="162">
        <v>86.98</v>
      </c>
      <c r="N41" s="162">
        <v>184.65</v>
      </c>
      <c r="O41" s="162">
        <v>0.15010000000000001</v>
      </c>
      <c r="P41" s="162">
        <v>52.3</v>
      </c>
      <c r="Q41" s="162">
        <v>236.95</v>
      </c>
      <c r="R41" s="162">
        <v>0.1638</v>
      </c>
      <c r="S41" s="162">
        <v>57.08</v>
      </c>
      <c r="T41" s="162">
        <v>294.02999999999997</v>
      </c>
      <c r="U41" s="176">
        <v>0.84379999999999999</v>
      </c>
      <c r="V41" s="176">
        <v>294.02999999999997</v>
      </c>
      <c r="W41" s="162">
        <v>0.88880000000000003</v>
      </c>
      <c r="X41" s="162">
        <v>309.70999999999998</v>
      </c>
    </row>
    <row r="42" spans="1:24" ht="38.25" x14ac:dyDescent="0.2">
      <c r="A42" s="155">
        <v>5</v>
      </c>
      <c r="B42" s="156" t="s">
        <v>61</v>
      </c>
      <c r="C42" s="157" t="s">
        <v>62</v>
      </c>
      <c r="D42" s="158" t="s">
        <v>282</v>
      </c>
      <c r="E42" s="159" t="s">
        <v>57</v>
      </c>
      <c r="F42" s="160">
        <v>5459.07</v>
      </c>
      <c r="G42" s="161">
        <v>1.7325999999999999</v>
      </c>
      <c r="H42" s="162">
        <v>9458.3799999999992</v>
      </c>
      <c r="I42" s="162">
        <v>0.28029999999999999</v>
      </c>
      <c r="J42" s="162">
        <v>1530.18</v>
      </c>
      <c r="K42" s="162">
        <v>1530.18</v>
      </c>
      <c r="L42" s="162">
        <v>0.24959999999999999</v>
      </c>
      <c r="M42" s="162">
        <v>1362.58</v>
      </c>
      <c r="N42" s="162">
        <v>2892.76</v>
      </c>
      <c r="O42" s="162">
        <v>0.15010000000000001</v>
      </c>
      <c r="P42" s="162">
        <v>819.4</v>
      </c>
      <c r="Q42" s="162">
        <v>3712.16</v>
      </c>
      <c r="R42" s="162">
        <v>0.1638</v>
      </c>
      <c r="S42" s="162">
        <v>894.2</v>
      </c>
      <c r="T42" s="162">
        <v>4606.3599999999997</v>
      </c>
      <c r="U42" s="176">
        <v>0.84379999999999999</v>
      </c>
      <c r="V42" s="176">
        <v>4606.3599999999997</v>
      </c>
      <c r="W42" s="162">
        <v>0.88880000000000003</v>
      </c>
      <c r="X42" s="162">
        <v>4852.0200000000004</v>
      </c>
    </row>
    <row r="43" spans="1:24" ht="63.75" x14ac:dyDescent="0.2">
      <c r="A43" s="155">
        <v>6</v>
      </c>
      <c r="B43" s="156" t="s">
        <v>64</v>
      </c>
      <c r="C43" s="157" t="s">
        <v>65</v>
      </c>
      <c r="D43" s="158" t="s">
        <v>283</v>
      </c>
      <c r="E43" s="159" t="s">
        <v>67</v>
      </c>
      <c r="F43" s="160">
        <v>646.32000000000005</v>
      </c>
      <c r="G43" s="161">
        <v>218.30760000000001</v>
      </c>
      <c r="H43" s="162">
        <v>142789.99</v>
      </c>
      <c r="I43" s="162">
        <v>35.317799999999998</v>
      </c>
      <c r="J43" s="162">
        <v>23100.52</v>
      </c>
      <c r="K43" s="162">
        <v>23100.52</v>
      </c>
      <c r="L43" s="162">
        <v>31.4496</v>
      </c>
      <c r="M43" s="162">
        <v>20570.419999999998</v>
      </c>
      <c r="N43" s="162">
        <v>43670.94</v>
      </c>
      <c r="O43" s="162">
        <v>18.912600000000001</v>
      </c>
      <c r="P43" s="162">
        <v>12370.27</v>
      </c>
      <c r="Q43" s="162">
        <v>56041.21</v>
      </c>
      <c r="R43" s="162">
        <v>20.6388</v>
      </c>
      <c r="S43" s="162">
        <v>13499.34</v>
      </c>
      <c r="T43" s="162">
        <v>69540.55</v>
      </c>
      <c r="U43" s="176">
        <v>106.3188</v>
      </c>
      <c r="V43" s="176">
        <v>69540.55</v>
      </c>
      <c r="W43" s="162">
        <v>111.9892</v>
      </c>
      <c r="X43" s="162">
        <v>73249.440000000002</v>
      </c>
    </row>
    <row r="44" spans="1:24" ht="63.75" x14ac:dyDescent="0.2">
      <c r="A44" s="155">
        <v>7</v>
      </c>
      <c r="B44" s="156" t="s">
        <v>68</v>
      </c>
      <c r="C44" s="217" t="s">
        <v>69</v>
      </c>
      <c r="D44" s="158" t="s">
        <v>284</v>
      </c>
      <c r="E44" s="159" t="s">
        <v>53</v>
      </c>
      <c r="F44" s="160">
        <v>1527303.83</v>
      </c>
      <c r="G44" s="199">
        <v>0.36870000000000003</v>
      </c>
      <c r="H44" s="162">
        <v>563116.93000000005</v>
      </c>
      <c r="I44" s="162">
        <v>7.4999999999999997E-2</v>
      </c>
      <c r="J44" s="162">
        <v>114547.78</v>
      </c>
      <c r="K44" s="162">
        <v>114547.78</v>
      </c>
      <c r="L44" s="162">
        <v>6.9900000000000004E-2</v>
      </c>
      <c r="M44" s="162">
        <v>106758.54</v>
      </c>
      <c r="N44" s="162">
        <v>221306.32</v>
      </c>
      <c r="O44" s="162">
        <v>3.7499999999999999E-2</v>
      </c>
      <c r="P44" s="162">
        <v>57273.9</v>
      </c>
      <c r="Q44" s="162">
        <v>278580.21999999997</v>
      </c>
      <c r="R44" s="162">
        <v>5.0880000000000002E-2</v>
      </c>
      <c r="S44" s="162">
        <v>77709.22</v>
      </c>
      <c r="T44" s="162">
        <v>356289.44</v>
      </c>
      <c r="U44" s="200">
        <v>0.23327999999999999</v>
      </c>
      <c r="V44" s="176">
        <v>356289.44</v>
      </c>
      <c r="W44" s="162">
        <v>0.13542000000000001</v>
      </c>
      <c r="X44" s="162">
        <v>206827.49</v>
      </c>
    </row>
    <row r="45" spans="1:24" ht="51" x14ac:dyDescent="0.2">
      <c r="A45" s="155">
        <v>8</v>
      </c>
      <c r="B45" s="156" t="s">
        <v>71</v>
      </c>
      <c r="C45" s="157" t="s">
        <v>72</v>
      </c>
      <c r="D45" s="158" t="s">
        <v>285</v>
      </c>
      <c r="E45" s="159" t="s">
        <v>74</v>
      </c>
      <c r="F45" s="160">
        <v>188.1</v>
      </c>
      <c r="G45" s="161">
        <v>-678</v>
      </c>
      <c r="H45" s="162">
        <v>-127531.8</v>
      </c>
      <c r="I45" s="162">
        <v>-138</v>
      </c>
      <c r="J45" s="162">
        <v>-25957.8</v>
      </c>
      <c r="K45" s="162">
        <v>-25957.8</v>
      </c>
      <c r="L45" s="162">
        <v>-129</v>
      </c>
      <c r="M45" s="162">
        <v>-24264.9</v>
      </c>
      <c r="N45" s="162">
        <v>-50222.7</v>
      </c>
      <c r="O45" s="162">
        <v>-69</v>
      </c>
      <c r="P45" s="162">
        <v>-12978.9</v>
      </c>
      <c r="Q45" s="162">
        <v>-63201.599999999999</v>
      </c>
      <c r="R45" s="162">
        <v>-93.619200000000006</v>
      </c>
      <c r="S45" s="162">
        <v>-17609.77</v>
      </c>
      <c r="T45" s="162">
        <v>-80811.37</v>
      </c>
      <c r="U45" s="176">
        <v>-429.61919999999998</v>
      </c>
      <c r="V45" s="176">
        <v>-80811.37</v>
      </c>
      <c r="W45" s="162">
        <v>-248.38079999999999</v>
      </c>
      <c r="X45" s="162">
        <v>-46720.43</v>
      </c>
    </row>
    <row r="46" spans="1:24" ht="51" x14ac:dyDescent="0.2">
      <c r="A46" s="155">
        <v>9</v>
      </c>
      <c r="B46" s="156" t="s">
        <v>75</v>
      </c>
      <c r="C46" s="157" t="s">
        <v>76</v>
      </c>
      <c r="D46" s="158" t="s">
        <v>286</v>
      </c>
      <c r="E46" s="159" t="s">
        <v>74</v>
      </c>
      <c r="F46" s="160">
        <v>43.61</v>
      </c>
      <c r="G46" s="161">
        <v>-1357</v>
      </c>
      <c r="H46" s="162">
        <v>-59178.77</v>
      </c>
      <c r="I46" s="162">
        <v>-276</v>
      </c>
      <c r="J46" s="162">
        <v>-12036.36</v>
      </c>
      <c r="K46" s="162">
        <v>-12036.36</v>
      </c>
      <c r="L46" s="162">
        <v>-257</v>
      </c>
      <c r="M46" s="162">
        <v>-11207.77</v>
      </c>
      <c r="N46" s="162">
        <v>-23244.13</v>
      </c>
      <c r="O46" s="162">
        <v>-138</v>
      </c>
      <c r="P46" s="162">
        <v>-6018.18</v>
      </c>
      <c r="Q46" s="162">
        <v>-29262.31</v>
      </c>
      <c r="R46" s="162">
        <v>-187.23840000000001</v>
      </c>
      <c r="S46" s="162">
        <v>-8165.47</v>
      </c>
      <c r="T46" s="162">
        <v>-37427.78</v>
      </c>
      <c r="U46" s="176">
        <v>-858.23839999999996</v>
      </c>
      <c r="V46" s="176">
        <v>-37427.78</v>
      </c>
      <c r="W46" s="162">
        <v>-498.76159999999999</v>
      </c>
      <c r="X46" s="162">
        <v>-21750.99</v>
      </c>
    </row>
    <row r="47" spans="1:24" ht="63.75" x14ac:dyDescent="0.2">
      <c r="A47" s="155">
        <v>10</v>
      </c>
      <c r="B47" s="156" t="s">
        <v>78</v>
      </c>
      <c r="C47" s="198" t="s">
        <v>79</v>
      </c>
      <c r="D47" s="158" t="s">
        <v>287</v>
      </c>
      <c r="E47" s="159" t="s">
        <v>74</v>
      </c>
      <c r="F47" s="160">
        <v>1379.82</v>
      </c>
      <c r="G47" s="199">
        <v>694</v>
      </c>
      <c r="H47" s="162">
        <v>998158.81</v>
      </c>
      <c r="I47" s="162">
        <v>138</v>
      </c>
      <c r="J47" s="162">
        <v>198481.15</v>
      </c>
      <c r="K47" s="162">
        <v>198481.15</v>
      </c>
      <c r="L47" s="162">
        <v>119</v>
      </c>
      <c r="M47" s="162">
        <v>171154.03</v>
      </c>
      <c r="N47" s="162">
        <v>369635.18</v>
      </c>
      <c r="O47" s="162">
        <v>68</v>
      </c>
      <c r="P47" s="162">
        <v>97802.3</v>
      </c>
      <c r="Q47" s="162">
        <v>467437.48</v>
      </c>
      <c r="R47" s="162">
        <v>67</v>
      </c>
      <c r="S47" s="162">
        <v>96364.03</v>
      </c>
      <c r="T47" s="162">
        <v>563801.51</v>
      </c>
      <c r="U47" s="200">
        <v>392</v>
      </c>
      <c r="V47" s="176">
        <v>563801.51</v>
      </c>
      <c r="W47" s="200">
        <v>302</v>
      </c>
      <c r="X47" s="162">
        <v>434357.3</v>
      </c>
    </row>
    <row r="48" spans="1:24" ht="51" x14ac:dyDescent="0.2">
      <c r="A48" s="155">
        <v>11</v>
      </c>
      <c r="B48" s="156" t="s">
        <v>81</v>
      </c>
      <c r="C48" s="157" t="s">
        <v>82</v>
      </c>
      <c r="D48" s="158" t="s">
        <v>288</v>
      </c>
      <c r="E48" s="159" t="s">
        <v>84</v>
      </c>
      <c r="F48" s="160">
        <v>10424</v>
      </c>
      <c r="G48" s="161">
        <v>-0.24399999999999999</v>
      </c>
      <c r="H48" s="162">
        <v>-2543.46</v>
      </c>
      <c r="I48" s="162">
        <v>-4.9500000000000002E-2</v>
      </c>
      <c r="J48" s="162">
        <v>-515.99</v>
      </c>
      <c r="K48" s="162">
        <v>-515.99</v>
      </c>
      <c r="L48" s="162">
        <v>-4.6129999999999997E-2</v>
      </c>
      <c r="M48" s="162">
        <v>-480.86</v>
      </c>
      <c r="N48" s="162">
        <v>-996.85</v>
      </c>
      <c r="O48" s="162">
        <v>-2.4750000000000001E-2</v>
      </c>
      <c r="P48" s="162">
        <v>-257.99</v>
      </c>
      <c r="Q48" s="162">
        <v>-1254.8399999999999</v>
      </c>
      <c r="R48" s="164"/>
      <c r="S48" s="164"/>
      <c r="T48" s="164"/>
      <c r="U48" s="176">
        <v>-0.12038</v>
      </c>
      <c r="V48" s="176">
        <v>-1254.8399999999999</v>
      </c>
      <c r="W48" s="162">
        <v>-0.12361999999999999</v>
      </c>
      <c r="X48" s="162">
        <v>-1288.6199999999999</v>
      </c>
    </row>
    <row r="49" spans="1:24" ht="63.75" x14ac:dyDescent="0.2">
      <c r="A49" s="155">
        <v>12</v>
      </c>
      <c r="B49" s="156" t="s">
        <v>85</v>
      </c>
      <c r="C49" s="217" t="s">
        <v>86</v>
      </c>
      <c r="D49" s="158" t="s">
        <v>289</v>
      </c>
      <c r="E49" s="159" t="s">
        <v>87</v>
      </c>
      <c r="F49" s="160">
        <v>27894.74</v>
      </c>
      <c r="G49" s="199">
        <v>0.16500000000000001</v>
      </c>
      <c r="H49" s="162">
        <v>4797.6000000000004</v>
      </c>
      <c r="I49" s="162">
        <v>0.112</v>
      </c>
      <c r="J49" s="162">
        <v>3256.55</v>
      </c>
      <c r="K49" s="162">
        <v>3256.55</v>
      </c>
      <c r="L49" s="162">
        <v>4.6129999999999997E-2</v>
      </c>
      <c r="M49" s="162">
        <v>1341.29</v>
      </c>
      <c r="N49" s="162">
        <v>4597.84</v>
      </c>
      <c r="O49" s="162">
        <v>6.8700000000000002E-3</v>
      </c>
      <c r="P49" s="162">
        <v>199.75</v>
      </c>
      <c r="Q49" s="162">
        <v>4797.59</v>
      </c>
      <c r="R49" s="164"/>
      <c r="S49" s="164"/>
      <c r="T49" s="164"/>
      <c r="U49" s="200">
        <v>0.16500000000000001</v>
      </c>
      <c r="V49" s="176">
        <v>4797.59</v>
      </c>
      <c r="W49" s="164"/>
      <c r="X49" s="162">
        <v>0.01</v>
      </c>
    </row>
    <row r="50" spans="1:24" ht="51" x14ac:dyDescent="0.2">
      <c r="A50" s="155">
        <v>13</v>
      </c>
      <c r="B50" s="156" t="s">
        <v>88</v>
      </c>
      <c r="C50" s="157" t="s">
        <v>89</v>
      </c>
      <c r="D50" s="158" t="s">
        <v>290</v>
      </c>
      <c r="E50" s="159" t="s">
        <v>74</v>
      </c>
      <c r="F50" s="160">
        <v>145.30000000000001</v>
      </c>
      <c r="G50" s="161">
        <v>-118</v>
      </c>
      <c r="H50" s="162">
        <v>-17145.400000000001</v>
      </c>
      <c r="I50" s="162">
        <v>-24</v>
      </c>
      <c r="J50" s="162">
        <v>-3487.2</v>
      </c>
      <c r="K50" s="162">
        <v>-3487.2</v>
      </c>
      <c r="L50" s="162">
        <v>-22</v>
      </c>
      <c r="M50" s="162">
        <v>-3196.6</v>
      </c>
      <c r="N50" s="162">
        <v>-6683.8</v>
      </c>
      <c r="O50" s="162">
        <v>-12</v>
      </c>
      <c r="P50" s="162">
        <v>-1743.6</v>
      </c>
      <c r="Q50" s="162">
        <v>-8427.4</v>
      </c>
      <c r="R50" s="162">
        <v>-16.281600000000001</v>
      </c>
      <c r="S50" s="162">
        <v>-2365.7199999999998</v>
      </c>
      <c r="T50" s="162">
        <v>-10793.12</v>
      </c>
      <c r="U50" s="176">
        <v>-74.281599999999997</v>
      </c>
      <c r="V50" s="176">
        <v>-10793.12</v>
      </c>
      <c r="W50" s="162">
        <v>-43.718400000000003</v>
      </c>
      <c r="X50" s="162">
        <v>-6352.28</v>
      </c>
    </row>
    <row r="51" spans="1:24" ht="63.75" x14ac:dyDescent="0.2">
      <c r="A51" s="155">
        <v>14</v>
      </c>
      <c r="B51" s="156" t="s">
        <v>91</v>
      </c>
      <c r="C51" s="198" t="s">
        <v>92</v>
      </c>
      <c r="D51" s="158" t="s">
        <v>287</v>
      </c>
      <c r="E51" s="159" t="s">
        <v>87</v>
      </c>
      <c r="F51" s="160">
        <v>37646.32</v>
      </c>
      <c r="G51" s="199">
        <v>2.2200000000000002</v>
      </c>
      <c r="H51" s="162">
        <v>87115.06</v>
      </c>
      <c r="I51" s="162">
        <v>0.48</v>
      </c>
      <c r="J51" s="162">
        <v>18835.689999999999</v>
      </c>
      <c r="K51" s="162">
        <v>18835.689999999999</v>
      </c>
      <c r="L51" s="162">
        <v>0.78</v>
      </c>
      <c r="M51" s="162">
        <v>30607.99</v>
      </c>
      <c r="N51" s="162">
        <v>49443.68</v>
      </c>
      <c r="O51" s="162">
        <v>0.24</v>
      </c>
      <c r="P51" s="162">
        <v>9417.84</v>
      </c>
      <c r="Q51" s="162">
        <v>58861.52</v>
      </c>
      <c r="R51" s="162">
        <v>0.36</v>
      </c>
      <c r="S51" s="162">
        <v>14126.77</v>
      </c>
      <c r="T51" s="162">
        <v>72988.289999999994</v>
      </c>
      <c r="U51" s="200">
        <v>1.86</v>
      </c>
      <c r="V51" s="176">
        <v>72988.289999999994</v>
      </c>
      <c r="W51" s="162">
        <v>0.36</v>
      </c>
      <c r="X51" s="162">
        <v>14126.77</v>
      </c>
    </row>
    <row r="52" spans="1:24" ht="51" x14ac:dyDescent="0.2">
      <c r="A52" s="155">
        <v>15</v>
      </c>
      <c r="B52" s="156" t="s">
        <v>93</v>
      </c>
      <c r="C52" s="157" t="s">
        <v>94</v>
      </c>
      <c r="D52" s="158" t="s">
        <v>291</v>
      </c>
      <c r="E52" s="159" t="s">
        <v>96</v>
      </c>
      <c r="F52" s="160">
        <v>351.2</v>
      </c>
      <c r="G52" s="161">
        <v>-737.4</v>
      </c>
      <c r="H52" s="162">
        <v>-258974.88</v>
      </c>
      <c r="I52" s="162">
        <v>-150</v>
      </c>
      <c r="J52" s="162">
        <v>-52680</v>
      </c>
      <c r="K52" s="162">
        <v>-52680</v>
      </c>
      <c r="L52" s="162">
        <v>-140</v>
      </c>
      <c r="M52" s="162">
        <v>-49168</v>
      </c>
      <c r="N52" s="162">
        <v>-101848</v>
      </c>
      <c r="O52" s="162">
        <v>-75</v>
      </c>
      <c r="P52" s="162">
        <v>-26340</v>
      </c>
      <c r="Q52" s="162">
        <v>-128188</v>
      </c>
      <c r="R52" s="162">
        <v>-101.76</v>
      </c>
      <c r="S52" s="162">
        <v>-35738.11</v>
      </c>
      <c r="T52" s="162">
        <v>-163926.10999999999</v>
      </c>
      <c r="U52" s="176">
        <v>-466.76</v>
      </c>
      <c r="V52" s="176">
        <v>-163926.10999999999</v>
      </c>
      <c r="W52" s="162">
        <v>-270.64</v>
      </c>
      <c r="X52" s="162">
        <v>-95048.77</v>
      </c>
    </row>
    <row r="53" spans="1:24" ht="63.75" x14ac:dyDescent="0.2">
      <c r="A53" s="155">
        <v>16</v>
      </c>
      <c r="B53" s="156" t="s">
        <v>97</v>
      </c>
      <c r="C53" s="198" t="s">
        <v>98</v>
      </c>
      <c r="D53" s="158" t="s">
        <v>287</v>
      </c>
      <c r="E53" s="159" t="s">
        <v>87</v>
      </c>
      <c r="F53" s="160">
        <v>17543.86</v>
      </c>
      <c r="G53" s="199">
        <v>48.29</v>
      </c>
      <c r="H53" s="162">
        <v>883080.09</v>
      </c>
      <c r="I53" s="162">
        <v>9.7319999999999993</v>
      </c>
      <c r="J53" s="162">
        <v>177969.26</v>
      </c>
      <c r="K53" s="162">
        <v>177969.26</v>
      </c>
      <c r="L53" s="162">
        <v>9.07</v>
      </c>
      <c r="M53" s="162">
        <v>165863.25</v>
      </c>
      <c r="N53" s="162">
        <v>343832.51</v>
      </c>
      <c r="O53" s="162">
        <v>4.8659999999999997</v>
      </c>
      <c r="P53" s="162">
        <v>88984.63</v>
      </c>
      <c r="Q53" s="162">
        <v>432817.14</v>
      </c>
      <c r="R53" s="162">
        <v>6.6</v>
      </c>
      <c r="S53" s="162">
        <v>120694.32</v>
      </c>
      <c r="T53" s="162">
        <v>553511.46</v>
      </c>
      <c r="U53" s="200">
        <v>30.268000000000001</v>
      </c>
      <c r="V53" s="176">
        <v>553511.46</v>
      </c>
      <c r="W53" s="162">
        <v>18.021999999999998</v>
      </c>
      <c r="X53" s="162">
        <v>329568.63</v>
      </c>
    </row>
    <row r="54" spans="1:24" ht="63.75" x14ac:dyDescent="0.2">
      <c r="A54" s="155">
        <v>17</v>
      </c>
      <c r="B54" s="156" t="s">
        <v>99</v>
      </c>
      <c r="C54" s="157" t="s">
        <v>100</v>
      </c>
      <c r="D54" s="158" t="s">
        <v>289</v>
      </c>
      <c r="E54" s="159" t="s">
        <v>101</v>
      </c>
      <c r="F54" s="160">
        <v>1655.79</v>
      </c>
      <c r="G54" s="161">
        <v>10</v>
      </c>
      <c r="H54" s="162">
        <v>17259.29</v>
      </c>
      <c r="I54" s="162">
        <v>8</v>
      </c>
      <c r="J54" s="162">
        <v>13807.43</v>
      </c>
      <c r="K54" s="162">
        <v>13807.43</v>
      </c>
      <c r="L54" s="162">
        <v>2</v>
      </c>
      <c r="M54" s="162">
        <v>3451.86</v>
      </c>
      <c r="N54" s="162">
        <v>17259.29</v>
      </c>
      <c r="O54" s="164"/>
      <c r="P54" s="164"/>
      <c r="Q54" s="164"/>
      <c r="R54" s="164"/>
      <c r="S54" s="164"/>
      <c r="T54" s="164"/>
      <c r="U54" s="176">
        <v>10</v>
      </c>
      <c r="V54" s="176">
        <v>17259.29</v>
      </c>
      <c r="W54" s="164"/>
      <c r="X54" s="164"/>
    </row>
    <row r="55" spans="1:24" ht="63.75" x14ac:dyDescent="0.2">
      <c r="A55" s="155">
        <v>18</v>
      </c>
      <c r="B55" s="156" t="s">
        <v>106</v>
      </c>
      <c r="C55" s="157" t="s">
        <v>292</v>
      </c>
      <c r="D55" s="158" t="s">
        <v>293</v>
      </c>
      <c r="E55" s="159" t="s">
        <v>294</v>
      </c>
      <c r="F55" s="160">
        <v>3.05</v>
      </c>
      <c r="G55" s="161">
        <v>6.84</v>
      </c>
      <c r="H55" s="162">
        <v>20.86</v>
      </c>
      <c r="I55" s="163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75"/>
      <c r="V55" s="175"/>
      <c r="W55" s="162">
        <v>6.84</v>
      </c>
      <c r="X55" s="162">
        <v>20.86</v>
      </c>
    </row>
    <row r="56" spans="1:24" ht="51" x14ac:dyDescent="0.2">
      <c r="A56" s="155">
        <v>19</v>
      </c>
      <c r="B56" s="156" t="s">
        <v>102</v>
      </c>
      <c r="C56" s="157" t="s">
        <v>103</v>
      </c>
      <c r="D56" s="158" t="s">
        <v>295</v>
      </c>
      <c r="E56" s="159" t="s">
        <v>105</v>
      </c>
      <c r="F56" s="160">
        <v>243627.48</v>
      </c>
      <c r="G56" s="161">
        <v>0.16603999999999999</v>
      </c>
      <c r="H56" s="162">
        <v>40451.910000000003</v>
      </c>
      <c r="I56" s="162">
        <v>3.04E-2</v>
      </c>
      <c r="J56" s="162">
        <v>7406.28</v>
      </c>
      <c r="K56" s="162">
        <v>7406.28</v>
      </c>
      <c r="L56" s="162">
        <v>2.758E-2</v>
      </c>
      <c r="M56" s="162">
        <v>6719.25</v>
      </c>
      <c r="N56" s="162">
        <v>14125.53</v>
      </c>
      <c r="O56" s="162">
        <v>1.711E-2</v>
      </c>
      <c r="P56" s="162">
        <v>4168.46</v>
      </c>
      <c r="Q56" s="162">
        <v>18293.990000000002</v>
      </c>
      <c r="R56" s="162">
        <v>1.9730000000000001E-2</v>
      </c>
      <c r="S56" s="162">
        <v>4806.7700000000004</v>
      </c>
      <c r="T56" s="162">
        <v>23100.76</v>
      </c>
      <c r="U56" s="176">
        <v>9.4820000000000002E-2</v>
      </c>
      <c r="V56" s="176">
        <v>23100.76</v>
      </c>
      <c r="W56" s="162">
        <v>7.1220000000000006E-2</v>
      </c>
      <c r="X56" s="162">
        <v>17351.150000000001</v>
      </c>
    </row>
    <row r="57" spans="1:24" ht="19.149999999999999" customHeight="1" x14ac:dyDescent="0.2">
      <c r="A57" s="403" t="s">
        <v>296</v>
      </c>
      <c r="B57" s="404"/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  <c r="N57" s="404"/>
      <c r="O57" s="404"/>
      <c r="P57" s="404"/>
      <c r="Q57" s="404"/>
      <c r="R57" s="404"/>
      <c r="S57" s="404"/>
      <c r="T57" s="404"/>
      <c r="U57" s="404"/>
      <c r="V57" s="404"/>
      <c r="W57" s="404"/>
      <c r="X57" s="404"/>
    </row>
    <row r="58" spans="1:24" ht="76.5" x14ac:dyDescent="0.2">
      <c r="A58" s="155">
        <v>20</v>
      </c>
      <c r="B58" s="156" t="s">
        <v>107</v>
      </c>
      <c r="C58" s="157" t="s">
        <v>108</v>
      </c>
      <c r="D58" s="158" t="s">
        <v>297</v>
      </c>
      <c r="E58" s="159" t="s">
        <v>110</v>
      </c>
      <c r="F58" s="160">
        <v>3.28</v>
      </c>
      <c r="G58" s="161">
        <v>693.44200000000001</v>
      </c>
      <c r="H58" s="162">
        <v>2274.4899999999998</v>
      </c>
      <c r="I58" s="162">
        <v>102.88249999999999</v>
      </c>
      <c r="J58" s="162">
        <v>337.45</v>
      </c>
      <c r="K58" s="162">
        <v>337.45</v>
      </c>
      <c r="L58" s="162">
        <v>100.41500000000001</v>
      </c>
      <c r="M58" s="162">
        <v>329.36</v>
      </c>
      <c r="N58" s="162">
        <v>666.81</v>
      </c>
      <c r="O58" s="162">
        <v>45.92</v>
      </c>
      <c r="P58" s="162">
        <v>150.62</v>
      </c>
      <c r="Q58" s="162">
        <v>817.43</v>
      </c>
      <c r="R58" s="162">
        <v>60.988</v>
      </c>
      <c r="S58" s="162">
        <v>200.04</v>
      </c>
      <c r="T58" s="162">
        <v>1017.47</v>
      </c>
      <c r="U58" s="176">
        <v>310.20549999999997</v>
      </c>
      <c r="V58" s="176">
        <v>1017.47</v>
      </c>
      <c r="W58" s="162">
        <v>383.23649999999998</v>
      </c>
      <c r="X58" s="162">
        <v>1257.02</v>
      </c>
    </row>
    <row r="59" spans="1:24" ht="89.25" x14ac:dyDescent="0.2">
      <c r="A59" s="155">
        <v>21</v>
      </c>
      <c r="B59" s="156" t="s">
        <v>119</v>
      </c>
      <c r="C59" s="157" t="s">
        <v>298</v>
      </c>
      <c r="D59" s="158" t="s">
        <v>299</v>
      </c>
      <c r="E59" s="159" t="s">
        <v>110</v>
      </c>
      <c r="F59" s="160">
        <v>8.39</v>
      </c>
      <c r="G59" s="161">
        <v>86.37</v>
      </c>
      <c r="H59" s="162">
        <v>724.64</v>
      </c>
      <c r="I59" s="163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75"/>
      <c r="V59" s="175"/>
      <c r="W59" s="162">
        <v>86.37</v>
      </c>
      <c r="X59" s="162">
        <v>724.64</v>
      </c>
    </row>
    <row r="60" spans="1:24" ht="63.75" x14ac:dyDescent="0.2">
      <c r="A60" s="155">
        <v>22</v>
      </c>
      <c r="B60" s="156" t="s">
        <v>121</v>
      </c>
      <c r="C60" s="157" t="s">
        <v>300</v>
      </c>
      <c r="D60" s="158" t="s">
        <v>301</v>
      </c>
      <c r="E60" s="159" t="s">
        <v>110</v>
      </c>
      <c r="F60" s="160">
        <v>10.88</v>
      </c>
      <c r="G60" s="161">
        <v>133.68</v>
      </c>
      <c r="H60" s="162">
        <v>1454.44</v>
      </c>
      <c r="I60" s="163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75"/>
      <c r="V60" s="175"/>
      <c r="W60" s="162">
        <v>133.68</v>
      </c>
      <c r="X60" s="162">
        <v>1454.44</v>
      </c>
    </row>
    <row r="61" spans="1:24" ht="63.75" x14ac:dyDescent="0.2">
      <c r="A61" s="155">
        <v>23</v>
      </c>
      <c r="B61" s="156" t="s">
        <v>111</v>
      </c>
      <c r="C61" s="157" t="s">
        <v>112</v>
      </c>
      <c r="D61" s="158" t="s">
        <v>302</v>
      </c>
      <c r="E61" s="159" t="s">
        <v>110</v>
      </c>
      <c r="F61" s="160">
        <v>3.86</v>
      </c>
      <c r="G61" s="161">
        <v>913.49199999999996</v>
      </c>
      <c r="H61" s="162">
        <v>3526.08</v>
      </c>
      <c r="I61" s="162">
        <v>102.88249999999999</v>
      </c>
      <c r="J61" s="162">
        <v>397.13</v>
      </c>
      <c r="K61" s="162">
        <v>397.13</v>
      </c>
      <c r="L61" s="162">
        <v>100.41500000000001</v>
      </c>
      <c r="M61" s="162">
        <v>387.6</v>
      </c>
      <c r="N61" s="162">
        <v>784.73</v>
      </c>
      <c r="O61" s="162">
        <v>45.92</v>
      </c>
      <c r="P61" s="162">
        <v>177.25</v>
      </c>
      <c r="Q61" s="162">
        <v>961.98</v>
      </c>
      <c r="R61" s="162">
        <v>60.988</v>
      </c>
      <c r="S61" s="162">
        <v>235.41</v>
      </c>
      <c r="T61" s="162">
        <v>1197.3900000000001</v>
      </c>
      <c r="U61" s="176">
        <v>310.20549999999997</v>
      </c>
      <c r="V61" s="176">
        <v>1197.3900000000001</v>
      </c>
      <c r="W61" s="162">
        <v>603.28650000000005</v>
      </c>
      <c r="X61" s="162">
        <v>2328.69</v>
      </c>
    </row>
    <row r="62" spans="1:24" ht="22.5" customHeight="1" x14ac:dyDescent="0.2">
      <c r="A62" s="401" t="s">
        <v>303</v>
      </c>
      <c r="B62" s="402"/>
      <c r="C62" s="402"/>
      <c r="D62" s="402"/>
      <c r="E62" s="402"/>
      <c r="F62" s="402"/>
      <c r="G62" s="40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402"/>
      <c r="W62" s="402"/>
      <c r="X62" s="402"/>
    </row>
    <row r="63" spans="1:24" ht="38.25" x14ac:dyDescent="0.2">
      <c r="A63" s="155">
        <v>24</v>
      </c>
      <c r="B63" s="156" t="s">
        <v>124</v>
      </c>
      <c r="C63" s="157" t="s">
        <v>116</v>
      </c>
      <c r="D63" s="158" t="s">
        <v>304</v>
      </c>
      <c r="E63" s="159" t="s">
        <v>118</v>
      </c>
      <c r="F63" s="160">
        <v>426.66</v>
      </c>
      <c r="G63" s="161">
        <v>1</v>
      </c>
      <c r="H63" s="162">
        <v>426.66</v>
      </c>
      <c r="I63" s="163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75"/>
      <c r="V63" s="175"/>
      <c r="W63" s="162">
        <v>1</v>
      </c>
      <c r="X63" s="162">
        <v>426.66</v>
      </c>
    </row>
    <row r="64" spans="1:24" ht="51" x14ac:dyDescent="0.2">
      <c r="A64" s="155">
        <v>25</v>
      </c>
      <c r="B64" s="156" t="s">
        <v>126</v>
      </c>
      <c r="C64" s="157" t="s">
        <v>305</v>
      </c>
      <c r="D64" s="158" t="s">
        <v>299</v>
      </c>
      <c r="E64" s="159" t="s">
        <v>110</v>
      </c>
      <c r="F64" s="160">
        <v>8.39</v>
      </c>
      <c r="G64" s="161">
        <v>8.6199999999999992</v>
      </c>
      <c r="H64" s="162">
        <v>72.319999999999993</v>
      </c>
      <c r="I64" s="163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75"/>
      <c r="V64" s="175"/>
      <c r="W64" s="162">
        <v>8.6199999999999992</v>
      </c>
      <c r="X64" s="162">
        <v>72.319999999999993</v>
      </c>
    </row>
    <row r="65" spans="1:24" ht="51" x14ac:dyDescent="0.2">
      <c r="A65" s="155">
        <v>26</v>
      </c>
      <c r="B65" s="156" t="s">
        <v>130</v>
      </c>
      <c r="C65" s="157" t="s">
        <v>306</v>
      </c>
      <c r="D65" s="158" t="s">
        <v>301</v>
      </c>
      <c r="E65" s="159" t="s">
        <v>110</v>
      </c>
      <c r="F65" s="160">
        <v>10.88</v>
      </c>
      <c r="G65" s="161">
        <v>5.04</v>
      </c>
      <c r="H65" s="162">
        <v>54.84</v>
      </c>
      <c r="I65" s="163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75"/>
      <c r="V65" s="175"/>
      <c r="W65" s="162">
        <v>5.04</v>
      </c>
      <c r="X65" s="162">
        <v>54.84</v>
      </c>
    </row>
    <row r="66" spans="1:24" ht="63.75" x14ac:dyDescent="0.2">
      <c r="A66" s="155">
        <v>27</v>
      </c>
      <c r="B66" s="156" t="s">
        <v>135</v>
      </c>
      <c r="C66" s="157" t="s">
        <v>112</v>
      </c>
      <c r="D66" s="158" t="s">
        <v>302</v>
      </c>
      <c r="E66" s="159" t="s">
        <v>110</v>
      </c>
      <c r="F66" s="160">
        <v>3.86</v>
      </c>
      <c r="G66" s="161">
        <v>13.66</v>
      </c>
      <c r="H66" s="162">
        <v>52.73</v>
      </c>
      <c r="I66" s="163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75"/>
      <c r="V66" s="175"/>
      <c r="W66" s="162">
        <v>13.66</v>
      </c>
      <c r="X66" s="162">
        <v>52.73</v>
      </c>
    </row>
    <row r="67" spans="1:24" ht="22.5" customHeight="1" x14ac:dyDescent="0.2">
      <c r="A67" s="401" t="s">
        <v>307</v>
      </c>
      <c r="B67" s="402"/>
      <c r="C67" s="402"/>
      <c r="D67" s="402"/>
      <c r="E67" s="402"/>
      <c r="F67" s="402"/>
      <c r="G67" s="402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  <c r="X67" s="402"/>
    </row>
    <row r="68" spans="1:24" ht="38.25" x14ac:dyDescent="0.2">
      <c r="A68" s="155">
        <v>28</v>
      </c>
      <c r="B68" s="156" t="s">
        <v>139</v>
      </c>
      <c r="C68" s="157" t="s">
        <v>116</v>
      </c>
      <c r="D68" s="158" t="s">
        <v>304</v>
      </c>
      <c r="E68" s="159" t="s">
        <v>118</v>
      </c>
      <c r="F68" s="160">
        <v>426.66</v>
      </c>
      <c r="G68" s="161">
        <v>1</v>
      </c>
      <c r="H68" s="162">
        <v>426.66</v>
      </c>
      <c r="I68" s="163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75"/>
      <c r="V68" s="175"/>
      <c r="W68" s="162">
        <v>1</v>
      </c>
      <c r="X68" s="162">
        <v>426.66</v>
      </c>
    </row>
    <row r="69" spans="1:24" ht="51" x14ac:dyDescent="0.2">
      <c r="A69" s="155">
        <v>29</v>
      </c>
      <c r="B69" s="156" t="s">
        <v>143</v>
      </c>
      <c r="C69" s="157" t="s">
        <v>305</v>
      </c>
      <c r="D69" s="158" t="s">
        <v>299</v>
      </c>
      <c r="E69" s="159" t="s">
        <v>110</v>
      </c>
      <c r="F69" s="160">
        <v>8.39</v>
      </c>
      <c r="G69" s="161">
        <v>8.6199999999999992</v>
      </c>
      <c r="H69" s="162">
        <v>72.319999999999993</v>
      </c>
      <c r="I69" s="163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75"/>
      <c r="V69" s="175"/>
      <c r="W69" s="162">
        <v>8.6199999999999992</v>
      </c>
      <c r="X69" s="162">
        <v>72.319999999999993</v>
      </c>
    </row>
    <row r="70" spans="1:24" ht="51" x14ac:dyDescent="0.2">
      <c r="A70" s="155">
        <v>30</v>
      </c>
      <c r="B70" s="156" t="s">
        <v>147</v>
      </c>
      <c r="C70" s="157" t="s">
        <v>306</v>
      </c>
      <c r="D70" s="158" t="s">
        <v>301</v>
      </c>
      <c r="E70" s="159" t="s">
        <v>110</v>
      </c>
      <c r="F70" s="160">
        <v>10.88</v>
      </c>
      <c r="G70" s="161">
        <v>5.04</v>
      </c>
      <c r="H70" s="162">
        <v>54.84</v>
      </c>
      <c r="I70" s="163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75"/>
      <c r="V70" s="175"/>
      <c r="W70" s="162">
        <v>5.04</v>
      </c>
      <c r="X70" s="162">
        <v>54.84</v>
      </c>
    </row>
    <row r="71" spans="1:24" ht="63.75" x14ac:dyDescent="0.2">
      <c r="A71" s="155">
        <v>31</v>
      </c>
      <c r="B71" s="156" t="s">
        <v>151</v>
      </c>
      <c r="C71" s="157" t="s">
        <v>112</v>
      </c>
      <c r="D71" s="158" t="s">
        <v>302</v>
      </c>
      <c r="E71" s="159" t="s">
        <v>110</v>
      </c>
      <c r="F71" s="160">
        <v>3.86</v>
      </c>
      <c r="G71" s="161">
        <v>13.66</v>
      </c>
      <c r="H71" s="162">
        <v>52.73</v>
      </c>
      <c r="I71" s="163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75"/>
      <c r="V71" s="175"/>
      <c r="W71" s="162">
        <v>13.66</v>
      </c>
      <c r="X71" s="162">
        <v>52.73</v>
      </c>
    </row>
    <row r="72" spans="1:24" ht="22.5" customHeight="1" x14ac:dyDescent="0.2">
      <c r="A72" s="401" t="s">
        <v>308</v>
      </c>
      <c r="B72" s="402"/>
      <c r="C72" s="402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2"/>
    </row>
    <row r="73" spans="1:24" ht="38.25" x14ac:dyDescent="0.2">
      <c r="A73" s="155">
        <v>32</v>
      </c>
      <c r="B73" s="156" t="s">
        <v>155</v>
      </c>
      <c r="C73" s="157" t="s">
        <v>116</v>
      </c>
      <c r="D73" s="158" t="s">
        <v>304</v>
      </c>
      <c r="E73" s="159" t="s">
        <v>118</v>
      </c>
      <c r="F73" s="160">
        <v>426.66</v>
      </c>
      <c r="G73" s="161">
        <v>1</v>
      </c>
      <c r="H73" s="162">
        <v>426.66</v>
      </c>
      <c r="I73" s="163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75"/>
      <c r="V73" s="175"/>
      <c r="W73" s="162">
        <v>1</v>
      </c>
      <c r="X73" s="162">
        <v>426.66</v>
      </c>
    </row>
    <row r="74" spans="1:24" ht="51" x14ac:dyDescent="0.2">
      <c r="A74" s="155">
        <v>33</v>
      </c>
      <c r="B74" s="156" t="s">
        <v>158</v>
      </c>
      <c r="C74" s="157" t="s">
        <v>305</v>
      </c>
      <c r="D74" s="158" t="s">
        <v>299</v>
      </c>
      <c r="E74" s="159" t="s">
        <v>110</v>
      </c>
      <c r="F74" s="160">
        <v>8.39</v>
      </c>
      <c r="G74" s="161">
        <v>11.71</v>
      </c>
      <c r="H74" s="162">
        <v>98.25</v>
      </c>
      <c r="I74" s="163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75"/>
      <c r="V74" s="175"/>
      <c r="W74" s="162">
        <v>11.71</v>
      </c>
      <c r="X74" s="162">
        <v>98.25</v>
      </c>
    </row>
    <row r="75" spans="1:24" ht="51" x14ac:dyDescent="0.2">
      <c r="A75" s="155">
        <v>34</v>
      </c>
      <c r="B75" s="156" t="s">
        <v>162</v>
      </c>
      <c r="C75" s="157" t="s">
        <v>306</v>
      </c>
      <c r="D75" s="158" t="s">
        <v>301</v>
      </c>
      <c r="E75" s="159" t="s">
        <v>110</v>
      </c>
      <c r="F75" s="160">
        <v>10.88</v>
      </c>
      <c r="G75" s="161">
        <v>5.04</v>
      </c>
      <c r="H75" s="162">
        <v>54.84</v>
      </c>
      <c r="I75" s="163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75"/>
      <c r="V75" s="175"/>
      <c r="W75" s="162">
        <v>5.04</v>
      </c>
      <c r="X75" s="162">
        <v>54.84</v>
      </c>
    </row>
    <row r="76" spans="1:24" ht="63.75" x14ac:dyDescent="0.2">
      <c r="A76" s="155">
        <v>35</v>
      </c>
      <c r="B76" s="156" t="s">
        <v>164</v>
      </c>
      <c r="C76" s="157" t="s">
        <v>112</v>
      </c>
      <c r="D76" s="158" t="s">
        <v>302</v>
      </c>
      <c r="E76" s="159" t="s">
        <v>110</v>
      </c>
      <c r="F76" s="160">
        <v>3.86</v>
      </c>
      <c r="G76" s="161">
        <v>16.75</v>
      </c>
      <c r="H76" s="162">
        <v>64.66</v>
      </c>
      <c r="I76" s="163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75"/>
      <c r="V76" s="175"/>
      <c r="W76" s="162">
        <v>16.75</v>
      </c>
      <c r="X76" s="162">
        <v>64.66</v>
      </c>
    </row>
    <row r="77" spans="1:24" ht="22.5" customHeight="1" x14ac:dyDescent="0.2">
      <c r="A77" s="401" t="s">
        <v>309</v>
      </c>
      <c r="B77" s="402"/>
      <c r="C77" s="402"/>
      <c r="D77" s="402"/>
      <c r="E77" s="402"/>
      <c r="F77" s="402"/>
      <c r="G77" s="402"/>
      <c r="H77" s="402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</row>
    <row r="78" spans="1:24" ht="51" x14ac:dyDescent="0.2">
      <c r="A78" s="155">
        <v>36</v>
      </c>
      <c r="B78" s="156" t="s">
        <v>120</v>
      </c>
      <c r="C78" s="157" t="s">
        <v>55</v>
      </c>
      <c r="D78" s="158" t="s">
        <v>280</v>
      </c>
      <c r="E78" s="159" t="s">
        <v>57</v>
      </c>
      <c r="F78" s="160">
        <v>379.68</v>
      </c>
      <c r="G78" s="161">
        <v>0.13900000000000001</v>
      </c>
      <c r="H78" s="162">
        <v>52.78</v>
      </c>
      <c r="I78" s="163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75"/>
      <c r="V78" s="175"/>
      <c r="W78" s="162">
        <v>0.13900000000000001</v>
      </c>
      <c r="X78" s="162">
        <v>52.78</v>
      </c>
    </row>
    <row r="79" spans="1:24" ht="38.25" x14ac:dyDescent="0.2">
      <c r="A79" s="155">
        <v>37</v>
      </c>
      <c r="B79" s="156" t="s">
        <v>122</v>
      </c>
      <c r="C79" s="157" t="s">
        <v>59</v>
      </c>
      <c r="D79" s="158" t="s">
        <v>281</v>
      </c>
      <c r="E79" s="159" t="s">
        <v>57</v>
      </c>
      <c r="F79" s="160">
        <v>348.46</v>
      </c>
      <c r="G79" s="161">
        <v>5.45E-2</v>
      </c>
      <c r="H79" s="162">
        <v>18.989999999999998</v>
      </c>
      <c r="I79" s="163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75"/>
      <c r="V79" s="175"/>
      <c r="W79" s="162">
        <v>5.45E-2</v>
      </c>
      <c r="X79" s="162">
        <v>18.989999999999998</v>
      </c>
    </row>
    <row r="80" spans="1:24" ht="38.25" x14ac:dyDescent="0.2">
      <c r="A80" s="155">
        <v>38</v>
      </c>
      <c r="B80" s="156" t="s">
        <v>123</v>
      </c>
      <c r="C80" s="157" t="s">
        <v>62</v>
      </c>
      <c r="D80" s="158" t="s">
        <v>282</v>
      </c>
      <c r="E80" s="159" t="s">
        <v>57</v>
      </c>
      <c r="F80" s="160">
        <v>5459.07</v>
      </c>
      <c r="G80" s="161">
        <v>5.4100000000000002E-2</v>
      </c>
      <c r="H80" s="162">
        <v>295.33</v>
      </c>
      <c r="I80" s="163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75"/>
      <c r="V80" s="175"/>
      <c r="W80" s="162">
        <v>5.4100000000000002E-2</v>
      </c>
      <c r="X80" s="162">
        <v>295.33</v>
      </c>
    </row>
    <row r="81" spans="1:24" ht="76.5" x14ac:dyDescent="0.2">
      <c r="A81" s="155">
        <v>39</v>
      </c>
      <c r="B81" s="156" t="s">
        <v>125</v>
      </c>
      <c r="C81" s="157" t="s">
        <v>65</v>
      </c>
      <c r="D81" s="158" t="s">
        <v>310</v>
      </c>
      <c r="E81" s="159" t="s">
        <v>67</v>
      </c>
      <c r="F81" s="160">
        <v>646.32000000000005</v>
      </c>
      <c r="G81" s="161">
        <v>6.8166000000000002</v>
      </c>
      <c r="H81" s="162">
        <v>4458.84</v>
      </c>
      <c r="I81" s="163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75"/>
      <c r="V81" s="175"/>
      <c r="W81" s="162">
        <v>6.8170000000000002</v>
      </c>
      <c r="X81" s="162">
        <v>4458.84</v>
      </c>
    </row>
    <row r="82" spans="1:24" ht="51" x14ac:dyDescent="0.2">
      <c r="A82" s="155">
        <v>40</v>
      </c>
      <c r="B82" s="156" t="s">
        <v>184</v>
      </c>
      <c r="C82" s="157" t="s">
        <v>311</v>
      </c>
      <c r="D82" s="158" t="s">
        <v>312</v>
      </c>
      <c r="E82" s="159" t="s">
        <v>313</v>
      </c>
      <c r="F82" s="160">
        <v>10773.12</v>
      </c>
      <c r="G82" s="161">
        <v>0.06</v>
      </c>
      <c r="H82" s="162">
        <v>646.39</v>
      </c>
      <c r="I82" s="163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75"/>
      <c r="V82" s="175"/>
      <c r="W82" s="162">
        <v>0.06</v>
      </c>
      <c r="X82" s="162">
        <v>646.39</v>
      </c>
    </row>
    <row r="83" spans="1:24" ht="51" x14ac:dyDescent="0.2">
      <c r="A83" s="155">
        <v>41</v>
      </c>
      <c r="B83" s="156" t="s">
        <v>186</v>
      </c>
      <c r="C83" s="157" t="s">
        <v>314</v>
      </c>
      <c r="D83" s="158" t="s">
        <v>315</v>
      </c>
      <c r="E83" s="159" t="s">
        <v>84</v>
      </c>
      <c r="F83" s="160">
        <v>9727.3700000000008</v>
      </c>
      <c r="G83" s="161">
        <v>-2.9000000000000001E-2</v>
      </c>
      <c r="H83" s="162">
        <v>-282.08999999999997</v>
      </c>
      <c r="I83" s="163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75"/>
      <c r="V83" s="175"/>
      <c r="W83" s="162">
        <v>-2.9000000000000001E-2</v>
      </c>
      <c r="X83" s="162">
        <v>-282.08999999999997</v>
      </c>
    </row>
    <row r="84" spans="1:24" ht="76.5" x14ac:dyDescent="0.2">
      <c r="A84" s="155">
        <v>42</v>
      </c>
      <c r="B84" s="156" t="s">
        <v>188</v>
      </c>
      <c r="C84" s="157" t="s">
        <v>316</v>
      </c>
      <c r="D84" s="158" t="s">
        <v>317</v>
      </c>
      <c r="E84" s="159" t="s">
        <v>87</v>
      </c>
      <c r="F84" s="160">
        <v>37646.32</v>
      </c>
      <c r="G84" s="161">
        <v>0.36</v>
      </c>
      <c r="H84" s="162">
        <v>14126.77</v>
      </c>
      <c r="I84" s="163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75"/>
      <c r="V84" s="175"/>
      <c r="W84" s="162">
        <v>0.36</v>
      </c>
      <c r="X84" s="162">
        <v>14126.77</v>
      </c>
    </row>
    <row r="85" spans="1:24" ht="76.5" x14ac:dyDescent="0.2">
      <c r="A85" s="155">
        <v>43</v>
      </c>
      <c r="B85" s="156" t="s">
        <v>190</v>
      </c>
      <c r="C85" s="157" t="s">
        <v>86</v>
      </c>
      <c r="D85" s="158" t="s">
        <v>317</v>
      </c>
      <c r="E85" s="159" t="s">
        <v>87</v>
      </c>
      <c r="F85" s="160">
        <v>27894.74</v>
      </c>
      <c r="G85" s="161">
        <v>2.9000000000000001E-2</v>
      </c>
      <c r="H85" s="162">
        <v>843.21</v>
      </c>
      <c r="I85" s="163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75"/>
      <c r="V85" s="175"/>
      <c r="W85" s="162">
        <v>2.9000000000000001E-2</v>
      </c>
      <c r="X85" s="162">
        <v>843.21</v>
      </c>
    </row>
    <row r="86" spans="1:24" ht="19.149999999999999" customHeight="1" x14ac:dyDescent="0.2">
      <c r="A86" s="403" t="s">
        <v>296</v>
      </c>
      <c r="B86" s="404"/>
      <c r="C86" s="404"/>
      <c r="D86" s="404"/>
      <c r="E86" s="404"/>
      <c r="F86" s="404"/>
      <c r="G86" s="404"/>
      <c r="H86" s="404"/>
      <c r="I86" s="404"/>
      <c r="J86" s="404"/>
      <c r="K86" s="404"/>
      <c r="L86" s="404"/>
      <c r="M86" s="404"/>
      <c r="N86" s="404"/>
      <c r="O86" s="404"/>
      <c r="P86" s="404"/>
      <c r="Q86" s="404"/>
      <c r="R86" s="404"/>
      <c r="S86" s="404"/>
      <c r="T86" s="404"/>
      <c r="U86" s="404"/>
      <c r="V86" s="404"/>
      <c r="W86" s="404"/>
      <c r="X86" s="404"/>
    </row>
    <row r="87" spans="1:24" ht="76.5" x14ac:dyDescent="0.2">
      <c r="A87" s="155">
        <v>44</v>
      </c>
      <c r="B87" s="156" t="s">
        <v>163</v>
      </c>
      <c r="C87" s="157" t="s">
        <v>108</v>
      </c>
      <c r="D87" s="158" t="s">
        <v>297</v>
      </c>
      <c r="E87" s="159" t="s">
        <v>110</v>
      </c>
      <c r="F87" s="160">
        <v>3.28</v>
      </c>
      <c r="G87" s="161">
        <v>24.37</v>
      </c>
      <c r="H87" s="162">
        <v>79.930000000000007</v>
      </c>
      <c r="I87" s="163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75"/>
      <c r="V87" s="175"/>
      <c r="W87" s="162">
        <v>24.37</v>
      </c>
      <c r="X87" s="162">
        <v>79.930000000000007</v>
      </c>
    </row>
    <row r="88" spans="1:24" ht="89.25" x14ac:dyDescent="0.2">
      <c r="A88" s="155">
        <v>45</v>
      </c>
      <c r="B88" s="156" t="s">
        <v>165</v>
      </c>
      <c r="C88" s="157" t="s">
        <v>166</v>
      </c>
      <c r="D88" s="158" t="s">
        <v>299</v>
      </c>
      <c r="E88" s="159" t="s">
        <v>110</v>
      </c>
      <c r="F88" s="160">
        <v>8.39</v>
      </c>
      <c r="G88" s="161">
        <v>1.05</v>
      </c>
      <c r="H88" s="162">
        <v>8.81</v>
      </c>
      <c r="I88" s="163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75"/>
      <c r="V88" s="175"/>
      <c r="W88" s="162">
        <v>1.05</v>
      </c>
      <c r="X88" s="162">
        <v>8.81</v>
      </c>
    </row>
    <row r="89" spans="1:24" ht="63.75" x14ac:dyDescent="0.2">
      <c r="A89" s="155">
        <v>46</v>
      </c>
      <c r="B89" s="156" t="s">
        <v>171</v>
      </c>
      <c r="C89" s="157" t="s">
        <v>112</v>
      </c>
      <c r="D89" s="158" t="s">
        <v>302</v>
      </c>
      <c r="E89" s="159" t="s">
        <v>110</v>
      </c>
      <c r="F89" s="160">
        <v>3.86</v>
      </c>
      <c r="G89" s="161">
        <v>25.42</v>
      </c>
      <c r="H89" s="162">
        <v>98.12</v>
      </c>
      <c r="I89" s="163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75"/>
      <c r="V89" s="175"/>
      <c r="W89" s="162">
        <v>25.42</v>
      </c>
      <c r="X89" s="162">
        <v>98.12</v>
      </c>
    </row>
    <row r="90" spans="1:24" ht="22.5" customHeight="1" x14ac:dyDescent="0.2">
      <c r="A90" s="401" t="s">
        <v>318</v>
      </c>
      <c r="B90" s="402"/>
      <c r="C90" s="402"/>
      <c r="D90" s="402"/>
      <c r="E90" s="402"/>
      <c r="F90" s="402"/>
      <c r="G90" s="402"/>
      <c r="H90" s="402"/>
      <c r="I90" s="402"/>
      <c r="J90" s="402"/>
      <c r="K90" s="402"/>
      <c r="L90" s="402"/>
      <c r="M90" s="402"/>
      <c r="N90" s="402"/>
      <c r="O90" s="402"/>
      <c r="P90" s="402"/>
      <c r="Q90" s="402"/>
      <c r="R90" s="402"/>
      <c r="S90" s="402"/>
      <c r="T90" s="402"/>
      <c r="U90" s="402"/>
      <c r="V90" s="402"/>
      <c r="W90" s="402"/>
      <c r="X90" s="402"/>
    </row>
    <row r="91" spans="1:24" ht="51" x14ac:dyDescent="0.2">
      <c r="A91" s="155">
        <v>47</v>
      </c>
      <c r="B91" s="156" t="s">
        <v>174</v>
      </c>
      <c r="C91" s="157" t="s">
        <v>55</v>
      </c>
      <c r="D91" s="158" t="s">
        <v>280</v>
      </c>
      <c r="E91" s="159" t="s">
        <v>57</v>
      </c>
      <c r="F91" s="160">
        <v>379.68</v>
      </c>
      <c r="G91" s="161">
        <v>7.2900000000000006E-2</v>
      </c>
      <c r="H91" s="162">
        <v>27.68</v>
      </c>
      <c r="I91" s="163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75"/>
      <c r="V91" s="175"/>
      <c r="W91" s="162">
        <v>7.2900000000000006E-2</v>
      </c>
      <c r="X91" s="162">
        <v>27.68</v>
      </c>
    </row>
    <row r="92" spans="1:24" ht="38.25" x14ac:dyDescent="0.2">
      <c r="A92" s="155">
        <v>48</v>
      </c>
      <c r="B92" s="156" t="s">
        <v>175</v>
      </c>
      <c r="C92" s="157" t="s">
        <v>59</v>
      </c>
      <c r="D92" s="158" t="s">
        <v>281</v>
      </c>
      <c r="E92" s="159" t="s">
        <v>57</v>
      </c>
      <c r="F92" s="160">
        <v>348.46</v>
      </c>
      <c r="G92" s="161">
        <v>3.2099999999999997E-2</v>
      </c>
      <c r="H92" s="162">
        <v>11.18</v>
      </c>
      <c r="I92" s="163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75"/>
      <c r="V92" s="175"/>
      <c r="W92" s="162">
        <v>3.2099999999999997E-2</v>
      </c>
      <c r="X92" s="162">
        <v>11.18</v>
      </c>
    </row>
    <row r="93" spans="1:24" ht="38.25" x14ac:dyDescent="0.2">
      <c r="A93" s="155">
        <v>49</v>
      </c>
      <c r="B93" s="156" t="s">
        <v>176</v>
      </c>
      <c r="C93" s="157" t="s">
        <v>62</v>
      </c>
      <c r="D93" s="158" t="s">
        <v>282</v>
      </c>
      <c r="E93" s="159" t="s">
        <v>57</v>
      </c>
      <c r="F93" s="160">
        <v>5459.07</v>
      </c>
      <c r="G93" s="161">
        <v>3.2000000000000001E-2</v>
      </c>
      <c r="H93" s="162">
        <v>174.69</v>
      </c>
      <c r="I93" s="163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75"/>
      <c r="V93" s="175"/>
      <c r="W93" s="162">
        <v>3.2000000000000001E-2</v>
      </c>
      <c r="X93" s="162">
        <v>174.69</v>
      </c>
    </row>
    <row r="94" spans="1:24" ht="76.5" x14ac:dyDescent="0.2">
      <c r="A94" s="155">
        <v>50</v>
      </c>
      <c r="B94" s="156" t="s">
        <v>177</v>
      </c>
      <c r="C94" s="157" t="s">
        <v>65</v>
      </c>
      <c r="D94" s="158" t="s">
        <v>310</v>
      </c>
      <c r="E94" s="159" t="s">
        <v>67</v>
      </c>
      <c r="F94" s="160">
        <v>646.32000000000005</v>
      </c>
      <c r="G94" s="161">
        <v>4.04</v>
      </c>
      <c r="H94" s="162">
        <v>2642.47</v>
      </c>
      <c r="I94" s="163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75"/>
      <c r="V94" s="175"/>
      <c r="W94" s="162">
        <v>4.04</v>
      </c>
      <c r="X94" s="162">
        <v>2642.47</v>
      </c>
    </row>
    <row r="95" spans="1:24" ht="51" x14ac:dyDescent="0.2">
      <c r="A95" s="155">
        <v>51</v>
      </c>
      <c r="B95" s="156" t="s">
        <v>211</v>
      </c>
      <c r="C95" s="157" t="s">
        <v>311</v>
      </c>
      <c r="D95" s="158" t="s">
        <v>312</v>
      </c>
      <c r="E95" s="159" t="s">
        <v>313</v>
      </c>
      <c r="F95" s="160">
        <v>10773.12</v>
      </c>
      <c r="G95" s="161">
        <v>0.06</v>
      </c>
      <c r="H95" s="162">
        <v>646.39</v>
      </c>
      <c r="I95" s="163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75"/>
      <c r="V95" s="175"/>
      <c r="W95" s="162">
        <v>0.06</v>
      </c>
      <c r="X95" s="162">
        <v>646.39</v>
      </c>
    </row>
    <row r="96" spans="1:24" ht="51" x14ac:dyDescent="0.2">
      <c r="A96" s="155">
        <v>52</v>
      </c>
      <c r="B96" s="156" t="s">
        <v>213</v>
      </c>
      <c r="C96" s="157" t="s">
        <v>314</v>
      </c>
      <c r="D96" s="158" t="s">
        <v>315</v>
      </c>
      <c r="E96" s="159" t="s">
        <v>84</v>
      </c>
      <c r="F96" s="160">
        <v>9727.3700000000008</v>
      </c>
      <c r="G96" s="161">
        <v>-2.9000000000000001E-2</v>
      </c>
      <c r="H96" s="162">
        <v>-282.08999999999997</v>
      </c>
      <c r="I96" s="163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75"/>
      <c r="V96" s="175"/>
      <c r="W96" s="162">
        <v>-2.9000000000000001E-2</v>
      </c>
      <c r="X96" s="162">
        <v>-282.08999999999997</v>
      </c>
    </row>
    <row r="97" spans="1:24" ht="76.5" x14ac:dyDescent="0.2">
      <c r="A97" s="155">
        <v>53</v>
      </c>
      <c r="B97" s="156" t="s">
        <v>215</v>
      </c>
      <c r="C97" s="157" t="s">
        <v>316</v>
      </c>
      <c r="D97" s="158" t="s">
        <v>317</v>
      </c>
      <c r="E97" s="159" t="s">
        <v>87</v>
      </c>
      <c r="F97" s="160">
        <v>37646.32</v>
      </c>
      <c r="G97" s="161">
        <v>0.36</v>
      </c>
      <c r="H97" s="162">
        <v>14126.77</v>
      </c>
      <c r="I97" s="163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75"/>
      <c r="V97" s="175"/>
      <c r="W97" s="162">
        <v>0.36</v>
      </c>
      <c r="X97" s="162">
        <v>14126.77</v>
      </c>
    </row>
    <row r="98" spans="1:24" ht="76.5" x14ac:dyDescent="0.2">
      <c r="A98" s="155">
        <v>54</v>
      </c>
      <c r="B98" s="156" t="s">
        <v>218</v>
      </c>
      <c r="C98" s="157" t="s">
        <v>86</v>
      </c>
      <c r="D98" s="158" t="s">
        <v>317</v>
      </c>
      <c r="E98" s="159" t="s">
        <v>87</v>
      </c>
      <c r="F98" s="160">
        <v>27894.74</v>
      </c>
      <c r="G98" s="161">
        <v>2.9000000000000001E-2</v>
      </c>
      <c r="H98" s="162">
        <v>843.21</v>
      </c>
      <c r="I98" s="163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75"/>
      <c r="V98" s="175"/>
      <c r="W98" s="162">
        <v>2.9000000000000001E-2</v>
      </c>
      <c r="X98" s="162">
        <v>843.21</v>
      </c>
    </row>
    <row r="99" spans="1:24" ht="19.149999999999999" customHeight="1" x14ac:dyDescent="0.2">
      <c r="A99" s="403" t="s">
        <v>296</v>
      </c>
      <c r="B99" s="404"/>
      <c r="C99" s="404"/>
      <c r="D99" s="404"/>
      <c r="E99" s="404"/>
      <c r="F99" s="404"/>
      <c r="G99" s="404"/>
      <c r="H99" s="404"/>
      <c r="I99" s="404"/>
      <c r="J99" s="404"/>
      <c r="K99" s="404"/>
      <c r="L99" s="404"/>
      <c r="M99" s="404"/>
      <c r="N99" s="404"/>
      <c r="O99" s="404"/>
      <c r="P99" s="404"/>
      <c r="Q99" s="404"/>
      <c r="R99" s="404"/>
      <c r="S99" s="404"/>
      <c r="T99" s="404"/>
      <c r="U99" s="404"/>
      <c r="V99" s="404"/>
      <c r="W99" s="404"/>
      <c r="X99" s="404"/>
    </row>
    <row r="100" spans="1:24" ht="76.5" x14ac:dyDescent="0.2">
      <c r="A100" s="155">
        <v>55</v>
      </c>
      <c r="B100" s="156" t="s">
        <v>191</v>
      </c>
      <c r="C100" s="157" t="s">
        <v>108</v>
      </c>
      <c r="D100" s="158" t="s">
        <v>297</v>
      </c>
      <c r="E100" s="159" t="s">
        <v>110</v>
      </c>
      <c r="F100" s="160">
        <v>3.28</v>
      </c>
      <c r="G100" s="161">
        <v>12.71</v>
      </c>
      <c r="H100" s="162">
        <v>41.69</v>
      </c>
      <c r="I100" s="163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75"/>
      <c r="V100" s="175"/>
      <c r="W100" s="162">
        <v>12.71</v>
      </c>
      <c r="X100" s="162">
        <v>41.69</v>
      </c>
    </row>
    <row r="101" spans="1:24" ht="89.25" x14ac:dyDescent="0.2">
      <c r="A101" s="155">
        <v>56</v>
      </c>
      <c r="B101" s="156" t="s">
        <v>192</v>
      </c>
      <c r="C101" s="157" t="s">
        <v>166</v>
      </c>
      <c r="D101" s="158" t="s">
        <v>299</v>
      </c>
      <c r="E101" s="159" t="s">
        <v>110</v>
      </c>
      <c r="F101" s="160">
        <v>8.39</v>
      </c>
      <c r="G101" s="161">
        <v>1.06</v>
      </c>
      <c r="H101" s="162">
        <v>8.89</v>
      </c>
      <c r="I101" s="163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75"/>
      <c r="V101" s="175"/>
      <c r="W101" s="162">
        <v>1.06</v>
      </c>
      <c r="X101" s="162">
        <v>8.89</v>
      </c>
    </row>
    <row r="102" spans="1:24" ht="63.75" x14ac:dyDescent="0.2">
      <c r="A102" s="155">
        <v>57</v>
      </c>
      <c r="B102" s="156" t="s">
        <v>193</v>
      </c>
      <c r="C102" s="157" t="s">
        <v>169</v>
      </c>
      <c r="D102" s="158" t="s">
        <v>301</v>
      </c>
      <c r="E102" s="159" t="s">
        <v>110</v>
      </c>
      <c r="F102" s="160">
        <v>10.88</v>
      </c>
      <c r="G102" s="161">
        <v>0.2</v>
      </c>
      <c r="H102" s="162">
        <v>2.1800000000000002</v>
      </c>
      <c r="I102" s="163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75"/>
      <c r="V102" s="175"/>
      <c r="W102" s="162">
        <v>0.2</v>
      </c>
      <c r="X102" s="162">
        <v>2.1800000000000002</v>
      </c>
    </row>
    <row r="103" spans="1:24" ht="63.75" x14ac:dyDescent="0.2">
      <c r="A103" s="155">
        <v>58</v>
      </c>
      <c r="B103" s="156" t="s">
        <v>194</v>
      </c>
      <c r="C103" s="157" t="s">
        <v>112</v>
      </c>
      <c r="D103" s="158" t="s">
        <v>302</v>
      </c>
      <c r="E103" s="159" t="s">
        <v>110</v>
      </c>
      <c r="F103" s="160">
        <v>3.86</v>
      </c>
      <c r="G103" s="161">
        <v>13.97</v>
      </c>
      <c r="H103" s="162">
        <v>53.92</v>
      </c>
      <c r="I103" s="163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75"/>
      <c r="V103" s="175"/>
      <c r="W103" s="162">
        <v>13.97</v>
      </c>
      <c r="X103" s="162">
        <v>53.92</v>
      </c>
    </row>
    <row r="104" spans="1:24" ht="22.5" customHeight="1" x14ac:dyDescent="0.2">
      <c r="A104" s="401" t="s">
        <v>319</v>
      </c>
      <c r="B104" s="402"/>
      <c r="C104" s="402"/>
      <c r="D104" s="402"/>
      <c r="E104" s="402"/>
      <c r="F104" s="402"/>
      <c r="G104" s="402"/>
      <c r="H104" s="402"/>
      <c r="I104" s="402"/>
      <c r="J104" s="402"/>
      <c r="K104" s="402"/>
      <c r="L104" s="402"/>
      <c r="M104" s="402"/>
      <c r="N104" s="402"/>
      <c r="O104" s="402"/>
      <c r="P104" s="402"/>
      <c r="Q104" s="402"/>
      <c r="R104" s="402"/>
      <c r="S104" s="402"/>
      <c r="T104" s="402"/>
      <c r="U104" s="402"/>
      <c r="V104" s="402"/>
      <c r="W104" s="402"/>
      <c r="X104" s="402"/>
    </row>
    <row r="105" spans="1:24" ht="38.25" x14ac:dyDescent="0.2">
      <c r="A105" s="155">
        <v>59</v>
      </c>
      <c r="B105" s="156" t="s">
        <v>225</v>
      </c>
      <c r="C105" s="157" t="s">
        <v>116</v>
      </c>
      <c r="D105" s="158" t="s">
        <v>304</v>
      </c>
      <c r="E105" s="159" t="s">
        <v>118</v>
      </c>
      <c r="F105" s="160">
        <v>426.66</v>
      </c>
      <c r="G105" s="161">
        <v>1</v>
      </c>
      <c r="H105" s="162">
        <v>426.66</v>
      </c>
      <c r="I105" s="163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75"/>
      <c r="V105" s="175"/>
      <c r="W105" s="162">
        <v>1</v>
      </c>
      <c r="X105" s="162">
        <v>426.66</v>
      </c>
    </row>
    <row r="106" spans="1:24" ht="51" x14ac:dyDescent="0.2">
      <c r="A106" s="155">
        <v>60</v>
      </c>
      <c r="B106" s="156" t="s">
        <v>227</v>
      </c>
      <c r="C106" s="157" t="s">
        <v>55</v>
      </c>
      <c r="D106" s="158" t="s">
        <v>280</v>
      </c>
      <c r="E106" s="159" t="s">
        <v>57</v>
      </c>
      <c r="F106" s="160">
        <v>379.68</v>
      </c>
      <c r="G106" s="161">
        <v>0.25800000000000001</v>
      </c>
      <c r="H106" s="162">
        <v>97.96</v>
      </c>
      <c r="I106" s="163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75"/>
      <c r="V106" s="175"/>
      <c r="W106" s="162">
        <v>0.25800000000000001</v>
      </c>
      <c r="X106" s="162">
        <v>97.96</v>
      </c>
    </row>
    <row r="107" spans="1:24" ht="38.25" x14ac:dyDescent="0.2">
      <c r="A107" s="155">
        <v>61</v>
      </c>
      <c r="B107" s="156" t="s">
        <v>229</v>
      </c>
      <c r="C107" s="157" t="s">
        <v>59</v>
      </c>
      <c r="D107" s="158" t="s">
        <v>281</v>
      </c>
      <c r="E107" s="159" t="s">
        <v>57</v>
      </c>
      <c r="F107" s="160">
        <v>348.46</v>
      </c>
      <c r="G107" s="161">
        <v>0.1237</v>
      </c>
      <c r="H107" s="162">
        <v>43.1</v>
      </c>
      <c r="I107" s="163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75"/>
      <c r="V107" s="175"/>
      <c r="W107" s="162">
        <v>0.1237</v>
      </c>
      <c r="X107" s="162">
        <v>43.1</v>
      </c>
    </row>
    <row r="108" spans="1:24" ht="38.25" x14ac:dyDescent="0.2">
      <c r="A108" s="155">
        <v>62</v>
      </c>
      <c r="B108" s="156" t="s">
        <v>231</v>
      </c>
      <c r="C108" s="157" t="s">
        <v>62</v>
      </c>
      <c r="D108" s="158" t="s">
        <v>282</v>
      </c>
      <c r="E108" s="159" t="s">
        <v>57</v>
      </c>
      <c r="F108" s="160">
        <v>5459.07</v>
      </c>
      <c r="G108" s="161">
        <v>0.124</v>
      </c>
      <c r="H108" s="162">
        <v>676.93</v>
      </c>
      <c r="I108" s="163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75"/>
      <c r="V108" s="175"/>
      <c r="W108" s="162">
        <v>0.124</v>
      </c>
      <c r="X108" s="162">
        <v>676.93</v>
      </c>
    </row>
    <row r="109" spans="1:24" ht="76.5" x14ac:dyDescent="0.2">
      <c r="A109" s="155">
        <v>63</v>
      </c>
      <c r="B109" s="156" t="s">
        <v>233</v>
      </c>
      <c r="C109" s="157" t="s">
        <v>65</v>
      </c>
      <c r="D109" s="158" t="s">
        <v>310</v>
      </c>
      <c r="E109" s="159" t="s">
        <v>67</v>
      </c>
      <c r="F109" s="160">
        <v>646.32000000000005</v>
      </c>
      <c r="G109" s="161">
        <v>15.62</v>
      </c>
      <c r="H109" s="162">
        <v>10216.66</v>
      </c>
      <c r="I109" s="163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75"/>
      <c r="V109" s="175"/>
      <c r="W109" s="162">
        <v>15.62</v>
      </c>
      <c r="X109" s="162">
        <v>10216.66</v>
      </c>
    </row>
    <row r="110" spans="1:24" ht="76.5" x14ac:dyDescent="0.2">
      <c r="A110" s="155">
        <v>64</v>
      </c>
      <c r="B110" s="156" t="s">
        <v>235</v>
      </c>
      <c r="C110" s="157" t="s">
        <v>128</v>
      </c>
      <c r="D110" s="158" t="s">
        <v>320</v>
      </c>
      <c r="E110" s="159" t="s">
        <v>118</v>
      </c>
      <c r="F110" s="160">
        <v>8918.8799999999992</v>
      </c>
      <c r="G110" s="161">
        <v>1</v>
      </c>
      <c r="H110" s="162">
        <v>8918.8799999999992</v>
      </c>
      <c r="I110" s="163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75"/>
      <c r="V110" s="175"/>
      <c r="W110" s="162">
        <v>1</v>
      </c>
      <c r="X110" s="162">
        <v>8918.8799999999992</v>
      </c>
    </row>
    <row r="111" spans="1:24" ht="76.5" x14ac:dyDescent="0.2">
      <c r="A111" s="155">
        <v>65</v>
      </c>
      <c r="B111" s="156" t="s">
        <v>237</v>
      </c>
      <c r="C111" s="157" t="s">
        <v>132</v>
      </c>
      <c r="D111" s="158" t="s">
        <v>321</v>
      </c>
      <c r="E111" s="159" t="s">
        <v>134</v>
      </c>
      <c r="F111" s="160">
        <v>168421.05</v>
      </c>
      <c r="G111" s="161">
        <v>1</v>
      </c>
      <c r="H111" s="162">
        <v>175555.37</v>
      </c>
      <c r="I111" s="163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75"/>
      <c r="V111" s="175"/>
      <c r="W111" s="162">
        <v>1</v>
      </c>
      <c r="X111" s="162">
        <v>175555.37</v>
      </c>
    </row>
    <row r="112" spans="1:24" ht="76.5" x14ac:dyDescent="0.2">
      <c r="A112" s="155">
        <v>66</v>
      </c>
      <c r="B112" s="156" t="s">
        <v>239</v>
      </c>
      <c r="C112" s="157" t="s">
        <v>137</v>
      </c>
      <c r="D112" s="158" t="s">
        <v>322</v>
      </c>
      <c r="E112" s="159" t="s">
        <v>134</v>
      </c>
      <c r="F112" s="160">
        <v>363157.89</v>
      </c>
      <c r="G112" s="161">
        <v>1</v>
      </c>
      <c r="H112" s="162">
        <v>378541.26</v>
      </c>
      <c r="I112" s="163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75"/>
      <c r="V112" s="175"/>
      <c r="W112" s="162">
        <v>1</v>
      </c>
      <c r="X112" s="162">
        <v>378541.26</v>
      </c>
    </row>
    <row r="113" spans="1:24" ht="63.75" x14ac:dyDescent="0.2">
      <c r="A113" s="155">
        <v>67</v>
      </c>
      <c r="B113" s="156" t="s">
        <v>241</v>
      </c>
      <c r="C113" s="157" t="s">
        <v>141</v>
      </c>
      <c r="D113" s="158" t="s">
        <v>323</v>
      </c>
      <c r="E113" s="159" t="s">
        <v>74</v>
      </c>
      <c r="F113" s="160">
        <v>1184.79</v>
      </c>
      <c r="G113" s="161">
        <v>1</v>
      </c>
      <c r="H113" s="162">
        <v>1184.79</v>
      </c>
      <c r="I113" s="163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75"/>
      <c r="V113" s="175"/>
      <c r="W113" s="162">
        <v>1</v>
      </c>
      <c r="X113" s="162">
        <v>1184.79</v>
      </c>
    </row>
    <row r="114" spans="1:24" ht="51" x14ac:dyDescent="0.2">
      <c r="A114" s="155">
        <v>68</v>
      </c>
      <c r="B114" s="156" t="s">
        <v>243</v>
      </c>
      <c r="C114" s="157" t="s">
        <v>145</v>
      </c>
      <c r="D114" s="158" t="s">
        <v>324</v>
      </c>
      <c r="E114" s="159" t="s">
        <v>74</v>
      </c>
      <c r="F114" s="160">
        <v>266.67</v>
      </c>
      <c r="G114" s="161">
        <v>-2</v>
      </c>
      <c r="H114" s="162">
        <v>-533.34</v>
      </c>
      <c r="I114" s="163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75"/>
      <c r="V114" s="175"/>
      <c r="W114" s="162">
        <v>-2</v>
      </c>
      <c r="X114" s="162">
        <v>-533.34</v>
      </c>
    </row>
    <row r="115" spans="1:24" ht="76.5" x14ac:dyDescent="0.2">
      <c r="A115" s="155">
        <v>69</v>
      </c>
      <c r="B115" s="156" t="s">
        <v>245</v>
      </c>
      <c r="C115" s="157" t="s">
        <v>149</v>
      </c>
      <c r="D115" s="158" t="s">
        <v>325</v>
      </c>
      <c r="E115" s="159" t="s">
        <v>74</v>
      </c>
      <c r="F115" s="160">
        <v>4429.58</v>
      </c>
      <c r="G115" s="161">
        <v>2</v>
      </c>
      <c r="H115" s="162">
        <v>9234.43</v>
      </c>
      <c r="I115" s="163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75"/>
      <c r="V115" s="175"/>
      <c r="W115" s="162">
        <v>2</v>
      </c>
      <c r="X115" s="162">
        <v>9234.43</v>
      </c>
    </row>
    <row r="116" spans="1:24" ht="76.5" x14ac:dyDescent="0.2">
      <c r="A116" s="155">
        <v>70</v>
      </c>
      <c r="B116" s="156" t="s">
        <v>247</v>
      </c>
      <c r="C116" s="157" t="s">
        <v>153</v>
      </c>
      <c r="D116" s="158" t="s">
        <v>326</v>
      </c>
      <c r="E116" s="159" t="s">
        <v>74</v>
      </c>
      <c r="F116" s="160">
        <v>15832.63</v>
      </c>
      <c r="G116" s="161">
        <v>1</v>
      </c>
      <c r="H116" s="162">
        <v>16503.3</v>
      </c>
      <c r="I116" s="163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75"/>
      <c r="V116" s="175"/>
      <c r="W116" s="162">
        <v>1</v>
      </c>
      <c r="X116" s="162">
        <v>16503.3</v>
      </c>
    </row>
    <row r="117" spans="1:24" ht="76.5" x14ac:dyDescent="0.2">
      <c r="A117" s="155">
        <v>71</v>
      </c>
      <c r="B117" s="156" t="s">
        <v>327</v>
      </c>
      <c r="C117" s="157" t="s">
        <v>157</v>
      </c>
      <c r="D117" s="158" t="s">
        <v>317</v>
      </c>
      <c r="E117" s="159" t="s">
        <v>74</v>
      </c>
      <c r="F117" s="160">
        <v>421.93</v>
      </c>
      <c r="G117" s="161">
        <v>1</v>
      </c>
      <c r="H117" s="162">
        <v>439.8</v>
      </c>
      <c r="I117" s="163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75"/>
      <c r="V117" s="175"/>
      <c r="W117" s="162">
        <v>1</v>
      </c>
      <c r="X117" s="162">
        <v>439.8</v>
      </c>
    </row>
    <row r="118" spans="1:24" ht="51" x14ac:dyDescent="0.2">
      <c r="A118" s="155">
        <v>72</v>
      </c>
      <c r="B118" s="156" t="s">
        <v>328</v>
      </c>
      <c r="C118" s="157" t="s">
        <v>311</v>
      </c>
      <c r="D118" s="158" t="s">
        <v>312</v>
      </c>
      <c r="E118" s="159" t="s">
        <v>313</v>
      </c>
      <c r="F118" s="160">
        <v>10773.12</v>
      </c>
      <c r="G118" s="161">
        <v>0.06</v>
      </c>
      <c r="H118" s="162">
        <v>646.39</v>
      </c>
      <c r="I118" s="163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75"/>
      <c r="V118" s="175"/>
      <c r="W118" s="162">
        <v>0.06</v>
      </c>
      <c r="X118" s="162">
        <v>646.39</v>
      </c>
    </row>
    <row r="119" spans="1:24" ht="51" x14ac:dyDescent="0.2">
      <c r="A119" s="155">
        <v>73</v>
      </c>
      <c r="B119" s="156" t="s">
        <v>329</v>
      </c>
      <c r="C119" s="157" t="s">
        <v>314</v>
      </c>
      <c r="D119" s="158" t="s">
        <v>315</v>
      </c>
      <c r="E119" s="159" t="s">
        <v>84</v>
      </c>
      <c r="F119" s="160">
        <v>9727.3700000000008</v>
      </c>
      <c r="G119" s="161">
        <v>-2.9000000000000001E-2</v>
      </c>
      <c r="H119" s="162">
        <v>-282.08999999999997</v>
      </c>
      <c r="I119" s="163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75"/>
      <c r="V119" s="175"/>
      <c r="W119" s="162">
        <v>-2.9000000000000001E-2</v>
      </c>
      <c r="X119" s="162">
        <v>-282.08999999999997</v>
      </c>
    </row>
    <row r="120" spans="1:24" ht="76.5" x14ac:dyDescent="0.2">
      <c r="A120" s="155">
        <v>74</v>
      </c>
      <c r="B120" s="156" t="s">
        <v>330</v>
      </c>
      <c r="C120" s="157" t="s">
        <v>316</v>
      </c>
      <c r="D120" s="158" t="s">
        <v>317</v>
      </c>
      <c r="E120" s="159" t="s">
        <v>87</v>
      </c>
      <c r="F120" s="160">
        <v>37646.32</v>
      </c>
      <c r="G120" s="161">
        <v>0.36</v>
      </c>
      <c r="H120" s="162">
        <v>14126.77</v>
      </c>
      <c r="I120" s="163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75"/>
      <c r="V120" s="175"/>
      <c r="W120" s="162">
        <v>0.36</v>
      </c>
      <c r="X120" s="162">
        <v>14126.77</v>
      </c>
    </row>
    <row r="121" spans="1:24" ht="76.5" x14ac:dyDescent="0.2">
      <c r="A121" s="155">
        <v>75</v>
      </c>
      <c r="B121" s="156" t="s">
        <v>331</v>
      </c>
      <c r="C121" s="157" t="s">
        <v>86</v>
      </c>
      <c r="D121" s="158" t="s">
        <v>317</v>
      </c>
      <c r="E121" s="159" t="s">
        <v>87</v>
      </c>
      <c r="F121" s="160">
        <v>27894.74</v>
      </c>
      <c r="G121" s="161">
        <v>2.9000000000000001E-2</v>
      </c>
      <c r="H121" s="162">
        <v>843.21</v>
      </c>
      <c r="I121" s="163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75"/>
      <c r="V121" s="175"/>
      <c r="W121" s="162">
        <v>2.9000000000000001E-2</v>
      </c>
      <c r="X121" s="162">
        <v>843.21</v>
      </c>
    </row>
    <row r="122" spans="1:24" ht="51" x14ac:dyDescent="0.2">
      <c r="A122" s="155">
        <v>76</v>
      </c>
      <c r="B122" s="156" t="s">
        <v>332</v>
      </c>
      <c r="C122" s="157" t="s">
        <v>160</v>
      </c>
      <c r="D122" s="158" t="s">
        <v>333</v>
      </c>
      <c r="E122" s="159" t="s">
        <v>105</v>
      </c>
      <c r="F122" s="160">
        <v>243909.64</v>
      </c>
      <c r="G122" s="161">
        <v>1.3299999999999999E-2</v>
      </c>
      <c r="H122" s="162">
        <v>3244</v>
      </c>
      <c r="I122" s="163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75"/>
      <c r="V122" s="175"/>
      <c r="W122" s="162">
        <v>1.3299999999999999E-2</v>
      </c>
      <c r="X122" s="162">
        <v>3244</v>
      </c>
    </row>
    <row r="123" spans="1:24" ht="19.149999999999999" customHeight="1" x14ac:dyDescent="0.2">
      <c r="A123" s="403" t="s">
        <v>296</v>
      </c>
      <c r="B123" s="404"/>
      <c r="C123" s="404"/>
      <c r="D123" s="404"/>
      <c r="E123" s="404"/>
      <c r="F123" s="404"/>
      <c r="G123" s="404"/>
      <c r="H123" s="404"/>
      <c r="I123" s="404"/>
      <c r="J123" s="404"/>
      <c r="K123" s="404"/>
      <c r="L123" s="404"/>
      <c r="M123" s="404"/>
      <c r="N123" s="404"/>
      <c r="O123" s="404"/>
      <c r="P123" s="404"/>
      <c r="Q123" s="404"/>
      <c r="R123" s="404"/>
      <c r="S123" s="404"/>
      <c r="T123" s="404"/>
      <c r="U123" s="404"/>
      <c r="V123" s="404"/>
      <c r="W123" s="404"/>
      <c r="X123" s="404"/>
    </row>
    <row r="124" spans="1:24" ht="76.5" x14ac:dyDescent="0.2">
      <c r="A124" s="155">
        <v>77</v>
      </c>
      <c r="B124" s="156" t="s">
        <v>334</v>
      </c>
      <c r="C124" s="157" t="s">
        <v>108</v>
      </c>
      <c r="D124" s="158" t="s">
        <v>297</v>
      </c>
      <c r="E124" s="159" t="s">
        <v>110</v>
      </c>
      <c r="F124" s="160">
        <v>3.28</v>
      </c>
      <c r="G124" s="161">
        <v>45.2</v>
      </c>
      <c r="H124" s="162">
        <v>148.26</v>
      </c>
      <c r="I124" s="163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75"/>
      <c r="V124" s="175"/>
      <c r="W124" s="162">
        <v>45.2</v>
      </c>
      <c r="X124" s="162">
        <v>148.26</v>
      </c>
    </row>
    <row r="125" spans="1:24" ht="89.25" x14ac:dyDescent="0.2">
      <c r="A125" s="155">
        <v>78</v>
      </c>
      <c r="B125" s="156" t="s">
        <v>335</v>
      </c>
      <c r="C125" s="157" t="s">
        <v>166</v>
      </c>
      <c r="D125" s="158" t="s">
        <v>299</v>
      </c>
      <c r="E125" s="159" t="s">
        <v>110</v>
      </c>
      <c r="F125" s="160">
        <v>8.39</v>
      </c>
      <c r="G125" s="161">
        <v>9.9</v>
      </c>
      <c r="H125" s="162">
        <v>83.06</v>
      </c>
      <c r="I125" s="163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75"/>
      <c r="V125" s="175"/>
      <c r="W125" s="162">
        <v>9.9</v>
      </c>
      <c r="X125" s="162">
        <v>83.06</v>
      </c>
    </row>
    <row r="126" spans="1:24" ht="63.75" x14ac:dyDescent="0.2">
      <c r="A126" s="155">
        <v>79</v>
      </c>
      <c r="B126" s="156" t="s">
        <v>336</v>
      </c>
      <c r="C126" s="157" t="s">
        <v>169</v>
      </c>
      <c r="D126" s="158" t="s">
        <v>301</v>
      </c>
      <c r="E126" s="159" t="s">
        <v>110</v>
      </c>
      <c r="F126" s="160">
        <v>10.88</v>
      </c>
      <c r="G126" s="161">
        <v>5</v>
      </c>
      <c r="H126" s="162">
        <v>54.4</v>
      </c>
      <c r="I126" s="163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75"/>
      <c r="V126" s="175"/>
      <c r="W126" s="162">
        <v>5</v>
      </c>
      <c r="X126" s="162">
        <v>54.4</v>
      </c>
    </row>
    <row r="127" spans="1:24" ht="63.75" x14ac:dyDescent="0.2">
      <c r="A127" s="155">
        <v>80</v>
      </c>
      <c r="B127" s="156" t="s">
        <v>337</v>
      </c>
      <c r="C127" s="157" t="s">
        <v>112</v>
      </c>
      <c r="D127" s="158" t="s">
        <v>302</v>
      </c>
      <c r="E127" s="159" t="s">
        <v>110</v>
      </c>
      <c r="F127" s="160">
        <v>3.86</v>
      </c>
      <c r="G127" s="161">
        <v>60.1</v>
      </c>
      <c r="H127" s="162">
        <v>231.99</v>
      </c>
      <c r="I127" s="163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75"/>
      <c r="V127" s="175"/>
      <c r="W127" s="162">
        <v>60.1</v>
      </c>
      <c r="X127" s="162">
        <v>231.99</v>
      </c>
    </row>
    <row r="128" spans="1:24" ht="22.5" customHeight="1" x14ac:dyDescent="0.2">
      <c r="A128" s="401" t="s">
        <v>338</v>
      </c>
      <c r="B128" s="402"/>
      <c r="C128" s="402"/>
      <c r="D128" s="402"/>
      <c r="E128" s="402"/>
      <c r="F128" s="402"/>
      <c r="G128" s="402"/>
      <c r="H128" s="402"/>
      <c r="I128" s="402"/>
      <c r="J128" s="402"/>
      <c r="K128" s="402"/>
      <c r="L128" s="402"/>
      <c r="M128" s="402"/>
      <c r="N128" s="402"/>
      <c r="O128" s="402"/>
      <c r="P128" s="402"/>
      <c r="Q128" s="402"/>
      <c r="R128" s="402"/>
      <c r="S128" s="402"/>
      <c r="T128" s="402"/>
      <c r="U128" s="402"/>
      <c r="V128" s="402"/>
      <c r="W128" s="402"/>
      <c r="X128" s="402"/>
    </row>
    <row r="129" spans="1:24" ht="51" x14ac:dyDescent="0.2">
      <c r="A129" s="155">
        <v>81</v>
      </c>
      <c r="B129" s="156" t="s">
        <v>197</v>
      </c>
      <c r="C129" s="157" t="s">
        <v>55</v>
      </c>
      <c r="D129" s="158" t="s">
        <v>280</v>
      </c>
      <c r="E129" s="159" t="s">
        <v>57</v>
      </c>
      <c r="F129" s="160">
        <v>379.68</v>
      </c>
      <c r="G129" s="161">
        <v>0.01</v>
      </c>
      <c r="H129" s="162">
        <v>3.8</v>
      </c>
      <c r="I129" s="163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75"/>
      <c r="V129" s="175"/>
      <c r="W129" s="162">
        <v>0.01</v>
      </c>
      <c r="X129" s="162">
        <v>3.8</v>
      </c>
    </row>
    <row r="130" spans="1:24" ht="38.25" x14ac:dyDescent="0.2">
      <c r="A130" s="155">
        <v>82</v>
      </c>
      <c r="B130" s="156" t="s">
        <v>198</v>
      </c>
      <c r="C130" s="157" t="s">
        <v>59</v>
      </c>
      <c r="D130" s="158" t="s">
        <v>281</v>
      </c>
      <c r="E130" s="159" t="s">
        <v>57</v>
      </c>
      <c r="F130" s="160">
        <v>348.46</v>
      </c>
      <c r="G130" s="161">
        <v>4.5999999999999999E-3</v>
      </c>
      <c r="H130" s="162">
        <v>1.6</v>
      </c>
      <c r="I130" s="163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75"/>
      <c r="V130" s="175"/>
      <c r="W130" s="162">
        <v>4.5999999999999999E-3</v>
      </c>
      <c r="X130" s="162">
        <v>1.6</v>
      </c>
    </row>
    <row r="131" spans="1:24" ht="38.25" x14ac:dyDescent="0.2">
      <c r="A131" s="155">
        <v>83</v>
      </c>
      <c r="B131" s="156" t="s">
        <v>199</v>
      </c>
      <c r="C131" s="157" t="s">
        <v>62</v>
      </c>
      <c r="D131" s="158" t="s">
        <v>282</v>
      </c>
      <c r="E131" s="159" t="s">
        <v>57</v>
      </c>
      <c r="F131" s="160">
        <v>5459.07</v>
      </c>
      <c r="G131" s="161">
        <v>4.4000000000000003E-3</v>
      </c>
      <c r="H131" s="162">
        <v>24.02</v>
      </c>
      <c r="I131" s="163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75"/>
      <c r="V131" s="175"/>
      <c r="W131" s="162">
        <v>4.4000000000000003E-3</v>
      </c>
      <c r="X131" s="162">
        <v>24.02</v>
      </c>
    </row>
    <row r="132" spans="1:24" ht="76.5" x14ac:dyDescent="0.2">
      <c r="A132" s="155">
        <v>84</v>
      </c>
      <c r="B132" s="156" t="s">
        <v>200</v>
      </c>
      <c r="C132" s="157" t="s">
        <v>65</v>
      </c>
      <c r="D132" s="158" t="s">
        <v>310</v>
      </c>
      <c r="E132" s="159" t="s">
        <v>67</v>
      </c>
      <c r="F132" s="160">
        <v>646.32000000000005</v>
      </c>
      <c r="G132" s="161">
        <v>2.57</v>
      </c>
      <c r="H132" s="162">
        <v>1680.97</v>
      </c>
      <c r="I132" s="163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75"/>
      <c r="V132" s="175"/>
      <c r="W132" s="162">
        <v>2.57</v>
      </c>
      <c r="X132" s="162">
        <v>1680.97</v>
      </c>
    </row>
    <row r="133" spans="1:24" ht="51" x14ac:dyDescent="0.2">
      <c r="A133" s="155">
        <v>85</v>
      </c>
      <c r="B133" s="156" t="s">
        <v>339</v>
      </c>
      <c r="C133" s="157" t="s">
        <v>311</v>
      </c>
      <c r="D133" s="158" t="s">
        <v>312</v>
      </c>
      <c r="E133" s="159" t="s">
        <v>313</v>
      </c>
      <c r="F133" s="160">
        <v>10773.12</v>
      </c>
      <c r="G133" s="161">
        <v>0.06</v>
      </c>
      <c r="H133" s="162">
        <v>646.39</v>
      </c>
      <c r="I133" s="163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75"/>
      <c r="V133" s="175"/>
      <c r="W133" s="162">
        <v>0.06</v>
      </c>
      <c r="X133" s="162">
        <v>646.39</v>
      </c>
    </row>
    <row r="134" spans="1:24" ht="51" x14ac:dyDescent="0.2">
      <c r="A134" s="155">
        <v>86</v>
      </c>
      <c r="B134" s="156" t="s">
        <v>340</v>
      </c>
      <c r="C134" s="157" t="s">
        <v>314</v>
      </c>
      <c r="D134" s="158" t="s">
        <v>315</v>
      </c>
      <c r="E134" s="159" t="s">
        <v>84</v>
      </c>
      <c r="F134" s="160">
        <v>9727.3700000000008</v>
      </c>
      <c r="G134" s="161">
        <v>-2.9000000000000001E-2</v>
      </c>
      <c r="H134" s="162">
        <v>-282.08999999999997</v>
      </c>
      <c r="I134" s="163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75"/>
      <c r="V134" s="175"/>
      <c r="W134" s="162">
        <v>-2.9000000000000001E-2</v>
      </c>
      <c r="X134" s="162">
        <v>-282.08999999999997</v>
      </c>
    </row>
    <row r="135" spans="1:24" ht="76.5" x14ac:dyDescent="0.2">
      <c r="A135" s="155">
        <v>87</v>
      </c>
      <c r="B135" s="156" t="s">
        <v>341</v>
      </c>
      <c r="C135" s="157" t="s">
        <v>316</v>
      </c>
      <c r="D135" s="158" t="s">
        <v>317</v>
      </c>
      <c r="E135" s="159" t="s">
        <v>87</v>
      </c>
      <c r="F135" s="160">
        <v>37646.32</v>
      </c>
      <c r="G135" s="161">
        <v>0.36</v>
      </c>
      <c r="H135" s="162">
        <v>14126.77</v>
      </c>
      <c r="I135" s="163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75"/>
      <c r="V135" s="175"/>
      <c r="W135" s="162">
        <v>0.36</v>
      </c>
      <c r="X135" s="162">
        <v>14126.77</v>
      </c>
    </row>
    <row r="136" spans="1:24" ht="76.5" x14ac:dyDescent="0.2">
      <c r="A136" s="155">
        <v>88</v>
      </c>
      <c r="B136" s="156" t="s">
        <v>342</v>
      </c>
      <c r="C136" s="157" t="s">
        <v>86</v>
      </c>
      <c r="D136" s="158" t="s">
        <v>317</v>
      </c>
      <c r="E136" s="159" t="s">
        <v>87</v>
      </c>
      <c r="F136" s="160">
        <v>27894.74</v>
      </c>
      <c r="G136" s="161">
        <v>2.9000000000000001E-2</v>
      </c>
      <c r="H136" s="162">
        <v>843.21</v>
      </c>
      <c r="I136" s="163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75"/>
      <c r="V136" s="175"/>
      <c r="W136" s="162">
        <v>2.9000000000000001E-2</v>
      </c>
      <c r="X136" s="162">
        <v>843.21</v>
      </c>
    </row>
    <row r="137" spans="1:24" ht="19.149999999999999" customHeight="1" x14ac:dyDescent="0.2">
      <c r="A137" s="403" t="s">
        <v>296</v>
      </c>
      <c r="B137" s="404"/>
      <c r="C137" s="404"/>
      <c r="D137" s="404"/>
      <c r="E137" s="404"/>
      <c r="F137" s="404"/>
      <c r="G137" s="404"/>
      <c r="H137" s="404"/>
      <c r="I137" s="404"/>
      <c r="J137" s="404"/>
      <c r="K137" s="404"/>
      <c r="L137" s="404"/>
      <c r="M137" s="404"/>
      <c r="N137" s="404"/>
      <c r="O137" s="404"/>
      <c r="P137" s="404"/>
      <c r="Q137" s="404"/>
      <c r="R137" s="404"/>
      <c r="S137" s="404"/>
      <c r="T137" s="404"/>
      <c r="U137" s="404"/>
      <c r="V137" s="404"/>
      <c r="W137" s="404"/>
      <c r="X137" s="404"/>
    </row>
    <row r="138" spans="1:24" ht="76.5" x14ac:dyDescent="0.2">
      <c r="A138" s="155">
        <v>89</v>
      </c>
      <c r="B138" s="156" t="s">
        <v>210</v>
      </c>
      <c r="C138" s="157" t="s">
        <v>108</v>
      </c>
      <c r="D138" s="158" t="s">
        <v>297</v>
      </c>
      <c r="E138" s="159" t="s">
        <v>110</v>
      </c>
      <c r="F138" s="160">
        <v>3.28</v>
      </c>
      <c r="G138" s="161">
        <v>1.7</v>
      </c>
      <c r="H138" s="162">
        <v>5.58</v>
      </c>
      <c r="I138" s="163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75"/>
      <c r="V138" s="175"/>
      <c r="W138" s="162">
        <v>1.7</v>
      </c>
      <c r="X138" s="162">
        <v>5.58</v>
      </c>
    </row>
    <row r="139" spans="1:24" ht="89.25" x14ac:dyDescent="0.2">
      <c r="A139" s="155">
        <v>90</v>
      </c>
      <c r="B139" s="156" t="s">
        <v>212</v>
      </c>
      <c r="C139" s="157" t="s">
        <v>166</v>
      </c>
      <c r="D139" s="158" t="s">
        <v>299</v>
      </c>
      <c r="E139" s="159" t="s">
        <v>110</v>
      </c>
      <c r="F139" s="160">
        <v>8.39</v>
      </c>
      <c r="G139" s="161">
        <v>1.05</v>
      </c>
      <c r="H139" s="162">
        <v>8.81</v>
      </c>
      <c r="I139" s="163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75"/>
      <c r="V139" s="175"/>
      <c r="W139" s="162">
        <v>1.05</v>
      </c>
      <c r="X139" s="162">
        <v>8.81</v>
      </c>
    </row>
    <row r="140" spans="1:24" ht="63.75" x14ac:dyDescent="0.2">
      <c r="A140" s="155">
        <v>91</v>
      </c>
      <c r="B140" s="156" t="s">
        <v>216</v>
      </c>
      <c r="C140" s="157" t="s">
        <v>112</v>
      </c>
      <c r="D140" s="158" t="s">
        <v>302</v>
      </c>
      <c r="E140" s="159" t="s">
        <v>110</v>
      </c>
      <c r="F140" s="160">
        <v>3.86</v>
      </c>
      <c r="G140" s="161">
        <v>2.75</v>
      </c>
      <c r="H140" s="162">
        <v>10.62</v>
      </c>
      <c r="I140" s="163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75"/>
      <c r="V140" s="175"/>
      <c r="W140" s="162">
        <v>2.75</v>
      </c>
      <c r="X140" s="162">
        <v>10.62</v>
      </c>
    </row>
    <row r="141" spans="1:24" ht="22.5" customHeight="1" x14ac:dyDescent="0.2">
      <c r="A141" s="401" t="s">
        <v>343</v>
      </c>
      <c r="B141" s="402"/>
      <c r="C141" s="402"/>
      <c r="D141" s="402"/>
      <c r="E141" s="402"/>
      <c r="F141" s="402"/>
      <c r="G141" s="402"/>
      <c r="H141" s="402"/>
      <c r="I141" s="402"/>
      <c r="J141" s="402"/>
      <c r="K141" s="402"/>
      <c r="L141" s="402"/>
      <c r="M141" s="402"/>
      <c r="N141" s="402"/>
      <c r="O141" s="402"/>
      <c r="P141" s="402"/>
      <c r="Q141" s="402"/>
      <c r="R141" s="402"/>
      <c r="S141" s="402"/>
      <c r="T141" s="402"/>
      <c r="U141" s="402"/>
      <c r="V141" s="402"/>
      <c r="W141" s="402"/>
      <c r="X141" s="402"/>
    </row>
    <row r="142" spans="1:24" ht="51" x14ac:dyDescent="0.2">
      <c r="A142" s="155">
        <v>92</v>
      </c>
      <c r="B142" s="156" t="s">
        <v>220</v>
      </c>
      <c r="C142" s="157" t="s">
        <v>55</v>
      </c>
      <c r="D142" s="158" t="s">
        <v>280</v>
      </c>
      <c r="E142" s="159" t="s">
        <v>57</v>
      </c>
      <c r="F142" s="160">
        <v>379.68</v>
      </c>
      <c r="G142" s="161">
        <v>7.4499999999999997E-2</v>
      </c>
      <c r="H142" s="162">
        <v>28.29</v>
      </c>
      <c r="I142" s="163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75"/>
      <c r="V142" s="175"/>
      <c r="W142" s="162">
        <v>7.4499999999999997E-2</v>
      </c>
      <c r="X142" s="162">
        <v>28.29</v>
      </c>
    </row>
    <row r="143" spans="1:24" ht="38.25" x14ac:dyDescent="0.2">
      <c r="A143" s="155">
        <v>93</v>
      </c>
      <c r="B143" s="156" t="s">
        <v>221</v>
      </c>
      <c r="C143" s="157" t="s">
        <v>59</v>
      </c>
      <c r="D143" s="158" t="s">
        <v>281</v>
      </c>
      <c r="E143" s="159" t="s">
        <v>57</v>
      </c>
      <c r="F143" s="160">
        <v>348.46</v>
      </c>
      <c r="G143" s="161">
        <v>3.5799999999999998E-2</v>
      </c>
      <c r="H143" s="162">
        <v>12.48</v>
      </c>
      <c r="I143" s="163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75"/>
      <c r="V143" s="175"/>
      <c r="W143" s="162">
        <v>3.5799999999999998E-2</v>
      </c>
      <c r="X143" s="162">
        <v>12.48</v>
      </c>
    </row>
    <row r="144" spans="1:24" ht="38.25" x14ac:dyDescent="0.2">
      <c r="A144" s="155">
        <v>94</v>
      </c>
      <c r="B144" s="156" t="s">
        <v>222</v>
      </c>
      <c r="C144" s="157" t="s">
        <v>62</v>
      </c>
      <c r="D144" s="158" t="s">
        <v>282</v>
      </c>
      <c r="E144" s="159" t="s">
        <v>57</v>
      </c>
      <c r="F144" s="160">
        <v>5459.07</v>
      </c>
      <c r="G144" s="161">
        <v>3.6299999999999999E-2</v>
      </c>
      <c r="H144" s="162">
        <v>198.17</v>
      </c>
      <c r="I144" s="163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75"/>
      <c r="V144" s="175"/>
      <c r="W144" s="162">
        <v>3.6299999999999999E-2</v>
      </c>
      <c r="X144" s="162">
        <v>198.17</v>
      </c>
    </row>
    <row r="145" spans="1:24" ht="76.5" x14ac:dyDescent="0.2">
      <c r="A145" s="155">
        <v>95</v>
      </c>
      <c r="B145" s="156" t="s">
        <v>223</v>
      </c>
      <c r="C145" s="157" t="s">
        <v>65</v>
      </c>
      <c r="D145" s="158" t="s">
        <v>310</v>
      </c>
      <c r="E145" s="159" t="s">
        <v>67</v>
      </c>
      <c r="F145" s="160">
        <v>646.32000000000005</v>
      </c>
      <c r="G145" s="161">
        <v>4.5739999999999998</v>
      </c>
      <c r="H145" s="162">
        <v>2991.74</v>
      </c>
      <c r="I145" s="163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75"/>
      <c r="V145" s="175"/>
      <c r="W145" s="162">
        <v>4.5739999999999998</v>
      </c>
      <c r="X145" s="162">
        <v>2991.74</v>
      </c>
    </row>
    <row r="146" spans="1:24" ht="51" x14ac:dyDescent="0.2">
      <c r="A146" s="155">
        <v>96</v>
      </c>
      <c r="B146" s="156" t="s">
        <v>344</v>
      </c>
      <c r="C146" s="157" t="s">
        <v>311</v>
      </c>
      <c r="D146" s="158" t="s">
        <v>312</v>
      </c>
      <c r="E146" s="159" t="s">
        <v>313</v>
      </c>
      <c r="F146" s="160">
        <v>10773.12</v>
      </c>
      <c r="G146" s="161">
        <v>0.06</v>
      </c>
      <c r="H146" s="162">
        <v>646.39</v>
      </c>
      <c r="I146" s="163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75"/>
      <c r="V146" s="175"/>
      <c r="W146" s="162">
        <v>0.06</v>
      </c>
      <c r="X146" s="162">
        <v>646.39</v>
      </c>
    </row>
    <row r="147" spans="1:24" ht="51" x14ac:dyDescent="0.2">
      <c r="A147" s="155">
        <v>97</v>
      </c>
      <c r="B147" s="156" t="s">
        <v>345</v>
      </c>
      <c r="C147" s="157" t="s">
        <v>314</v>
      </c>
      <c r="D147" s="158" t="s">
        <v>315</v>
      </c>
      <c r="E147" s="159" t="s">
        <v>84</v>
      </c>
      <c r="F147" s="160">
        <v>9727.3700000000008</v>
      </c>
      <c r="G147" s="161">
        <v>-2.9000000000000001E-2</v>
      </c>
      <c r="H147" s="162">
        <v>-282.08999999999997</v>
      </c>
      <c r="I147" s="163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75"/>
      <c r="V147" s="175"/>
      <c r="W147" s="162">
        <v>-2.9000000000000001E-2</v>
      </c>
      <c r="X147" s="162">
        <v>-282.08999999999997</v>
      </c>
    </row>
    <row r="148" spans="1:24" ht="76.5" x14ac:dyDescent="0.2">
      <c r="A148" s="155">
        <v>98</v>
      </c>
      <c r="B148" s="156" t="s">
        <v>346</v>
      </c>
      <c r="C148" s="157" t="s">
        <v>316</v>
      </c>
      <c r="D148" s="158" t="s">
        <v>317</v>
      </c>
      <c r="E148" s="159" t="s">
        <v>87</v>
      </c>
      <c r="F148" s="160">
        <v>37646.32</v>
      </c>
      <c r="G148" s="161">
        <v>0.36</v>
      </c>
      <c r="H148" s="162">
        <v>14126.77</v>
      </c>
      <c r="I148" s="163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75"/>
      <c r="V148" s="175"/>
      <c r="W148" s="162">
        <v>0.36</v>
      </c>
      <c r="X148" s="162">
        <v>14126.77</v>
      </c>
    </row>
    <row r="149" spans="1:24" ht="76.5" x14ac:dyDescent="0.2">
      <c r="A149" s="155">
        <v>99</v>
      </c>
      <c r="B149" s="156" t="s">
        <v>347</v>
      </c>
      <c r="C149" s="157" t="s">
        <v>86</v>
      </c>
      <c r="D149" s="158" t="s">
        <v>317</v>
      </c>
      <c r="E149" s="159" t="s">
        <v>87</v>
      </c>
      <c r="F149" s="160">
        <v>27894.74</v>
      </c>
      <c r="G149" s="161">
        <v>2.9000000000000001E-2</v>
      </c>
      <c r="H149" s="162">
        <v>843.21</v>
      </c>
      <c r="I149" s="163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75"/>
      <c r="V149" s="175"/>
      <c r="W149" s="162">
        <v>2.9000000000000001E-2</v>
      </c>
      <c r="X149" s="162">
        <v>843.21</v>
      </c>
    </row>
    <row r="150" spans="1:24" ht="19.149999999999999" customHeight="1" x14ac:dyDescent="0.2">
      <c r="A150" s="403" t="s">
        <v>296</v>
      </c>
      <c r="B150" s="404"/>
      <c r="C150" s="404"/>
      <c r="D150" s="404"/>
      <c r="E150" s="404"/>
      <c r="F150" s="404"/>
      <c r="G150" s="404"/>
      <c r="H150" s="404"/>
      <c r="I150" s="404"/>
      <c r="J150" s="404"/>
      <c r="K150" s="404"/>
      <c r="L150" s="404"/>
      <c r="M150" s="404"/>
      <c r="N150" s="404"/>
      <c r="O150" s="404"/>
      <c r="P150" s="404"/>
      <c r="Q150" s="404"/>
      <c r="R150" s="404"/>
      <c r="S150" s="404"/>
      <c r="T150" s="404"/>
      <c r="U150" s="404"/>
      <c r="V150" s="404"/>
      <c r="W150" s="404"/>
      <c r="X150" s="404"/>
    </row>
    <row r="151" spans="1:24" ht="76.5" x14ac:dyDescent="0.2">
      <c r="A151" s="155">
        <v>100</v>
      </c>
      <c r="B151" s="156" t="s">
        <v>242</v>
      </c>
      <c r="C151" s="157" t="s">
        <v>108</v>
      </c>
      <c r="D151" s="158" t="s">
        <v>297</v>
      </c>
      <c r="E151" s="159" t="s">
        <v>110</v>
      </c>
      <c r="F151" s="160">
        <v>3.28</v>
      </c>
      <c r="G151" s="161">
        <v>13.01</v>
      </c>
      <c r="H151" s="162">
        <v>42.67</v>
      </c>
      <c r="I151" s="163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75"/>
      <c r="V151" s="175"/>
      <c r="W151" s="162">
        <v>13.01</v>
      </c>
      <c r="X151" s="162">
        <v>42.67</v>
      </c>
    </row>
    <row r="152" spans="1:24" ht="89.25" x14ac:dyDescent="0.2">
      <c r="A152" s="155">
        <v>101</v>
      </c>
      <c r="B152" s="156" t="s">
        <v>244</v>
      </c>
      <c r="C152" s="157" t="s">
        <v>166</v>
      </c>
      <c r="D152" s="158" t="s">
        <v>299</v>
      </c>
      <c r="E152" s="159" t="s">
        <v>110</v>
      </c>
      <c r="F152" s="160">
        <v>8.39</v>
      </c>
      <c r="G152" s="161">
        <v>2.34</v>
      </c>
      <c r="H152" s="162">
        <v>19.63</v>
      </c>
      <c r="I152" s="163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75"/>
      <c r="V152" s="175"/>
      <c r="W152" s="162">
        <v>2.34</v>
      </c>
      <c r="X152" s="162">
        <v>19.63</v>
      </c>
    </row>
    <row r="153" spans="1:24" ht="63.75" x14ac:dyDescent="0.2">
      <c r="A153" s="155">
        <v>102</v>
      </c>
      <c r="B153" s="156" t="s">
        <v>246</v>
      </c>
      <c r="C153" s="157" t="s">
        <v>169</v>
      </c>
      <c r="D153" s="158" t="s">
        <v>301</v>
      </c>
      <c r="E153" s="159" t="s">
        <v>110</v>
      </c>
      <c r="F153" s="160">
        <v>10.88</v>
      </c>
      <c r="G153" s="161">
        <v>0.76</v>
      </c>
      <c r="H153" s="162">
        <v>8.27</v>
      </c>
      <c r="I153" s="163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75"/>
      <c r="V153" s="175"/>
      <c r="W153" s="162">
        <v>0.76</v>
      </c>
      <c r="X153" s="162">
        <v>8.27</v>
      </c>
    </row>
    <row r="154" spans="1:24" ht="63.75" x14ac:dyDescent="0.2">
      <c r="A154" s="155">
        <v>103</v>
      </c>
      <c r="B154" s="156" t="s">
        <v>248</v>
      </c>
      <c r="C154" s="157" t="s">
        <v>112</v>
      </c>
      <c r="D154" s="158" t="s">
        <v>302</v>
      </c>
      <c r="E154" s="159" t="s">
        <v>110</v>
      </c>
      <c r="F154" s="160">
        <v>3.86</v>
      </c>
      <c r="G154" s="161">
        <v>16.11</v>
      </c>
      <c r="H154" s="162">
        <v>62.18</v>
      </c>
      <c r="I154" s="163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75"/>
      <c r="V154" s="175"/>
      <c r="W154" s="162">
        <v>16.11</v>
      </c>
      <c r="X154" s="162">
        <v>62.18</v>
      </c>
    </row>
    <row r="155" spans="1:24" ht="22.5" customHeight="1" x14ac:dyDescent="0.2">
      <c r="A155" s="401" t="s">
        <v>348</v>
      </c>
      <c r="B155" s="402"/>
      <c r="C155" s="402"/>
      <c r="D155" s="402"/>
      <c r="E155" s="402"/>
      <c r="F155" s="402"/>
      <c r="G155" s="402"/>
      <c r="H155" s="402"/>
      <c r="I155" s="402"/>
      <c r="J155" s="402"/>
      <c r="K155" s="402"/>
      <c r="L155" s="402"/>
      <c r="M155" s="402"/>
      <c r="N155" s="402"/>
      <c r="O155" s="402"/>
      <c r="P155" s="402"/>
      <c r="Q155" s="402"/>
      <c r="R155" s="402"/>
      <c r="S155" s="402"/>
      <c r="T155" s="402"/>
      <c r="U155" s="402"/>
      <c r="V155" s="402"/>
      <c r="W155" s="402"/>
      <c r="X155" s="402"/>
    </row>
    <row r="156" spans="1:24" ht="38.25" x14ac:dyDescent="0.2">
      <c r="A156" s="155">
        <v>104</v>
      </c>
      <c r="B156" s="156" t="s">
        <v>349</v>
      </c>
      <c r="C156" s="157" t="s">
        <v>116</v>
      </c>
      <c r="D156" s="158" t="s">
        <v>304</v>
      </c>
      <c r="E156" s="159" t="s">
        <v>118</v>
      </c>
      <c r="F156" s="160">
        <v>426.66</v>
      </c>
      <c r="G156" s="161">
        <v>1</v>
      </c>
      <c r="H156" s="162">
        <v>426.66</v>
      </c>
      <c r="I156" s="163"/>
      <c r="J156" s="164"/>
      <c r="K156" s="164"/>
      <c r="L156" s="164"/>
      <c r="M156" s="164"/>
      <c r="N156" s="164"/>
      <c r="O156" s="164"/>
      <c r="P156" s="164"/>
      <c r="Q156" s="164"/>
      <c r="R156" s="162">
        <v>1</v>
      </c>
      <c r="S156" s="162">
        <v>426.66</v>
      </c>
      <c r="T156" s="162">
        <v>426.66</v>
      </c>
      <c r="U156" s="176">
        <v>1</v>
      </c>
      <c r="V156" s="176">
        <v>426.66</v>
      </c>
      <c r="W156" s="164"/>
      <c r="X156" s="164"/>
    </row>
    <row r="157" spans="1:24" ht="51" x14ac:dyDescent="0.2">
      <c r="A157" s="155">
        <v>105</v>
      </c>
      <c r="B157" s="156" t="s">
        <v>350</v>
      </c>
      <c r="C157" s="157" t="s">
        <v>55</v>
      </c>
      <c r="D157" s="158" t="s">
        <v>280</v>
      </c>
      <c r="E157" s="159" t="s">
        <v>57</v>
      </c>
      <c r="F157" s="160">
        <v>379.68</v>
      </c>
      <c r="G157" s="161">
        <v>0.23699999999999999</v>
      </c>
      <c r="H157" s="162">
        <v>89.98</v>
      </c>
      <c r="I157" s="163"/>
      <c r="J157" s="164"/>
      <c r="K157" s="164"/>
      <c r="L157" s="164"/>
      <c r="M157" s="164"/>
      <c r="N157" s="164"/>
      <c r="O157" s="164"/>
      <c r="P157" s="164"/>
      <c r="Q157" s="164"/>
      <c r="R157" s="162">
        <v>0.1807</v>
      </c>
      <c r="S157" s="162">
        <v>68.61</v>
      </c>
      <c r="T157" s="162">
        <v>68.61</v>
      </c>
      <c r="U157" s="176">
        <v>0.1807</v>
      </c>
      <c r="V157" s="176">
        <v>68.61</v>
      </c>
      <c r="W157" s="162">
        <v>5.6300000000000003E-2</v>
      </c>
      <c r="X157" s="162">
        <v>21.37</v>
      </c>
    </row>
    <row r="158" spans="1:24" ht="38.25" x14ac:dyDescent="0.2">
      <c r="A158" s="155">
        <v>106</v>
      </c>
      <c r="B158" s="156" t="s">
        <v>351</v>
      </c>
      <c r="C158" s="157" t="s">
        <v>59</v>
      </c>
      <c r="D158" s="158" t="s">
        <v>281</v>
      </c>
      <c r="E158" s="159" t="s">
        <v>57</v>
      </c>
      <c r="F158" s="160">
        <v>348.46</v>
      </c>
      <c r="G158" s="161">
        <v>0.11559999999999999</v>
      </c>
      <c r="H158" s="162">
        <v>40.29</v>
      </c>
      <c r="I158" s="163"/>
      <c r="J158" s="164"/>
      <c r="K158" s="164"/>
      <c r="L158" s="164"/>
      <c r="M158" s="164"/>
      <c r="N158" s="164"/>
      <c r="O158" s="164"/>
      <c r="P158" s="164"/>
      <c r="Q158" s="164"/>
      <c r="R158" s="162">
        <v>9.8599999999999993E-2</v>
      </c>
      <c r="S158" s="162">
        <v>34.36</v>
      </c>
      <c r="T158" s="162">
        <v>34.36</v>
      </c>
      <c r="U158" s="176">
        <v>9.8599999999999993E-2</v>
      </c>
      <c r="V158" s="176">
        <v>34.36</v>
      </c>
      <c r="W158" s="162">
        <v>1.7000000000000001E-2</v>
      </c>
      <c r="X158" s="162">
        <v>5.93</v>
      </c>
    </row>
    <row r="159" spans="1:24" ht="38.25" x14ac:dyDescent="0.2">
      <c r="A159" s="155">
        <v>107</v>
      </c>
      <c r="B159" s="156" t="s">
        <v>352</v>
      </c>
      <c r="C159" s="157" t="s">
        <v>62</v>
      </c>
      <c r="D159" s="158" t="s">
        <v>282</v>
      </c>
      <c r="E159" s="159" t="s">
        <v>57</v>
      </c>
      <c r="F159" s="160">
        <v>5459.07</v>
      </c>
      <c r="G159" s="161">
        <v>0.11600000000000001</v>
      </c>
      <c r="H159" s="162">
        <v>633.25</v>
      </c>
      <c r="I159" s="163"/>
      <c r="J159" s="164"/>
      <c r="K159" s="164"/>
      <c r="L159" s="164"/>
      <c r="M159" s="164"/>
      <c r="N159" s="164"/>
      <c r="O159" s="164"/>
      <c r="P159" s="164"/>
      <c r="Q159" s="164"/>
      <c r="R159" s="162">
        <v>9.8599999999999993E-2</v>
      </c>
      <c r="S159" s="162">
        <v>538.26</v>
      </c>
      <c r="T159" s="162">
        <v>538.26</v>
      </c>
      <c r="U159" s="176">
        <v>9.8599999999999993E-2</v>
      </c>
      <c r="V159" s="176">
        <v>538.26</v>
      </c>
      <c r="W159" s="162">
        <v>1.7399999999999999E-2</v>
      </c>
      <c r="X159" s="162">
        <v>94.99</v>
      </c>
    </row>
    <row r="160" spans="1:24" ht="63.75" x14ac:dyDescent="0.2">
      <c r="A160" s="155">
        <v>108</v>
      </c>
      <c r="B160" s="156" t="s">
        <v>353</v>
      </c>
      <c r="C160" s="157" t="s">
        <v>65</v>
      </c>
      <c r="D160" s="158" t="s">
        <v>283</v>
      </c>
      <c r="E160" s="159" t="s">
        <v>67</v>
      </c>
      <c r="F160" s="160">
        <v>646.32000000000005</v>
      </c>
      <c r="G160" s="161">
        <v>14.62</v>
      </c>
      <c r="H160" s="162">
        <v>9562.59</v>
      </c>
      <c r="I160" s="163"/>
      <c r="J160" s="164"/>
      <c r="K160" s="164"/>
      <c r="L160" s="164"/>
      <c r="M160" s="164"/>
      <c r="N160" s="164"/>
      <c r="O160" s="164"/>
      <c r="P160" s="164"/>
      <c r="Q160" s="164"/>
      <c r="R160" s="162">
        <v>12.4236</v>
      </c>
      <c r="S160" s="162">
        <v>8125.98</v>
      </c>
      <c r="T160" s="162">
        <v>8125.98</v>
      </c>
      <c r="U160" s="176">
        <v>12.4236</v>
      </c>
      <c r="V160" s="176">
        <v>8125.98</v>
      </c>
      <c r="W160" s="162">
        <v>2.1964000000000001</v>
      </c>
      <c r="X160" s="162">
        <v>1436.61</v>
      </c>
    </row>
    <row r="161" spans="1:24" ht="76.5" x14ac:dyDescent="0.2">
      <c r="A161" s="155">
        <v>109</v>
      </c>
      <c r="B161" s="156" t="s">
        <v>354</v>
      </c>
      <c r="C161" s="157" t="s">
        <v>128</v>
      </c>
      <c r="D161" s="158" t="s">
        <v>320</v>
      </c>
      <c r="E161" s="159" t="s">
        <v>118</v>
      </c>
      <c r="F161" s="160">
        <v>8918.8799999999992</v>
      </c>
      <c r="G161" s="161">
        <v>1</v>
      </c>
      <c r="H161" s="162">
        <v>8918.8799999999992</v>
      </c>
      <c r="I161" s="163"/>
      <c r="J161" s="164"/>
      <c r="K161" s="164"/>
      <c r="L161" s="164"/>
      <c r="M161" s="164"/>
      <c r="N161" s="164"/>
      <c r="O161" s="164"/>
      <c r="P161" s="164"/>
      <c r="Q161" s="164"/>
      <c r="R161" s="162">
        <v>1</v>
      </c>
      <c r="S161" s="162">
        <v>8918.8799999999992</v>
      </c>
      <c r="T161" s="162">
        <v>8918.8799999999992</v>
      </c>
      <c r="U161" s="176">
        <v>1</v>
      </c>
      <c r="V161" s="176">
        <v>8918.8799999999992</v>
      </c>
      <c r="W161" s="164"/>
      <c r="X161" s="162"/>
    </row>
    <row r="162" spans="1:24" ht="63.75" x14ac:dyDescent="0.2">
      <c r="A162" s="155">
        <v>110</v>
      </c>
      <c r="B162" s="156" t="s">
        <v>355</v>
      </c>
      <c r="C162" s="157" t="s">
        <v>132</v>
      </c>
      <c r="D162" s="158" t="s">
        <v>287</v>
      </c>
      <c r="E162" s="159" t="s">
        <v>134</v>
      </c>
      <c r="F162" s="160">
        <v>168421.05</v>
      </c>
      <c r="G162" s="161">
        <v>1</v>
      </c>
      <c r="H162" s="162">
        <v>175555.37</v>
      </c>
      <c r="I162" s="163"/>
      <c r="J162" s="164"/>
      <c r="K162" s="164"/>
      <c r="L162" s="164"/>
      <c r="M162" s="164"/>
      <c r="N162" s="164"/>
      <c r="O162" s="164"/>
      <c r="P162" s="164"/>
      <c r="Q162" s="164"/>
      <c r="R162" s="162">
        <v>1</v>
      </c>
      <c r="S162" s="162">
        <v>175555.37</v>
      </c>
      <c r="T162" s="162">
        <v>175555.37</v>
      </c>
      <c r="U162" s="176">
        <v>1</v>
      </c>
      <c r="V162" s="176">
        <v>175555.37</v>
      </c>
      <c r="W162" s="164"/>
      <c r="X162" s="164"/>
    </row>
    <row r="163" spans="1:24" ht="63.75" x14ac:dyDescent="0.2">
      <c r="A163" s="155">
        <v>111</v>
      </c>
      <c r="B163" s="156" t="s">
        <v>356</v>
      </c>
      <c r="C163" s="157" t="s">
        <v>137</v>
      </c>
      <c r="D163" s="158" t="s">
        <v>287</v>
      </c>
      <c r="E163" s="159" t="s">
        <v>134</v>
      </c>
      <c r="F163" s="160">
        <v>363157.89</v>
      </c>
      <c r="G163" s="161">
        <v>1</v>
      </c>
      <c r="H163" s="162">
        <v>378541.26</v>
      </c>
      <c r="I163" s="163"/>
      <c r="J163" s="164"/>
      <c r="K163" s="164"/>
      <c r="L163" s="164"/>
      <c r="M163" s="164"/>
      <c r="N163" s="164"/>
      <c r="O163" s="164"/>
      <c r="P163" s="164"/>
      <c r="Q163" s="164"/>
      <c r="R163" s="162">
        <v>1</v>
      </c>
      <c r="S163" s="162">
        <v>378541.26</v>
      </c>
      <c r="T163" s="162">
        <v>378541.26</v>
      </c>
      <c r="U163" s="176">
        <v>1</v>
      </c>
      <c r="V163" s="176">
        <v>378541.26</v>
      </c>
      <c r="W163" s="164"/>
      <c r="X163" s="164"/>
    </row>
    <row r="164" spans="1:24" ht="63.75" x14ac:dyDescent="0.2">
      <c r="A164" s="155">
        <v>112</v>
      </c>
      <c r="B164" s="156" t="s">
        <v>357</v>
      </c>
      <c r="C164" s="157" t="s">
        <v>141</v>
      </c>
      <c r="D164" s="158" t="s">
        <v>323</v>
      </c>
      <c r="E164" s="159" t="s">
        <v>74</v>
      </c>
      <c r="F164" s="160">
        <v>1184.79</v>
      </c>
      <c r="G164" s="161">
        <v>1</v>
      </c>
      <c r="H164" s="162">
        <v>1184.79</v>
      </c>
      <c r="I164" s="163"/>
      <c r="J164" s="164"/>
      <c r="K164" s="164"/>
      <c r="L164" s="164"/>
      <c r="M164" s="164"/>
      <c r="N164" s="164"/>
      <c r="O164" s="164"/>
      <c r="P164" s="164"/>
      <c r="Q164" s="164"/>
      <c r="R164" s="162">
        <v>1</v>
      </c>
      <c r="S164" s="162">
        <v>1184.79</v>
      </c>
      <c r="T164" s="162">
        <v>1184.79</v>
      </c>
      <c r="U164" s="176">
        <v>1</v>
      </c>
      <c r="V164" s="176">
        <v>1184.79</v>
      </c>
      <c r="W164" s="164"/>
      <c r="X164" s="164"/>
    </row>
    <row r="165" spans="1:24" ht="51" x14ac:dyDescent="0.2">
      <c r="A165" s="155">
        <v>113</v>
      </c>
      <c r="B165" s="156" t="s">
        <v>358</v>
      </c>
      <c r="C165" s="157" t="s">
        <v>145</v>
      </c>
      <c r="D165" s="158" t="s">
        <v>324</v>
      </c>
      <c r="E165" s="159" t="s">
        <v>74</v>
      </c>
      <c r="F165" s="160">
        <v>266.67</v>
      </c>
      <c r="G165" s="161">
        <v>-2</v>
      </c>
      <c r="H165" s="162">
        <v>-533.34</v>
      </c>
      <c r="I165" s="163"/>
      <c r="J165" s="164"/>
      <c r="K165" s="164"/>
      <c r="L165" s="164"/>
      <c r="M165" s="164"/>
      <c r="N165" s="164"/>
      <c r="O165" s="164"/>
      <c r="P165" s="164"/>
      <c r="Q165" s="164"/>
      <c r="R165" s="162">
        <v>-2</v>
      </c>
      <c r="S165" s="162">
        <v>-533.34</v>
      </c>
      <c r="T165" s="162">
        <v>-533.34</v>
      </c>
      <c r="U165" s="176">
        <v>-2</v>
      </c>
      <c r="V165" s="176">
        <v>-533.34</v>
      </c>
      <c r="W165" s="164"/>
      <c r="X165" s="164"/>
    </row>
    <row r="166" spans="1:24" ht="63.75" x14ac:dyDescent="0.2">
      <c r="A166" s="155">
        <v>114</v>
      </c>
      <c r="B166" s="156" t="s">
        <v>359</v>
      </c>
      <c r="C166" s="157" t="s">
        <v>149</v>
      </c>
      <c r="D166" s="158" t="s">
        <v>287</v>
      </c>
      <c r="E166" s="159" t="s">
        <v>74</v>
      </c>
      <c r="F166" s="160">
        <v>4429.58</v>
      </c>
      <c r="G166" s="161">
        <v>2</v>
      </c>
      <c r="H166" s="162">
        <v>9234.43</v>
      </c>
      <c r="I166" s="163"/>
      <c r="J166" s="164"/>
      <c r="K166" s="164"/>
      <c r="L166" s="164"/>
      <c r="M166" s="164"/>
      <c r="N166" s="164"/>
      <c r="O166" s="164"/>
      <c r="P166" s="164"/>
      <c r="Q166" s="164"/>
      <c r="R166" s="162">
        <v>2</v>
      </c>
      <c r="S166" s="162">
        <v>9234.43</v>
      </c>
      <c r="T166" s="162">
        <v>9234.43</v>
      </c>
      <c r="U166" s="176">
        <v>2</v>
      </c>
      <c r="V166" s="176">
        <v>9234.43</v>
      </c>
      <c r="W166" s="164"/>
      <c r="X166" s="164"/>
    </row>
    <row r="167" spans="1:24" ht="63.75" x14ac:dyDescent="0.2">
      <c r="A167" s="155">
        <v>115</v>
      </c>
      <c r="B167" s="156" t="s">
        <v>360</v>
      </c>
      <c r="C167" s="157" t="s">
        <v>153</v>
      </c>
      <c r="D167" s="158" t="s">
        <v>287</v>
      </c>
      <c r="E167" s="159" t="s">
        <v>74</v>
      </c>
      <c r="F167" s="160">
        <v>15832.63</v>
      </c>
      <c r="G167" s="161">
        <v>1</v>
      </c>
      <c r="H167" s="162">
        <v>16503.3</v>
      </c>
      <c r="I167" s="163"/>
      <c r="J167" s="164"/>
      <c r="K167" s="164"/>
      <c r="L167" s="164"/>
      <c r="M167" s="164"/>
      <c r="N167" s="164"/>
      <c r="O167" s="164"/>
      <c r="P167" s="164"/>
      <c r="Q167" s="164"/>
      <c r="R167" s="162">
        <v>1</v>
      </c>
      <c r="S167" s="162">
        <v>16503.3</v>
      </c>
      <c r="T167" s="162">
        <v>16503.3</v>
      </c>
      <c r="U167" s="176">
        <v>1</v>
      </c>
      <c r="V167" s="176">
        <v>16503.3</v>
      </c>
      <c r="W167" s="164"/>
      <c r="X167" s="164"/>
    </row>
    <row r="168" spans="1:24" ht="63.75" x14ac:dyDescent="0.2">
      <c r="A168" s="155">
        <v>116</v>
      </c>
      <c r="B168" s="156" t="s">
        <v>361</v>
      </c>
      <c r="C168" s="157" t="s">
        <v>157</v>
      </c>
      <c r="D168" s="158" t="s">
        <v>287</v>
      </c>
      <c r="E168" s="159" t="s">
        <v>74</v>
      </c>
      <c r="F168" s="160">
        <v>421.93</v>
      </c>
      <c r="G168" s="161">
        <v>1</v>
      </c>
      <c r="H168" s="162">
        <v>439.8</v>
      </c>
      <c r="I168" s="163"/>
      <c r="J168" s="164"/>
      <c r="K168" s="164"/>
      <c r="L168" s="164"/>
      <c r="M168" s="164"/>
      <c r="N168" s="164"/>
      <c r="O168" s="164"/>
      <c r="P168" s="164"/>
      <c r="Q168" s="164"/>
      <c r="R168" s="162">
        <v>1</v>
      </c>
      <c r="S168" s="162">
        <v>439.8</v>
      </c>
      <c r="T168" s="162">
        <v>439.8</v>
      </c>
      <c r="U168" s="176">
        <v>1</v>
      </c>
      <c r="V168" s="176">
        <v>439.8</v>
      </c>
      <c r="W168" s="164"/>
      <c r="X168" s="164"/>
    </row>
    <row r="169" spans="1:24" ht="51" x14ac:dyDescent="0.2">
      <c r="A169" s="155">
        <v>117</v>
      </c>
      <c r="B169" s="156" t="s">
        <v>362</v>
      </c>
      <c r="C169" s="157" t="s">
        <v>311</v>
      </c>
      <c r="D169" s="158" t="s">
        <v>312</v>
      </c>
      <c r="E169" s="159" t="s">
        <v>313</v>
      </c>
      <c r="F169" s="160">
        <v>10773.12</v>
      </c>
      <c r="G169" s="161">
        <v>0.06</v>
      </c>
      <c r="H169" s="162">
        <v>646.39</v>
      </c>
      <c r="I169" s="163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75"/>
      <c r="V169" s="175"/>
      <c r="W169" s="162">
        <v>0.06</v>
      </c>
      <c r="X169" s="162">
        <v>646.39</v>
      </c>
    </row>
    <row r="170" spans="1:24" ht="51" x14ac:dyDescent="0.2">
      <c r="A170" s="155">
        <v>118</v>
      </c>
      <c r="B170" s="156" t="s">
        <v>363</v>
      </c>
      <c r="C170" s="157" t="s">
        <v>314</v>
      </c>
      <c r="D170" s="158" t="s">
        <v>315</v>
      </c>
      <c r="E170" s="159" t="s">
        <v>84</v>
      </c>
      <c r="F170" s="160">
        <v>9727.3700000000008</v>
      </c>
      <c r="G170" s="161">
        <v>-2.9000000000000001E-2</v>
      </c>
      <c r="H170" s="162">
        <v>-282.08999999999997</v>
      </c>
      <c r="I170" s="163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75"/>
      <c r="V170" s="175"/>
      <c r="W170" s="162">
        <v>-2.9000000000000001E-2</v>
      </c>
      <c r="X170" s="162">
        <v>-282.08999999999997</v>
      </c>
    </row>
    <row r="171" spans="1:24" ht="76.5" x14ac:dyDescent="0.2">
      <c r="A171" s="155">
        <v>119</v>
      </c>
      <c r="B171" s="156" t="s">
        <v>364</v>
      </c>
      <c r="C171" s="157" t="s">
        <v>316</v>
      </c>
      <c r="D171" s="158" t="s">
        <v>317</v>
      </c>
      <c r="E171" s="159" t="s">
        <v>87</v>
      </c>
      <c r="F171" s="160">
        <v>37646.32</v>
      </c>
      <c r="G171" s="161">
        <v>0.36</v>
      </c>
      <c r="H171" s="162">
        <v>14126.77</v>
      </c>
      <c r="I171" s="163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75"/>
      <c r="V171" s="175"/>
      <c r="W171" s="162">
        <v>0.36</v>
      </c>
      <c r="X171" s="162">
        <v>14126.77</v>
      </c>
    </row>
    <row r="172" spans="1:24" ht="76.5" x14ac:dyDescent="0.2">
      <c r="A172" s="155">
        <v>120</v>
      </c>
      <c r="B172" s="156" t="s">
        <v>365</v>
      </c>
      <c r="C172" s="157" t="s">
        <v>86</v>
      </c>
      <c r="D172" s="158" t="s">
        <v>317</v>
      </c>
      <c r="E172" s="159" t="s">
        <v>87</v>
      </c>
      <c r="F172" s="160">
        <v>27894.74</v>
      </c>
      <c r="G172" s="161">
        <v>2.9000000000000001E-2</v>
      </c>
      <c r="H172" s="162">
        <v>843.21</v>
      </c>
      <c r="I172" s="163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75"/>
      <c r="V172" s="175"/>
      <c r="W172" s="162">
        <v>2.9000000000000001E-2</v>
      </c>
      <c r="X172" s="162">
        <v>843.21</v>
      </c>
    </row>
    <row r="173" spans="1:24" ht="51" x14ac:dyDescent="0.2">
      <c r="A173" s="155">
        <v>121</v>
      </c>
      <c r="B173" s="156" t="s">
        <v>366</v>
      </c>
      <c r="C173" s="157" t="s">
        <v>160</v>
      </c>
      <c r="D173" s="158" t="s">
        <v>333</v>
      </c>
      <c r="E173" s="159" t="s">
        <v>105</v>
      </c>
      <c r="F173" s="160">
        <v>243909.64</v>
      </c>
      <c r="G173" s="161">
        <v>1.3299999999999999E-2</v>
      </c>
      <c r="H173" s="162">
        <v>3244</v>
      </c>
      <c r="I173" s="163"/>
      <c r="J173" s="164"/>
      <c r="K173" s="164"/>
      <c r="L173" s="164"/>
      <c r="M173" s="164"/>
      <c r="N173" s="164"/>
      <c r="O173" s="164"/>
      <c r="P173" s="164"/>
      <c r="Q173" s="164"/>
      <c r="R173" s="162">
        <v>1.315E-2</v>
      </c>
      <c r="S173" s="162">
        <v>3207.41</v>
      </c>
      <c r="T173" s="162">
        <v>3207.41</v>
      </c>
      <c r="U173" s="176">
        <v>1.315E-2</v>
      </c>
      <c r="V173" s="176">
        <v>3207.41</v>
      </c>
      <c r="W173" s="162">
        <v>1.4999999999999901E-4</v>
      </c>
      <c r="X173" s="162">
        <v>36.590000000000003</v>
      </c>
    </row>
    <row r="174" spans="1:24" ht="19.149999999999999" customHeight="1" x14ac:dyDescent="0.2">
      <c r="A174" s="403" t="s">
        <v>296</v>
      </c>
      <c r="B174" s="404"/>
      <c r="C174" s="404"/>
      <c r="D174" s="404"/>
      <c r="E174" s="404"/>
      <c r="F174" s="404"/>
      <c r="G174" s="404"/>
      <c r="H174" s="404"/>
      <c r="I174" s="404"/>
      <c r="J174" s="404"/>
      <c r="K174" s="404"/>
      <c r="L174" s="404"/>
      <c r="M174" s="404"/>
      <c r="N174" s="404"/>
      <c r="O174" s="404"/>
      <c r="P174" s="404"/>
      <c r="Q174" s="404"/>
      <c r="R174" s="404"/>
      <c r="S174" s="404"/>
      <c r="T174" s="404"/>
      <c r="U174" s="404"/>
      <c r="V174" s="404"/>
      <c r="W174" s="404"/>
      <c r="X174" s="404"/>
    </row>
    <row r="175" spans="1:24" ht="76.5" x14ac:dyDescent="0.2">
      <c r="A175" s="155">
        <v>122</v>
      </c>
      <c r="B175" s="156" t="s">
        <v>367</v>
      </c>
      <c r="C175" s="157" t="s">
        <v>108</v>
      </c>
      <c r="D175" s="158" t="s">
        <v>297</v>
      </c>
      <c r="E175" s="159" t="s">
        <v>110</v>
      </c>
      <c r="F175" s="160">
        <v>3.28</v>
      </c>
      <c r="G175" s="161">
        <v>41.5</v>
      </c>
      <c r="H175" s="162">
        <v>136.12</v>
      </c>
      <c r="I175" s="163"/>
      <c r="J175" s="164"/>
      <c r="K175" s="164"/>
      <c r="L175" s="164"/>
      <c r="M175" s="164"/>
      <c r="N175" s="164"/>
      <c r="O175" s="164"/>
      <c r="P175" s="164"/>
      <c r="Q175" s="164"/>
      <c r="R175" s="162">
        <v>31.622499999999999</v>
      </c>
      <c r="S175" s="162">
        <v>103.72</v>
      </c>
      <c r="T175" s="162">
        <v>103.72</v>
      </c>
      <c r="U175" s="176">
        <v>31.622499999999999</v>
      </c>
      <c r="V175" s="176">
        <v>103.72</v>
      </c>
      <c r="W175" s="162">
        <v>9.8774999999999995</v>
      </c>
      <c r="X175" s="162">
        <v>32.4</v>
      </c>
    </row>
    <row r="176" spans="1:24" ht="89.25" x14ac:dyDescent="0.2">
      <c r="A176" s="155">
        <v>123</v>
      </c>
      <c r="B176" s="156" t="s">
        <v>368</v>
      </c>
      <c r="C176" s="157" t="s">
        <v>166</v>
      </c>
      <c r="D176" s="158" t="s">
        <v>299</v>
      </c>
      <c r="E176" s="159" t="s">
        <v>110</v>
      </c>
      <c r="F176" s="160">
        <v>8.39</v>
      </c>
      <c r="G176" s="161">
        <v>9.9</v>
      </c>
      <c r="H176" s="162">
        <v>83.06</v>
      </c>
      <c r="I176" s="163"/>
      <c r="J176" s="164"/>
      <c r="K176" s="164"/>
      <c r="L176" s="164"/>
      <c r="M176" s="164"/>
      <c r="N176" s="164"/>
      <c r="O176" s="164"/>
      <c r="P176" s="164"/>
      <c r="Q176" s="164"/>
      <c r="R176" s="162">
        <v>8.85</v>
      </c>
      <c r="S176" s="162">
        <v>74.25</v>
      </c>
      <c r="T176" s="162">
        <v>74.25</v>
      </c>
      <c r="U176" s="176">
        <v>8.85</v>
      </c>
      <c r="V176" s="176">
        <v>74.25</v>
      </c>
      <c r="W176" s="162">
        <v>1.05</v>
      </c>
      <c r="X176" s="162">
        <v>8.81</v>
      </c>
    </row>
    <row r="177" spans="1:24" ht="63.75" x14ac:dyDescent="0.2">
      <c r="A177" s="155">
        <v>124</v>
      </c>
      <c r="B177" s="156" t="s">
        <v>369</v>
      </c>
      <c r="C177" s="157" t="s">
        <v>169</v>
      </c>
      <c r="D177" s="158" t="s">
        <v>301</v>
      </c>
      <c r="E177" s="159" t="s">
        <v>110</v>
      </c>
      <c r="F177" s="160">
        <v>10.88</v>
      </c>
      <c r="G177" s="161">
        <v>5</v>
      </c>
      <c r="H177" s="162">
        <v>54.4</v>
      </c>
      <c r="I177" s="163"/>
      <c r="J177" s="164"/>
      <c r="K177" s="164"/>
      <c r="L177" s="164"/>
      <c r="M177" s="164"/>
      <c r="N177" s="164"/>
      <c r="O177" s="164"/>
      <c r="P177" s="164"/>
      <c r="Q177" s="164"/>
      <c r="R177" s="162">
        <v>5</v>
      </c>
      <c r="S177" s="162">
        <v>54.4</v>
      </c>
      <c r="T177" s="162">
        <v>54.4</v>
      </c>
      <c r="U177" s="176">
        <v>5</v>
      </c>
      <c r="V177" s="176">
        <v>54.4</v>
      </c>
      <c r="W177" s="164"/>
      <c r="X177" s="164"/>
    </row>
    <row r="178" spans="1:24" ht="63.75" x14ac:dyDescent="0.2">
      <c r="A178" s="155">
        <v>125</v>
      </c>
      <c r="B178" s="156" t="s">
        <v>370</v>
      </c>
      <c r="C178" s="157" t="s">
        <v>112</v>
      </c>
      <c r="D178" s="158" t="s">
        <v>302</v>
      </c>
      <c r="E178" s="159" t="s">
        <v>110</v>
      </c>
      <c r="F178" s="160">
        <v>3.86</v>
      </c>
      <c r="G178" s="161">
        <v>56.4</v>
      </c>
      <c r="H178" s="162">
        <v>217.7</v>
      </c>
      <c r="I178" s="163"/>
      <c r="J178" s="164"/>
      <c r="K178" s="164"/>
      <c r="L178" s="164"/>
      <c r="M178" s="164"/>
      <c r="N178" s="164"/>
      <c r="O178" s="164"/>
      <c r="P178" s="164"/>
      <c r="Q178" s="164"/>
      <c r="R178" s="162">
        <v>45.67</v>
      </c>
      <c r="S178" s="162">
        <v>176.29</v>
      </c>
      <c r="T178" s="162">
        <v>176.29</v>
      </c>
      <c r="U178" s="176">
        <v>45.67</v>
      </c>
      <c r="V178" s="176">
        <v>176.29</v>
      </c>
      <c r="W178" s="162">
        <v>10.73</v>
      </c>
      <c r="X178" s="162">
        <v>41.41</v>
      </c>
    </row>
    <row r="179" spans="1:24" ht="22.5" customHeight="1" x14ac:dyDescent="0.2">
      <c r="A179" s="401" t="s">
        <v>371</v>
      </c>
      <c r="B179" s="402"/>
      <c r="C179" s="402"/>
      <c r="D179" s="402"/>
      <c r="E179" s="402"/>
      <c r="F179" s="402"/>
      <c r="G179" s="402"/>
      <c r="H179" s="402"/>
      <c r="I179" s="402"/>
      <c r="J179" s="402"/>
      <c r="K179" s="402"/>
      <c r="L179" s="402"/>
      <c r="M179" s="402"/>
      <c r="N179" s="402"/>
      <c r="O179" s="402"/>
      <c r="P179" s="402"/>
      <c r="Q179" s="402"/>
      <c r="R179" s="402"/>
      <c r="S179" s="402"/>
      <c r="T179" s="402"/>
      <c r="U179" s="402"/>
      <c r="V179" s="402"/>
      <c r="W179" s="402"/>
      <c r="X179" s="402"/>
    </row>
    <row r="180" spans="1:24" ht="38.25" x14ac:dyDescent="0.2">
      <c r="A180" s="155">
        <v>126</v>
      </c>
      <c r="B180" s="156" t="s">
        <v>372</v>
      </c>
      <c r="C180" s="157" t="s">
        <v>116</v>
      </c>
      <c r="D180" s="158" t="s">
        <v>304</v>
      </c>
      <c r="E180" s="159" t="s">
        <v>118</v>
      </c>
      <c r="F180" s="160">
        <v>426.66</v>
      </c>
      <c r="G180" s="161">
        <v>1</v>
      </c>
      <c r="H180" s="162">
        <v>426.66</v>
      </c>
      <c r="I180" s="163"/>
      <c r="J180" s="164"/>
      <c r="K180" s="164"/>
      <c r="L180" s="164"/>
      <c r="M180" s="164"/>
      <c r="N180" s="164"/>
      <c r="O180" s="164"/>
      <c r="P180" s="164"/>
      <c r="Q180" s="164"/>
      <c r="R180" s="162">
        <v>1</v>
      </c>
      <c r="S180" s="162">
        <v>426.66</v>
      </c>
      <c r="T180" s="162">
        <v>426.66</v>
      </c>
      <c r="U180" s="176">
        <v>1</v>
      </c>
      <c r="V180" s="176">
        <v>426.66</v>
      </c>
      <c r="W180" s="164"/>
      <c r="X180" s="164"/>
    </row>
    <row r="181" spans="1:24" ht="51" x14ac:dyDescent="0.2">
      <c r="A181" s="155">
        <v>127</v>
      </c>
      <c r="B181" s="156" t="s">
        <v>373</v>
      </c>
      <c r="C181" s="157" t="s">
        <v>55</v>
      </c>
      <c r="D181" s="158" t="s">
        <v>280</v>
      </c>
      <c r="E181" s="159" t="s">
        <v>57</v>
      </c>
      <c r="F181" s="160">
        <v>379.68</v>
      </c>
      <c r="G181" s="161">
        <v>0.23599999999999999</v>
      </c>
      <c r="H181" s="162">
        <v>89.6</v>
      </c>
      <c r="I181" s="163"/>
      <c r="J181" s="164"/>
      <c r="K181" s="164"/>
      <c r="L181" s="164"/>
      <c r="M181" s="164"/>
      <c r="N181" s="164"/>
      <c r="O181" s="164"/>
      <c r="P181" s="164"/>
      <c r="Q181" s="164"/>
      <c r="R181" s="162">
        <v>0.18329999999999999</v>
      </c>
      <c r="S181" s="162">
        <v>69.599999999999994</v>
      </c>
      <c r="T181" s="162">
        <v>69.599999999999994</v>
      </c>
      <c r="U181" s="176">
        <v>0.18329999999999999</v>
      </c>
      <c r="V181" s="176">
        <v>69.599999999999994</v>
      </c>
      <c r="W181" s="162">
        <v>5.2699999999999997E-2</v>
      </c>
      <c r="X181" s="162">
        <v>20</v>
      </c>
    </row>
    <row r="182" spans="1:24" ht="38.25" x14ac:dyDescent="0.2">
      <c r="A182" s="155">
        <v>128</v>
      </c>
      <c r="B182" s="156" t="s">
        <v>374</v>
      </c>
      <c r="C182" s="157" t="s">
        <v>59</v>
      </c>
      <c r="D182" s="158" t="s">
        <v>281</v>
      </c>
      <c r="E182" s="159" t="s">
        <v>57</v>
      </c>
      <c r="F182" s="160">
        <v>348.46</v>
      </c>
      <c r="G182" s="161">
        <v>0.1152</v>
      </c>
      <c r="H182" s="162">
        <v>40.14</v>
      </c>
      <c r="I182" s="163"/>
      <c r="J182" s="164"/>
      <c r="K182" s="164"/>
      <c r="L182" s="164"/>
      <c r="M182" s="164"/>
      <c r="N182" s="164"/>
      <c r="O182" s="164"/>
      <c r="P182" s="164"/>
      <c r="Q182" s="164"/>
      <c r="R182" s="162">
        <v>9.4399999999999998E-2</v>
      </c>
      <c r="S182" s="162">
        <v>32.9</v>
      </c>
      <c r="T182" s="162">
        <v>32.9</v>
      </c>
      <c r="U182" s="176">
        <v>9.4399999999999998E-2</v>
      </c>
      <c r="V182" s="176">
        <v>32.9</v>
      </c>
      <c r="W182" s="162">
        <v>2.0799999999999999E-2</v>
      </c>
      <c r="X182" s="162">
        <v>7.24</v>
      </c>
    </row>
    <row r="183" spans="1:24" ht="38.25" x14ac:dyDescent="0.2">
      <c r="A183" s="155">
        <v>129</v>
      </c>
      <c r="B183" s="156" t="s">
        <v>375</v>
      </c>
      <c r="C183" s="157" t="s">
        <v>62</v>
      </c>
      <c r="D183" s="158" t="s">
        <v>282</v>
      </c>
      <c r="E183" s="159" t="s">
        <v>57</v>
      </c>
      <c r="F183" s="160">
        <v>5459.07</v>
      </c>
      <c r="G183" s="161">
        <v>0.115</v>
      </c>
      <c r="H183" s="162">
        <v>627.79</v>
      </c>
      <c r="I183" s="163"/>
      <c r="J183" s="164"/>
      <c r="K183" s="164"/>
      <c r="L183" s="164"/>
      <c r="M183" s="164"/>
      <c r="N183" s="164"/>
      <c r="O183" s="164"/>
      <c r="P183" s="164"/>
      <c r="Q183" s="164"/>
      <c r="R183" s="162">
        <v>9.4399999999999998E-2</v>
      </c>
      <c r="S183" s="162">
        <v>515.33000000000004</v>
      </c>
      <c r="T183" s="162">
        <v>515.33000000000004</v>
      </c>
      <c r="U183" s="176">
        <v>9.4399999999999998E-2</v>
      </c>
      <c r="V183" s="176">
        <v>515.33000000000004</v>
      </c>
      <c r="W183" s="162">
        <v>2.06E-2</v>
      </c>
      <c r="X183" s="162">
        <v>112.46</v>
      </c>
    </row>
    <row r="184" spans="1:24" ht="63.75" x14ac:dyDescent="0.2">
      <c r="A184" s="155">
        <v>130</v>
      </c>
      <c r="B184" s="156" t="s">
        <v>376</v>
      </c>
      <c r="C184" s="157" t="s">
        <v>65</v>
      </c>
      <c r="D184" s="158" t="s">
        <v>283</v>
      </c>
      <c r="E184" s="159" t="s">
        <v>67</v>
      </c>
      <c r="F184" s="160">
        <v>646.32000000000005</v>
      </c>
      <c r="G184" s="161">
        <v>14.49</v>
      </c>
      <c r="H184" s="162">
        <v>9477.56</v>
      </c>
      <c r="I184" s="163"/>
      <c r="J184" s="164"/>
      <c r="K184" s="164"/>
      <c r="L184" s="164"/>
      <c r="M184" s="164"/>
      <c r="N184" s="164"/>
      <c r="O184" s="164"/>
      <c r="P184" s="164"/>
      <c r="Q184" s="164"/>
      <c r="R184" s="162">
        <v>11.894399999999999</v>
      </c>
      <c r="S184" s="162">
        <v>7779.84</v>
      </c>
      <c r="T184" s="162">
        <v>7779.84</v>
      </c>
      <c r="U184" s="176">
        <v>11.894399999999999</v>
      </c>
      <c r="V184" s="176">
        <v>7779.84</v>
      </c>
      <c r="W184" s="162">
        <v>2.5956000000000001</v>
      </c>
      <c r="X184" s="162">
        <v>1697.72</v>
      </c>
    </row>
    <row r="185" spans="1:24" ht="76.5" x14ac:dyDescent="0.2">
      <c r="A185" s="155">
        <v>131</v>
      </c>
      <c r="B185" s="156" t="s">
        <v>377</v>
      </c>
      <c r="C185" s="157" t="s">
        <v>128</v>
      </c>
      <c r="D185" s="158" t="s">
        <v>320</v>
      </c>
      <c r="E185" s="159" t="s">
        <v>118</v>
      </c>
      <c r="F185" s="160">
        <v>8918.8799999999992</v>
      </c>
      <c r="G185" s="161">
        <v>1</v>
      </c>
      <c r="H185" s="162">
        <v>8918.8799999999992</v>
      </c>
      <c r="I185" s="163"/>
      <c r="J185" s="164"/>
      <c r="K185" s="164"/>
      <c r="L185" s="164"/>
      <c r="M185" s="164"/>
      <c r="N185" s="164"/>
      <c r="O185" s="164"/>
      <c r="P185" s="164"/>
      <c r="Q185" s="164"/>
      <c r="R185" s="162">
        <v>1</v>
      </c>
      <c r="S185" s="162">
        <v>8918.8799999999992</v>
      </c>
      <c r="T185" s="162">
        <v>8918.8799999999992</v>
      </c>
      <c r="U185" s="176">
        <v>1</v>
      </c>
      <c r="V185" s="176">
        <v>8918.8799999999992</v>
      </c>
      <c r="W185" s="164"/>
      <c r="X185" s="162"/>
    </row>
    <row r="186" spans="1:24" ht="63.75" x14ac:dyDescent="0.2">
      <c r="A186" s="155">
        <v>132</v>
      </c>
      <c r="B186" s="156" t="s">
        <v>378</v>
      </c>
      <c r="C186" s="157" t="s">
        <v>132</v>
      </c>
      <c r="D186" s="158" t="s">
        <v>287</v>
      </c>
      <c r="E186" s="159" t="s">
        <v>134</v>
      </c>
      <c r="F186" s="160">
        <v>168421.05</v>
      </c>
      <c r="G186" s="161">
        <v>1</v>
      </c>
      <c r="H186" s="162">
        <v>175555.37</v>
      </c>
      <c r="I186" s="163"/>
      <c r="J186" s="164"/>
      <c r="K186" s="164"/>
      <c r="L186" s="164"/>
      <c r="M186" s="164"/>
      <c r="N186" s="164"/>
      <c r="O186" s="164"/>
      <c r="P186" s="164"/>
      <c r="Q186" s="164"/>
      <c r="R186" s="162">
        <v>1</v>
      </c>
      <c r="S186" s="162">
        <v>175555.37</v>
      </c>
      <c r="T186" s="162">
        <v>175555.37</v>
      </c>
      <c r="U186" s="176">
        <v>1</v>
      </c>
      <c r="V186" s="176">
        <v>175555.37</v>
      </c>
      <c r="W186" s="164"/>
      <c r="X186" s="164"/>
    </row>
    <row r="187" spans="1:24" ht="63.75" x14ac:dyDescent="0.2">
      <c r="A187" s="155">
        <v>133</v>
      </c>
      <c r="B187" s="156" t="s">
        <v>379</v>
      </c>
      <c r="C187" s="157" t="s">
        <v>380</v>
      </c>
      <c r="D187" s="158" t="s">
        <v>287</v>
      </c>
      <c r="E187" s="159" t="s">
        <v>134</v>
      </c>
      <c r="F187" s="160">
        <v>363157.89</v>
      </c>
      <c r="G187" s="161">
        <v>1</v>
      </c>
      <c r="H187" s="162">
        <v>378541.26</v>
      </c>
      <c r="I187" s="163"/>
      <c r="J187" s="164"/>
      <c r="K187" s="164"/>
      <c r="L187" s="164"/>
      <c r="M187" s="164"/>
      <c r="N187" s="164"/>
      <c r="O187" s="164"/>
      <c r="P187" s="164"/>
      <c r="Q187" s="164"/>
      <c r="R187" s="162">
        <v>1</v>
      </c>
      <c r="S187" s="162">
        <v>378541.26</v>
      </c>
      <c r="T187" s="162">
        <v>378541.26</v>
      </c>
      <c r="U187" s="176">
        <v>1</v>
      </c>
      <c r="V187" s="176">
        <v>378541.26</v>
      </c>
      <c r="W187" s="164"/>
      <c r="X187" s="164"/>
    </row>
    <row r="188" spans="1:24" ht="63.75" x14ac:dyDescent="0.2">
      <c r="A188" s="155">
        <v>134</v>
      </c>
      <c r="B188" s="156" t="s">
        <v>381</v>
      </c>
      <c r="C188" s="157" t="s">
        <v>141</v>
      </c>
      <c r="D188" s="158" t="s">
        <v>323</v>
      </c>
      <c r="E188" s="159" t="s">
        <v>74</v>
      </c>
      <c r="F188" s="160">
        <v>1184.79</v>
      </c>
      <c r="G188" s="161">
        <v>1</v>
      </c>
      <c r="H188" s="162">
        <v>1184.79</v>
      </c>
      <c r="I188" s="163"/>
      <c r="J188" s="164"/>
      <c r="K188" s="164"/>
      <c r="L188" s="164"/>
      <c r="M188" s="164"/>
      <c r="N188" s="164"/>
      <c r="O188" s="164"/>
      <c r="P188" s="164"/>
      <c r="Q188" s="164"/>
      <c r="R188" s="162">
        <v>1</v>
      </c>
      <c r="S188" s="162">
        <v>1184.79</v>
      </c>
      <c r="T188" s="162">
        <v>1184.79</v>
      </c>
      <c r="U188" s="176">
        <v>1</v>
      </c>
      <c r="V188" s="176">
        <v>1184.79</v>
      </c>
      <c r="W188" s="164"/>
      <c r="X188" s="164"/>
    </row>
    <row r="189" spans="1:24" ht="51" x14ac:dyDescent="0.2">
      <c r="A189" s="155">
        <v>135</v>
      </c>
      <c r="B189" s="156" t="s">
        <v>382</v>
      </c>
      <c r="C189" s="157" t="s">
        <v>145</v>
      </c>
      <c r="D189" s="158" t="s">
        <v>324</v>
      </c>
      <c r="E189" s="159" t="s">
        <v>74</v>
      </c>
      <c r="F189" s="160">
        <v>266.67</v>
      </c>
      <c r="G189" s="161">
        <v>-2</v>
      </c>
      <c r="H189" s="162">
        <v>-533.34</v>
      </c>
      <c r="I189" s="163"/>
      <c r="J189" s="164"/>
      <c r="K189" s="164"/>
      <c r="L189" s="164"/>
      <c r="M189" s="164"/>
      <c r="N189" s="164"/>
      <c r="O189" s="164"/>
      <c r="P189" s="164"/>
      <c r="Q189" s="164"/>
      <c r="R189" s="162">
        <v>-2</v>
      </c>
      <c r="S189" s="162">
        <v>-533.34</v>
      </c>
      <c r="T189" s="162">
        <v>-533.34</v>
      </c>
      <c r="U189" s="176">
        <v>-2</v>
      </c>
      <c r="V189" s="176">
        <v>-533.34</v>
      </c>
      <c r="W189" s="164"/>
      <c r="X189" s="164"/>
    </row>
    <row r="190" spans="1:24" ht="63.75" x14ac:dyDescent="0.2">
      <c r="A190" s="155">
        <v>136</v>
      </c>
      <c r="B190" s="156" t="s">
        <v>383</v>
      </c>
      <c r="C190" s="157" t="s">
        <v>149</v>
      </c>
      <c r="D190" s="158" t="s">
        <v>287</v>
      </c>
      <c r="E190" s="159" t="s">
        <v>74</v>
      </c>
      <c r="F190" s="160">
        <v>4429.58</v>
      </c>
      <c r="G190" s="161">
        <v>2</v>
      </c>
      <c r="H190" s="162">
        <v>9234.43</v>
      </c>
      <c r="I190" s="163"/>
      <c r="J190" s="164"/>
      <c r="K190" s="164"/>
      <c r="L190" s="164"/>
      <c r="M190" s="164"/>
      <c r="N190" s="164"/>
      <c r="O190" s="164"/>
      <c r="P190" s="164"/>
      <c r="Q190" s="164"/>
      <c r="R190" s="162">
        <v>2</v>
      </c>
      <c r="S190" s="162">
        <v>9234.43</v>
      </c>
      <c r="T190" s="162">
        <v>9234.43</v>
      </c>
      <c r="U190" s="176">
        <v>2</v>
      </c>
      <c r="V190" s="176">
        <v>9234.43</v>
      </c>
      <c r="W190" s="164"/>
      <c r="X190" s="164"/>
    </row>
    <row r="191" spans="1:24" ht="63.75" x14ac:dyDescent="0.2">
      <c r="A191" s="155">
        <v>137</v>
      </c>
      <c r="B191" s="156" t="s">
        <v>384</v>
      </c>
      <c r="C191" s="157" t="s">
        <v>153</v>
      </c>
      <c r="D191" s="158" t="s">
        <v>287</v>
      </c>
      <c r="E191" s="159" t="s">
        <v>74</v>
      </c>
      <c r="F191" s="160">
        <v>15832.63</v>
      </c>
      <c r="G191" s="161">
        <v>1</v>
      </c>
      <c r="H191" s="162">
        <v>16503.3</v>
      </c>
      <c r="I191" s="163"/>
      <c r="J191" s="164"/>
      <c r="K191" s="164"/>
      <c r="L191" s="164"/>
      <c r="M191" s="164"/>
      <c r="N191" s="164"/>
      <c r="O191" s="164"/>
      <c r="P191" s="164"/>
      <c r="Q191" s="164"/>
      <c r="R191" s="162">
        <v>1</v>
      </c>
      <c r="S191" s="162">
        <v>16503.3</v>
      </c>
      <c r="T191" s="162">
        <v>16503.3</v>
      </c>
      <c r="U191" s="176">
        <v>1</v>
      </c>
      <c r="V191" s="176">
        <v>16503.3</v>
      </c>
      <c r="W191" s="164"/>
      <c r="X191" s="164"/>
    </row>
    <row r="192" spans="1:24" ht="63.75" x14ac:dyDescent="0.2">
      <c r="A192" s="155">
        <v>138</v>
      </c>
      <c r="B192" s="156" t="s">
        <v>385</v>
      </c>
      <c r="C192" s="157" t="s">
        <v>157</v>
      </c>
      <c r="D192" s="158" t="s">
        <v>287</v>
      </c>
      <c r="E192" s="159" t="s">
        <v>74</v>
      </c>
      <c r="F192" s="160">
        <v>421.93</v>
      </c>
      <c r="G192" s="161">
        <v>1</v>
      </c>
      <c r="H192" s="162">
        <v>439.8</v>
      </c>
      <c r="I192" s="163"/>
      <c r="J192" s="164"/>
      <c r="K192" s="164"/>
      <c r="L192" s="164"/>
      <c r="M192" s="164"/>
      <c r="N192" s="164"/>
      <c r="O192" s="164"/>
      <c r="P192" s="164"/>
      <c r="Q192" s="164"/>
      <c r="R192" s="162">
        <v>1</v>
      </c>
      <c r="S192" s="162">
        <v>439.8</v>
      </c>
      <c r="T192" s="162">
        <v>439.8</v>
      </c>
      <c r="U192" s="176">
        <v>1</v>
      </c>
      <c r="V192" s="176">
        <v>439.8</v>
      </c>
      <c r="W192" s="164"/>
      <c r="X192" s="164"/>
    </row>
    <row r="193" spans="1:24" ht="51" x14ac:dyDescent="0.2">
      <c r="A193" s="155">
        <v>139</v>
      </c>
      <c r="B193" s="156" t="s">
        <v>386</v>
      </c>
      <c r="C193" s="157" t="s">
        <v>311</v>
      </c>
      <c r="D193" s="158" t="s">
        <v>312</v>
      </c>
      <c r="E193" s="159" t="s">
        <v>313</v>
      </c>
      <c r="F193" s="160">
        <v>10738.91</v>
      </c>
      <c r="G193" s="161">
        <v>0.06</v>
      </c>
      <c r="H193" s="162">
        <v>644.33000000000004</v>
      </c>
      <c r="I193" s="163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75"/>
      <c r="V193" s="175"/>
      <c r="W193" s="162">
        <v>0.06</v>
      </c>
      <c r="X193" s="162">
        <v>644.33000000000004</v>
      </c>
    </row>
    <row r="194" spans="1:24" ht="51" x14ac:dyDescent="0.2">
      <c r="A194" s="155">
        <v>140</v>
      </c>
      <c r="B194" s="156" t="s">
        <v>387</v>
      </c>
      <c r="C194" s="157" t="s">
        <v>314</v>
      </c>
      <c r="D194" s="158" t="s">
        <v>315</v>
      </c>
      <c r="E194" s="159" t="s">
        <v>84</v>
      </c>
      <c r="F194" s="160">
        <v>9727.3700000000008</v>
      </c>
      <c r="G194" s="161">
        <v>-2.9000000000000001E-2</v>
      </c>
      <c r="H194" s="162">
        <v>-282.08999999999997</v>
      </c>
      <c r="I194" s="163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75"/>
      <c r="V194" s="175"/>
      <c r="W194" s="162">
        <v>-2.9000000000000001E-2</v>
      </c>
      <c r="X194" s="162">
        <v>-282.08999999999997</v>
      </c>
    </row>
    <row r="195" spans="1:24" ht="76.5" x14ac:dyDescent="0.2">
      <c r="A195" s="155">
        <v>141</v>
      </c>
      <c r="B195" s="156" t="s">
        <v>388</v>
      </c>
      <c r="C195" s="157" t="s">
        <v>316</v>
      </c>
      <c r="D195" s="158" t="s">
        <v>317</v>
      </c>
      <c r="E195" s="159" t="s">
        <v>87</v>
      </c>
      <c r="F195" s="160">
        <v>37646.32</v>
      </c>
      <c r="G195" s="161">
        <v>0.36</v>
      </c>
      <c r="H195" s="162">
        <v>14126.77</v>
      </c>
      <c r="I195" s="163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75"/>
      <c r="V195" s="175"/>
      <c r="W195" s="162">
        <v>0.36</v>
      </c>
      <c r="X195" s="162">
        <v>14126.77</v>
      </c>
    </row>
    <row r="196" spans="1:24" ht="76.5" x14ac:dyDescent="0.2">
      <c r="A196" s="155">
        <v>142</v>
      </c>
      <c r="B196" s="156" t="s">
        <v>389</v>
      </c>
      <c r="C196" s="157" t="s">
        <v>86</v>
      </c>
      <c r="D196" s="158" t="s">
        <v>317</v>
      </c>
      <c r="E196" s="159" t="s">
        <v>87</v>
      </c>
      <c r="F196" s="160">
        <v>27894.74</v>
      </c>
      <c r="G196" s="161">
        <v>2.9000000000000001E-2</v>
      </c>
      <c r="H196" s="162">
        <v>843.21</v>
      </c>
      <c r="I196" s="163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75"/>
      <c r="V196" s="175"/>
      <c r="W196" s="162">
        <v>2.9000000000000001E-2</v>
      </c>
      <c r="X196" s="162">
        <v>843.21</v>
      </c>
    </row>
    <row r="197" spans="1:24" ht="51" x14ac:dyDescent="0.2">
      <c r="A197" s="155">
        <v>143</v>
      </c>
      <c r="B197" s="156" t="s">
        <v>390</v>
      </c>
      <c r="C197" s="157" t="s">
        <v>160</v>
      </c>
      <c r="D197" s="158" t="s">
        <v>333</v>
      </c>
      <c r="E197" s="159" t="s">
        <v>105</v>
      </c>
      <c r="F197" s="160">
        <v>243909.64</v>
      </c>
      <c r="G197" s="161">
        <v>1.3299999999999999E-2</v>
      </c>
      <c r="H197" s="162">
        <v>3244</v>
      </c>
      <c r="I197" s="163"/>
      <c r="J197" s="164"/>
      <c r="K197" s="164"/>
      <c r="L197" s="164"/>
      <c r="M197" s="164"/>
      <c r="N197" s="164"/>
      <c r="O197" s="164"/>
      <c r="P197" s="164"/>
      <c r="Q197" s="164"/>
      <c r="R197" s="162">
        <v>1.223E-2</v>
      </c>
      <c r="S197" s="162">
        <v>2983.01</v>
      </c>
      <c r="T197" s="162">
        <v>2983.01</v>
      </c>
      <c r="U197" s="176">
        <v>1.223E-2</v>
      </c>
      <c r="V197" s="176">
        <v>2983.01</v>
      </c>
      <c r="W197" s="162">
        <v>1.07E-3</v>
      </c>
      <c r="X197" s="162">
        <v>260.99</v>
      </c>
    </row>
    <row r="198" spans="1:24" ht="19.149999999999999" customHeight="1" x14ac:dyDescent="0.2">
      <c r="A198" s="403" t="s">
        <v>296</v>
      </c>
      <c r="B198" s="404"/>
      <c r="C198" s="404"/>
      <c r="D198" s="404"/>
      <c r="E198" s="404"/>
      <c r="F198" s="404"/>
      <c r="G198" s="404"/>
      <c r="H198" s="404"/>
      <c r="I198" s="404"/>
      <c r="J198" s="404"/>
      <c r="K198" s="404"/>
      <c r="L198" s="404"/>
      <c r="M198" s="404"/>
      <c r="N198" s="404"/>
      <c r="O198" s="404"/>
      <c r="P198" s="404"/>
      <c r="Q198" s="404"/>
      <c r="R198" s="404"/>
      <c r="S198" s="404"/>
      <c r="T198" s="404"/>
      <c r="U198" s="404"/>
      <c r="V198" s="404"/>
      <c r="W198" s="404"/>
      <c r="X198" s="404"/>
    </row>
    <row r="199" spans="1:24" ht="76.5" x14ac:dyDescent="0.2">
      <c r="A199" s="155">
        <v>144</v>
      </c>
      <c r="B199" s="156" t="s">
        <v>391</v>
      </c>
      <c r="C199" s="157" t="s">
        <v>108</v>
      </c>
      <c r="D199" s="158" t="s">
        <v>297</v>
      </c>
      <c r="E199" s="159" t="s">
        <v>110</v>
      </c>
      <c r="F199" s="160">
        <v>3.28</v>
      </c>
      <c r="G199" s="161">
        <v>41.3</v>
      </c>
      <c r="H199" s="162">
        <v>135.46</v>
      </c>
      <c r="I199" s="163"/>
      <c r="J199" s="164"/>
      <c r="K199" s="164"/>
      <c r="L199" s="164"/>
      <c r="M199" s="164"/>
      <c r="N199" s="164"/>
      <c r="O199" s="164"/>
      <c r="P199" s="164"/>
      <c r="Q199" s="164"/>
      <c r="R199" s="162">
        <v>32.077500000000001</v>
      </c>
      <c r="S199" s="162">
        <v>105.21</v>
      </c>
      <c r="T199" s="162">
        <v>105.21</v>
      </c>
      <c r="U199" s="176">
        <v>32.077500000000001</v>
      </c>
      <c r="V199" s="176">
        <v>105.21</v>
      </c>
      <c r="W199" s="162">
        <v>9.2225000000000001</v>
      </c>
      <c r="X199" s="162">
        <v>30.25</v>
      </c>
    </row>
    <row r="200" spans="1:24" ht="89.25" x14ac:dyDescent="0.2">
      <c r="A200" s="155">
        <v>145</v>
      </c>
      <c r="B200" s="156" t="s">
        <v>392</v>
      </c>
      <c r="C200" s="157" t="s">
        <v>166</v>
      </c>
      <c r="D200" s="158" t="s">
        <v>299</v>
      </c>
      <c r="E200" s="159" t="s">
        <v>110</v>
      </c>
      <c r="F200" s="160">
        <v>8.39</v>
      </c>
      <c r="G200" s="161">
        <v>12.1</v>
      </c>
      <c r="H200" s="162">
        <v>101.52</v>
      </c>
      <c r="I200" s="163"/>
      <c r="J200" s="164"/>
      <c r="K200" s="164"/>
      <c r="L200" s="164"/>
      <c r="M200" s="164"/>
      <c r="N200" s="164"/>
      <c r="O200" s="164"/>
      <c r="P200" s="164"/>
      <c r="Q200" s="164"/>
      <c r="R200" s="162">
        <v>8.85</v>
      </c>
      <c r="S200" s="162">
        <v>74.25</v>
      </c>
      <c r="T200" s="162">
        <v>74.25</v>
      </c>
      <c r="U200" s="176">
        <v>8.85</v>
      </c>
      <c r="V200" s="176">
        <v>74.25</v>
      </c>
      <c r="W200" s="162">
        <v>3.25</v>
      </c>
      <c r="X200" s="162">
        <v>27.27</v>
      </c>
    </row>
    <row r="201" spans="1:24" ht="63.75" x14ac:dyDescent="0.2">
      <c r="A201" s="155">
        <v>146</v>
      </c>
      <c r="B201" s="156" t="s">
        <v>393</v>
      </c>
      <c r="C201" s="157" t="s">
        <v>169</v>
      </c>
      <c r="D201" s="158" t="s">
        <v>301</v>
      </c>
      <c r="E201" s="159" t="s">
        <v>110</v>
      </c>
      <c r="F201" s="160">
        <v>10.88</v>
      </c>
      <c r="G201" s="161">
        <v>5</v>
      </c>
      <c r="H201" s="162">
        <v>54.4</v>
      </c>
      <c r="I201" s="163"/>
      <c r="J201" s="164"/>
      <c r="K201" s="164"/>
      <c r="L201" s="164"/>
      <c r="M201" s="164"/>
      <c r="N201" s="164"/>
      <c r="O201" s="164"/>
      <c r="P201" s="164"/>
      <c r="Q201" s="164"/>
      <c r="R201" s="162">
        <v>4.16</v>
      </c>
      <c r="S201" s="162">
        <v>45.26</v>
      </c>
      <c r="T201" s="162">
        <v>45.26</v>
      </c>
      <c r="U201" s="176">
        <v>4.16</v>
      </c>
      <c r="V201" s="176">
        <v>45.26</v>
      </c>
      <c r="W201" s="162">
        <v>0.84</v>
      </c>
      <c r="X201" s="162">
        <v>9.14</v>
      </c>
    </row>
    <row r="202" spans="1:24" ht="63.75" x14ac:dyDescent="0.2">
      <c r="A202" s="155">
        <v>147</v>
      </c>
      <c r="B202" s="156" t="s">
        <v>394</v>
      </c>
      <c r="C202" s="157" t="s">
        <v>112</v>
      </c>
      <c r="D202" s="158" t="s">
        <v>302</v>
      </c>
      <c r="E202" s="159" t="s">
        <v>110</v>
      </c>
      <c r="F202" s="160">
        <v>3.86</v>
      </c>
      <c r="G202" s="161">
        <v>58.4</v>
      </c>
      <c r="H202" s="162">
        <v>225.42</v>
      </c>
      <c r="I202" s="163"/>
      <c r="J202" s="164"/>
      <c r="K202" s="164"/>
      <c r="L202" s="164"/>
      <c r="M202" s="164"/>
      <c r="N202" s="164"/>
      <c r="O202" s="164"/>
      <c r="P202" s="164"/>
      <c r="Q202" s="164"/>
      <c r="R202" s="162">
        <v>45.09</v>
      </c>
      <c r="S202" s="162">
        <v>174.05</v>
      </c>
      <c r="T202" s="162">
        <v>174.05</v>
      </c>
      <c r="U202" s="176">
        <v>45.09</v>
      </c>
      <c r="V202" s="176">
        <v>174.05</v>
      </c>
      <c r="W202" s="162">
        <v>13.31</v>
      </c>
      <c r="X202" s="162">
        <v>51.37</v>
      </c>
    </row>
    <row r="203" spans="1:24" ht="22.5" customHeight="1" x14ac:dyDescent="0.2">
      <c r="A203" s="401" t="s">
        <v>268</v>
      </c>
      <c r="B203" s="402"/>
      <c r="C203" s="402"/>
      <c r="D203" s="402"/>
      <c r="E203" s="402"/>
      <c r="F203" s="402"/>
      <c r="G203" s="402"/>
      <c r="H203" s="402"/>
      <c r="I203" s="402"/>
      <c r="J203" s="402"/>
      <c r="K203" s="402"/>
      <c r="L203" s="402"/>
      <c r="M203" s="402"/>
      <c r="N203" s="402"/>
      <c r="O203" s="402"/>
      <c r="P203" s="402"/>
      <c r="Q203" s="402"/>
      <c r="R203" s="402"/>
      <c r="S203" s="402"/>
      <c r="T203" s="402"/>
      <c r="U203" s="402"/>
      <c r="V203" s="402"/>
      <c r="W203" s="402"/>
      <c r="X203" s="402"/>
    </row>
    <row r="204" spans="1:24" ht="38.25" x14ac:dyDescent="0.2">
      <c r="A204" s="155">
        <v>148</v>
      </c>
      <c r="B204" s="156" t="s">
        <v>267</v>
      </c>
      <c r="C204" s="157" t="s">
        <v>116</v>
      </c>
      <c r="D204" s="158" t="s">
        <v>304</v>
      </c>
      <c r="E204" s="159" t="s">
        <v>118</v>
      </c>
      <c r="F204" s="160">
        <v>426.66</v>
      </c>
      <c r="G204" s="161">
        <v>1</v>
      </c>
      <c r="H204" s="162">
        <v>426.66</v>
      </c>
      <c r="I204" s="163"/>
      <c r="J204" s="164"/>
      <c r="K204" s="164"/>
      <c r="L204" s="162">
        <v>1</v>
      </c>
      <c r="M204" s="162">
        <v>426.66</v>
      </c>
      <c r="N204" s="162">
        <v>426.66</v>
      </c>
      <c r="O204" s="164"/>
      <c r="P204" s="164"/>
      <c r="Q204" s="164"/>
      <c r="R204" s="164"/>
      <c r="S204" s="164"/>
      <c r="T204" s="164"/>
      <c r="U204" s="176">
        <v>1</v>
      </c>
      <c r="V204" s="176">
        <v>426.66</v>
      </c>
      <c r="W204" s="164"/>
      <c r="X204" s="164"/>
    </row>
    <row r="205" spans="1:24" ht="51" x14ac:dyDescent="0.2">
      <c r="A205" s="155">
        <v>149</v>
      </c>
      <c r="B205" s="156" t="s">
        <v>266</v>
      </c>
      <c r="C205" s="157" t="s">
        <v>55</v>
      </c>
      <c r="D205" s="158" t="s">
        <v>280</v>
      </c>
      <c r="E205" s="159" t="s">
        <v>57</v>
      </c>
      <c r="F205" s="160">
        <v>379.68</v>
      </c>
      <c r="G205" s="161">
        <v>0.28399999999999997</v>
      </c>
      <c r="H205" s="162">
        <v>107.83</v>
      </c>
      <c r="I205" s="163"/>
      <c r="J205" s="164"/>
      <c r="K205" s="164"/>
      <c r="L205" s="162">
        <v>0.2051</v>
      </c>
      <c r="M205" s="162">
        <v>77.88</v>
      </c>
      <c r="N205" s="162">
        <v>77.88</v>
      </c>
      <c r="O205" s="164"/>
      <c r="P205" s="164"/>
      <c r="Q205" s="164"/>
      <c r="R205" s="164"/>
      <c r="S205" s="164"/>
      <c r="T205" s="164"/>
      <c r="U205" s="176">
        <v>0.2051</v>
      </c>
      <c r="V205" s="176">
        <v>77.88</v>
      </c>
      <c r="W205" s="162">
        <v>7.8899999999999998E-2</v>
      </c>
      <c r="X205" s="162">
        <v>29.95</v>
      </c>
    </row>
    <row r="206" spans="1:24" ht="38.25" x14ac:dyDescent="0.2">
      <c r="A206" s="155">
        <v>150</v>
      </c>
      <c r="B206" s="156" t="s">
        <v>265</v>
      </c>
      <c r="C206" s="157" t="s">
        <v>59</v>
      </c>
      <c r="D206" s="158" t="s">
        <v>281</v>
      </c>
      <c r="E206" s="159" t="s">
        <v>57</v>
      </c>
      <c r="F206" s="160">
        <v>348.46</v>
      </c>
      <c r="G206" s="161">
        <v>0.1336</v>
      </c>
      <c r="H206" s="162">
        <v>46.56</v>
      </c>
      <c r="I206" s="163"/>
      <c r="J206" s="164"/>
      <c r="K206" s="164"/>
      <c r="L206" s="162">
        <v>9.5500000000000002E-2</v>
      </c>
      <c r="M206" s="162">
        <v>33.28</v>
      </c>
      <c r="N206" s="162">
        <v>33.28</v>
      </c>
      <c r="O206" s="164"/>
      <c r="P206" s="164"/>
      <c r="Q206" s="164"/>
      <c r="R206" s="164"/>
      <c r="S206" s="164"/>
      <c r="T206" s="164"/>
      <c r="U206" s="176">
        <v>9.5500000000000002E-2</v>
      </c>
      <c r="V206" s="176">
        <v>33.28</v>
      </c>
      <c r="W206" s="162">
        <v>3.8100000000000002E-2</v>
      </c>
      <c r="X206" s="162">
        <v>13.28</v>
      </c>
    </row>
    <row r="207" spans="1:24" ht="38.25" x14ac:dyDescent="0.2">
      <c r="A207" s="155">
        <v>151</v>
      </c>
      <c r="B207" s="156" t="s">
        <v>264</v>
      </c>
      <c r="C207" s="157" t="s">
        <v>62</v>
      </c>
      <c r="D207" s="158" t="s">
        <v>282</v>
      </c>
      <c r="E207" s="159" t="s">
        <v>57</v>
      </c>
      <c r="F207" s="160">
        <v>5459.07</v>
      </c>
      <c r="G207" s="161">
        <v>0.13400000000000001</v>
      </c>
      <c r="H207" s="162">
        <v>731.51</v>
      </c>
      <c r="I207" s="163"/>
      <c r="J207" s="164"/>
      <c r="K207" s="164"/>
      <c r="L207" s="162">
        <v>9.5500000000000002E-2</v>
      </c>
      <c r="M207" s="162">
        <v>521.34</v>
      </c>
      <c r="N207" s="162">
        <v>521.34</v>
      </c>
      <c r="O207" s="164"/>
      <c r="P207" s="164"/>
      <c r="Q207" s="164"/>
      <c r="R207" s="164"/>
      <c r="S207" s="164"/>
      <c r="T207" s="164"/>
      <c r="U207" s="176">
        <v>9.5500000000000002E-2</v>
      </c>
      <c r="V207" s="176">
        <v>521.34</v>
      </c>
      <c r="W207" s="162">
        <v>3.85E-2</v>
      </c>
      <c r="X207" s="162">
        <v>210.17</v>
      </c>
    </row>
    <row r="208" spans="1:24" ht="63.75" x14ac:dyDescent="0.2">
      <c r="A208" s="155">
        <v>152</v>
      </c>
      <c r="B208" s="156" t="s">
        <v>263</v>
      </c>
      <c r="C208" s="157" t="s">
        <v>65</v>
      </c>
      <c r="D208" s="158" t="s">
        <v>283</v>
      </c>
      <c r="E208" s="159" t="s">
        <v>67</v>
      </c>
      <c r="F208" s="160">
        <v>646.32000000000005</v>
      </c>
      <c r="G208" s="161">
        <v>14.49</v>
      </c>
      <c r="H208" s="162">
        <v>9477.56</v>
      </c>
      <c r="I208" s="163"/>
      <c r="J208" s="164"/>
      <c r="K208" s="164"/>
      <c r="L208" s="162">
        <v>12.032999999999999</v>
      </c>
      <c r="M208" s="162">
        <v>7870.49</v>
      </c>
      <c r="N208" s="162">
        <v>7870.49</v>
      </c>
      <c r="O208" s="164"/>
      <c r="P208" s="164"/>
      <c r="Q208" s="164"/>
      <c r="R208" s="164"/>
      <c r="S208" s="164"/>
      <c r="T208" s="164"/>
      <c r="U208" s="176">
        <v>12.032999999999999</v>
      </c>
      <c r="V208" s="176">
        <v>7870.49</v>
      </c>
      <c r="W208" s="162">
        <v>2.4569999999999999</v>
      </c>
      <c r="X208" s="162">
        <v>1607.07</v>
      </c>
    </row>
    <row r="209" spans="1:24" ht="76.5" x14ac:dyDescent="0.2">
      <c r="A209" s="155">
        <v>153</v>
      </c>
      <c r="B209" s="156" t="s">
        <v>262</v>
      </c>
      <c r="C209" s="157" t="s">
        <v>128</v>
      </c>
      <c r="D209" s="158" t="s">
        <v>320</v>
      </c>
      <c r="E209" s="159" t="s">
        <v>118</v>
      </c>
      <c r="F209" s="160">
        <v>8918.8799999999992</v>
      </c>
      <c r="G209" s="161">
        <v>1</v>
      </c>
      <c r="H209" s="162">
        <v>8918.8799999999992</v>
      </c>
      <c r="I209" s="163"/>
      <c r="J209" s="164"/>
      <c r="K209" s="164"/>
      <c r="L209" s="162">
        <v>1</v>
      </c>
      <c r="M209" s="162">
        <v>8918.8799999999992</v>
      </c>
      <c r="N209" s="162">
        <v>8918.8799999999992</v>
      </c>
      <c r="O209" s="164"/>
      <c r="P209" s="164"/>
      <c r="Q209" s="164"/>
      <c r="R209" s="164"/>
      <c r="S209" s="164"/>
      <c r="T209" s="164"/>
      <c r="U209" s="176">
        <v>1</v>
      </c>
      <c r="V209" s="176">
        <v>8918.8799999999992</v>
      </c>
      <c r="W209" s="164"/>
      <c r="X209" s="162"/>
    </row>
    <row r="210" spans="1:24" ht="63.75" x14ac:dyDescent="0.2">
      <c r="A210" s="155">
        <v>154</v>
      </c>
      <c r="B210" s="156" t="s">
        <v>261</v>
      </c>
      <c r="C210" s="157" t="s">
        <v>132</v>
      </c>
      <c r="D210" s="158" t="s">
        <v>395</v>
      </c>
      <c r="E210" s="159" t="s">
        <v>134</v>
      </c>
      <c r="F210" s="160">
        <v>168421.05</v>
      </c>
      <c r="G210" s="161">
        <v>1</v>
      </c>
      <c r="H210" s="162">
        <v>175555.37</v>
      </c>
      <c r="I210" s="163"/>
      <c r="J210" s="164"/>
      <c r="K210" s="164"/>
      <c r="L210" s="162">
        <v>1</v>
      </c>
      <c r="M210" s="162">
        <v>175555.37</v>
      </c>
      <c r="N210" s="162">
        <v>175555.37</v>
      </c>
      <c r="O210" s="164"/>
      <c r="P210" s="164"/>
      <c r="Q210" s="164"/>
      <c r="R210" s="164"/>
      <c r="S210" s="164"/>
      <c r="T210" s="164"/>
      <c r="U210" s="176">
        <v>1</v>
      </c>
      <c r="V210" s="176">
        <v>175555.37</v>
      </c>
      <c r="W210" s="164"/>
      <c r="X210" s="164"/>
    </row>
    <row r="211" spans="1:24" ht="63.75" x14ac:dyDescent="0.2">
      <c r="A211" s="155">
        <v>155</v>
      </c>
      <c r="B211" s="156" t="s">
        <v>260</v>
      </c>
      <c r="C211" s="157" t="s">
        <v>137</v>
      </c>
      <c r="D211" s="158" t="s">
        <v>395</v>
      </c>
      <c r="E211" s="159" t="s">
        <v>134</v>
      </c>
      <c r="F211" s="160">
        <v>363157.89</v>
      </c>
      <c r="G211" s="161">
        <v>1</v>
      </c>
      <c r="H211" s="162">
        <v>378541.26</v>
      </c>
      <c r="I211" s="163"/>
      <c r="J211" s="164"/>
      <c r="K211" s="164"/>
      <c r="L211" s="162">
        <v>1</v>
      </c>
      <c r="M211" s="162">
        <v>378541.26</v>
      </c>
      <c r="N211" s="162">
        <v>378541.26</v>
      </c>
      <c r="O211" s="164"/>
      <c r="P211" s="164"/>
      <c r="Q211" s="164"/>
      <c r="R211" s="164"/>
      <c r="S211" s="164"/>
      <c r="T211" s="164"/>
      <c r="U211" s="176">
        <v>1</v>
      </c>
      <c r="V211" s="176">
        <v>378541.26</v>
      </c>
      <c r="W211" s="164"/>
      <c r="X211" s="164"/>
    </row>
    <row r="212" spans="1:24" ht="63.75" x14ac:dyDescent="0.2">
      <c r="A212" s="155">
        <v>156</v>
      </c>
      <c r="B212" s="156" t="s">
        <v>259</v>
      </c>
      <c r="C212" s="157" t="s">
        <v>141</v>
      </c>
      <c r="D212" s="158" t="s">
        <v>323</v>
      </c>
      <c r="E212" s="159" t="s">
        <v>74</v>
      </c>
      <c r="F212" s="160">
        <v>1184.79</v>
      </c>
      <c r="G212" s="161">
        <v>1</v>
      </c>
      <c r="H212" s="162">
        <v>1184.79</v>
      </c>
      <c r="I212" s="163"/>
      <c r="J212" s="164"/>
      <c r="K212" s="164"/>
      <c r="L212" s="162">
        <v>1</v>
      </c>
      <c r="M212" s="162">
        <v>1184.79</v>
      </c>
      <c r="N212" s="162">
        <v>1184.79</v>
      </c>
      <c r="O212" s="164"/>
      <c r="P212" s="164"/>
      <c r="Q212" s="164"/>
      <c r="R212" s="164"/>
      <c r="S212" s="164"/>
      <c r="T212" s="164"/>
      <c r="U212" s="176">
        <v>1</v>
      </c>
      <c r="V212" s="176">
        <v>1184.79</v>
      </c>
      <c r="W212" s="164"/>
      <c r="X212" s="164"/>
    </row>
    <row r="213" spans="1:24" ht="51" x14ac:dyDescent="0.2">
      <c r="A213" s="155">
        <v>157</v>
      </c>
      <c r="B213" s="156" t="s">
        <v>258</v>
      </c>
      <c r="C213" s="157" t="s">
        <v>145</v>
      </c>
      <c r="D213" s="158" t="s">
        <v>324</v>
      </c>
      <c r="E213" s="159" t="s">
        <v>74</v>
      </c>
      <c r="F213" s="160">
        <v>266.67</v>
      </c>
      <c r="G213" s="161">
        <v>-2</v>
      </c>
      <c r="H213" s="162">
        <v>-533.34</v>
      </c>
      <c r="I213" s="163"/>
      <c r="J213" s="164"/>
      <c r="K213" s="164"/>
      <c r="L213" s="162">
        <v>-2</v>
      </c>
      <c r="M213" s="162">
        <v>-533.34</v>
      </c>
      <c r="N213" s="162">
        <v>-533.34</v>
      </c>
      <c r="O213" s="164"/>
      <c r="P213" s="164"/>
      <c r="Q213" s="164"/>
      <c r="R213" s="164"/>
      <c r="S213" s="164"/>
      <c r="T213" s="164"/>
      <c r="U213" s="176">
        <v>-2</v>
      </c>
      <c r="V213" s="176">
        <v>-533.34</v>
      </c>
      <c r="W213" s="164"/>
      <c r="X213" s="164"/>
    </row>
    <row r="214" spans="1:24" ht="63.75" x14ac:dyDescent="0.2">
      <c r="A214" s="155">
        <v>158</v>
      </c>
      <c r="B214" s="156" t="s">
        <v>257</v>
      </c>
      <c r="C214" s="157" t="s">
        <v>149</v>
      </c>
      <c r="D214" s="158" t="s">
        <v>395</v>
      </c>
      <c r="E214" s="159" t="s">
        <v>74</v>
      </c>
      <c r="F214" s="160">
        <v>4429.58</v>
      </c>
      <c r="G214" s="161">
        <v>2</v>
      </c>
      <c r="H214" s="162">
        <v>9234.43</v>
      </c>
      <c r="I214" s="163"/>
      <c r="J214" s="164"/>
      <c r="K214" s="164"/>
      <c r="L214" s="162">
        <v>2</v>
      </c>
      <c r="M214" s="162">
        <v>9234.43</v>
      </c>
      <c r="N214" s="162">
        <v>9234.43</v>
      </c>
      <c r="O214" s="164"/>
      <c r="P214" s="164"/>
      <c r="Q214" s="164"/>
      <c r="R214" s="164"/>
      <c r="S214" s="164"/>
      <c r="T214" s="164"/>
      <c r="U214" s="176">
        <v>2</v>
      </c>
      <c r="V214" s="176">
        <v>9234.43</v>
      </c>
      <c r="W214" s="164"/>
      <c r="X214" s="164"/>
    </row>
    <row r="215" spans="1:24" ht="63.75" x14ac:dyDescent="0.2">
      <c r="A215" s="155">
        <v>159</v>
      </c>
      <c r="B215" s="156" t="s">
        <v>256</v>
      </c>
      <c r="C215" s="157" t="s">
        <v>153</v>
      </c>
      <c r="D215" s="158" t="s">
        <v>395</v>
      </c>
      <c r="E215" s="159" t="s">
        <v>74</v>
      </c>
      <c r="F215" s="160">
        <v>15832.63</v>
      </c>
      <c r="G215" s="161">
        <v>1</v>
      </c>
      <c r="H215" s="162">
        <v>16503.3</v>
      </c>
      <c r="I215" s="163"/>
      <c r="J215" s="164"/>
      <c r="K215" s="164"/>
      <c r="L215" s="162">
        <v>1</v>
      </c>
      <c r="M215" s="162">
        <v>16503.3</v>
      </c>
      <c r="N215" s="162">
        <v>16503.3</v>
      </c>
      <c r="O215" s="164"/>
      <c r="P215" s="164"/>
      <c r="Q215" s="164"/>
      <c r="R215" s="164"/>
      <c r="S215" s="164"/>
      <c r="T215" s="164"/>
      <c r="U215" s="176">
        <v>1</v>
      </c>
      <c r="V215" s="176">
        <v>16503.3</v>
      </c>
      <c r="W215" s="164"/>
      <c r="X215" s="164"/>
    </row>
    <row r="216" spans="1:24" ht="63.75" x14ac:dyDescent="0.2">
      <c r="A216" s="155">
        <v>160</v>
      </c>
      <c r="B216" s="156" t="s">
        <v>255</v>
      </c>
      <c r="C216" s="157" t="s">
        <v>157</v>
      </c>
      <c r="D216" s="158" t="s">
        <v>395</v>
      </c>
      <c r="E216" s="159" t="s">
        <v>74</v>
      </c>
      <c r="F216" s="160">
        <v>421.93</v>
      </c>
      <c r="G216" s="161">
        <v>1</v>
      </c>
      <c r="H216" s="162">
        <v>439.8</v>
      </c>
      <c r="I216" s="163"/>
      <c r="J216" s="164"/>
      <c r="K216" s="164"/>
      <c r="L216" s="162">
        <v>1</v>
      </c>
      <c r="M216" s="162">
        <v>439.8</v>
      </c>
      <c r="N216" s="162">
        <v>439.8</v>
      </c>
      <c r="O216" s="164"/>
      <c r="P216" s="164"/>
      <c r="Q216" s="164"/>
      <c r="R216" s="164"/>
      <c r="S216" s="164"/>
      <c r="T216" s="164"/>
      <c r="U216" s="176">
        <v>1</v>
      </c>
      <c r="V216" s="176">
        <v>439.8</v>
      </c>
      <c r="W216" s="164"/>
      <c r="X216" s="164"/>
    </row>
    <row r="217" spans="1:24" ht="51" x14ac:dyDescent="0.2">
      <c r="A217" s="155">
        <v>161</v>
      </c>
      <c r="B217" s="156" t="s">
        <v>396</v>
      </c>
      <c r="C217" s="157" t="s">
        <v>311</v>
      </c>
      <c r="D217" s="158" t="s">
        <v>312</v>
      </c>
      <c r="E217" s="159" t="s">
        <v>313</v>
      </c>
      <c r="F217" s="160">
        <v>10666.63</v>
      </c>
      <c r="G217" s="161">
        <v>0.06</v>
      </c>
      <c r="H217" s="162">
        <v>640</v>
      </c>
      <c r="I217" s="163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75"/>
      <c r="V217" s="175"/>
      <c r="W217" s="162">
        <v>0.06</v>
      </c>
      <c r="X217" s="162">
        <v>640</v>
      </c>
    </row>
    <row r="218" spans="1:24" ht="51" x14ac:dyDescent="0.2">
      <c r="A218" s="155">
        <v>162</v>
      </c>
      <c r="B218" s="156" t="s">
        <v>397</v>
      </c>
      <c r="C218" s="157" t="s">
        <v>314</v>
      </c>
      <c r="D218" s="158" t="s">
        <v>315</v>
      </c>
      <c r="E218" s="159" t="s">
        <v>84</v>
      </c>
      <c r="F218" s="160">
        <v>9727</v>
      </c>
      <c r="G218" s="161">
        <v>-2.9000000000000001E-2</v>
      </c>
      <c r="H218" s="162">
        <v>-282.08</v>
      </c>
      <c r="I218" s="163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75"/>
      <c r="V218" s="175"/>
      <c r="W218" s="162">
        <v>-2.9000000000000001E-2</v>
      </c>
      <c r="X218" s="162">
        <v>-282.08</v>
      </c>
    </row>
    <row r="219" spans="1:24" ht="76.5" x14ac:dyDescent="0.2">
      <c r="A219" s="155">
        <v>163</v>
      </c>
      <c r="B219" s="156" t="s">
        <v>398</v>
      </c>
      <c r="C219" s="157" t="s">
        <v>316</v>
      </c>
      <c r="D219" s="158" t="s">
        <v>317</v>
      </c>
      <c r="E219" s="159" t="s">
        <v>87</v>
      </c>
      <c r="F219" s="160">
        <v>37646.32</v>
      </c>
      <c r="G219" s="161">
        <v>0.36</v>
      </c>
      <c r="H219" s="162">
        <v>14126.77</v>
      </c>
      <c r="I219" s="163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75"/>
      <c r="V219" s="175"/>
      <c r="W219" s="162">
        <v>0.36</v>
      </c>
      <c r="X219" s="162">
        <v>14126.77</v>
      </c>
    </row>
    <row r="220" spans="1:24" ht="76.5" x14ac:dyDescent="0.2">
      <c r="A220" s="155">
        <v>164</v>
      </c>
      <c r="B220" s="156" t="s">
        <v>399</v>
      </c>
      <c r="C220" s="157" t="s">
        <v>86</v>
      </c>
      <c r="D220" s="158" t="s">
        <v>317</v>
      </c>
      <c r="E220" s="159" t="s">
        <v>87</v>
      </c>
      <c r="F220" s="160">
        <v>27894.74</v>
      </c>
      <c r="G220" s="161">
        <v>2.9000000000000001E-2</v>
      </c>
      <c r="H220" s="162">
        <v>843.21</v>
      </c>
      <c r="I220" s="163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75"/>
      <c r="V220" s="175"/>
      <c r="W220" s="162">
        <v>2.9000000000000001E-2</v>
      </c>
      <c r="X220" s="162">
        <v>843.21</v>
      </c>
    </row>
    <row r="221" spans="1:24" ht="51" x14ac:dyDescent="0.2">
      <c r="A221" s="155">
        <v>165</v>
      </c>
      <c r="B221" s="156" t="s">
        <v>254</v>
      </c>
      <c r="C221" s="157" t="s">
        <v>160</v>
      </c>
      <c r="D221" s="158" t="s">
        <v>333</v>
      </c>
      <c r="E221" s="159" t="s">
        <v>105</v>
      </c>
      <c r="F221" s="160">
        <v>243909.64</v>
      </c>
      <c r="G221" s="161">
        <v>1.3299999999999999E-2</v>
      </c>
      <c r="H221" s="162">
        <v>3244</v>
      </c>
      <c r="I221" s="163"/>
      <c r="J221" s="164"/>
      <c r="K221" s="164"/>
      <c r="L221" s="162">
        <v>1.2500000000000001E-2</v>
      </c>
      <c r="M221" s="162">
        <v>3048.87</v>
      </c>
      <c r="N221" s="162">
        <v>3048.87</v>
      </c>
      <c r="O221" s="164"/>
      <c r="P221" s="164"/>
      <c r="Q221" s="164"/>
      <c r="R221" s="164"/>
      <c r="S221" s="164"/>
      <c r="T221" s="164"/>
      <c r="U221" s="176">
        <v>1.2500000000000001E-2</v>
      </c>
      <c r="V221" s="176">
        <v>3048.87</v>
      </c>
      <c r="W221" s="162">
        <v>7.9999999999999895E-4</v>
      </c>
      <c r="X221" s="162">
        <v>195.13</v>
      </c>
    </row>
    <row r="222" spans="1:24" ht="19.149999999999999" customHeight="1" x14ac:dyDescent="0.2">
      <c r="A222" s="403" t="s">
        <v>296</v>
      </c>
      <c r="B222" s="404"/>
      <c r="C222" s="404"/>
      <c r="D222" s="404"/>
      <c r="E222" s="404"/>
      <c r="F222" s="404"/>
      <c r="G222" s="404"/>
      <c r="H222" s="404"/>
      <c r="I222" s="404"/>
      <c r="J222" s="404"/>
      <c r="K222" s="404"/>
      <c r="L222" s="404"/>
      <c r="M222" s="404"/>
      <c r="N222" s="404"/>
      <c r="O222" s="404"/>
      <c r="P222" s="404"/>
      <c r="Q222" s="404"/>
      <c r="R222" s="404"/>
      <c r="S222" s="404"/>
      <c r="T222" s="404"/>
      <c r="U222" s="404"/>
      <c r="V222" s="404"/>
      <c r="W222" s="404"/>
      <c r="X222" s="404"/>
    </row>
    <row r="223" spans="1:24" ht="76.5" x14ac:dyDescent="0.2">
      <c r="A223" s="155">
        <v>166</v>
      </c>
      <c r="B223" s="156" t="s">
        <v>253</v>
      </c>
      <c r="C223" s="157" t="s">
        <v>108</v>
      </c>
      <c r="D223" s="158" t="s">
        <v>297</v>
      </c>
      <c r="E223" s="159" t="s">
        <v>110</v>
      </c>
      <c r="F223" s="160">
        <v>3.28</v>
      </c>
      <c r="G223" s="161">
        <v>49.6</v>
      </c>
      <c r="H223" s="162">
        <v>162.69</v>
      </c>
      <c r="I223" s="163"/>
      <c r="J223" s="164"/>
      <c r="K223" s="164"/>
      <c r="L223" s="162">
        <v>35.89</v>
      </c>
      <c r="M223" s="162">
        <v>117.72</v>
      </c>
      <c r="N223" s="162">
        <v>117.72</v>
      </c>
      <c r="O223" s="164"/>
      <c r="P223" s="164"/>
      <c r="Q223" s="164"/>
      <c r="R223" s="164"/>
      <c r="S223" s="164"/>
      <c r="T223" s="164"/>
      <c r="U223" s="176">
        <v>35.89</v>
      </c>
      <c r="V223" s="176">
        <v>117.72</v>
      </c>
      <c r="W223" s="162">
        <v>13.71</v>
      </c>
      <c r="X223" s="162">
        <v>44.97</v>
      </c>
    </row>
    <row r="224" spans="1:24" ht="89.25" x14ac:dyDescent="0.2">
      <c r="A224" s="155">
        <v>167</v>
      </c>
      <c r="B224" s="156" t="s">
        <v>252</v>
      </c>
      <c r="C224" s="157" t="s">
        <v>166</v>
      </c>
      <c r="D224" s="158" t="s">
        <v>299</v>
      </c>
      <c r="E224" s="159" t="s">
        <v>110</v>
      </c>
      <c r="F224" s="160">
        <v>8.39</v>
      </c>
      <c r="G224" s="161">
        <v>9.9</v>
      </c>
      <c r="H224" s="162">
        <v>83.06</v>
      </c>
      <c r="I224" s="163"/>
      <c r="J224" s="164"/>
      <c r="K224" s="164"/>
      <c r="L224" s="162">
        <v>8.85</v>
      </c>
      <c r="M224" s="162">
        <v>74.25</v>
      </c>
      <c r="N224" s="162">
        <v>74.25</v>
      </c>
      <c r="O224" s="164"/>
      <c r="P224" s="164"/>
      <c r="Q224" s="164"/>
      <c r="R224" s="164"/>
      <c r="S224" s="164"/>
      <c r="T224" s="164"/>
      <c r="U224" s="176">
        <v>8.85</v>
      </c>
      <c r="V224" s="176">
        <v>74.25</v>
      </c>
      <c r="W224" s="162">
        <v>1.05</v>
      </c>
      <c r="X224" s="162">
        <v>8.81</v>
      </c>
    </row>
    <row r="225" spans="1:24" ht="63.75" x14ac:dyDescent="0.2">
      <c r="A225" s="155">
        <v>168</v>
      </c>
      <c r="B225" s="156" t="s">
        <v>251</v>
      </c>
      <c r="C225" s="157" t="s">
        <v>169</v>
      </c>
      <c r="D225" s="158" t="s">
        <v>301</v>
      </c>
      <c r="E225" s="159" t="s">
        <v>110</v>
      </c>
      <c r="F225" s="160">
        <v>10.88</v>
      </c>
      <c r="G225" s="161">
        <v>5</v>
      </c>
      <c r="H225" s="162">
        <v>54.4</v>
      </c>
      <c r="I225" s="163"/>
      <c r="J225" s="164"/>
      <c r="K225" s="164"/>
      <c r="L225" s="162">
        <v>4.16</v>
      </c>
      <c r="M225" s="162">
        <v>45.26</v>
      </c>
      <c r="N225" s="162">
        <v>45.26</v>
      </c>
      <c r="O225" s="164"/>
      <c r="P225" s="164"/>
      <c r="Q225" s="164"/>
      <c r="R225" s="164"/>
      <c r="S225" s="164"/>
      <c r="T225" s="164"/>
      <c r="U225" s="176">
        <v>4.16</v>
      </c>
      <c r="V225" s="176">
        <v>45.26</v>
      </c>
      <c r="W225" s="162">
        <v>0.84</v>
      </c>
      <c r="X225" s="162">
        <v>9.14</v>
      </c>
    </row>
    <row r="226" spans="1:24" ht="63.75" x14ac:dyDescent="0.2">
      <c r="A226" s="155">
        <v>169</v>
      </c>
      <c r="B226" s="156" t="s">
        <v>250</v>
      </c>
      <c r="C226" s="157" t="s">
        <v>112</v>
      </c>
      <c r="D226" s="158" t="s">
        <v>302</v>
      </c>
      <c r="E226" s="159" t="s">
        <v>110</v>
      </c>
      <c r="F226" s="160">
        <v>3.86</v>
      </c>
      <c r="G226" s="161">
        <v>64.5</v>
      </c>
      <c r="H226" s="162">
        <v>248.97</v>
      </c>
      <c r="I226" s="163"/>
      <c r="J226" s="164"/>
      <c r="K226" s="164"/>
      <c r="L226" s="162">
        <v>48.902999999999999</v>
      </c>
      <c r="M226" s="162">
        <v>188.77</v>
      </c>
      <c r="N226" s="162">
        <v>188.77</v>
      </c>
      <c r="O226" s="164"/>
      <c r="P226" s="164"/>
      <c r="Q226" s="164"/>
      <c r="R226" s="164"/>
      <c r="S226" s="164"/>
      <c r="T226" s="164"/>
      <c r="U226" s="176">
        <v>48.902999999999999</v>
      </c>
      <c r="V226" s="176">
        <v>188.77</v>
      </c>
      <c r="W226" s="162">
        <v>15.597</v>
      </c>
      <c r="X226" s="162">
        <v>60.2</v>
      </c>
    </row>
    <row r="227" spans="1:24" x14ac:dyDescent="0.2">
      <c r="A227" s="407" t="s">
        <v>400</v>
      </c>
      <c r="B227" s="406"/>
      <c r="C227" s="406"/>
      <c r="D227" s="406"/>
      <c r="E227" s="161"/>
      <c r="F227" s="161"/>
      <c r="G227" s="161"/>
      <c r="H227" s="162">
        <v>4854074.91</v>
      </c>
      <c r="I227" s="163"/>
      <c r="J227" s="162">
        <v>466108.69</v>
      </c>
      <c r="K227" s="162">
        <v>466108.69</v>
      </c>
      <c r="L227" s="164"/>
      <c r="M227" s="162">
        <v>1023523.73</v>
      </c>
      <c r="N227" s="162">
        <v>1489632.42</v>
      </c>
      <c r="O227" s="164"/>
      <c r="P227" s="162">
        <v>224575.55</v>
      </c>
      <c r="Q227" s="162">
        <v>1714207.97</v>
      </c>
      <c r="R227" s="164"/>
      <c r="S227" s="162">
        <v>1470085.28</v>
      </c>
      <c r="T227" s="162">
        <v>3184293.25</v>
      </c>
      <c r="U227" s="175"/>
      <c r="V227" s="176">
        <v>3184293.25</v>
      </c>
      <c r="W227" s="164"/>
      <c r="X227" s="162">
        <v>1669781.66</v>
      </c>
    </row>
    <row r="228" spans="1:24" outlineLevel="1" x14ac:dyDescent="0.2">
      <c r="A228" s="405" t="s">
        <v>401</v>
      </c>
      <c r="B228" s="406"/>
      <c r="C228" s="406"/>
      <c r="D228" s="406"/>
      <c r="E228" s="161"/>
      <c r="F228" s="161"/>
      <c r="G228" s="161"/>
      <c r="H228" s="162">
        <v>4760856.6100000003</v>
      </c>
      <c r="I228" s="163"/>
      <c r="J228" s="162">
        <v>458626.73</v>
      </c>
      <c r="K228" s="162">
        <v>458626.73</v>
      </c>
      <c r="L228" s="164"/>
      <c r="M228" s="162">
        <v>1005759.49</v>
      </c>
      <c r="N228" s="162">
        <v>1464386.22</v>
      </c>
      <c r="O228" s="164"/>
      <c r="P228" s="162">
        <v>220802.84</v>
      </c>
      <c r="Q228" s="162">
        <v>1685189.06</v>
      </c>
      <c r="R228" s="164"/>
      <c r="S228" s="162">
        <v>1443658.31</v>
      </c>
      <c r="T228" s="162">
        <v>3128847.37</v>
      </c>
      <c r="U228" s="175"/>
      <c r="V228" s="176">
        <v>3128847.37</v>
      </c>
      <c r="W228" s="164"/>
      <c r="X228" s="162">
        <v>1632009.24</v>
      </c>
    </row>
    <row r="229" spans="1:24" outlineLevel="1" x14ac:dyDescent="0.2">
      <c r="A229" s="405" t="s">
        <v>402</v>
      </c>
      <c r="B229" s="406"/>
      <c r="C229" s="406"/>
      <c r="D229" s="406"/>
      <c r="E229" s="161"/>
      <c r="F229" s="161"/>
      <c r="G229" s="161"/>
      <c r="H229" s="162">
        <v>75097.64</v>
      </c>
      <c r="I229" s="163"/>
      <c r="J229" s="162">
        <v>5849.79</v>
      </c>
      <c r="K229" s="162">
        <v>5849.79</v>
      </c>
      <c r="L229" s="164"/>
      <c r="M229" s="162">
        <v>14979.1</v>
      </c>
      <c r="N229" s="162">
        <v>20828.89</v>
      </c>
      <c r="O229" s="164"/>
      <c r="P229" s="162">
        <v>2993.99</v>
      </c>
      <c r="Q229" s="162">
        <v>23822.880000000001</v>
      </c>
      <c r="R229" s="164"/>
      <c r="S229" s="162">
        <v>22985.94</v>
      </c>
      <c r="T229" s="162">
        <v>46808.82</v>
      </c>
      <c r="U229" s="175"/>
      <c r="V229" s="176">
        <v>46808.82</v>
      </c>
      <c r="W229" s="164"/>
      <c r="X229" s="162">
        <v>28288.82</v>
      </c>
    </row>
    <row r="230" spans="1:24" outlineLevel="1" x14ac:dyDescent="0.2">
      <c r="A230" s="405" t="s">
        <v>403</v>
      </c>
      <c r="B230" s="406"/>
      <c r="C230" s="406"/>
      <c r="D230" s="406"/>
      <c r="E230" s="161"/>
      <c r="F230" s="161"/>
      <c r="G230" s="161"/>
      <c r="H230" s="162">
        <v>14112.23</v>
      </c>
      <c r="I230" s="163"/>
      <c r="J230" s="162">
        <v>1255.3900000000001</v>
      </c>
      <c r="K230" s="162">
        <v>1255.3900000000001</v>
      </c>
      <c r="L230" s="164"/>
      <c r="M230" s="162">
        <v>2498.1999999999998</v>
      </c>
      <c r="N230" s="162">
        <v>3753.59</v>
      </c>
      <c r="O230" s="164"/>
      <c r="P230" s="162">
        <v>633.02</v>
      </c>
      <c r="Q230" s="162">
        <v>4386.6099999999997</v>
      </c>
      <c r="R230" s="164"/>
      <c r="S230" s="162">
        <v>3490.26</v>
      </c>
      <c r="T230" s="162">
        <v>7876.87</v>
      </c>
      <c r="U230" s="175"/>
      <c r="V230" s="176">
        <v>7876.87</v>
      </c>
      <c r="W230" s="164"/>
      <c r="X230" s="162">
        <v>6235.36</v>
      </c>
    </row>
    <row r="231" spans="1:24" x14ac:dyDescent="0.2">
      <c r="A231" s="407" t="s">
        <v>404</v>
      </c>
      <c r="B231" s="406"/>
      <c r="C231" s="406"/>
      <c r="D231" s="406"/>
      <c r="E231" s="161"/>
      <c r="F231" s="161"/>
      <c r="G231" s="161"/>
      <c r="H231" s="162">
        <v>15442.87</v>
      </c>
      <c r="I231" s="163"/>
      <c r="J231" s="162">
        <v>1403.64</v>
      </c>
      <c r="K231" s="162">
        <v>1403.64</v>
      </c>
      <c r="L231" s="164"/>
      <c r="M231" s="162">
        <v>2721.1</v>
      </c>
      <c r="N231" s="162">
        <v>4124.74</v>
      </c>
      <c r="O231" s="164"/>
      <c r="P231" s="162">
        <v>709.36</v>
      </c>
      <c r="Q231" s="162">
        <v>4834.1000000000004</v>
      </c>
      <c r="R231" s="164"/>
      <c r="S231" s="162">
        <v>3759.86</v>
      </c>
      <c r="T231" s="162">
        <v>8593.9599999999991</v>
      </c>
      <c r="U231" s="175"/>
      <c r="V231" s="176">
        <v>8593.9599999999991</v>
      </c>
      <c r="W231" s="164"/>
      <c r="X231" s="162">
        <v>6848.91</v>
      </c>
    </row>
    <row r="232" spans="1:24" x14ac:dyDescent="0.2">
      <c r="A232" s="407" t="s">
        <v>405</v>
      </c>
      <c r="B232" s="406"/>
      <c r="C232" s="406"/>
      <c r="D232" s="406"/>
      <c r="E232" s="161"/>
      <c r="F232" s="161"/>
      <c r="G232" s="161"/>
      <c r="H232" s="162">
        <v>8197.82</v>
      </c>
      <c r="I232" s="163"/>
      <c r="J232" s="162">
        <v>759.1</v>
      </c>
      <c r="K232" s="162">
        <v>759.1</v>
      </c>
      <c r="L232" s="164"/>
      <c r="M232" s="162">
        <v>1444.31</v>
      </c>
      <c r="N232" s="162">
        <v>2203.41</v>
      </c>
      <c r="O232" s="164"/>
      <c r="P232" s="162">
        <v>384.9</v>
      </c>
      <c r="Q232" s="162">
        <v>2588.31</v>
      </c>
      <c r="R232" s="164"/>
      <c r="S232" s="162">
        <v>1978.84</v>
      </c>
      <c r="T232" s="162">
        <v>4567.1499999999996</v>
      </c>
      <c r="U232" s="175"/>
      <c r="V232" s="176">
        <v>4567.1499999999996</v>
      </c>
      <c r="W232" s="164"/>
      <c r="X232" s="162">
        <v>3630.67</v>
      </c>
    </row>
    <row r="233" spans="1:24" x14ac:dyDescent="0.2">
      <c r="A233" s="407" t="s">
        <v>406</v>
      </c>
      <c r="B233" s="406"/>
      <c r="C233" s="406"/>
      <c r="D233" s="406"/>
      <c r="E233" s="161"/>
      <c r="F233" s="161"/>
      <c r="G233" s="161"/>
      <c r="H233" s="162">
        <v>4877715.5999999996</v>
      </c>
      <c r="I233" s="163"/>
      <c r="J233" s="162">
        <v>468271.43</v>
      </c>
      <c r="K233" s="162">
        <v>468271.43</v>
      </c>
      <c r="L233" s="164"/>
      <c r="M233" s="162">
        <v>1027689.14</v>
      </c>
      <c r="N233" s="162">
        <v>1495960.57</v>
      </c>
      <c r="O233" s="164"/>
      <c r="P233" s="162">
        <v>225669.81</v>
      </c>
      <c r="Q233" s="162">
        <v>1721630.38</v>
      </c>
      <c r="R233" s="164"/>
      <c r="S233" s="162">
        <v>1475823.98</v>
      </c>
      <c r="T233" s="162">
        <v>3197454.36</v>
      </c>
      <c r="U233" s="175"/>
      <c r="V233" s="176">
        <v>3197454.36</v>
      </c>
      <c r="W233" s="164"/>
      <c r="X233" s="162">
        <v>1680261.24</v>
      </c>
    </row>
    <row r="234" spans="1:24" x14ac:dyDescent="0.2">
      <c r="A234" s="407" t="s">
        <v>249</v>
      </c>
      <c r="B234" s="406"/>
      <c r="C234" s="406"/>
      <c r="D234" s="406"/>
      <c r="E234" s="161"/>
      <c r="F234" s="161"/>
      <c r="G234" s="161"/>
      <c r="H234" s="165">
        <v>60086437.399999999</v>
      </c>
      <c r="I234" s="163"/>
      <c r="J234" s="165">
        <v>5745088.5999999996</v>
      </c>
      <c r="K234" s="165">
        <v>5745088.5999999996</v>
      </c>
      <c r="L234" s="164"/>
      <c r="M234" s="165">
        <v>12579229.84</v>
      </c>
      <c r="N234" s="165">
        <v>18324318.440000001</v>
      </c>
      <c r="O234" s="164"/>
      <c r="P234" s="165">
        <v>2773549.34</v>
      </c>
      <c r="Q234" s="165">
        <v>21097867.780000001</v>
      </c>
      <c r="R234" s="164"/>
      <c r="S234" s="165">
        <v>18055348.390000001</v>
      </c>
      <c r="T234" s="165">
        <v>39153216.170000002</v>
      </c>
      <c r="U234" s="175"/>
      <c r="V234" s="177">
        <v>39153216.170000002</v>
      </c>
      <c r="W234" s="164"/>
      <c r="X234" s="165">
        <v>20933221.23</v>
      </c>
    </row>
  </sheetData>
  <mergeCells count="65">
    <mergeCell ref="E30:G30"/>
    <mergeCell ref="H30:J30"/>
    <mergeCell ref="H16:I16"/>
    <mergeCell ref="J16:K16"/>
    <mergeCell ref="H17:I17"/>
    <mergeCell ref="J17:K17"/>
    <mergeCell ref="D21:J21"/>
    <mergeCell ref="E27:G27"/>
    <mergeCell ref="H27:J27"/>
    <mergeCell ref="C10:H10"/>
    <mergeCell ref="C12:H12"/>
    <mergeCell ref="J14:K14"/>
    <mergeCell ref="H15:I15"/>
    <mergeCell ref="J15:K15"/>
    <mergeCell ref="A230:D230"/>
    <mergeCell ref="A231:D231"/>
    <mergeCell ref="A232:D232"/>
    <mergeCell ref="A233:D233"/>
    <mergeCell ref="A234:D234"/>
    <mergeCell ref="J4:K4"/>
    <mergeCell ref="J5:K5"/>
    <mergeCell ref="C6:H6"/>
    <mergeCell ref="J6:K6"/>
    <mergeCell ref="C8:H8"/>
    <mergeCell ref="J8:K8"/>
    <mergeCell ref="A229:D229"/>
    <mergeCell ref="A137:X137"/>
    <mergeCell ref="A141:X141"/>
    <mergeCell ref="A150:X150"/>
    <mergeCell ref="A155:X155"/>
    <mergeCell ref="A174:X174"/>
    <mergeCell ref="A179:X179"/>
    <mergeCell ref="A198:X198"/>
    <mergeCell ref="A203:X203"/>
    <mergeCell ref="A222:X222"/>
    <mergeCell ref="A227:D227"/>
    <mergeCell ref="A228:D228"/>
    <mergeCell ref="A128:X128"/>
    <mergeCell ref="A37:X37"/>
    <mergeCell ref="A57:X57"/>
    <mergeCell ref="A62:X62"/>
    <mergeCell ref="A67:X67"/>
    <mergeCell ref="A72:X72"/>
    <mergeCell ref="A77:X77"/>
    <mergeCell ref="A86:X86"/>
    <mergeCell ref="A90:X90"/>
    <mergeCell ref="A99:X99"/>
    <mergeCell ref="A104:X104"/>
    <mergeCell ref="A123:X123"/>
    <mergeCell ref="I33:V33"/>
    <mergeCell ref="W33:X34"/>
    <mergeCell ref="A34:A35"/>
    <mergeCell ref="B34:B35"/>
    <mergeCell ref="I34:K34"/>
    <mergeCell ref="L34:N34"/>
    <mergeCell ref="O34:Q34"/>
    <mergeCell ref="R34:T34"/>
    <mergeCell ref="U34:V34"/>
    <mergeCell ref="A33:B33"/>
    <mergeCell ref="C33:C35"/>
    <mergeCell ref="D33:D35"/>
    <mergeCell ref="E33:E35"/>
    <mergeCell ref="F33:F35"/>
    <mergeCell ref="G33:G35"/>
    <mergeCell ref="H33:H35"/>
  </mergeCells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6A72-8FB3-4399-A12B-601677A95D24}">
  <dimension ref="A1:U27"/>
  <sheetViews>
    <sheetView tabSelected="1" zoomScale="85" zoomScaleNormal="85" workbookViewId="0">
      <pane ySplit="3" topLeftCell="A4" activePane="bottomLeft" state="frozen"/>
      <selection pane="bottomLeft" activeCell="B4" sqref="B4:U20"/>
    </sheetView>
  </sheetViews>
  <sheetFormatPr defaultColWidth="9" defaultRowHeight="12.75" x14ac:dyDescent="0.2"/>
  <cols>
    <col min="1" max="1" width="23.7109375" style="202" customWidth="1"/>
    <col min="2" max="2" width="9" style="197"/>
    <col min="3" max="3" width="8.42578125" style="213" customWidth="1"/>
    <col min="4" max="5" width="8.42578125" style="197" customWidth="1"/>
    <col min="6" max="8" width="8.42578125" style="203" customWidth="1"/>
    <col min="9" max="9" width="9.5703125" style="197" bestFit="1" customWidth="1"/>
    <col min="10" max="10" width="8.42578125" style="203" customWidth="1"/>
    <col min="11" max="11" width="12" style="203" customWidth="1"/>
    <col min="12" max="12" width="1.28515625" style="211" customWidth="1"/>
    <col min="13" max="13" width="12.7109375" style="197" customWidth="1"/>
    <col min="14" max="15" width="10.42578125" style="197" customWidth="1"/>
    <col min="16" max="16" width="12.5703125" style="203" customWidth="1"/>
    <col min="17" max="17" width="1" style="211" customWidth="1"/>
    <col min="18" max="16384" width="9" style="197"/>
  </cols>
  <sheetData>
    <row r="1" spans="1:21" x14ac:dyDescent="0.2">
      <c r="D1" s="421" t="s">
        <v>417</v>
      </c>
      <c r="E1" s="421"/>
      <c r="F1" s="421"/>
      <c r="G1" s="197"/>
      <c r="H1" s="197"/>
      <c r="M1" s="423" t="s">
        <v>424</v>
      </c>
      <c r="N1" s="423"/>
      <c r="O1" s="423"/>
      <c r="P1" s="423"/>
    </row>
    <row r="2" spans="1:21" ht="38.25" x14ac:dyDescent="0.2">
      <c r="A2" s="208" t="s">
        <v>408</v>
      </c>
      <c r="B2" s="204"/>
      <c r="C2" s="215" t="s">
        <v>413</v>
      </c>
      <c r="D2" s="204" t="s">
        <v>409</v>
      </c>
      <c r="E2" s="204" t="s">
        <v>410</v>
      </c>
      <c r="F2" s="206" t="s">
        <v>418</v>
      </c>
      <c r="G2" s="422" t="s">
        <v>422</v>
      </c>
      <c r="H2" s="422"/>
      <c r="I2" s="422"/>
      <c r="J2" s="206" t="s">
        <v>423</v>
      </c>
      <c r="K2" s="207" t="s">
        <v>412</v>
      </c>
      <c r="L2" s="212"/>
      <c r="M2" s="208" t="s">
        <v>415</v>
      </c>
      <c r="N2" s="208" t="s">
        <v>414</v>
      </c>
      <c r="O2" s="208" t="s">
        <v>420</v>
      </c>
      <c r="P2" s="206" t="s">
        <v>416</v>
      </c>
      <c r="Q2" s="214"/>
      <c r="R2" s="208" t="s">
        <v>425</v>
      </c>
      <c r="S2" s="208" t="s">
        <v>426</v>
      </c>
      <c r="T2" s="206" t="s">
        <v>427</v>
      </c>
    </row>
    <row r="3" spans="1:21" ht="38.25" x14ac:dyDescent="0.2">
      <c r="A3" s="208"/>
      <c r="B3" s="204"/>
      <c r="C3" s="215"/>
      <c r="D3" s="204"/>
      <c r="E3" s="204"/>
      <c r="F3" s="206"/>
      <c r="G3" s="219" t="s">
        <v>433</v>
      </c>
      <c r="H3" s="209" t="s">
        <v>439</v>
      </c>
      <c r="I3" s="204" t="s">
        <v>432</v>
      </c>
      <c r="J3" s="207"/>
      <c r="K3" s="207"/>
      <c r="L3" s="212"/>
      <c r="M3" s="208"/>
      <c r="N3" s="208"/>
      <c r="O3" s="208"/>
      <c r="P3" s="206"/>
      <c r="Q3" s="214"/>
      <c r="R3" s="204"/>
      <c r="S3" s="204"/>
      <c r="T3" s="204"/>
    </row>
    <row r="4" spans="1:21" ht="76.5" x14ac:dyDescent="0.2">
      <c r="A4" s="216" t="str">
        <f>'кс-6а_2025г.'!C43</f>
        <v>Укладка пути отдельными элементами на железобетонных шпалах тип рельсов: Р65, длина рельсов 12,5 м, на 1 км число шпал 1840</v>
      </c>
      <c r="B4" s="204"/>
      <c r="C4" s="224">
        <v>0.4647</v>
      </c>
      <c r="D4" s="204">
        <v>9.6000000000000002E-2</v>
      </c>
      <c r="E4" s="221">
        <v>0.23327999999999999</v>
      </c>
      <c r="F4" s="220">
        <v>0.32928000000000002</v>
      </c>
      <c r="G4" s="223"/>
      <c r="H4" s="209">
        <v>0.03</v>
      </c>
      <c r="I4" s="204">
        <v>0.126</v>
      </c>
      <c r="J4" s="207">
        <v>0.156</v>
      </c>
      <c r="K4" s="220">
        <v>0.48528000000000004</v>
      </c>
      <c r="L4" s="212"/>
      <c r="M4" s="208"/>
      <c r="N4" s="208"/>
      <c r="O4" s="208"/>
      <c r="P4" s="206"/>
      <c r="Q4" s="214"/>
      <c r="R4" s="204"/>
      <c r="S4" s="204"/>
      <c r="T4" s="204"/>
    </row>
    <row r="5" spans="1:21" x14ac:dyDescent="0.2">
      <c r="A5" s="208"/>
      <c r="B5" s="204"/>
      <c r="C5" s="215"/>
      <c r="D5" s="204"/>
      <c r="E5" s="204"/>
      <c r="F5" s="206"/>
      <c r="G5" s="223"/>
      <c r="H5" s="209"/>
      <c r="I5" s="204"/>
      <c r="J5" s="207"/>
      <c r="K5" s="207"/>
      <c r="L5" s="212"/>
      <c r="M5" s="208"/>
      <c r="N5" s="208"/>
      <c r="O5" s="208"/>
      <c r="P5" s="206"/>
      <c r="Q5" s="214"/>
      <c r="R5" s="204"/>
      <c r="S5" s="204"/>
      <c r="T5" s="204"/>
    </row>
    <row r="6" spans="1:21" ht="38.25" x14ac:dyDescent="0.2">
      <c r="A6" s="216" t="str">
        <f>'кс-6а_2025г.'!C46</f>
        <v>Шпала железобетонная, Ш1 1-й сорт, в комплекте со скреплением КБ-65</v>
      </c>
      <c r="B6" s="204" t="s">
        <v>74</v>
      </c>
      <c r="C6" s="215">
        <v>855</v>
      </c>
      <c r="D6" s="204">
        <v>161</v>
      </c>
      <c r="E6" s="204">
        <v>392</v>
      </c>
      <c r="F6" s="207">
        <v>553</v>
      </c>
      <c r="G6" s="207"/>
      <c r="H6" s="205">
        <v>42</v>
      </c>
      <c r="I6" s="204">
        <v>236</v>
      </c>
      <c r="J6" s="207">
        <v>278</v>
      </c>
      <c r="K6" s="239">
        <v>831</v>
      </c>
      <c r="L6" s="212"/>
      <c r="M6" s="204">
        <v>10</v>
      </c>
      <c r="N6" s="204">
        <v>527</v>
      </c>
      <c r="O6" s="204">
        <v>73</v>
      </c>
      <c r="P6" s="207">
        <v>610</v>
      </c>
      <c r="Q6" s="212"/>
      <c r="R6" s="204">
        <v>73</v>
      </c>
      <c r="S6" s="204">
        <v>210</v>
      </c>
      <c r="T6" s="207">
        <v>283</v>
      </c>
      <c r="U6" s="234" t="s">
        <v>438</v>
      </c>
    </row>
    <row r="7" spans="1:21" x14ac:dyDescent="0.2">
      <c r="A7" s="216"/>
      <c r="B7" s="204"/>
      <c r="C7" s="215"/>
      <c r="D7" s="204"/>
      <c r="E7" s="204"/>
      <c r="F7" s="207"/>
      <c r="G7" s="207"/>
      <c r="H7" s="205"/>
      <c r="I7" s="204"/>
      <c r="J7" s="207"/>
      <c r="K7" s="207"/>
      <c r="L7" s="212"/>
      <c r="M7" s="204"/>
      <c r="N7" s="204"/>
      <c r="O7" s="204"/>
      <c r="P7" s="207"/>
      <c r="Q7" s="212"/>
      <c r="R7" s="204"/>
      <c r="S7" s="204"/>
      <c r="T7" s="207"/>
    </row>
    <row r="8" spans="1:21" ht="38.25" x14ac:dyDescent="0.2">
      <c r="A8" s="216" t="str">
        <f>'кс-6а_2025г.'!C48</f>
        <v>Болт стыковой М27х160 в сборе</v>
      </c>
      <c r="B8" s="210" t="s">
        <v>87</v>
      </c>
      <c r="C8" s="215">
        <v>0.307</v>
      </c>
      <c r="D8" s="204">
        <v>0.14199999999999999</v>
      </c>
      <c r="E8" s="204">
        <v>0.16500000000000001</v>
      </c>
      <c r="F8" s="207">
        <v>0.307</v>
      </c>
      <c r="G8" s="235">
        <v>0.20889000000000005</v>
      </c>
      <c r="H8" s="222">
        <v>5.4384000000000002E-2</v>
      </c>
      <c r="I8" s="221">
        <v>0.14275800000000002</v>
      </c>
      <c r="J8" s="220">
        <v>0.40603200000000006</v>
      </c>
      <c r="K8" s="220">
        <v>0.71303200000000011</v>
      </c>
      <c r="L8" s="212"/>
      <c r="M8" s="204">
        <v>3.6999999999999998E-2</v>
      </c>
      <c r="N8" s="204">
        <v>0.35499999999999998</v>
      </c>
      <c r="O8" s="204"/>
      <c r="P8" s="207">
        <v>0.39199999999999996</v>
      </c>
      <c r="Q8" s="212"/>
      <c r="R8" s="204"/>
      <c r="S8" s="221">
        <v>0.32103200000000015</v>
      </c>
      <c r="T8" s="240">
        <v>0.32103200000000015</v>
      </c>
      <c r="U8" s="234" t="s">
        <v>438</v>
      </c>
    </row>
    <row r="9" spans="1:21" x14ac:dyDescent="0.2">
      <c r="D9" s="225"/>
      <c r="E9" s="225" t="s">
        <v>96</v>
      </c>
      <c r="F9" s="226" t="s">
        <v>429</v>
      </c>
      <c r="G9" s="226"/>
      <c r="H9" s="226"/>
      <c r="I9" s="225" t="s">
        <v>437</v>
      </c>
      <c r="J9" s="225" t="s">
        <v>430</v>
      </c>
      <c r="K9" s="225" t="s">
        <v>431</v>
      </c>
      <c r="L9" s="213"/>
      <c r="P9" s="197"/>
      <c r="Q9" s="213"/>
    </row>
    <row r="10" spans="1:21" x14ac:dyDescent="0.2">
      <c r="D10" s="225" t="s">
        <v>436</v>
      </c>
      <c r="E10" s="225">
        <v>96</v>
      </c>
      <c r="F10" s="226">
        <v>0.14199999999999999</v>
      </c>
      <c r="G10" s="226"/>
      <c r="H10" s="226"/>
      <c r="I10" s="227">
        <v>1.1330000000000001E-3</v>
      </c>
      <c r="J10" s="228">
        <v>125.33097969991172</v>
      </c>
      <c r="K10" s="228">
        <v>20.888496616651953</v>
      </c>
      <c r="L10" s="213"/>
      <c r="P10" s="197"/>
      <c r="Q10" s="213"/>
    </row>
    <row r="11" spans="1:21" x14ac:dyDescent="0.2">
      <c r="D11" s="225" t="s">
        <v>436</v>
      </c>
      <c r="E11" s="225">
        <v>233</v>
      </c>
      <c r="F11" s="232">
        <v>0.37389000000000006</v>
      </c>
      <c r="G11" s="226"/>
      <c r="H11" s="226"/>
      <c r="I11" s="227">
        <v>1.1330000000000001E-3</v>
      </c>
      <c r="J11" s="228">
        <v>330</v>
      </c>
      <c r="K11" s="236">
        <v>55</v>
      </c>
    </row>
    <row r="12" spans="1:21" x14ac:dyDescent="0.2">
      <c r="D12" s="225" t="s">
        <v>411</v>
      </c>
      <c r="E12" s="225" t="s">
        <v>421</v>
      </c>
      <c r="F12" s="232">
        <v>5.4384000000000002E-2</v>
      </c>
      <c r="G12" s="226"/>
      <c r="H12" s="226"/>
      <c r="I12" s="227">
        <v>1.1330000000000001E-3</v>
      </c>
      <c r="J12" s="225">
        <v>48</v>
      </c>
      <c r="K12" s="230">
        <v>8</v>
      </c>
      <c r="L12" s="213"/>
      <c r="P12" s="197"/>
      <c r="Q12" s="213"/>
    </row>
    <row r="13" spans="1:21" x14ac:dyDescent="0.2">
      <c r="D13" s="225" t="s">
        <v>411</v>
      </c>
      <c r="E13" s="225">
        <v>126</v>
      </c>
      <c r="F13" s="232">
        <v>0.14275800000000002</v>
      </c>
      <c r="G13" s="226"/>
      <c r="H13" s="226"/>
      <c r="I13" s="227">
        <v>1.1330000000000001E-3</v>
      </c>
      <c r="J13" s="228">
        <v>126</v>
      </c>
      <c r="K13" s="229">
        <v>21</v>
      </c>
      <c r="L13" s="213"/>
      <c r="P13" s="197"/>
      <c r="Q13" s="213"/>
    </row>
    <row r="14" spans="1:21" x14ac:dyDescent="0.2">
      <c r="D14" s="225"/>
      <c r="E14" s="225"/>
      <c r="F14" s="226"/>
      <c r="G14" s="226"/>
      <c r="H14" s="226"/>
      <c r="I14" s="227"/>
      <c r="J14" s="228"/>
      <c r="K14" s="231" t="s">
        <v>434</v>
      </c>
      <c r="L14" s="213"/>
      <c r="P14" s="197"/>
      <c r="Q14" s="213"/>
    </row>
    <row r="15" spans="1:21" x14ac:dyDescent="0.2">
      <c r="A15" s="208"/>
      <c r="B15" s="204"/>
      <c r="C15" s="215"/>
      <c r="D15" s="204"/>
      <c r="E15" s="204"/>
      <c r="F15" s="207"/>
      <c r="G15" s="207"/>
      <c r="H15" s="207"/>
      <c r="I15" s="204"/>
      <c r="J15" s="207"/>
      <c r="K15" s="207"/>
      <c r="L15" s="212"/>
      <c r="M15" s="204"/>
      <c r="N15" s="204"/>
      <c r="O15" s="218" t="s">
        <v>435</v>
      </c>
      <c r="P15" s="207"/>
      <c r="Q15" s="212"/>
      <c r="R15" s="218" t="s">
        <v>428</v>
      </c>
      <c r="S15" s="204"/>
      <c r="T15" s="204"/>
    </row>
    <row r="16" spans="1:21" ht="38.25" x14ac:dyDescent="0.2">
      <c r="A16" s="216" t="str">
        <f>'кс-6а_2025г.'!C52</f>
        <v>Рельсы РП65 ДТ350, L=12.5 м (75 шт.)</v>
      </c>
      <c r="B16" s="210" t="s">
        <v>87</v>
      </c>
      <c r="C16" s="215">
        <v>60.75</v>
      </c>
      <c r="D16" s="204">
        <v>12.46</v>
      </c>
      <c r="E16" s="204">
        <v>30.268000000000001</v>
      </c>
      <c r="F16" s="207">
        <v>42.728000000000002</v>
      </c>
      <c r="G16" s="207"/>
      <c r="H16" s="205">
        <v>3.2440000000000002</v>
      </c>
      <c r="I16" s="204">
        <v>17.031000000000002</v>
      </c>
      <c r="J16" s="207">
        <v>20.275000000000002</v>
      </c>
      <c r="K16" s="207">
        <v>63.003</v>
      </c>
      <c r="L16" s="212"/>
      <c r="M16" s="204">
        <v>5.6769999999999996</v>
      </c>
      <c r="N16" s="204">
        <v>47.037999999999997</v>
      </c>
      <c r="O16" s="218">
        <v>4.4876000000000005</v>
      </c>
      <c r="P16" s="207">
        <v>52.714999999999996</v>
      </c>
      <c r="Q16" s="212"/>
      <c r="R16" s="218">
        <v>6.7429999999999986</v>
      </c>
      <c r="S16" s="204">
        <v>10.288000000000004</v>
      </c>
      <c r="T16" s="207">
        <v>17.031000000000002</v>
      </c>
      <c r="U16" s="234" t="s">
        <v>438</v>
      </c>
    </row>
    <row r="17" spans="1:21" x14ac:dyDescent="0.2">
      <c r="A17" s="208"/>
      <c r="B17" s="204"/>
      <c r="C17" s="215"/>
      <c r="D17" s="204"/>
      <c r="E17" s="204"/>
      <c r="F17" s="207"/>
      <c r="G17" s="207"/>
      <c r="H17" s="207"/>
      <c r="I17" s="204"/>
      <c r="J17" s="207"/>
      <c r="K17" s="207"/>
      <c r="L17" s="212"/>
      <c r="M17" s="204"/>
      <c r="N17" s="204"/>
      <c r="O17" s="204"/>
      <c r="P17" s="207"/>
      <c r="Q17" s="212"/>
      <c r="R17" s="204"/>
      <c r="S17" s="204"/>
      <c r="T17" s="204"/>
    </row>
    <row r="18" spans="1:21" ht="38.25" x14ac:dyDescent="0.2">
      <c r="A18" s="216" t="str">
        <f>'кс-6а_2025г.'!C50</f>
        <v>Накладка 1Р-65 (106 шт.)</v>
      </c>
      <c r="B18" s="210" t="s">
        <v>87</v>
      </c>
      <c r="C18" s="215">
        <v>3.18</v>
      </c>
      <c r="D18" s="204">
        <v>0.96</v>
      </c>
      <c r="E18" s="204">
        <v>1.86</v>
      </c>
      <c r="F18" s="207">
        <v>2.8200000000000003</v>
      </c>
      <c r="G18" s="207"/>
      <c r="H18" s="205">
        <v>0.24</v>
      </c>
      <c r="I18" s="204">
        <v>1.26</v>
      </c>
      <c r="J18" s="207">
        <v>1.5</v>
      </c>
      <c r="K18" s="207">
        <v>4.32</v>
      </c>
      <c r="L18" s="212"/>
      <c r="M18" s="204">
        <v>0.79</v>
      </c>
      <c r="N18" s="204">
        <v>1.534</v>
      </c>
      <c r="O18" s="204"/>
      <c r="P18" s="207">
        <v>2.3239999999999998</v>
      </c>
      <c r="Q18" s="212"/>
      <c r="R18" s="204"/>
      <c r="S18" s="204">
        <v>1.9960000000000004</v>
      </c>
      <c r="T18" s="233">
        <v>1.9960000000000004</v>
      </c>
      <c r="U18" s="234" t="s">
        <v>438</v>
      </c>
    </row>
    <row r="19" spans="1:21" x14ac:dyDescent="0.2">
      <c r="J19" s="197"/>
      <c r="K19" s="197"/>
      <c r="L19" s="213"/>
      <c r="P19" s="197"/>
      <c r="Q19" s="213"/>
    </row>
    <row r="20" spans="1:21" ht="25.5" x14ac:dyDescent="0.2">
      <c r="A20" s="216" t="str">
        <f>'кс-6а_2025г.'!C53</f>
        <v>Накладки переходные Р65/Р50 литые</v>
      </c>
      <c r="B20" s="210" t="s">
        <v>101</v>
      </c>
      <c r="C20" s="215"/>
      <c r="D20" s="204">
        <v>6</v>
      </c>
      <c r="E20" s="204">
        <v>10</v>
      </c>
      <c r="F20" s="207"/>
      <c r="G20" s="207">
        <v>1</v>
      </c>
      <c r="H20" s="207"/>
      <c r="I20" s="204"/>
      <c r="J20" s="204"/>
      <c r="K20" s="204"/>
      <c r="L20" s="215"/>
      <c r="M20" s="204"/>
      <c r="N20" s="204">
        <v>17</v>
      </c>
      <c r="O20" s="204"/>
      <c r="P20" s="204"/>
      <c r="Q20" s="215"/>
      <c r="R20" s="204"/>
      <c r="S20" s="204"/>
      <c r="T20" s="204"/>
      <c r="U20" s="204"/>
    </row>
    <row r="21" spans="1:21" x14ac:dyDescent="0.2">
      <c r="J21" s="197"/>
      <c r="K21" s="197"/>
      <c r="L21" s="213"/>
      <c r="P21" s="197"/>
      <c r="Q21" s="213"/>
    </row>
    <row r="22" spans="1:21" x14ac:dyDescent="0.2">
      <c r="J22" s="197"/>
      <c r="K22" s="197"/>
      <c r="L22" s="213"/>
      <c r="P22" s="197"/>
      <c r="Q22" s="213"/>
    </row>
    <row r="23" spans="1:21" x14ac:dyDescent="0.2">
      <c r="J23" s="197"/>
      <c r="K23" s="197"/>
      <c r="L23" s="213"/>
      <c r="P23" s="197"/>
      <c r="Q23" s="213"/>
    </row>
    <row r="24" spans="1:21" x14ac:dyDescent="0.2">
      <c r="H24" s="237"/>
      <c r="I24" s="238"/>
      <c r="J24" s="238"/>
      <c r="K24" s="238"/>
      <c r="L24" s="238"/>
      <c r="M24" s="238"/>
      <c r="P24" s="197"/>
      <c r="Q24" s="213"/>
    </row>
    <row r="25" spans="1:21" x14ac:dyDescent="0.2">
      <c r="J25" s="197"/>
      <c r="K25" s="197"/>
      <c r="L25" s="213"/>
      <c r="P25" s="197"/>
      <c r="Q25" s="213"/>
    </row>
    <row r="26" spans="1:21" x14ac:dyDescent="0.2">
      <c r="J26" s="197"/>
      <c r="K26" s="197"/>
      <c r="L26" s="213"/>
      <c r="P26" s="197"/>
      <c r="Q26" s="213"/>
    </row>
    <row r="27" spans="1:21" x14ac:dyDescent="0.2">
      <c r="J27" s="197"/>
      <c r="K27" s="197"/>
      <c r="L27" s="213"/>
      <c r="P27" s="197"/>
      <c r="Q27" s="213"/>
    </row>
  </sheetData>
  <mergeCells count="3">
    <mergeCell ref="D1:F1"/>
    <mergeCell ref="G2:I2"/>
    <mergeCell ref="M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4718-ADB9-4E68-AFDE-EEF0EA47670F}">
  <sheetPr>
    <tabColor rgb="FFFF0000"/>
    <pageSetUpPr fitToPage="1"/>
  </sheetPr>
  <dimension ref="A1:U203"/>
  <sheetViews>
    <sheetView topLeftCell="A7" zoomScale="70" zoomScaleNormal="70" workbookViewId="0">
      <pane ySplit="4" topLeftCell="A11" activePane="bottomLeft" state="frozen"/>
      <selection activeCell="A7" sqref="A7"/>
      <selection pane="bottomLeft" activeCell="G13" sqref="G13"/>
    </sheetView>
  </sheetViews>
  <sheetFormatPr defaultColWidth="9.140625" defaultRowHeight="11.25" customHeight="1" outlineLevelCol="1" x14ac:dyDescent="0.2"/>
  <cols>
    <col min="1" max="1" width="7" style="241" customWidth="1"/>
    <col min="2" max="2" width="42.28515625" style="344" customWidth="1"/>
    <col min="3" max="3" width="36.5703125" style="241" hidden="1" customWidth="1"/>
    <col min="4" max="4" width="9.5703125" style="241" customWidth="1"/>
    <col min="5" max="5" width="11.140625" style="241" customWidth="1"/>
    <col min="6" max="6" width="23.5703125" style="345" customWidth="1"/>
    <col min="7" max="7" width="22.28515625" style="345" customWidth="1"/>
    <col min="8" max="8" width="23.5703125" style="346" customWidth="1"/>
    <col min="9" max="9" width="24.140625" style="345" customWidth="1"/>
    <col min="10" max="10" width="23.5703125" style="348" customWidth="1"/>
    <col min="11" max="11" width="20.7109375" style="348" bestFit="1" customWidth="1"/>
    <col min="12" max="12" width="8.140625" style="349" customWidth="1" outlineLevel="1"/>
    <col min="13" max="15" width="9.140625" style="349" customWidth="1" outlineLevel="1"/>
    <col min="16" max="16" width="23.5703125" style="350" customWidth="1"/>
    <col min="17" max="17" width="23.5703125" style="351" hidden="1" customWidth="1"/>
    <col min="18" max="19" width="22.28515625" style="351" customWidth="1"/>
    <col min="20" max="20" width="17.85546875" style="241" customWidth="1"/>
    <col min="21" max="21" width="12.42578125" style="352" bestFit="1" customWidth="1"/>
    <col min="22" max="16384" width="9.140625" style="352"/>
  </cols>
  <sheetData>
    <row r="1" spans="1:20" s="252" customFormat="1" ht="15" x14ac:dyDescent="0.25">
      <c r="A1" s="241" t="s">
        <v>440</v>
      </c>
      <c r="B1" s="242"/>
      <c r="C1" s="243"/>
      <c r="D1" s="244"/>
      <c r="E1" s="243"/>
      <c r="F1" s="245"/>
      <c r="G1" s="245"/>
      <c r="H1" s="246"/>
      <c r="I1" s="245"/>
      <c r="J1" s="247"/>
      <c r="K1" s="247"/>
      <c r="L1" s="248"/>
      <c r="M1" s="248"/>
      <c r="N1" s="248"/>
      <c r="O1" s="248"/>
      <c r="P1" s="249"/>
      <c r="Q1" s="250"/>
      <c r="R1" s="250"/>
      <c r="S1" s="250"/>
      <c r="T1" s="251"/>
    </row>
    <row r="2" spans="1:20" s="252" customFormat="1" ht="15" x14ac:dyDescent="0.25">
      <c r="A2" s="253"/>
      <c r="B2" s="254"/>
      <c r="C2" s="253"/>
      <c r="D2" s="253"/>
      <c r="E2" s="253"/>
      <c r="F2" s="245"/>
      <c r="G2" s="245"/>
      <c r="H2" s="246"/>
      <c r="I2" s="245"/>
      <c r="J2" s="247"/>
      <c r="K2" s="247"/>
      <c r="L2" s="248"/>
      <c r="M2" s="248"/>
      <c r="N2" s="248"/>
      <c r="O2" s="248"/>
      <c r="P2" s="249"/>
      <c r="Q2" s="250"/>
      <c r="R2" s="250"/>
      <c r="S2" s="250"/>
      <c r="T2" s="251"/>
    </row>
    <row r="3" spans="1:20" s="252" customFormat="1" ht="15" x14ac:dyDescent="0.25">
      <c r="A3" s="255"/>
      <c r="B3" s="256"/>
      <c r="C3" s="255"/>
      <c r="D3" s="255"/>
      <c r="E3" s="255"/>
      <c r="F3" s="245"/>
      <c r="G3" s="245"/>
      <c r="H3" s="246"/>
      <c r="I3" s="245"/>
      <c r="J3" s="247"/>
      <c r="K3" s="247"/>
      <c r="L3" s="248"/>
      <c r="M3" s="248"/>
      <c r="N3" s="248"/>
      <c r="O3" s="248"/>
      <c r="P3" s="249"/>
      <c r="Q3" s="250"/>
      <c r="R3" s="250"/>
      <c r="S3" s="250"/>
      <c r="T3" s="251"/>
    </row>
    <row r="4" spans="1:20" s="252" customFormat="1" ht="15" x14ac:dyDescent="0.25">
      <c r="A4" s="257"/>
      <c r="B4" s="254"/>
      <c r="C4" s="253"/>
      <c r="D4" s="253"/>
      <c r="E4" s="253"/>
      <c r="F4" s="245"/>
      <c r="G4" s="245"/>
      <c r="H4" s="246"/>
      <c r="I4" s="245"/>
      <c r="J4" s="247"/>
      <c r="K4" s="247"/>
      <c r="L4" s="248"/>
      <c r="M4" s="248"/>
      <c r="N4" s="248"/>
      <c r="O4" s="248"/>
      <c r="P4" s="249"/>
      <c r="Q4" s="250"/>
      <c r="R4" s="250"/>
      <c r="S4" s="250"/>
      <c r="T4" s="251"/>
    </row>
    <row r="5" spans="1:20" s="252" customFormat="1" ht="15" customHeight="1" x14ac:dyDescent="0.25">
      <c r="A5" s="258" t="s">
        <v>441</v>
      </c>
      <c r="B5" s="259"/>
      <c r="C5" s="258"/>
      <c r="D5" s="258"/>
      <c r="E5" s="258"/>
      <c r="F5" s="245"/>
      <c r="G5" s="245"/>
      <c r="H5" s="246"/>
      <c r="I5" s="245"/>
      <c r="J5" s="247"/>
      <c r="K5" s="247"/>
      <c r="L5" s="248"/>
      <c r="M5" s="248"/>
      <c r="N5" s="248"/>
      <c r="O5" s="248"/>
      <c r="P5" s="249"/>
      <c r="Q5" s="250"/>
      <c r="R5" s="250"/>
      <c r="S5" s="250"/>
      <c r="T5" s="251"/>
    </row>
    <row r="6" spans="1:20" s="252" customFormat="1" ht="15" x14ac:dyDescent="0.25">
      <c r="A6" s="260"/>
      <c r="B6" s="261"/>
      <c r="C6" s="262"/>
      <c r="D6" s="262"/>
      <c r="E6" s="262"/>
      <c r="F6" s="245"/>
      <c r="G6" s="245"/>
      <c r="H6" s="246"/>
      <c r="I6" s="245"/>
      <c r="J6" s="247"/>
      <c r="K6" s="247"/>
      <c r="L6" s="248"/>
      <c r="M6" s="248"/>
      <c r="N6" s="248"/>
      <c r="O6" s="248"/>
      <c r="P6" s="249"/>
      <c r="Q6" s="250"/>
      <c r="R6" s="250"/>
      <c r="S6" s="250"/>
      <c r="T6" s="251"/>
    </row>
    <row r="7" spans="1:20" s="252" customFormat="1" ht="33" customHeight="1" x14ac:dyDescent="0.25">
      <c r="A7" s="424" t="s">
        <v>442</v>
      </c>
      <c r="B7" s="424"/>
      <c r="C7" s="424"/>
      <c r="D7" s="424"/>
      <c r="E7" s="424"/>
      <c r="F7" s="424"/>
      <c r="G7" s="424"/>
      <c r="H7" s="263"/>
      <c r="I7" s="263"/>
      <c r="J7" s="264"/>
      <c r="K7" s="264"/>
      <c r="L7" s="265"/>
      <c r="M7" s="265"/>
      <c r="N7" s="265"/>
      <c r="O7" s="265"/>
      <c r="P7" s="266"/>
      <c r="Q7" s="267"/>
      <c r="R7" s="267"/>
      <c r="S7" s="267"/>
      <c r="T7" s="251"/>
    </row>
    <row r="8" spans="1:20" s="252" customFormat="1" ht="21" customHeight="1" x14ac:dyDescent="0.25">
      <c r="A8" s="268" t="s">
        <v>443</v>
      </c>
      <c r="B8" s="269"/>
      <c r="C8" s="251"/>
      <c r="D8" s="251"/>
      <c r="E8" s="251"/>
      <c r="F8" s="245"/>
      <c r="G8" s="245"/>
      <c r="H8" s="246"/>
      <c r="I8" s="245"/>
      <c r="J8" s="247" t="s">
        <v>444</v>
      </c>
      <c r="K8" s="247"/>
      <c r="L8" s="248"/>
      <c r="M8" s="248"/>
      <c r="N8" s="248"/>
      <c r="O8" s="248"/>
      <c r="P8" s="249"/>
      <c r="Q8" s="250"/>
      <c r="R8" s="250"/>
      <c r="S8" s="250"/>
      <c r="T8" s="251"/>
    </row>
    <row r="9" spans="1:20" s="252" customFormat="1" ht="36" customHeight="1" x14ac:dyDescent="0.25">
      <c r="A9" s="270" t="s">
        <v>445</v>
      </c>
      <c r="B9" s="271" t="s">
        <v>446</v>
      </c>
      <c r="C9" s="270" t="s">
        <v>447</v>
      </c>
      <c r="D9" s="272" t="s">
        <v>448</v>
      </c>
      <c r="E9" s="272" t="s">
        <v>449</v>
      </c>
      <c r="F9" s="272" t="s">
        <v>450</v>
      </c>
      <c r="G9" s="272" t="s">
        <v>451</v>
      </c>
      <c r="H9" s="273" t="s">
        <v>452</v>
      </c>
      <c r="I9" s="272" t="s">
        <v>453</v>
      </c>
      <c r="J9" s="274" t="s">
        <v>454</v>
      </c>
      <c r="K9" s="274" t="s">
        <v>455</v>
      </c>
      <c r="L9" s="275" t="s">
        <v>456</v>
      </c>
      <c r="M9" s="275" t="s">
        <v>457</v>
      </c>
      <c r="N9" s="275" t="s">
        <v>458</v>
      </c>
      <c r="O9" s="275" t="s">
        <v>459</v>
      </c>
      <c r="P9" s="276" t="s">
        <v>419</v>
      </c>
      <c r="Q9" s="277" t="s">
        <v>450</v>
      </c>
      <c r="R9" s="277" t="s">
        <v>451</v>
      </c>
      <c r="S9" s="278" t="s">
        <v>460</v>
      </c>
      <c r="T9" s="279" t="s">
        <v>461</v>
      </c>
    </row>
    <row r="10" spans="1:20" s="252" customFormat="1" ht="15" customHeight="1" x14ac:dyDescent="0.25">
      <c r="A10" s="280">
        <v>1</v>
      </c>
      <c r="B10" s="280">
        <v>2</v>
      </c>
      <c r="C10" s="280">
        <v>3</v>
      </c>
      <c r="D10" s="280">
        <v>4</v>
      </c>
      <c r="E10" s="280">
        <v>5</v>
      </c>
      <c r="F10" s="281">
        <v>6</v>
      </c>
      <c r="G10" s="281">
        <v>7</v>
      </c>
      <c r="H10" s="282">
        <v>8</v>
      </c>
      <c r="I10" s="281">
        <v>7</v>
      </c>
      <c r="J10" s="283"/>
      <c r="K10" s="283"/>
      <c r="L10" s="281">
        <v>9</v>
      </c>
      <c r="M10" s="281">
        <v>10</v>
      </c>
      <c r="N10" s="281">
        <v>11</v>
      </c>
      <c r="O10" s="281">
        <v>12</v>
      </c>
      <c r="P10" s="284">
        <v>13</v>
      </c>
      <c r="Q10" s="281">
        <v>14</v>
      </c>
      <c r="R10" s="281">
        <v>15</v>
      </c>
      <c r="S10" s="285"/>
      <c r="T10" s="286"/>
    </row>
    <row r="11" spans="1:20" s="252" customFormat="1" ht="15" customHeight="1" x14ac:dyDescent="0.25">
      <c r="A11" s="287" t="s">
        <v>48</v>
      </c>
      <c r="B11" s="287"/>
      <c r="C11" s="288"/>
      <c r="D11" s="289"/>
      <c r="E11" s="289"/>
      <c r="F11" s="289"/>
      <c r="G11" s="289"/>
      <c r="H11" s="289"/>
      <c r="I11" s="289"/>
      <c r="J11" s="289"/>
      <c r="K11" s="289"/>
      <c r="L11" s="290"/>
      <c r="M11" s="290"/>
      <c r="N11" s="290"/>
      <c r="O11" s="290"/>
      <c r="P11" s="289"/>
      <c r="Q11" s="291"/>
      <c r="R11" s="289"/>
      <c r="S11" s="292"/>
      <c r="T11" s="286"/>
    </row>
    <row r="12" spans="1:20" s="252" customFormat="1" ht="45" x14ac:dyDescent="0.25">
      <c r="A12" s="293" t="s">
        <v>49</v>
      </c>
      <c r="B12" s="271" t="s">
        <v>277</v>
      </c>
      <c r="C12" s="270" t="s">
        <v>462</v>
      </c>
      <c r="D12" s="270" t="s">
        <v>57</v>
      </c>
      <c r="E12" s="294">
        <v>0.17549999999999999</v>
      </c>
      <c r="F12" s="295">
        <v>133246.1</v>
      </c>
      <c r="G12" s="295">
        <f t="shared" ref="G12:G25" si="0">E12*F12</f>
        <v>23384.690549999999</v>
      </c>
      <c r="H12" s="273">
        <v>0</v>
      </c>
      <c r="I12" s="295">
        <f>F12*H12</f>
        <v>0</v>
      </c>
      <c r="J12" s="274">
        <f t="shared" ref="J12:J57" si="1">E12-H12-S12</f>
        <v>0</v>
      </c>
      <c r="K12" s="274">
        <f>J12*F12</f>
        <v>0</v>
      </c>
      <c r="L12" s="296"/>
      <c r="M12" s="296"/>
      <c r="N12" s="296"/>
      <c r="O12" s="296"/>
      <c r="P12" s="276">
        <f>E12-H12-L12-M12-N12-O12</f>
        <v>0.17549999999999999</v>
      </c>
      <c r="Q12" s="297">
        <v>133246.1</v>
      </c>
      <c r="R12" s="297">
        <f t="shared" ref="R12:R25" si="2">P12*Q12</f>
        <v>23384.690549999999</v>
      </c>
      <c r="S12" s="298">
        <f>P12</f>
        <v>0.17549999999999999</v>
      </c>
      <c r="T12" s="299">
        <f>R12</f>
        <v>23384.690549999999</v>
      </c>
    </row>
    <row r="13" spans="1:20" s="252" customFormat="1" ht="30" x14ac:dyDescent="0.25">
      <c r="A13" s="293" t="s">
        <v>50</v>
      </c>
      <c r="B13" s="271" t="s">
        <v>51</v>
      </c>
      <c r="C13" s="270" t="s">
        <v>52</v>
      </c>
      <c r="D13" s="270" t="s">
        <v>53</v>
      </c>
      <c r="E13" s="294">
        <v>0.69040000000000001</v>
      </c>
      <c r="F13" s="295">
        <v>331195.59999999998</v>
      </c>
      <c r="G13" s="295">
        <f t="shared" si="0"/>
        <v>228657.44223999997</v>
      </c>
      <c r="H13" s="273">
        <v>0.23330000000000001</v>
      </c>
      <c r="I13" s="295">
        <f t="shared" ref="I13:I75" si="3">F13*H13</f>
        <v>77267.933479999992</v>
      </c>
      <c r="J13" s="300">
        <f t="shared" si="1"/>
        <v>0.15599999999999997</v>
      </c>
      <c r="K13" s="274">
        <f t="shared" ref="K13:K30" si="4">J13*F13</f>
        <v>51666.513599999984</v>
      </c>
      <c r="L13" s="296"/>
      <c r="M13" s="296"/>
      <c r="N13" s="296"/>
      <c r="O13" s="296"/>
      <c r="P13" s="276">
        <f t="shared" ref="P13:P25" si="5">E13-H13-L13-M13-N13-O13</f>
        <v>0.45710000000000001</v>
      </c>
      <c r="Q13" s="297">
        <v>331195.59999999998</v>
      </c>
      <c r="R13" s="297">
        <f t="shared" si="2"/>
        <v>151389.50876</v>
      </c>
      <c r="S13" s="301">
        <f>P13-0.156</f>
        <v>0.30110000000000003</v>
      </c>
      <c r="T13" s="299">
        <f>S13*F13</f>
        <v>99722.995160000006</v>
      </c>
    </row>
    <row r="14" spans="1:20" s="252" customFormat="1" ht="60" x14ac:dyDescent="0.25">
      <c r="A14" s="293" t="s">
        <v>54</v>
      </c>
      <c r="B14" s="271" t="s">
        <v>55</v>
      </c>
      <c r="C14" s="270" t="s">
        <v>56</v>
      </c>
      <c r="D14" s="270" t="s">
        <v>57</v>
      </c>
      <c r="E14" s="294">
        <v>3.7871000000000001</v>
      </c>
      <c r="F14" s="295">
        <v>24725.95</v>
      </c>
      <c r="G14" s="295">
        <f t="shared" si="0"/>
        <v>93639.645245000007</v>
      </c>
      <c r="H14" s="273">
        <v>1.7726</v>
      </c>
      <c r="I14" s="295">
        <f t="shared" si="3"/>
        <v>43829.218970000002</v>
      </c>
      <c r="J14" s="300">
        <v>1.3560000000000001</v>
      </c>
      <c r="K14" s="274">
        <f t="shared" si="4"/>
        <v>33528.388200000001</v>
      </c>
      <c r="L14" s="296"/>
      <c r="M14" s="296"/>
      <c r="N14" s="296"/>
      <c r="O14" s="296"/>
      <c r="P14" s="276">
        <f t="shared" si="5"/>
        <v>2.0145</v>
      </c>
      <c r="Q14" s="297">
        <v>24725.95</v>
      </c>
      <c r="R14" s="297">
        <f t="shared" si="2"/>
        <v>49810.426274999998</v>
      </c>
      <c r="S14" s="301">
        <f>P14-1.356</f>
        <v>0.65849999999999986</v>
      </c>
      <c r="T14" s="299">
        <f>F14*S14</f>
        <v>16282.038074999997</v>
      </c>
    </row>
    <row r="15" spans="1:20" s="252" customFormat="1" ht="30" x14ac:dyDescent="0.25">
      <c r="A15" s="293" t="s">
        <v>58</v>
      </c>
      <c r="B15" s="271" t="s">
        <v>59</v>
      </c>
      <c r="C15" s="270" t="s">
        <v>60</v>
      </c>
      <c r="D15" s="270" t="s">
        <v>57</v>
      </c>
      <c r="E15" s="294">
        <v>1.7325999999999999</v>
      </c>
      <c r="F15" s="295">
        <v>22997.55</v>
      </c>
      <c r="G15" s="295">
        <f t="shared" si="0"/>
        <v>39845.555129999993</v>
      </c>
      <c r="H15" s="273">
        <v>0.84379999999999999</v>
      </c>
      <c r="I15" s="295">
        <f t="shared" si="3"/>
        <v>19405.332689999999</v>
      </c>
      <c r="J15" s="300">
        <f t="shared" si="1"/>
        <v>0.56459999999999999</v>
      </c>
      <c r="K15" s="274">
        <f t="shared" si="4"/>
        <v>12984.416729999999</v>
      </c>
      <c r="L15" s="296"/>
      <c r="M15" s="296"/>
      <c r="N15" s="296"/>
      <c r="O15" s="296"/>
      <c r="P15" s="276">
        <f t="shared" si="5"/>
        <v>0.88879999999999992</v>
      </c>
      <c r="Q15" s="297">
        <v>22997.55</v>
      </c>
      <c r="R15" s="297">
        <f t="shared" si="2"/>
        <v>20440.222439999998</v>
      </c>
      <c r="S15" s="285">
        <v>0.32419999999999999</v>
      </c>
      <c r="T15" s="299">
        <f>S15*F15</f>
        <v>7455.8057099999996</v>
      </c>
    </row>
    <row r="16" spans="1:20" s="252" customFormat="1" ht="30" x14ac:dyDescent="0.25">
      <c r="A16" s="293" t="s">
        <v>61</v>
      </c>
      <c r="B16" s="271" t="s">
        <v>62</v>
      </c>
      <c r="C16" s="270" t="s">
        <v>63</v>
      </c>
      <c r="D16" s="270" t="s">
        <v>57</v>
      </c>
      <c r="E16" s="294">
        <v>1.7325999999999999</v>
      </c>
      <c r="F16" s="295">
        <v>189045.71</v>
      </c>
      <c r="G16" s="295">
        <f t="shared" si="0"/>
        <v>327540.59714599996</v>
      </c>
      <c r="H16" s="273">
        <v>0.84379999999999999</v>
      </c>
      <c r="I16" s="295">
        <f t="shared" si="3"/>
        <v>159516.77009799998</v>
      </c>
      <c r="J16" s="300">
        <f t="shared" si="1"/>
        <v>0.56459999999999999</v>
      </c>
      <c r="K16" s="274">
        <f t="shared" si="4"/>
        <v>106735.207866</v>
      </c>
      <c r="L16" s="296"/>
      <c r="M16" s="296"/>
      <c r="N16" s="296"/>
      <c r="O16" s="296"/>
      <c r="P16" s="276">
        <f t="shared" si="5"/>
        <v>0.88879999999999992</v>
      </c>
      <c r="Q16" s="297">
        <v>189045.71</v>
      </c>
      <c r="R16" s="297">
        <f t="shared" si="2"/>
        <v>168023.82704799998</v>
      </c>
      <c r="S16" s="285">
        <f>P16-0.5646</f>
        <v>0.32419999999999993</v>
      </c>
      <c r="T16" s="299">
        <f>S16*F16</f>
        <v>61288.619181999988</v>
      </c>
    </row>
    <row r="17" spans="1:21" s="252" customFormat="1" ht="30" x14ac:dyDescent="0.25">
      <c r="A17" s="293" t="s">
        <v>64</v>
      </c>
      <c r="B17" s="271" t="s">
        <v>65</v>
      </c>
      <c r="C17" s="270" t="s">
        <v>463</v>
      </c>
      <c r="D17" s="270" t="s">
        <v>67</v>
      </c>
      <c r="E17" s="302">
        <v>218.30799999999999</v>
      </c>
      <c r="F17" s="295">
        <v>7726.29</v>
      </c>
      <c r="G17" s="295">
        <f t="shared" si="0"/>
        <v>1686710.91732</v>
      </c>
      <c r="H17" s="273">
        <v>106.3188</v>
      </c>
      <c r="I17" s="295">
        <f t="shared" si="3"/>
        <v>821449.88125199999</v>
      </c>
      <c r="J17" s="300">
        <f t="shared" si="1"/>
        <v>71.180000000000007</v>
      </c>
      <c r="K17" s="274">
        <f t="shared" si="4"/>
        <v>549957.32220000005</v>
      </c>
      <c r="L17" s="296"/>
      <c r="M17" s="296"/>
      <c r="N17" s="296"/>
      <c r="O17" s="296"/>
      <c r="P17" s="276">
        <f t="shared" si="5"/>
        <v>111.9892</v>
      </c>
      <c r="Q17" s="297">
        <v>7726.29</v>
      </c>
      <c r="R17" s="297">
        <f t="shared" si="2"/>
        <v>865261.03606800002</v>
      </c>
      <c r="S17" s="285">
        <f>P17-71.18</f>
        <v>40.80919999999999</v>
      </c>
      <c r="T17" s="299">
        <f>S17*F17</f>
        <v>315303.7138679999</v>
      </c>
    </row>
    <row r="18" spans="1:21" s="252" customFormat="1" ht="60" x14ac:dyDescent="0.25">
      <c r="A18" s="303" t="s">
        <v>68</v>
      </c>
      <c r="B18" s="304" t="s">
        <v>69</v>
      </c>
      <c r="C18" s="305" t="s">
        <v>70</v>
      </c>
      <c r="D18" s="305" t="s">
        <v>53</v>
      </c>
      <c r="E18" s="306">
        <v>0.36870000000000003</v>
      </c>
      <c r="F18" s="307">
        <v>5173696.57</v>
      </c>
      <c r="G18" s="295">
        <f t="shared" si="0"/>
        <v>1907541.9253590002</v>
      </c>
      <c r="H18" s="308">
        <v>0.23327999999999999</v>
      </c>
      <c r="I18" s="295">
        <f t="shared" si="3"/>
        <v>1206919.9358496</v>
      </c>
      <c r="J18" s="300">
        <f t="shared" si="1"/>
        <v>0.156</v>
      </c>
      <c r="K18" s="274">
        <f t="shared" si="4"/>
        <v>807096.66492000001</v>
      </c>
      <c r="L18" s="309"/>
      <c r="M18" s="309"/>
      <c r="N18" s="309"/>
      <c r="O18" s="309"/>
      <c r="P18" s="276">
        <f t="shared" si="5"/>
        <v>0.13542000000000004</v>
      </c>
      <c r="Q18" s="310">
        <f>F18</f>
        <v>5173696.57</v>
      </c>
      <c r="R18" s="297">
        <f t="shared" si="2"/>
        <v>700621.98950940021</v>
      </c>
      <c r="S18" s="298">
        <f>P18-0.156</f>
        <v>-2.0579999999999959E-2</v>
      </c>
      <c r="T18" s="299">
        <f t="shared" ref="T18:T23" si="6">F18*S18</f>
        <v>-106474.6754105998</v>
      </c>
    </row>
    <row r="19" spans="1:21" s="252" customFormat="1" ht="30" x14ac:dyDescent="0.25">
      <c r="A19" s="293" t="s">
        <v>78</v>
      </c>
      <c r="B19" s="271" t="s">
        <v>79</v>
      </c>
      <c r="C19" s="270" t="s">
        <v>464</v>
      </c>
      <c r="D19" s="270" t="s">
        <v>74</v>
      </c>
      <c r="E19" s="311">
        <v>694</v>
      </c>
      <c r="F19" s="295">
        <v>16989.59</v>
      </c>
      <c r="G19" s="295">
        <f t="shared" si="0"/>
        <v>11790775.460000001</v>
      </c>
      <c r="H19" s="273">
        <v>392</v>
      </c>
      <c r="I19" s="295">
        <f t="shared" si="3"/>
        <v>6659919.2800000003</v>
      </c>
      <c r="J19" s="300">
        <f t="shared" si="1"/>
        <v>278</v>
      </c>
      <c r="K19" s="274">
        <f t="shared" si="4"/>
        <v>4723106.0200000005</v>
      </c>
      <c r="L19" s="296"/>
      <c r="M19" s="296"/>
      <c r="N19" s="296"/>
      <c r="O19" s="296"/>
      <c r="P19" s="276">
        <f t="shared" si="5"/>
        <v>302</v>
      </c>
      <c r="Q19" s="297">
        <v>16989.59</v>
      </c>
      <c r="R19" s="297">
        <f t="shared" si="2"/>
        <v>5130856.18</v>
      </c>
      <c r="S19" s="285">
        <v>24</v>
      </c>
      <c r="T19" s="299">
        <f t="shared" si="6"/>
        <v>407750.16000000003</v>
      </c>
    </row>
    <row r="20" spans="1:21" s="252" customFormat="1" ht="30" x14ac:dyDescent="0.25">
      <c r="A20" s="293" t="s">
        <v>85</v>
      </c>
      <c r="B20" s="304" t="s">
        <v>86</v>
      </c>
      <c r="C20" s="270" t="s">
        <v>465</v>
      </c>
      <c r="D20" s="270" t="s">
        <v>87</v>
      </c>
      <c r="E20" s="302">
        <v>0.16500000000000001</v>
      </c>
      <c r="F20" s="295">
        <v>343465.33</v>
      </c>
      <c r="G20" s="295">
        <f t="shared" si="0"/>
        <v>56671.779450000002</v>
      </c>
      <c r="H20" s="273">
        <v>0.16500000000000001</v>
      </c>
      <c r="I20" s="295">
        <f t="shared" si="3"/>
        <v>56671.779450000002</v>
      </c>
      <c r="J20" s="300">
        <f t="shared" si="1"/>
        <v>0.40600000000000003</v>
      </c>
      <c r="K20" s="274">
        <f t="shared" si="4"/>
        <v>139446.92398000002</v>
      </c>
      <c r="L20" s="296"/>
      <c r="M20" s="296"/>
      <c r="N20" s="296"/>
      <c r="O20" s="296"/>
      <c r="P20" s="276">
        <f t="shared" si="5"/>
        <v>0</v>
      </c>
      <c r="Q20" s="297">
        <v>343465.33</v>
      </c>
      <c r="R20" s="297">
        <f t="shared" si="2"/>
        <v>0</v>
      </c>
      <c r="S20" s="298">
        <f>P20-0.406</f>
        <v>-0.40600000000000003</v>
      </c>
      <c r="T20" s="299">
        <f t="shared" si="6"/>
        <v>-139446.92398000002</v>
      </c>
    </row>
    <row r="21" spans="1:21" s="252" customFormat="1" ht="30" x14ac:dyDescent="0.25">
      <c r="A21" s="293" t="s">
        <v>91</v>
      </c>
      <c r="B21" s="271" t="s">
        <v>92</v>
      </c>
      <c r="C21" s="270" t="s">
        <v>464</v>
      </c>
      <c r="D21" s="270" t="s">
        <v>87</v>
      </c>
      <c r="E21" s="312">
        <v>2.2200000000000002</v>
      </c>
      <c r="F21" s="295">
        <v>463535.63</v>
      </c>
      <c r="G21" s="295">
        <f t="shared" si="0"/>
        <v>1029049.0986000001</v>
      </c>
      <c r="H21" s="273">
        <v>1.86</v>
      </c>
      <c r="I21" s="295">
        <f t="shared" si="3"/>
        <v>862176.2718000001</v>
      </c>
      <c r="J21" s="300">
        <f t="shared" si="1"/>
        <v>1.5</v>
      </c>
      <c r="K21" s="274">
        <f t="shared" si="4"/>
        <v>695303.44500000007</v>
      </c>
      <c r="L21" s="296"/>
      <c r="M21" s="296"/>
      <c r="N21" s="296"/>
      <c r="O21" s="296"/>
      <c r="P21" s="276">
        <f t="shared" si="5"/>
        <v>0.3600000000000001</v>
      </c>
      <c r="Q21" s="297">
        <v>463535.63</v>
      </c>
      <c r="R21" s="297">
        <f t="shared" si="2"/>
        <v>166872.82680000004</v>
      </c>
      <c r="S21" s="313">
        <f>P21-1.5</f>
        <v>-1.1399999999999999</v>
      </c>
      <c r="T21" s="299">
        <f t="shared" si="6"/>
        <v>-528430.61819999991</v>
      </c>
    </row>
    <row r="22" spans="1:21" s="252" customFormat="1" ht="30" x14ac:dyDescent="0.25">
      <c r="A22" s="293" t="s">
        <v>97</v>
      </c>
      <c r="B22" s="271" t="s">
        <v>98</v>
      </c>
      <c r="C22" s="270" t="s">
        <v>464</v>
      </c>
      <c r="D22" s="270" t="s">
        <v>87</v>
      </c>
      <c r="E22" s="312">
        <v>48.29</v>
      </c>
      <c r="F22" s="295">
        <v>216015.91</v>
      </c>
      <c r="G22" s="295">
        <f t="shared" si="0"/>
        <v>10431408.2939</v>
      </c>
      <c r="H22" s="273">
        <v>30.268000000000001</v>
      </c>
      <c r="I22" s="295">
        <f t="shared" si="3"/>
        <v>6538369.5638800003</v>
      </c>
      <c r="J22" s="300">
        <f t="shared" si="1"/>
        <v>20.302</v>
      </c>
      <c r="K22" s="274">
        <f t="shared" si="4"/>
        <v>4385555.0048200004</v>
      </c>
      <c r="L22" s="296"/>
      <c r="M22" s="296"/>
      <c r="N22" s="296"/>
      <c r="O22" s="296"/>
      <c r="P22" s="276">
        <f t="shared" si="5"/>
        <v>18.021999999999998</v>
      </c>
      <c r="Q22" s="297">
        <v>216015.91</v>
      </c>
      <c r="R22" s="297">
        <f t="shared" si="2"/>
        <v>3893038.7300199997</v>
      </c>
      <c r="S22" s="285">
        <v>-2.2799999999999998</v>
      </c>
      <c r="T22" s="299">
        <f t="shared" si="6"/>
        <v>-492516.27479999996</v>
      </c>
    </row>
    <row r="23" spans="1:21" s="252" customFormat="1" ht="30" x14ac:dyDescent="0.25">
      <c r="A23" s="293" t="s">
        <v>99</v>
      </c>
      <c r="B23" s="271" t="s">
        <v>100</v>
      </c>
      <c r="C23" s="270" t="s">
        <v>465</v>
      </c>
      <c r="D23" s="270" t="s">
        <v>101</v>
      </c>
      <c r="E23" s="311">
        <v>10</v>
      </c>
      <c r="F23" s="295">
        <v>20387.59</v>
      </c>
      <c r="G23" s="295">
        <f t="shared" si="0"/>
        <v>203875.9</v>
      </c>
      <c r="H23" s="273">
        <v>10</v>
      </c>
      <c r="I23" s="295">
        <f t="shared" si="3"/>
        <v>203875.9</v>
      </c>
      <c r="J23" s="300">
        <f t="shared" si="1"/>
        <v>1</v>
      </c>
      <c r="K23" s="274">
        <f t="shared" si="4"/>
        <v>20387.59</v>
      </c>
      <c r="L23" s="296"/>
      <c r="M23" s="296"/>
      <c r="N23" s="296"/>
      <c r="O23" s="296"/>
      <c r="P23" s="276">
        <f t="shared" si="5"/>
        <v>0</v>
      </c>
      <c r="Q23" s="297">
        <v>20387.59</v>
      </c>
      <c r="R23" s="297">
        <f t="shared" si="2"/>
        <v>0</v>
      </c>
      <c r="S23" s="285">
        <v>-1</v>
      </c>
      <c r="T23" s="299">
        <f t="shared" si="6"/>
        <v>-20387.59</v>
      </c>
    </row>
    <row r="24" spans="1:21" s="252" customFormat="1" ht="45" x14ac:dyDescent="0.25">
      <c r="A24" s="293" t="s">
        <v>106</v>
      </c>
      <c r="B24" s="271" t="s">
        <v>292</v>
      </c>
      <c r="C24" s="270" t="s">
        <v>466</v>
      </c>
      <c r="D24" s="270" t="s">
        <v>294</v>
      </c>
      <c r="E24" s="312">
        <v>6.84</v>
      </c>
      <c r="F24" s="295">
        <v>486.5</v>
      </c>
      <c r="G24" s="295">
        <f t="shared" si="0"/>
        <v>3327.66</v>
      </c>
      <c r="H24" s="273">
        <v>0</v>
      </c>
      <c r="I24" s="295">
        <f t="shared" si="3"/>
        <v>0</v>
      </c>
      <c r="J24" s="274">
        <f t="shared" si="1"/>
        <v>0</v>
      </c>
      <c r="K24" s="274">
        <f t="shared" si="4"/>
        <v>0</v>
      </c>
      <c r="L24" s="296"/>
      <c r="M24" s="296"/>
      <c r="N24" s="296"/>
      <c r="O24" s="296"/>
      <c r="P24" s="276">
        <f t="shared" si="5"/>
        <v>6.84</v>
      </c>
      <c r="Q24" s="297">
        <v>486.5</v>
      </c>
      <c r="R24" s="297">
        <f t="shared" si="2"/>
        <v>3327.66</v>
      </c>
      <c r="S24" s="285">
        <f>P24</f>
        <v>6.84</v>
      </c>
      <c r="T24" s="299">
        <f>S24*F24</f>
        <v>3327.66</v>
      </c>
      <c r="U24" s="314" t="s">
        <v>467</v>
      </c>
    </row>
    <row r="25" spans="1:21" s="252" customFormat="1" ht="41.25" customHeight="1" x14ac:dyDescent="0.25">
      <c r="A25" s="293" t="s">
        <v>102</v>
      </c>
      <c r="B25" s="271" t="s">
        <v>103</v>
      </c>
      <c r="C25" s="270" t="s">
        <v>104</v>
      </c>
      <c r="D25" s="270" t="s">
        <v>105</v>
      </c>
      <c r="E25" s="315">
        <v>0.16603999999999999</v>
      </c>
      <c r="F25" s="295">
        <v>3239779.31</v>
      </c>
      <c r="G25" s="295">
        <f t="shared" si="0"/>
        <v>537932.95663239993</v>
      </c>
      <c r="H25" s="316">
        <v>9.4820000000000002E-2</v>
      </c>
      <c r="I25" s="295">
        <f t="shared" si="3"/>
        <v>307195.8741742</v>
      </c>
      <c r="J25" s="300">
        <f t="shared" si="1"/>
        <v>6.3519999999999993E-2</v>
      </c>
      <c r="K25" s="274">
        <f t="shared" si="4"/>
        <v>205790.78177119998</v>
      </c>
      <c r="L25" s="317"/>
      <c r="M25" s="317"/>
      <c r="N25" s="317"/>
      <c r="O25" s="317"/>
      <c r="P25" s="276">
        <f t="shared" si="5"/>
        <v>7.1219999999999992E-2</v>
      </c>
      <c r="Q25" s="297">
        <v>3240083</v>
      </c>
      <c r="R25" s="297">
        <f t="shared" si="2"/>
        <v>230758.71125999998</v>
      </c>
      <c r="S25" s="285">
        <v>7.7000000000000002E-3</v>
      </c>
      <c r="T25" s="299">
        <f>S25*F25</f>
        <v>24946.300687000003</v>
      </c>
    </row>
    <row r="26" spans="1:21" s="252" customFormat="1" ht="15" x14ac:dyDescent="0.25">
      <c r="A26" s="318" t="s">
        <v>296</v>
      </c>
      <c r="B26" s="318"/>
      <c r="C26" s="288"/>
      <c r="D26" s="288"/>
      <c r="E26" s="288"/>
      <c r="F26" s="319"/>
      <c r="G26" s="319"/>
      <c r="H26" s="320"/>
      <c r="I26" s="320"/>
      <c r="J26" s="320"/>
      <c r="K26" s="320"/>
      <c r="L26" s="290"/>
      <c r="M26" s="290"/>
      <c r="N26" s="290"/>
      <c r="O26" s="290"/>
      <c r="P26" s="320"/>
      <c r="Q26" s="291"/>
      <c r="R26" s="320"/>
      <c r="S26" s="292"/>
      <c r="T26" s="286"/>
    </row>
    <row r="27" spans="1:21" s="252" customFormat="1" ht="75" x14ac:dyDescent="0.25">
      <c r="A27" s="293" t="s">
        <v>107</v>
      </c>
      <c r="B27" s="271" t="s">
        <v>108</v>
      </c>
      <c r="C27" s="305" t="s">
        <v>109</v>
      </c>
      <c r="D27" s="270" t="s">
        <v>110</v>
      </c>
      <c r="E27" s="302">
        <v>693.44200000000001</v>
      </c>
      <c r="F27" s="295">
        <v>64.069999999999993</v>
      </c>
      <c r="G27" s="295">
        <f>E27*F27</f>
        <v>44428.828939999992</v>
      </c>
      <c r="H27" s="273">
        <v>310.20549999999997</v>
      </c>
      <c r="I27" s="295">
        <f t="shared" si="3"/>
        <v>19874.866384999998</v>
      </c>
      <c r="J27" s="300">
        <f t="shared" si="1"/>
        <v>207.55</v>
      </c>
      <c r="K27" s="274">
        <f t="shared" si="4"/>
        <v>13297.728499999999</v>
      </c>
      <c r="L27" s="296"/>
      <c r="M27" s="296"/>
      <c r="N27" s="296"/>
      <c r="O27" s="296"/>
      <c r="P27" s="276">
        <f t="shared" ref="P27:P30" si="7">E27-H27-L27-M27-N27-O27</f>
        <v>383.23650000000004</v>
      </c>
      <c r="Q27" s="297">
        <v>64.069999999999993</v>
      </c>
      <c r="R27" s="297">
        <f>P27*Q27</f>
        <v>24553.962554999998</v>
      </c>
      <c r="S27" s="285">
        <f>P27-207.55</f>
        <v>175.68650000000002</v>
      </c>
      <c r="T27" s="299">
        <f>S27*F27</f>
        <v>11256.234055000001</v>
      </c>
    </row>
    <row r="28" spans="1:21" s="252" customFormat="1" ht="60" x14ac:dyDescent="0.25">
      <c r="A28" s="293" t="s">
        <v>119</v>
      </c>
      <c r="B28" s="271" t="s">
        <v>298</v>
      </c>
      <c r="C28" s="270" t="s">
        <v>167</v>
      </c>
      <c r="D28" s="270" t="s">
        <v>110</v>
      </c>
      <c r="E28" s="312">
        <v>86.37</v>
      </c>
      <c r="F28" s="295">
        <v>163.91</v>
      </c>
      <c r="G28" s="295">
        <f>E28*F28</f>
        <v>14156.9067</v>
      </c>
      <c r="H28" s="273">
        <v>0</v>
      </c>
      <c r="I28" s="295">
        <f t="shared" si="3"/>
        <v>0</v>
      </c>
      <c r="J28" s="274">
        <f t="shared" si="1"/>
        <v>0</v>
      </c>
      <c r="K28" s="274">
        <f t="shared" si="4"/>
        <v>0</v>
      </c>
      <c r="L28" s="296"/>
      <c r="M28" s="296"/>
      <c r="N28" s="296"/>
      <c r="O28" s="296"/>
      <c r="P28" s="276">
        <f t="shared" si="7"/>
        <v>86.37</v>
      </c>
      <c r="Q28" s="297">
        <v>163.91</v>
      </c>
      <c r="R28" s="297">
        <f>P28*Q28</f>
        <v>14156.9067</v>
      </c>
      <c r="S28" s="285">
        <f>P28</f>
        <v>86.37</v>
      </c>
      <c r="T28" s="299">
        <f>S28*F28</f>
        <v>14156.9067</v>
      </c>
    </row>
    <row r="29" spans="1:21" s="252" customFormat="1" ht="45" x14ac:dyDescent="0.25">
      <c r="A29" s="293" t="s">
        <v>121</v>
      </c>
      <c r="B29" s="271" t="s">
        <v>300</v>
      </c>
      <c r="C29" s="270" t="s">
        <v>170</v>
      </c>
      <c r="D29" s="270" t="s">
        <v>110</v>
      </c>
      <c r="E29" s="312">
        <v>133.68</v>
      </c>
      <c r="F29" s="295">
        <v>212.53</v>
      </c>
      <c r="G29" s="295">
        <f>E29*F29</f>
        <v>28411.010400000003</v>
      </c>
      <c r="H29" s="273">
        <v>0</v>
      </c>
      <c r="I29" s="295">
        <f t="shared" si="3"/>
        <v>0</v>
      </c>
      <c r="J29" s="274">
        <f t="shared" si="1"/>
        <v>0</v>
      </c>
      <c r="K29" s="274">
        <f t="shared" si="4"/>
        <v>0</v>
      </c>
      <c r="L29" s="296"/>
      <c r="M29" s="296"/>
      <c r="N29" s="296"/>
      <c r="O29" s="296"/>
      <c r="P29" s="276">
        <f t="shared" si="7"/>
        <v>133.68</v>
      </c>
      <c r="Q29" s="297">
        <v>212.53</v>
      </c>
      <c r="R29" s="297">
        <f>P29*Q29</f>
        <v>28411.010400000003</v>
      </c>
      <c r="S29" s="285">
        <f>P29</f>
        <v>133.68</v>
      </c>
      <c r="T29" s="299">
        <f>S29*F29</f>
        <v>28411.010400000003</v>
      </c>
    </row>
    <row r="30" spans="1:21" s="252" customFormat="1" ht="60" x14ac:dyDescent="0.25">
      <c r="A30" s="293" t="s">
        <v>111</v>
      </c>
      <c r="B30" s="271" t="s">
        <v>112</v>
      </c>
      <c r="C30" s="270" t="s">
        <v>113</v>
      </c>
      <c r="D30" s="270" t="s">
        <v>110</v>
      </c>
      <c r="E30" s="302">
        <v>913.49199999999996</v>
      </c>
      <c r="F30" s="295">
        <v>77.849999999999994</v>
      </c>
      <c r="G30" s="295">
        <f>E30*F30</f>
        <v>71115.352199999994</v>
      </c>
      <c r="H30" s="273">
        <v>310.20549999999997</v>
      </c>
      <c r="I30" s="295">
        <f t="shared" si="3"/>
        <v>24149.498174999997</v>
      </c>
      <c r="J30" s="300">
        <f t="shared" si="1"/>
        <v>207.55</v>
      </c>
      <c r="K30" s="274">
        <f t="shared" si="4"/>
        <v>16157.7675</v>
      </c>
      <c r="L30" s="296"/>
      <c r="M30" s="296"/>
      <c r="N30" s="296"/>
      <c r="O30" s="296"/>
      <c r="P30" s="276">
        <f t="shared" si="7"/>
        <v>603.28649999999993</v>
      </c>
      <c r="Q30" s="297">
        <v>77.849999999999994</v>
      </c>
      <c r="R30" s="297">
        <f>P30*Q30</f>
        <v>46965.854024999993</v>
      </c>
      <c r="S30" s="285">
        <f>P30-207.55</f>
        <v>395.73649999999992</v>
      </c>
      <c r="T30" s="299">
        <f>S30*F30</f>
        <v>30808.086524999992</v>
      </c>
    </row>
    <row r="31" spans="1:21" s="252" customFormat="1" ht="15" x14ac:dyDescent="0.25">
      <c r="A31" s="321"/>
      <c r="B31" s="322" t="s">
        <v>468</v>
      </c>
      <c r="C31" s="321"/>
      <c r="D31" s="321"/>
      <c r="E31" s="321"/>
      <c r="F31" s="323"/>
      <c r="G31" s="324">
        <f>SUM(G12:G30)</f>
        <v>28518474.019812405</v>
      </c>
      <c r="H31" s="324"/>
      <c r="I31" s="324">
        <f t="shared" ref="I31" si="8">SUM(I12:I30)</f>
        <v>17000622.106203802</v>
      </c>
      <c r="J31" s="324"/>
      <c r="K31" s="324">
        <f t="shared" ref="K31" si="9">SUM(K12:K30)</f>
        <v>11761013.775087202</v>
      </c>
      <c r="L31" s="324"/>
      <c r="M31" s="324"/>
      <c r="N31" s="324"/>
      <c r="O31" s="324"/>
      <c r="P31" s="324"/>
      <c r="Q31" s="325"/>
      <c r="R31" s="324">
        <f t="shared" ref="R31" si="10">SUM(R12:R30)</f>
        <v>11517873.5424104</v>
      </c>
      <c r="S31" s="326"/>
      <c r="T31" s="286"/>
      <c r="U31" s="327"/>
    </row>
    <row r="32" spans="1:21" s="252" customFormat="1" ht="15" x14ac:dyDescent="0.25">
      <c r="A32" s="287" t="s">
        <v>303</v>
      </c>
      <c r="B32" s="287"/>
      <c r="C32" s="288"/>
      <c r="D32" s="287"/>
      <c r="E32" s="287"/>
      <c r="F32" s="287"/>
      <c r="G32" s="287"/>
      <c r="H32" s="287"/>
      <c r="I32" s="287"/>
      <c r="J32" s="287"/>
      <c r="K32" s="287"/>
      <c r="L32" s="328"/>
      <c r="M32" s="328"/>
      <c r="N32" s="328"/>
      <c r="O32" s="328"/>
      <c r="P32" s="287"/>
      <c r="Q32" s="329"/>
      <c r="R32" s="287"/>
      <c r="S32" s="330"/>
      <c r="T32" s="299"/>
    </row>
    <row r="33" spans="1:20" s="252" customFormat="1" ht="45" x14ac:dyDescent="0.25">
      <c r="A33" s="293" t="s">
        <v>124</v>
      </c>
      <c r="B33" s="271" t="s">
        <v>116</v>
      </c>
      <c r="C33" s="270" t="s">
        <v>117</v>
      </c>
      <c r="D33" s="270" t="s">
        <v>118</v>
      </c>
      <c r="E33" s="311">
        <v>1</v>
      </c>
      <c r="F33" s="295">
        <v>55847.66</v>
      </c>
      <c r="G33" s="295">
        <f>E33*F33</f>
        <v>55847.66</v>
      </c>
      <c r="H33" s="273">
        <v>0</v>
      </c>
      <c r="I33" s="295">
        <f t="shared" si="3"/>
        <v>0</v>
      </c>
      <c r="J33" s="274">
        <f t="shared" si="1"/>
        <v>0</v>
      </c>
      <c r="K33" s="274">
        <f t="shared" ref="K33:K36" si="11">J33*F33</f>
        <v>0</v>
      </c>
      <c r="L33" s="296"/>
      <c r="M33" s="296"/>
      <c r="N33" s="296"/>
      <c r="O33" s="296"/>
      <c r="P33" s="276">
        <f t="shared" ref="P33:P36" si="12">E33-H33-L33-M33-N33-O33</f>
        <v>1</v>
      </c>
      <c r="Q33" s="297">
        <v>55847.66</v>
      </c>
      <c r="R33" s="297">
        <f>P33*Q33</f>
        <v>55847.66</v>
      </c>
      <c r="S33" s="297">
        <f>P33</f>
        <v>1</v>
      </c>
      <c r="T33" s="331">
        <f>R33</f>
        <v>55847.66</v>
      </c>
    </row>
    <row r="34" spans="1:20" s="252" customFormat="1" ht="30" x14ac:dyDescent="0.25">
      <c r="A34" s="293" t="s">
        <v>126</v>
      </c>
      <c r="B34" s="271" t="s">
        <v>305</v>
      </c>
      <c r="C34" s="270" t="s">
        <v>167</v>
      </c>
      <c r="D34" s="270" t="s">
        <v>110</v>
      </c>
      <c r="E34" s="312">
        <v>8.6199999999999992</v>
      </c>
      <c r="F34" s="295">
        <v>163.89</v>
      </c>
      <c r="G34" s="295">
        <f>E34*F34</f>
        <v>1412.7317999999998</v>
      </c>
      <c r="H34" s="273">
        <v>0</v>
      </c>
      <c r="I34" s="295">
        <f t="shared" si="3"/>
        <v>0</v>
      </c>
      <c r="J34" s="274">
        <f t="shared" si="1"/>
        <v>0</v>
      </c>
      <c r="K34" s="274">
        <f t="shared" si="11"/>
        <v>0</v>
      </c>
      <c r="L34" s="296"/>
      <c r="M34" s="296"/>
      <c r="N34" s="296"/>
      <c r="O34" s="296"/>
      <c r="P34" s="276">
        <f t="shared" si="12"/>
        <v>8.6199999999999992</v>
      </c>
      <c r="Q34" s="297">
        <v>163.89</v>
      </c>
      <c r="R34" s="297">
        <f>P34*Q34</f>
        <v>1412.7317999999998</v>
      </c>
      <c r="S34" s="297">
        <f t="shared" ref="S34:S36" si="13">P34</f>
        <v>8.6199999999999992</v>
      </c>
      <c r="T34" s="331">
        <f t="shared" ref="T34:T36" si="14">R34</f>
        <v>1412.7317999999998</v>
      </c>
    </row>
    <row r="35" spans="1:20" s="252" customFormat="1" ht="30" x14ac:dyDescent="0.25">
      <c r="A35" s="293" t="s">
        <v>130</v>
      </c>
      <c r="B35" s="271" t="s">
        <v>306</v>
      </c>
      <c r="C35" s="270" t="s">
        <v>170</v>
      </c>
      <c r="D35" s="270" t="s">
        <v>110</v>
      </c>
      <c r="E35" s="312">
        <v>5.04</v>
      </c>
      <c r="F35" s="295">
        <v>212.53</v>
      </c>
      <c r="G35" s="295">
        <f>E35*F35</f>
        <v>1071.1512</v>
      </c>
      <c r="H35" s="273">
        <v>0</v>
      </c>
      <c r="I35" s="295">
        <f t="shared" si="3"/>
        <v>0</v>
      </c>
      <c r="J35" s="274">
        <f t="shared" si="1"/>
        <v>0</v>
      </c>
      <c r="K35" s="274">
        <f t="shared" si="11"/>
        <v>0</v>
      </c>
      <c r="L35" s="296"/>
      <c r="M35" s="296"/>
      <c r="N35" s="296"/>
      <c r="O35" s="296"/>
      <c r="P35" s="276">
        <f t="shared" si="12"/>
        <v>5.04</v>
      </c>
      <c r="Q35" s="297">
        <v>212.53</v>
      </c>
      <c r="R35" s="297">
        <f>P35*Q35</f>
        <v>1071.1512</v>
      </c>
      <c r="S35" s="297">
        <f t="shared" si="13"/>
        <v>5.04</v>
      </c>
      <c r="T35" s="331">
        <f t="shared" si="14"/>
        <v>1071.1512</v>
      </c>
    </row>
    <row r="36" spans="1:20" s="252" customFormat="1" ht="60" x14ac:dyDescent="0.25">
      <c r="A36" s="293" t="s">
        <v>135</v>
      </c>
      <c r="B36" s="271" t="s">
        <v>112</v>
      </c>
      <c r="C36" s="270" t="s">
        <v>113</v>
      </c>
      <c r="D36" s="270" t="s">
        <v>110</v>
      </c>
      <c r="E36" s="312">
        <v>13.66</v>
      </c>
      <c r="F36" s="295">
        <v>77.849999999999994</v>
      </c>
      <c r="G36" s="295">
        <f>E36*F36</f>
        <v>1063.431</v>
      </c>
      <c r="H36" s="273">
        <v>0</v>
      </c>
      <c r="I36" s="295">
        <f t="shared" si="3"/>
        <v>0</v>
      </c>
      <c r="J36" s="274">
        <f t="shared" si="1"/>
        <v>0</v>
      </c>
      <c r="K36" s="274">
        <f t="shared" si="11"/>
        <v>0</v>
      </c>
      <c r="L36" s="296"/>
      <c r="M36" s="296"/>
      <c r="N36" s="296"/>
      <c r="O36" s="296"/>
      <c r="P36" s="276">
        <f t="shared" si="12"/>
        <v>13.66</v>
      </c>
      <c r="Q36" s="297">
        <v>77.849999999999994</v>
      </c>
      <c r="R36" s="297">
        <f>P36*Q36</f>
        <v>1063.431</v>
      </c>
      <c r="S36" s="297">
        <f t="shared" si="13"/>
        <v>13.66</v>
      </c>
      <c r="T36" s="331">
        <f t="shared" si="14"/>
        <v>1063.431</v>
      </c>
    </row>
    <row r="37" spans="1:20" s="252" customFormat="1" ht="18" customHeight="1" x14ac:dyDescent="0.25">
      <c r="A37" s="321"/>
      <c r="B37" s="322" t="s">
        <v>469</v>
      </c>
      <c r="C37" s="321"/>
      <c r="D37" s="321"/>
      <c r="E37" s="321"/>
      <c r="F37" s="323"/>
      <c r="G37" s="324">
        <f>SUM(G33:G36)</f>
        <v>59394.974000000002</v>
      </c>
      <c r="H37" s="324"/>
      <c r="I37" s="324">
        <f t="shared" ref="I37" si="15">SUM(I33:I36)</f>
        <v>0</v>
      </c>
      <c r="J37" s="324"/>
      <c r="K37" s="324">
        <f t="shared" ref="K37" si="16">SUM(K33:K36)</f>
        <v>0</v>
      </c>
      <c r="L37" s="332"/>
      <c r="M37" s="332"/>
      <c r="N37" s="332"/>
      <c r="O37" s="332"/>
      <c r="P37" s="324"/>
      <c r="Q37" s="325"/>
      <c r="R37" s="324">
        <f t="shared" ref="R37" si="17">SUM(R33:R36)</f>
        <v>59394.974000000002</v>
      </c>
      <c r="S37" s="326"/>
      <c r="T37" s="286"/>
    </row>
    <row r="38" spans="1:20" s="252" customFormat="1" ht="15" customHeight="1" x14ac:dyDescent="0.25">
      <c r="A38" s="287" t="s">
        <v>307</v>
      </c>
      <c r="B38" s="287"/>
      <c r="C38" s="288"/>
      <c r="D38" s="287"/>
      <c r="E38" s="287"/>
      <c r="F38" s="287"/>
      <c r="G38" s="287"/>
      <c r="H38" s="287"/>
      <c r="I38" s="287"/>
      <c r="J38" s="287"/>
      <c r="K38" s="287"/>
      <c r="L38" s="328"/>
      <c r="M38" s="328"/>
      <c r="N38" s="328"/>
      <c r="O38" s="328"/>
      <c r="P38" s="287"/>
      <c r="Q38" s="329"/>
      <c r="R38" s="287"/>
      <c r="S38" s="330"/>
      <c r="T38" s="286"/>
    </row>
    <row r="39" spans="1:20" s="252" customFormat="1" ht="45" x14ac:dyDescent="0.25">
      <c r="A39" s="293" t="s">
        <v>139</v>
      </c>
      <c r="B39" s="271" t="s">
        <v>116</v>
      </c>
      <c r="C39" s="270" t="s">
        <v>117</v>
      </c>
      <c r="D39" s="270" t="s">
        <v>118</v>
      </c>
      <c r="E39" s="311">
        <v>1</v>
      </c>
      <c r="F39" s="295">
        <v>55847.66</v>
      </c>
      <c r="G39" s="295">
        <f>F39*E39</f>
        <v>55847.66</v>
      </c>
      <c r="H39" s="273">
        <v>0</v>
      </c>
      <c r="I39" s="295">
        <f t="shared" si="3"/>
        <v>0</v>
      </c>
      <c r="J39" s="274">
        <f t="shared" si="1"/>
        <v>0</v>
      </c>
      <c r="K39" s="274">
        <f t="shared" ref="K39:K42" si="18">J39*F39</f>
        <v>0</v>
      </c>
      <c r="L39" s="296"/>
      <c r="M39" s="296"/>
      <c r="N39" s="296"/>
      <c r="O39" s="296"/>
      <c r="P39" s="276">
        <f t="shared" ref="P39:P42" si="19">E39-H39-L39-M39-N39-O39</f>
        <v>1</v>
      </c>
      <c r="Q39" s="297">
        <v>55847.66</v>
      </c>
      <c r="R39" s="297">
        <f>Q39*P39</f>
        <v>55847.66</v>
      </c>
      <c r="S39" s="297">
        <f t="shared" ref="S39:S42" si="20">P39</f>
        <v>1</v>
      </c>
      <c r="T39" s="331">
        <f t="shared" ref="T39:T42" si="21">R39</f>
        <v>55847.66</v>
      </c>
    </row>
    <row r="40" spans="1:20" s="252" customFormat="1" ht="30" x14ac:dyDescent="0.25">
      <c r="A40" s="293" t="s">
        <v>143</v>
      </c>
      <c r="B40" s="271" t="s">
        <v>305</v>
      </c>
      <c r="C40" s="270" t="s">
        <v>167</v>
      </c>
      <c r="D40" s="270" t="s">
        <v>110</v>
      </c>
      <c r="E40" s="312">
        <v>8.6199999999999992</v>
      </c>
      <c r="F40" s="295">
        <v>163.89</v>
      </c>
      <c r="G40" s="295">
        <f>F40*E40</f>
        <v>1412.7317999999998</v>
      </c>
      <c r="H40" s="273">
        <v>0</v>
      </c>
      <c r="I40" s="295">
        <f t="shared" si="3"/>
        <v>0</v>
      </c>
      <c r="J40" s="274">
        <f t="shared" si="1"/>
        <v>0</v>
      </c>
      <c r="K40" s="274">
        <f t="shared" si="18"/>
        <v>0</v>
      </c>
      <c r="L40" s="296"/>
      <c r="M40" s="296"/>
      <c r="N40" s="296"/>
      <c r="O40" s="296"/>
      <c r="P40" s="276">
        <f t="shared" si="19"/>
        <v>8.6199999999999992</v>
      </c>
      <c r="Q40" s="297">
        <v>163.89</v>
      </c>
      <c r="R40" s="297">
        <f>Q40*P40</f>
        <v>1412.7317999999998</v>
      </c>
      <c r="S40" s="297">
        <f t="shared" si="20"/>
        <v>8.6199999999999992</v>
      </c>
      <c r="T40" s="331">
        <f t="shared" si="21"/>
        <v>1412.7317999999998</v>
      </c>
    </row>
    <row r="41" spans="1:20" s="252" customFormat="1" ht="30" x14ac:dyDescent="0.25">
      <c r="A41" s="293" t="s">
        <v>147</v>
      </c>
      <c r="B41" s="271" t="s">
        <v>306</v>
      </c>
      <c r="C41" s="270" t="s">
        <v>170</v>
      </c>
      <c r="D41" s="270" t="s">
        <v>110</v>
      </c>
      <c r="E41" s="312">
        <v>5.04</v>
      </c>
      <c r="F41" s="295">
        <v>212.53</v>
      </c>
      <c r="G41" s="295">
        <f>F41*E41</f>
        <v>1071.1512</v>
      </c>
      <c r="H41" s="273">
        <v>0</v>
      </c>
      <c r="I41" s="295">
        <f t="shared" si="3"/>
        <v>0</v>
      </c>
      <c r="J41" s="274">
        <f t="shared" si="1"/>
        <v>0</v>
      </c>
      <c r="K41" s="274">
        <f t="shared" si="18"/>
        <v>0</v>
      </c>
      <c r="L41" s="296"/>
      <c r="M41" s="296"/>
      <c r="N41" s="296"/>
      <c r="O41" s="296"/>
      <c r="P41" s="276">
        <f t="shared" si="19"/>
        <v>5.04</v>
      </c>
      <c r="Q41" s="297">
        <v>212.53</v>
      </c>
      <c r="R41" s="297">
        <f>Q41*P41</f>
        <v>1071.1512</v>
      </c>
      <c r="S41" s="297">
        <f t="shared" si="20"/>
        <v>5.04</v>
      </c>
      <c r="T41" s="331">
        <f t="shared" si="21"/>
        <v>1071.1512</v>
      </c>
    </row>
    <row r="42" spans="1:20" s="252" customFormat="1" ht="60" x14ac:dyDescent="0.25">
      <c r="A42" s="293" t="s">
        <v>151</v>
      </c>
      <c r="B42" s="271" t="s">
        <v>112</v>
      </c>
      <c r="C42" s="270" t="s">
        <v>113</v>
      </c>
      <c r="D42" s="270" t="s">
        <v>110</v>
      </c>
      <c r="E42" s="312">
        <v>13.66</v>
      </c>
      <c r="F42" s="295">
        <v>77.849999999999994</v>
      </c>
      <c r="G42" s="295">
        <f>F42*E42</f>
        <v>1063.431</v>
      </c>
      <c r="H42" s="273">
        <v>0</v>
      </c>
      <c r="I42" s="295">
        <f t="shared" si="3"/>
        <v>0</v>
      </c>
      <c r="J42" s="274">
        <f t="shared" si="1"/>
        <v>0</v>
      </c>
      <c r="K42" s="274">
        <f t="shared" si="18"/>
        <v>0</v>
      </c>
      <c r="L42" s="296"/>
      <c r="M42" s="296"/>
      <c r="N42" s="296"/>
      <c r="O42" s="296"/>
      <c r="P42" s="276">
        <f t="shared" si="19"/>
        <v>13.66</v>
      </c>
      <c r="Q42" s="297">
        <v>77.849999999999994</v>
      </c>
      <c r="R42" s="297">
        <f>Q42*P42</f>
        <v>1063.431</v>
      </c>
      <c r="S42" s="297">
        <f t="shared" si="20"/>
        <v>13.66</v>
      </c>
      <c r="T42" s="331">
        <f t="shared" si="21"/>
        <v>1063.431</v>
      </c>
    </row>
    <row r="43" spans="1:20" s="252" customFormat="1" ht="18" customHeight="1" x14ac:dyDescent="0.25">
      <c r="A43" s="321"/>
      <c r="B43" s="322" t="s">
        <v>470</v>
      </c>
      <c r="C43" s="321"/>
      <c r="D43" s="321"/>
      <c r="E43" s="321"/>
      <c r="F43" s="323"/>
      <c r="G43" s="324">
        <f>SUM(G39:G42)</f>
        <v>59394.974000000002</v>
      </c>
      <c r="H43" s="324"/>
      <c r="I43" s="324">
        <f t="shared" ref="I43" si="22">SUM(I39:I42)</f>
        <v>0</v>
      </c>
      <c r="J43" s="324"/>
      <c r="K43" s="324">
        <f t="shared" ref="K43" si="23">SUM(K39:K42)</f>
        <v>0</v>
      </c>
      <c r="L43" s="332"/>
      <c r="M43" s="332"/>
      <c r="N43" s="332"/>
      <c r="O43" s="332"/>
      <c r="P43" s="324"/>
      <c r="Q43" s="325"/>
      <c r="R43" s="324">
        <f t="shared" ref="R43" si="24">SUM(R39:R42)</f>
        <v>59394.974000000002</v>
      </c>
      <c r="S43" s="326"/>
      <c r="T43" s="286"/>
    </row>
    <row r="44" spans="1:20" s="252" customFormat="1" ht="15" customHeight="1" x14ac:dyDescent="0.25">
      <c r="A44" s="287" t="s">
        <v>308</v>
      </c>
      <c r="B44" s="287"/>
      <c r="C44" s="288"/>
      <c r="D44" s="287"/>
      <c r="E44" s="287"/>
      <c r="F44" s="287"/>
      <c r="G44" s="287"/>
      <c r="H44" s="287"/>
      <c r="I44" s="287"/>
      <c r="J44" s="287"/>
      <c r="K44" s="287"/>
      <c r="L44" s="328"/>
      <c r="M44" s="328"/>
      <c r="N44" s="328"/>
      <c r="O44" s="328"/>
      <c r="P44" s="287"/>
      <c r="Q44" s="329"/>
      <c r="R44" s="287"/>
      <c r="S44" s="330"/>
      <c r="T44" s="286"/>
    </row>
    <row r="45" spans="1:20" s="252" customFormat="1" ht="45" x14ac:dyDescent="0.25">
      <c r="A45" s="293" t="s">
        <v>155</v>
      </c>
      <c r="B45" s="271" t="s">
        <v>116</v>
      </c>
      <c r="C45" s="270" t="s">
        <v>117</v>
      </c>
      <c r="D45" s="270" t="s">
        <v>118</v>
      </c>
      <c r="E45" s="311">
        <v>1</v>
      </c>
      <c r="F45" s="295">
        <v>55847.66</v>
      </c>
      <c r="G45" s="295">
        <f>E45*F45</f>
        <v>55847.66</v>
      </c>
      <c r="H45" s="273">
        <v>0</v>
      </c>
      <c r="I45" s="295">
        <f t="shared" si="3"/>
        <v>0</v>
      </c>
      <c r="J45" s="274">
        <f t="shared" si="1"/>
        <v>0</v>
      </c>
      <c r="K45" s="274">
        <f t="shared" ref="K45:K48" si="25">J45*F45</f>
        <v>0</v>
      </c>
      <c r="L45" s="296"/>
      <c r="M45" s="296"/>
      <c r="N45" s="296"/>
      <c r="O45" s="296"/>
      <c r="P45" s="276">
        <f t="shared" ref="P45:P48" si="26">E45-H45-L45-M45-N45-O45</f>
        <v>1</v>
      </c>
      <c r="Q45" s="297">
        <v>55847.66</v>
      </c>
      <c r="R45" s="297">
        <f>P45*Q45</f>
        <v>55847.66</v>
      </c>
      <c r="S45" s="297">
        <f t="shared" ref="S45:S48" si="27">P45</f>
        <v>1</v>
      </c>
      <c r="T45" s="331">
        <f t="shared" ref="T45:T48" si="28">R45</f>
        <v>55847.66</v>
      </c>
    </row>
    <row r="46" spans="1:20" s="252" customFormat="1" ht="30" x14ac:dyDescent="0.25">
      <c r="A46" s="293" t="s">
        <v>158</v>
      </c>
      <c r="B46" s="271" t="s">
        <v>305</v>
      </c>
      <c r="C46" s="270" t="s">
        <v>167</v>
      </c>
      <c r="D46" s="270" t="s">
        <v>110</v>
      </c>
      <c r="E46" s="312">
        <v>11.71</v>
      </c>
      <c r="F46" s="295">
        <v>163.89</v>
      </c>
      <c r="G46" s="295">
        <f>E46*F46</f>
        <v>1919.1519000000001</v>
      </c>
      <c r="H46" s="273">
        <v>0</v>
      </c>
      <c r="I46" s="295">
        <f t="shared" si="3"/>
        <v>0</v>
      </c>
      <c r="J46" s="274">
        <f t="shared" si="1"/>
        <v>0</v>
      </c>
      <c r="K46" s="274">
        <f t="shared" si="25"/>
        <v>0</v>
      </c>
      <c r="L46" s="296"/>
      <c r="M46" s="296"/>
      <c r="N46" s="296"/>
      <c r="O46" s="296"/>
      <c r="P46" s="276">
        <f t="shared" si="26"/>
        <v>11.71</v>
      </c>
      <c r="Q46" s="297">
        <v>163.89</v>
      </c>
      <c r="R46" s="297">
        <f>P46*Q46</f>
        <v>1919.1519000000001</v>
      </c>
      <c r="S46" s="297">
        <f t="shared" si="27"/>
        <v>11.71</v>
      </c>
      <c r="T46" s="331">
        <f t="shared" si="28"/>
        <v>1919.1519000000001</v>
      </c>
    </row>
    <row r="47" spans="1:20" s="252" customFormat="1" ht="30" x14ac:dyDescent="0.25">
      <c r="A47" s="293" t="s">
        <v>162</v>
      </c>
      <c r="B47" s="271" t="s">
        <v>306</v>
      </c>
      <c r="C47" s="270" t="s">
        <v>170</v>
      </c>
      <c r="D47" s="270" t="s">
        <v>110</v>
      </c>
      <c r="E47" s="312">
        <v>5.04</v>
      </c>
      <c r="F47" s="295">
        <v>212.53</v>
      </c>
      <c r="G47" s="295">
        <f>E47*F47</f>
        <v>1071.1512</v>
      </c>
      <c r="H47" s="273">
        <v>0</v>
      </c>
      <c r="I47" s="295">
        <f t="shared" si="3"/>
        <v>0</v>
      </c>
      <c r="J47" s="274">
        <f t="shared" si="1"/>
        <v>0</v>
      </c>
      <c r="K47" s="274">
        <f t="shared" si="25"/>
        <v>0</v>
      </c>
      <c r="L47" s="296"/>
      <c r="M47" s="296"/>
      <c r="N47" s="296"/>
      <c r="O47" s="296"/>
      <c r="P47" s="276">
        <f t="shared" si="26"/>
        <v>5.04</v>
      </c>
      <c r="Q47" s="297">
        <v>212.53</v>
      </c>
      <c r="R47" s="297">
        <f>P47*Q47</f>
        <v>1071.1512</v>
      </c>
      <c r="S47" s="297">
        <f t="shared" si="27"/>
        <v>5.04</v>
      </c>
      <c r="T47" s="331">
        <f t="shared" si="28"/>
        <v>1071.1512</v>
      </c>
    </row>
    <row r="48" spans="1:20" s="252" customFormat="1" ht="60" x14ac:dyDescent="0.25">
      <c r="A48" s="293" t="s">
        <v>164</v>
      </c>
      <c r="B48" s="271" t="s">
        <v>112</v>
      </c>
      <c r="C48" s="270" t="s">
        <v>113</v>
      </c>
      <c r="D48" s="270" t="s">
        <v>110</v>
      </c>
      <c r="E48" s="312">
        <v>16.75</v>
      </c>
      <c r="F48" s="295">
        <v>77.849999999999994</v>
      </c>
      <c r="G48" s="295">
        <f>E48*F48</f>
        <v>1303.9875</v>
      </c>
      <c r="H48" s="273">
        <v>0</v>
      </c>
      <c r="I48" s="295">
        <f t="shared" si="3"/>
        <v>0</v>
      </c>
      <c r="J48" s="274">
        <f t="shared" si="1"/>
        <v>0</v>
      </c>
      <c r="K48" s="274">
        <f t="shared" si="25"/>
        <v>0</v>
      </c>
      <c r="L48" s="296"/>
      <c r="M48" s="296"/>
      <c r="N48" s="296"/>
      <c r="O48" s="296"/>
      <c r="P48" s="276">
        <f t="shared" si="26"/>
        <v>16.75</v>
      </c>
      <c r="Q48" s="297">
        <v>77.849999999999994</v>
      </c>
      <c r="R48" s="297">
        <f>P48*Q48</f>
        <v>1303.9875</v>
      </c>
      <c r="S48" s="297">
        <f t="shared" si="27"/>
        <v>16.75</v>
      </c>
      <c r="T48" s="331">
        <f t="shared" si="28"/>
        <v>1303.9875</v>
      </c>
    </row>
    <row r="49" spans="1:21" s="252" customFormat="1" ht="18" customHeight="1" x14ac:dyDescent="0.25">
      <c r="A49" s="321"/>
      <c r="B49" s="322" t="s">
        <v>471</v>
      </c>
      <c r="C49" s="321"/>
      <c r="D49" s="321"/>
      <c r="E49" s="321"/>
      <c r="F49" s="323"/>
      <c r="G49" s="324">
        <f>SUM(G45:G48)</f>
        <v>60141.950600000004</v>
      </c>
      <c r="H49" s="324"/>
      <c r="I49" s="324">
        <f t="shared" ref="I49" si="29">SUM(I45:I48)</f>
        <v>0</v>
      </c>
      <c r="J49" s="324"/>
      <c r="K49" s="324">
        <f t="shared" ref="K49" si="30">SUM(K45:K48)</f>
        <v>0</v>
      </c>
      <c r="L49" s="332"/>
      <c r="M49" s="332"/>
      <c r="N49" s="332"/>
      <c r="O49" s="332"/>
      <c r="P49" s="324"/>
      <c r="Q49" s="325"/>
      <c r="R49" s="324">
        <f t="shared" ref="R49" si="31">SUM(R45:R48)</f>
        <v>60141.950600000004</v>
      </c>
      <c r="S49" s="326"/>
      <c r="T49" s="286"/>
    </row>
    <row r="50" spans="1:21" s="252" customFormat="1" ht="15" customHeight="1" x14ac:dyDescent="0.25">
      <c r="A50" s="287" t="s">
        <v>309</v>
      </c>
      <c r="B50" s="287"/>
      <c r="C50" s="288"/>
      <c r="D50" s="287"/>
      <c r="E50" s="287"/>
      <c r="F50" s="287"/>
      <c r="G50" s="287"/>
      <c r="H50" s="287"/>
      <c r="I50" s="287"/>
      <c r="J50" s="287"/>
      <c r="K50" s="287"/>
      <c r="L50" s="328"/>
      <c r="M50" s="328"/>
      <c r="N50" s="328"/>
      <c r="O50" s="328"/>
      <c r="P50" s="287"/>
      <c r="Q50" s="329"/>
      <c r="R50" s="287"/>
      <c r="S50" s="330"/>
      <c r="T50" s="286"/>
    </row>
    <row r="51" spans="1:21" s="252" customFormat="1" ht="60" x14ac:dyDescent="0.25">
      <c r="A51" s="293" t="s">
        <v>120</v>
      </c>
      <c r="B51" s="271" t="s">
        <v>55</v>
      </c>
      <c r="C51" s="270" t="s">
        <v>56</v>
      </c>
      <c r="D51" s="270" t="s">
        <v>57</v>
      </c>
      <c r="E51" s="302">
        <v>0.13900000000000001</v>
      </c>
      <c r="F51" s="295">
        <v>24725.95</v>
      </c>
      <c r="G51" s="295">
        <f t="shared" ref="G51:G57" si="32">E51*F51</f>
        <v>3436.9070500000003</v>
      </c>
      <c r="H51" s="273">
        <v>0</v>
      </c>
      <c r="I51" s="295">
        <f t="shared" si="3"/>
        <v>0</v>
      </c>
      <c r="J51" s="274">
        <f t="shared" si="1"/>
        <v>0</v>
      </c>
      <c r="K51" s="274">
        <f t="shared" ref="K51:K61" si="33">J51*F51</f>
        <v>0</v>
      </c>
      <c r="L51" s="296"/>
      <c r="M51" s="296"/>
      <c r="N51" s="296"/>
      <c r="O51" s="296"/>
      <c r="P51" s="276">
        <f t="shared" ref="P51:P57" si="34">E51-H51-L51-M51-N51-O51</f>
        <v>0.13900000000000001</v>
      </c>
      <c r="Q51" s="297">
        <v>24725.95</v>
      </c>
      <c r="R51" s="297">
        <f t="shared" ref="R51:R57" si="35">P51*Q51</f>
        <v>3436.9070500000003</v>
      </c>
      <c r="S51" s="333">
        <v>0.13900000000000001</v>
      </c>
      <c r="T51" s="331">
        <f t="shared" ref="T51:T57" si="36">R51</f>
        <v>3436.9070500000003</v>
      </c>
    </row>
    <row r="52" spans="1:21" s="252" customFormat="1" ht="30" x14ac:dyDescent="0.25">
      <c r="A52" s="293" t="s">
        <v>122</v>
      </c>
      <c r="B52" s="271" t="s">
        <v>59</v>
      </c>
      <c r="C52" s="270" t="s">
        <v>60</v>
      </c>
      <c r="D52" s="270" t="s">
        <v>57</v>
      </c>
      <c r="E52" s="294">
        <v>5.45E-2</v>
      </c>
      <c r="F52" s="295">
        <v>22997.55</v>
      </c>
      <c r="G52" s="295">
        <f t="shared" si="32"/>
        <v>1253.366475</v>
      </c>
      <c r="H52" s="273">
        <v>0</v>
      </c>
      <c r="I52" s="295">
        <f t="shared" si="3"/>
        <v>0</v>
      </c>
      <c r="J52" s="274">
        <f t="shared" si="1"/>
        <v>0</v>
      </c>
      <c r="K52" s="274">
        <f t="shared" si="33"/>
        <v>0</v>
      </c>
      <c r="L52" s="296"/>
      <c r="M52" s="296"/>
      <c r="N52" s="296"/>
      <c r="O52" s="296"/>
      <c r="P52" s="276">
        <f t="shared" si="34"/>
        <v>5.45E-2</v>
      </c>
      <c r="Q52" s="297">
        <v>22997.55</v>
      </c>
      <c r="R52" s="297">
        <f t="shared" si="35"/>
        <v>1253.366475</v>
      </c>
      <c r="S52" s="333">
        <v>5.45E-2</v>
      </c>
      <c r="T52" s="331">
        <f t="shared" si="36"/>
        <v>1253.366475</v>
      </c>
    </row>
    <row r="53" spans="1:21" s="252" customFormat="1" ht="30" x14ac:dyDescent="0.25">
      <c r="A53" s="293" t="s">
        <v>123</v>
      </c>
      <c r="B53" s="271" t="s">
        <v>62</v>
      </c>
      <c r="C53" s="270" t="s">
        <v>63</v>
      </c>
      <c r="D53" s="270" t="s">
        <v>57</v>
      </c>
      <c r="E53" s="294">
        <v>5.4100000000000002E-2</v>
      </c>
      <c r="F53" s="295">
        <v>189045.71</v>
      </c>
      <c r="G53" s="295">
        <f t="shared" si="32"/>
        <v>10227.372911</v>
      </c>
      <c r="H53" s="273">
        <v>0</v>
      </c>
      <c r="I53" s="295">
        <f t="shared" si="3"/>
        <v>0</v>
      </c>
      <c r="J53" s="274">
        <f t="shared" si="1"/>
        <v>0</v>
      </c>
      <c r="K53" s="274">
        <f t="shared" si="33"/>
        <v>0</v>
      </c>
      <c r="L53" s="296"/>
      <c r="M53" s="296"/>
      <c r="N53" s="296"/>
      <c r="O53" s="296"/>
      <c r="P53" s="276">
        <f t="shared" si="34"/>
        <v>5.4100000000000002E-2</v>
      </c>
      <c r="Q53" s="297">
        <v>189045.71</v>
      </c>
      <c r="R53" s="297">
        <f t="shared" si="35"/>
        <v>10227.372911</v>
      </c>
      <c r="S53" s="333">
        <v>5.4100000000000002E-2</v>
      </c>
      <c r="T53" s="331">
        <f t="shared" si="36"/>
        <v>10227.372911</v>
      </c>
    </row>
    <row r="54" spans="1:21" s="252" customFormat="1" ht="30" x14ac:dyDescent="0.25">
      <c r="A54" s="293" t="s">
        <v>125</v>
      </c>
      <c r="B54" s="271" t="s">
        <v>65</v>
      </c>
      <c r="C54" s="270" t="s">
        <v>66</v>
      </c>
      <c r="D54" s="270" t="s">
        <v>67</v>
      </c>
      <c r="E54" s="302">
        <v>6.8170000000000002</v>
      </c>
      <c r="F54" s="295">
        <v>7726.29</v>
      </c>
      <c r="G54" s="295">
        <f t="shared" si="32"/>
        <v>52670.118930000004</v>
      </c>
      <c r="H54" s="273">
        <v>0</v>
      </c>
      <c r="I54" s="295">
        <f t="shared" si="3"/>
        <v>0</v>
      </c>
      <c r="J54" s="274">
        <f t="shared" si="1"/>
        <v>0</v>
      </c>
      <c r="K54" s="274">
        <f t="shared" si="33"/>
        <v>0</v>
      </c>
      <c r="L54" s="296"/>
      <c r="M54" s="296"/>
      <c r="N54" s="296"/>
      <c r="O54" s="296"/>
      <c r="P54" s="276">
        <f t="shared" si="34"/>
        <v>6.8170000000000002</v>
      </c>
      <c r="Q54" s="297">
        <v>7726.29</v>
      </c>
      <c r="R54" s="297">
        <f t="shared" si="35"/>
        <v>52670.118930000004</v>
      </c>
      <c r="S54" s="333">
        <v>6.8170000000000002</v>
      </c>
      <c r="T54" s="331">
        <f t="shared" si="36"/>
        <v>52670.118930000004</v>
      </c>
    </row>
    <row r="55" spans="1:21" s="252" customFormat="1" ht="45" x14ac:dyDescent="0.25">
      <c r="A55" s="293" t="s">
        <v>184</v>
      </c>
      <c r="B55" s="271" t="s">
        <v>311</v>
      </c>
      <c r="C55" s="270" t="s">
        <v>472</v>
      </c>
      <c r="D55" s="270" t="s">
        <v>313</v>
      </c>
      <c r="E55" s="312">
        <v>0.06</v>
      </c>
      <c r="F55" s="295">
        <v>268960.33</v>
      </c>
      <c r="G55" s="295">
        <f t="shared" si="32"/>
        <v>16137.6198</v>
      </c>
      <c r="H55" s="273">
        <v>0</v>
      </c>
      <c r="I55" s="295">
        <f t="shared" si="3"/>
        <v>0</v>
      </c>
      <c r="J55" s="274">
        <f t="shared" si="1"/>
        <v>0</v>
      </c>
      <c r="K55" s="274">
        <f t="shared" si="33"/>
        <v>0</v>
      </c>
      <c r="L55" s="296"/>
      <c r="M55" s="296"/>
      <c r="N55" s="296"/>
      <c r="O55" s="296"/>
      <c r="P55" s="276">
        <f t="shared" si="34"/>
        <v>0.06</v>
      </c>
      <c r="Q55" s="297">
        <v>268960.33</v>
      </c>
      <c r="R55" s="297">
        <f t="shared" si="35"/>
        <v>16137.6198</v>
      </c>
      <c r="S55" s="333">
        <v>0.06</v>
      </c>
      <c r="T55" s="331">
        <f t="shared" si="36"/>
        <v>16137.6198</v>
      </c>
    </row>
    <row r="56" spans="1:21" s="252" customFormat="1" ht="30" x14ac:dyDescent="0.25">
      <c r="A56" s="293" t="s">
        <v>188</v>
      </c>
      <c r="B56" s="271" t="s">
        <v>316</v>
      </c>
      <c r="C56" s="270" t="s">
        <v>80</v>
      </c>
      <c r="D56" s="270" t="s">
        <v>87</v>
      </c>
      <c r="E56" s="312">
        <v>0.36</v>
      </c>
      <c r="F56" s="295">
        <v>463535.61</v>
      </c>
      <c r="G56" s="295">
        <f t="shared" si="32"/>
        <v>166872.81959999999</v>
      </c>
      <c r="H56" s="273">
        <v>0</v>
      </c>
      <c r="I56" s="295">
        <f t="shared" si="3"/>
        <v>0</v>
      </c>
      <c r="J56" s="274">
        <f t="shared" si="1"/>
        <v>0</v>
      </c>
      <c r="K56" s="274">
        <f t="shared" si="33"/>
        <v>0</v>
      </c>
      <c r="L56" s="296"/>
      <c r="M56" s="296"/>
      <c r="N56" s="296"/>
      <c r="O56" s="296"/>
      <c r="P56" s="276">
        <f t="shared" si="34"/>
        <v>0.36</v>
      </c>
      <c r="Q56" s="297">
        <v>463535.61</v>
      </c>
      <c r="R56" s="297">
        <f t="shared" si="35"/>
        <v>166872.81959999999</v>
      </c>
      <c r="S56" s="333">
        <v>0.36</v>
      </c>
      <c r="T56" s="331">
        <f t="shared" si="36"/>
        <v>166872.81959999999</v>
      </c>
    </row>
    <row r="57" spans="1:21" s="252" customFormat="1" ht="30" x14ac:dyDescent="0.25">
      <c r="A57" s="293" t="s">
        <v>190</v>
      </c>
      <c r="B57" s="271" t="s">
        <v>86</v>
      </c>
      <c r="C57" s="270" t="s">
        <v>80</v>
      </c>
      <c r="D57" s="270" t="s">
        <v>87</v>
      </c>
      <c r="E57" s="302">
        <v>2.9000000000000001E-2</v>
      </c>
      <c r="F57" s="295">
        <v>343465.17</v>
      </c>
      <c r="G57" s="295">
        <f t="shared" si="32"/>
        <v>9960.4899299999997</v>
      </c>
      <c r="H57" s="273">
        <v>0</v>
      </c>
      <c r="I57" s="295">
        <f t="shared" si="3"/>
        <v>0</v>
      </c>
      <c r="J57" s="274">
        <f t="shared" si="1"/>
        <v>0</v>
      </c>
      <c r="K57" s="274">
        <f t="shared" si="33"/>
        <v>0</v>
      </c>
      <c r="L57" s="296"/>
      <c r="M57" s="296"/>
      <c r="N57" s="296"/>
      <c r="O57" s="296"/>
      <c r="P57" s="276">
        <f t="shared" si="34"/>
        <v>2.9000000000000001E-2</v>
      </c>
      <c r="Q57" s="297">
        <v>343465.17</v>
      </c>
      <c r="R57" s="297">
        <f t="shared" si="35"/>
        <v>9960.4899299999997</v>
      </c>
      <c r="S57" s="333">
        <v>2.9000000000000001E-2</v>
      </c>
      <c r="T57" s="331">
        <f t="shared" si="36"/>
        <v>9960.4899299999997</v>
      </c>
    </row>
    <row r="58" spans="1:21" s="252" customFormat="1" ht="15" customHeight="1" x14ac:dyDescent="0.25">
      <c r="A58" s="318" t="s">
        <v>296</v>
      </c>
      <c r="B58" s="318"/>
      <c r="C58" s="288"/>
      <c r="D58" s="288"/>
      <c r="E58" s="288"/>
      <c r="F58" s="319"/>
      <c r="G58" s="319"/>
      <c r="H58" s="320"/>
      <c r="I58" s="320"/>
      <c r="J58" s="320"/>
      <c r="K58" s="320"/>
      <c r="L58" s="290"/>
      <c r="M58" s="290"/>
      <c r="N58" s="290"/>
      <c r="O58" s="290"/>
      <c r="P58" s="320"/>
      <c r="Q58" s="291"/>
      <c r="R58" s="320"/>
      <c r="S58" s="292"/>
      <c r="T58" s="286"/>
    </row>
    <row r="59" spans="1:21" s="252" customFormat="1" ht="75" x14ac:dyDescent="0.25">
      <c r="A59" s="293" t="s">
        <v>163</v>
      </c>
      <c r="B59" s="271" t="s">
        <v>108</v>
      </c>
      <c r="C59" s="305" t="s">
        <v>109</v>
      </c>
      <c r="D59" s="270" t="s">
        <v>110</v>
      </c>
      <c r="E59" s="312">
        <v>24.37</v>
      </c>
      <c r="F59" s="295">
        <v>64.069999999999993</v>
      </c>
      <c r="G59" s="295">
        <f>E59*F59</f>
        <v>1561.3859</v>
      </c>
      <c r="H59" s="273">
        <v>0</v>
      </c>
      <c r="I59" s="295">
        <f t="shared" si="3"/>
        <v>0</v>
      </c>
      <c r="J59" s="274">
        <f t="shared" ref="J59:J70" si="37">E59-H59-S59</f>
        <v>0</v>
      </c>
      <c r="K59" s="274">
        <f t="shared" si="33"/>
        <v>0</v>
      </c>
      <c r="L59" s="296"/>
      <c r="M59" s="296"/>
      <c r="N59" s="296"/>
      <c r="O59" s="296"/>
      <c r="P59" s="276">
        <f t="shared" ref="P59:P61" si="38">E59-H59-L59-M59-N59-O59</f>
        <v>24.37</v>
      </c>
      <c r="Q59" s="297">
        <v>64.069999999999993</v>
      </c>
      <c r="R59" s="297">
        <f>P59*Q59</f>
        <v>1561.3859</v>
      </c>
      <c r="S59" s="297">
        <v>24.37</v>
      </c>
      <c r="T59" s="331">
        <f t="shared" ref="T59:T61" si="39">R59</f>
        <v>1561.3859</v>
      </c>
    </row>
    <row r="60" spans="1:21" s="252" customFormat="1" ht="75" x14ac:dyDescent="0.25">
      <c r="A60" s="293" t="s">
        <v>165</v>
      </c>
      <c r="B60" s="271" t="s">
        <v>166</v>
      </c>
      <c r="C60" s="270" t="s">
        <v>167</v>
      </c>
      <c r="D60" s="270" t="s">
        <v>110</v>
      </c>
      <c r="E60" s="312">
        <v>1.05</v>
      </c>
      <c r="F60" s="295">
        <v>163.89</v>
      </c>
      <c r="G60" s="295">
        <f>E60*F60</f>
        <v>172.08449999999999</v>
      </c>
      <c r="H60" s="273">
        <v>0</v>
      </c>
      <c r="I60" s="295">
        <f t="shared" si="3"/>
        <v>0</v>
      </c>
      <c r="J60" s="274">
        <f t="shared" si="37"/>
        <v>0</v>
      </c>
      <c r="K60" s="274">
        <f t="shared" si="33"/>
        <v>0</v>
      </c>
      <c r="L60" s="296"/>
      <c r="M60" s="296"/>
      <c r="N60" s="296"/>
      <c r="O60" s="296"/>
      <c r="P60" s="276">
        <f t="shared" si="38"/>
        <v>1.05</v>
      </c>
      <c r="Q60" s="297">
        <v>163.89</v>
      </c>
      <c r="R60" s="297">
        <f>P60*Q60</f>
        <v>172.08449999999999</v>
      </c>
      <c r="S60" s="297">
        <v>1.05</v>
      </c>
      <c r="T60" s="331">
        <f t="shared" si="39"/>
        <v>172.08449999999999</v>
      </c>
    </row>
    <row r="61" spans="1:21" s="252" customFormat="1" ht="60" x14ac:dyDescent="0.25">
      <c r="A61" s="293" t="s">
        <v>171</v>
      </c>
      <c r="B61" s="271" t="s">
        <v>112</v>
      </c>
      <c r="C61" s="270" t="s">
        <v>113</v>
      </c>
      <c r="D61" s="270" t="s">
        <v>110</v>
      </c>
      <c r="E61" s="312">
        <v>25.42</v>
      </c>
      <c r="F61" s="295">
        <v>77.849999999999994</v>
      </c>
      <c r="G61" s="295">
        <f>E61*F61</f>
        <v>1978.9469999999999</v>
      </c>
      <c r="H61" s="273">
        <v>0</v>
      </c>
      <c r="I61" s="295">
        <f t="shared" si="3"/>
        <v>0</v>
      </c>
      <c r="J61" s="274">
        <f t="shared" si="37"/>
        <v>0</v>
      </c>
      <c r="K61" s="274">
        <f t="shared" si="33"/>
        <v>0</v>
      </c>
      <c r="L61" s="296"/>
      <c r="M61" s="296"/>
      <c r="N61" s="296"/>
      <c r="O61" s="296"/>
      <c r="P61" s="276">
        <f t="shared" si="38"/>
        <v>25.42</v>
      </c>
      <c r="Q61" s="297">
        <v>77.849999999999994</v>
      </c>
      <c r="R61" s="297">
        <f>P61*Q61</f>
        <v>1978.9469999999999</v>
      </c>
      <c r="S61" s="297">
        <v>25.42</v>
      </c>
      <c r="T61" s="331">
        <f t="shared" si="39"/>
        <v>1978.9469999999999</v>
      </c>
    </row>
    <row r="62" spans="1:21" s="252" customFormat="1" ht="18" customHeight="1" x14ac:dyDescent="0.25">
      <c r="A62" s="321"/>
      <c r="B62" s="322" t="s">
        <v>473</v>
      </c>
      <c r="C62" s="321"/>
      <c r="D62" s="321"/>
      <c r="E62" s="321"/>
      <c r="F62" s="323"/>
      <c r="G62" s="324">
        <f>SUM(G51:G61)</f>
        <v>264271.112096</v>
      </c>
      <c r="H62" s="324"/>
      <c r="I62" s="324">
        <f t="shared" ref="I62" si="40">SUM(I51:I61)</f>
        <v>0</v>
      </c>
      <c r="J62" s="324"/>
      <c r="K62" s="324">
        <f t="shared" ref="K62" si="41">SUM(K51:K61)</f>
        <v>0</v>
      </c>
      <c r="L62" s="332"/>
      <c r="M62" s="332"/>
      <c r="N62" s="332"/>
      <c r="O62" s="332"/>
      <c r="P62" s="324"/>
      <c r="Q62" s="325"/>
      <c r="R62" s="324">
        <f t="shared" ref="R62" si="42">SUM(R51:R61)</f>
        <v>264271.112096</v>
      </c>
      <c r="S62" s="326"/>
      <c r="T62" s="286"/>
      <c r="U62" s="327"/>
    </row>
    <row r="63" spans="1:21" s="252" customFormat="1" ht="15" customHeight="1" x14ac:dyDescent="0.25">
      <c r="A63" s="287" t="s">
        <v>318</v>
      </c>
      <c r="B63" s="287"/>
      <c r="C63" s="288"/>
      <c r="D63" s="287"/>
      <c r="E63" s="287"/>
      <c r="F63" s="287"/>
      <c r="G63" s="287"/>
      <c r="H63" s="287"/>
      <c r="I63" s="287"/>
      <c r="J63" s="287"/>
      <c r="K63" s="287"/>
      <c r="L63" s="334"/>
      <c r="M63" s="334"/>
      <c r="N63" s="334"/>
      <c r="O63" s="334"/>
      <c r="P63" s="287"/>
      <c r="Q63" s="329"/>
      <c r="R63" s="287"/>
      <c r="S63" s="330"/>
      <c r="T63" s="286"/>
    </row>
    <row r="64" spans="1:21" s="252" customFormat="1" ht="60" x14ac:dyDescent="0.25">
      <c r="A64" s="293" t="s">
        <v>174</v>
      </c>
      <c r="B64" s="271" t="s">
        <v>55</v>
      </c>
      <c r="C64" s="270" t="s">
        <v>56</v>
      </c>
      <c r="D64" s="270" t="s">
        <v>57</v>
      </c>
      <c r="E64" s="294">
        <v>7.2900000000000006E-2</v>
      </c>
      <c r="F64" s="295">
        <v>24725.95</v>
      </c>
      <c r="G64" s="295">
        <f t="shared" ref="G64:G70" si="43">E64*F64</f>
        <v>1802.5217550000002</v>
      </c>
      <c r="H64" s="273">
        <v>0</v>
      </c>
      <c r="I64" s="295">
        <f t="shared" si="3"/>
        <v>0</v>
      </c>
      <c r="J64" s="274">
        <f t="shared" si="37"/>
        <v>0</v>
      </c>
      <c r="K64" s="274">
        <f t="shared" ref="K64:K75" si="44">J64*F64</f>
        <v>0</v>
      </c>
      <c r="L64" s="296"/>
      <c r="M64" s="296"/>
      <c r="N64" s="296"/>
      <c r="O64" s="296"/>
      <c r="P64" s="276">
        <f t="shared" ref="P64:P70" si="45">E64-H64-L64-M64-N64-O64</f>
        <v>7.2900000000000006E-2</v>
      </c>
      <c r="Q64" s="297">
        <v>24725.95</v>
      </c>
      <c r="R64" s="297">
        <f t="shared" ref="R64:R70" si="46">P64*Q64</f>
        <v>1802.5217550000002</v>
      </c>
      <c r="S64" s="298">
        <v>7.2900000000000006E-2</v>
      </c>
      <c r="T64" s="299">
        <f t="shared" ref="T64:T70" si="47">R64</f>
        <v>1802.5217550000002</v>
      </c>
    </row>
    <row r="65" spans="1:20" s="252" customFormat="1" ht="30" x14ac:dyDescent="0.25">
      <c r="A65" s="293" t="s">
        <v>175</v>
      </c>
      <c r="B65" s="271" t="s">
        <v>59</v>
      </c>
      <c r="C65" s="270" t="s">
        <v>60</v>
      </c>
      <c r="D65" s="270" t="s">
        <v>57</v>
      </c>
      <c r="E65" s="294">
        <v>3.2099999999999997E-2</v>
      </c>
      <c r="F65" s="295">
        <v>22997.55</v>
      </c>
      <c r="G65" s="295">
        <f t="shared" si="43"/>
        <v>738.2213549999999</v>
      </c>
      <c r="H65" s="273">
        <v>0</v>
      </c>
      <c r="I65" s="295">
        <f t="shared" si="3"/>
        <v>0</v>
      </c>
      <c r="J65" s="274">
        <f t="shared" si="37"/>
        <v>0</v>
      </c>
      <c r="K65" s="274">
        <f t="shared" si="44"/>
        <v>0</v>
      </c>
      <c r="L65" s="296"/>
      <c r="M65" s="296"/>
      <c r="N65" s="296"/>
      <c r="O65" s="296"/>
      <c r="P65" s="276">
        <f t="shared" si="45"/>
        <v>3.2099999999999997E-2</v>
      </c>
      <c r="Q65" s="297">
        <v>22997.55</v>
      </c>
      <c r="R65" s="297">
        <f t="shared" si="46"/>
        <v>738.2213549999999</v>
      </c>
      <c r="S65" s="298">
        <v>3.2099999999999997E-2</v>
      </c>
      <c r="T65" s="299">
        <f t="shared" si="47"/>
        <v>738.2213549999999</v>
      </c>
    </row>
    <row r="66" spans="1:20" s="252" customFormat="1" ht="30" x14ac:dyDescent="0.25">
      <c r="A66" s="293" t="s">
        <v>176</v>
      </c>
      <c r="B66" s="271" t="s">
        <v>62</v>
      </c>
      <c r="C66" s="270" t="s">
        <v>63</v>
      </c>
      <c r="D66" s="270" t="s">
        <v>57</v>
      </c>
      <c r="E66" s="302">
        <v>3.2000000000000001E-2</v>
      </c>
      <c r="F66" s="295">
        <v>189045.71</v>
      </c>
      <c r="G66" s="295">
        <f t="shared" si="43"/>
        <v>6049.4627199999995</v>
      </c>
      <c r="H66" s="273">
        <v>0</v>
      </c>
      <c r="I66" s="295">
        <f t="shared" si="3"/>
        <v>0</v>
      </c>
      <c r="J66" s="274">
        <f t="shared" si="37"/>
        <v>0</v>
      </c>
      <c r="K66" s="274">
        <f t="shared" si="44"/>
        <v>0</v>
      </c>
      <c r="L66" s="296"/>
      <c r="M66" s="296"/>
      <c r="N66" s="296"/>
      <c r="O66" s="296"/>
      <c r="P66" s="276">
        <f t="shared" si="45"/>
        <v>3.2000000000000001E-2</v>
      </c>
      <c r="Q66" s="297">
        <v>189045.71</v>
      </c>
      <c r="R66" s="297">
        <f t="shared" si="46"/>
        <v>6049.4627199999995</v>
      </c>
      <c r="S66" s="298">
        <v>3.2000000000000001E-2</v>
      </c>
      <c r="T66" s="299">
        <f t="shared" si="47"/>
        <v>6049.4627199999995</v>
      </c>
    </row>
    <row r="67" spans="1:20" s="252" customFormat="1" ht="30" x14ac:dyDescent="0.25">
      <c r="A67" s="293" t="s">
        <v>177</v>
      </c>
      <c r="B67" s="271" t="s">
        <v>65</v>
      </c>
      <c r="C67" s="270" t="s">
        <v>66</v>
      </c>
      <c r="D67" s="270" t="s">
        <v>67</v>
      </c>
      <c r="E67" s="312">
        <v>4.04</v>
      </c>
      <c r="F67" s="295">
        <v>7726.29</v>
      </c>
      <c r="G67" s="295">
        <f t="shared" si="43"/>
        <v>31214.211599999999</v>
      </c>
      <c r="H67" s="273">
        <v>0</v>
      </c>
      <c r="I67" s="295">
        <f t="shared" si="3"/>
        <v>0</v>
      </c>
      <c r="J67" s="274">
        <f t="shared" si="37"/>
        <v>0</v>
      </c>
      <c r="K67" s="274">
        <f t="shared" si="44"/>
        <v>0</v>
      </c>
      <c r="L67" s="296"/>
      <c r="M67" s="296"/>
      <c r="N67" s="296"/>
      <c r="O67" s="296"/>
      <c r="P67" s="276">
        <f t="shared" si="45"/>
        <v>4.04</v>
      </c>
      <c r="Q67" s="297">
        <v>7726.29</v>
      </c>
      <c r="R67" s="297">
        <f t="shared" si="46"/>
        <v>31214.211599999999</v>
      </c>
      <c r="S67" s="298">
        <v>4.04</v>
      </c>
      <c r="T67" s="299">
        <f t="shared" si="47"/>
        <v>31214.211599999999</v>
      </c>
    </row>
    <row r="68" spans="1:20" s="252" customFormat="1" ht="45" x14ac:dyDescent="0.25">
      <c r="A68" s="293" t="s">
        <v>211</v>
      </c>
      <c r="B68" s="271" t="s">
        <v>311</v>
      </c>
      <c r="C68" s="270" t="s">
        <v>472</v>
      </c>
      <c r="D68" s="270" t="s">
        <v>313</v>
      </c>
      <c r="E68" s="312">
        <v>0.06</v>
      </c>
      <c r="F68" s="295">
        <v>268960.33</v>
      </c>
      <c r="G68" s="295">
        <f t="shared" si="43"/>
        <v>16137.6198</v>
      </c>
      <c r="H68" s="273">
        <v>0</v>
      </c>
      <c r="I68" s="295">
        <f t="shared" si="3"/>
        <v>0</v>
      </c>
      <c r="J68" s="274">
        <f t="shared" si="37"/>
        <v>0</v>
      </c>
      <c r="K68" s="274">
        <f t="shared" si="44"/>
        <v>0</v>
      </c>
      <c r="L68" s="296"/>
      <c r="M68" s="296"/>
      <c r="N68" s="296"/>
      <c r="O68" s="296"/>
      <c r="P68" s="276">
        <f t="shared" si="45"/>
        <v>0.06</v>
      </c>
      <c r="Q68" s="297">
        <v>268960.33</v>
      </c>
      <c r="R68" s="297">
        <f t="shared" si="46"/>
        <v>16137.6198</v>
      </c>
      <c r="S68" s="298">
        <v>0.06</v>
      </c>
      <c r="T68" s="299">
        <f t="shared" si="47"/>
        <v>16137.6198</v>
      </c>
    </row>
    <row r="69" spans="1:20" s="252" customFormat="1" ht="30" x14ac:dyDescent="0.25">
      <c r="A69" s="293" t="s">
        <v>215</v>
      </c>
      <c r="B69" s="271" t="s">
        <v>316</v>
      </c>
      <c r="C69" s="270" t="s">
        <v>80</v>
      </c>
      <c r="D69" s="270" t="s">
        <v>87</v>
      </c>
      <c r="E69" s="312">
        <v>0.36</v>
      </c>
      <c r="F69" s="295">
        <v>463535.61</v>
      </c>
      <c r="G69" s="295">
        <f t="shared" si="43"/>
        <v>166872.81959999999</v>
      </c>
      <c r="H69" s="273">
        <v>0</v>
      </c>
      <c r="I69" s="295">
        <f t="shared" si="3"/>
        <v>0</v>
      </c>
      <c r="J69" s="274">
        <f t="shared" si="37"/>
        <v>0</v>
      </c>
      <c r="K69" s="274">
        <f t="shared" si="44"/>
        <v>0</v>
      </c>
      <c r="L69" s="296"/>
      <c r="M69" s="296"/>
      <c r="N69" s="296"/>
      <c r="O69" s="296"/>
      <c r="P69" s="276">
        <f t="shared" si="45"/>
        <v>0.36</v>
      </c>
      <c r="Q69" s="297">
        <v>463535.61</v>
      </c>
      <c r="R69" s="297">
        <f t="shared" si="46"/>
        <v>166872.81959999999</v>
      </c>
      <c r="S69" s="298">
        <v>0.36</v>
      </c>
      <c r="T69" s="299">
        <f t="shared" si="47"/>
        <v>166872.81959999999</v>
      </c>
    </row>
    <row r="70" spans="1:20" s="252" customFormat="1" ht="30" x14ac:dyDescent="0.25">
      <c r="A70" s="293" t="s">
        <v>218</v>
      </c>
      <c r="B70" s="271" t="s">
        <v>86</v>
      </c>
      <c r="C70" s="270" t="s">
        <v>80</v>
      </c>
      <c r="D70" s="270" t="s">
        <v>87</v>
      </c>
      <c r="E70" s="302">
        <v>2.9000000000000001E-2</v>
      </c>
      <c r="F70" s="295">
        <v>343465.17</v>
      </c>
      <c r="G70" s="295">
        <f t="shared" si="43"/>
        <v>9960.4899299999997</v>
      </c>
      <c r="H70" s="273">
        <v>0</v>
      </c>
      <c r="I70" s="295">
        <f t="shared" si="3"/>
        <v>0</v>
      </c>
      <c r="J70" s="274">
        <f t="shared" si="37"/>
        <v>0</v>
      </c>
      <c r="K70" s="274">
        <f t="shared" si="44"/>
        <v>0</v>
      </c>
      <c r="L70" s="296"/>
      <c r="M70" s="296"/>
      <c r="N70" s="296"/>
      <c r="O70" s="296"/>
      <c r="P70" s="276">
        <f t="shared" si="45"/>
        <v>2.9000000000000001E-2</v>
      </c>
      <c r="Q70" s="297">
        <v>343465.17</v>
      </c>
      <c r="R70" s="297">
        <f t="shared" si="46"/>
        <v>9960.4899299999997</v>
      </c>
      <c r="S70" s="298">
        <v>2.9000000000000001E-2</v>
      </c>
      <c r="T70" s="299">
        <f t="shared" si="47"/>
        <v>9960.4899299999997</v>
      </c>
    </row>
    <row r="71" spans="1:20" s="252" customFormat="1" ht="15" customHeight="1" x14ac:dyDescent="0.25">
      <c r="A71" s="318" t="s">
        <v>296</v>
      </c>
      <c r="B71" s="318"/>
      <c r="C71" s="288"/>
      <c r="D71" s="288"/>
      <c r="E71" s="288"/>
      <c r="F71" s="319"/>
      <c r="G71" s="319"/>
      <c r="H71" s="320"/>
      <c r="I71" s="320"/>
      <c r="J71" s="320"/>
      <c r="K71" s="320"/>
      <c r="L71" s="290"/>
      <c r="M71" s="290"/>
      <c r="N71" s="290"/>
      <c r="O71" s="290"/>
      <c r="P71" s="320"/>
      <c r="Q71" s="291"/>
      <c r="R71" s="320"/>
      <c r="S71" s="292"/>
      <c r="T71" s="286"/>
    </row>
    <row r="72" spans="1:20" s="252" customFormat="1" ht="75" x14ac:dyDescent="0.25">
      <c r="A72" s="293" t="s">
        <v>191</v>
      </c>
      <c r="B72" s="271" t="s">
        <v>108</v>
      </c>
      <c r="C72" s="305" t="s">
        <v>109</v>
      </c>
      <c r="D72" s="270" t="s">
        <v>110</v>
      </c>
      <c r="E72" s="312">
        <v>12.71</v>
      </c>
      <c r="F72" s="295">
        <v>64.069999999999993</v>
      </c>
      <c r="G72" s="295">
        <f>E72*F72</f>
        <v>814.3297</v>
      </c>
      <c r="H72" s="273">
        <v>0</v>
      </c>
      <c r="I72" s="295">
        <f t="shared" si="3"/>
        <v>0</v>
      </c>
      <c r="J72" s="274">
        <f>E72-H72-S72</f>
        <v>0</v>
      </c>
      <c r="K72" s="274">
        <f t="shared" si="44"/>
        <v>0</v>
      </c>
      <c r="L72" s="296"/>
      <c r="M72" s="296"/>
      <c r="N72" s="296"/>
      <c r="O72" s="296"/>
      <c r="P72" s="276">
        <f t="shared" ref="P72:P75" si="48">E72-H72-L72-M72-N72-O72</f>
        <v>12.71</v>
      </c>
      <c r="Q72" s="297">
        <v>64.069999999999993</v>
      </c>
      <c r="R72" s="297">
        <f>P72*Q72</f>
        <v>814.3297</v>
      </c>
      <c r="S72" s="285">
        <v>12.71</v>
      </c>
      <c r="T72" s="299">
        <f>R72</f>
        <v>814.3297</v>
      </c>
    </row>
    <row r="73" spans="1:20" s="252" customFormat="1" ht="75" x14ac:dyDescent="0.25">
      <c r="A73" s="293" t="s">
        <v>192</v>
      </c>
      <c r="B73" s="271" t="s">
        <v>166</v>
      </c>
      <c r="C73" s="270" t="s">
        <v>167</v>
      </c>
      <c r="D73" s="270" t="s">
        <v>110</v>
      </c>
      <c r="E73" s="312">
        <v>1.06</v>
      </c>
      <c r="F73" s="295">
        <v>163.89</v>
      </c>
      <c r="G73" s="295">
        <f>E73*F73</f>
        <v>173.7234</v>
      </c>
      <c r="H73" s="273">
        <v>0</v>
      </c>
      <c r="I73" s="295">
        <f t="shared" si="3"/>
        <v>0</v>
      </c>
      <c r="J73" s="274">
        <f>E73-H73-S73</f>
        <v>0</v>
      </c>
      <c r="K73" s="274">
        <f t="shared" si="44"/>
        <v>0</v>
      </c>
      <c r="L73" s="296"/>
      <c r="M73" s="296"/>
      <c r="N73" s="296"/>
      <c r="O73" s="296"/>
      <c r="P73" s="276">
        <f t="shared" si="48"/>
        <v>1.06</v>
      </c>
      <c r="Q73" s="297">
        <v>163.89</v>
      </c>
      <c r="R73" s="297">
        <f>P73*Q73</f>
        <v>173.7234</v>
      </c>
      <c r="S73" s="285">
        <v>1.06</v>
      </c>
      <c r="T73" s="299">
        <f>R73</f>
        <v>173.7234</v>
      </c>
    </row>
    <row r="74" spans="1:20" s="252" customFormat="1" ht="60" x14ac:dyDescent="0.25">
      <c r="A74" s="293" t="s">
        <v>193</v>
      </c>
      <c r="B74" s="271" t="s">
        <v>169</v>
      </c>
      <c r="C74" s="270" t="s">
        <v>170</v>
      </c>
      <c r="D74" s="270" t="s">
        <v>110</v>
      </c>
      <c r="E74" s="335">
        <v>0.2</v>
      </c>
      <c r="F74" s="295">
        <v>212.53</v>
      </c>
      <c r="G74" s="295">
        <f>E74*F74</f>
        <v>42.506</v>
      </c>
      <c r="H74" s="273">
        <v>0</v>
      </c>
      <c r="I74" s="295">
        <f t="shared" si="3"/>
        <v>0</v>
      </c>
      <c r="J74" s="274">
        <f>E74-H74-S74</f>
        <v>0</v>
      </c>
      <c r="K74" s="274">
        <f t="shared" si="44"/>
        <v>0</v>
      </c>
      <c r="L74" s="296"/>
      <c r="M74" s="296"/>
      <c r="N74" s="296"/>
      <c r="O74" s="296"/>
      <c r="P74" s="276">
        <f t="shared" si="48"/>
        <v>0.2</v>
      </c>
      <c r="Q74" s="297">
        <v>212.53</v>
      </c>
      <c r="R74" s="297">
        <f>P74*Q74</f>
        <v>42.506</v>
      </c>
      <c r="S74" s="285">
        <v>0.2</v>
      </c>
      <c r="T74" s="299">
        <f>R74</f>
        <v>42.506</v>
      </c>
    </row>
    <row r="75" spans="1:20" s="252" customFormat="1" ht="60" x14ac:dyDescent="0.25">
      <c r="A75" s="293" t="s">
        <v>194</v>
      </c>
      <c r="B75" s="271" t="s">
        <v>112</v>
      </c>
      <c r="C75" s="270" t="s">
        <v>113</v>
      </c>
      <c r="D75" s="270" t="s">
        <v>110</v>
      </c>
      <c r="E75" s="312">
        <v>13.97</v>
      </c>
      <c r="F75" s="295">
        <v>77.849999999999994</v>
      </c>
      <c r="G75" s="295">
        <f>E75*F75</f>
        <v>1087.5645</v>
      </c>
      <c r="H75" s="273">
        <v>0</v>
      </c>
      <c r="I75" s="295">
        <f t="shared" si="3"/>
        <v>0</v>
      </c>
      <c r="J75" s="274">
        <f>E75-H75-S75</f>
        <v>0</v>
      </c>
      <c r="K75" s="274">
        <f t="shared" si="44"/>
        <v>0</v>
      </c>
      <c r="L75" s="296"/>
      <c r="M75" s="296"/>
      <c r="N75" s="296"/>
      <c r="O75" s="296"/>
      <c r="P75" s="276">
        <f t="shared" si="48"/>
        <v>13.97</v>
      </c>
      <c r="Q75" s="297">
        <v>77.849999999999994</v>
      </c>
      <c r="R75" s="297">
        <f>P75*Q75</f>
        <v>1087.5645</v>
      </c>
      <c r="S75" s="285">
        <v>13.97</v>
      </c>
      <c r="T75" s="299">
        <f>R75</f>
        <v>1087.5645</v>
      </c>
    </row>
    <row r="76" spans="1:20" s="252" customFormat="1" ht="18" customHeight="1" x14ac:dyDescent="0.25">
      <c r="A76" s="321"/>
      <c r="B76" s="322" t="s">
        <v>474</v>
      </c>
      <c r="C76" s="321"/>
      <c r="D76" s="321"/>
      <c r="E76" s="321"/>
      <c r="F76" s="323"/>
      <c r="G76" s="324">
        <f>SUM(G64:G75)</f>
        <v>234893.47036000001</v>
      </c>
      <c r="H76" s="324"/>
      <c r="I76" s="324">
        <f t="shared" ref="I76" si="49">SUM(I64:I75)</f>
        <v>0</v>
      </c>
      <c r="J76" s="324"/>
      <c r="K76" s="324">
        <f t="shared" ref="K76" si="50">SUM(K64:K75)</f>
        <v>0</v>
      </c>
      <c r="L76" s="332"/>
      <c r="M76" s="332"/>
      <c r="N76" s="332"/>
      <c r="O76" s="332"/>
      <c r="P76" s="324"/>
      <c r="Q76" s="325"/>
      <c r="R76" s="324">
        <f t="shared" ref="R76" si="51">SUM(R64:R75)</f>
        <v>234893.47036000001</v>
      </c>
      <c r="S76" s="326"/>
      <c r="T76" s="286"/>
    </row>
    <row r="77" spans="1:20" s="252" customFormat="1" ht="15" customHeight="1" x14ac:dyDescent="0.25">
      <c r="A77" s="287" t="s">
        <v>319</v>
      </c>
      <c r="B77" s="287"/>
      <c r="C77" s="288"/>
      <c r="D77" s="287"/>
      <c r="E77" s="287"/>
      <c r="F77" s="287"/>
      <c r="G77" s="287"/>
      <c r="H77" s="287"/>
      <c r="I77" s="287"/>
      <c r="J77" s="287"/>
      <c r="K77" s="287"/>
      <c r="L77" s="328"/>
      <c r="M77" s="328"/>
      <c r="N77" s="328"/>
      <c r="O77" s="328"/>
      <c r="P77" s="287"/>
      <c r="Q77" s="329"/>
      <c r="R77" s="287"/>
      <c r="S77" s="330"/>
      <c r="T77" s="286"/>
    </row>
    <row r="78" spans="1:20" s="252" customFormat="1" ht="45" x14ac:dyDescent="0.25">
      <c r="A78" s="293" t="s">
        <v>225</v>
      </c>
      <c r="B78" s="271" t="s">
        <v>116</v>
      </c>
      <c r="C78" s="270" t="s">
        <v>117</v>
      </c>
      <c r="D78" s="270" t="s">
        <v>118</v>
      </c>
      <c r="E78" s="311">
        <v>1</v>
      </c>
      <c r="F78" s="295">
        <v>55847.66</v>
      </c>
      <c r="G78" s="295">
        <f t="shared" ref="G78:G93" si="52">E78*F78</f>
        <v>55847.66</v>
      </c>
      <c r="H78" s="273">
        <v>0</v>
      </c>
      <c r="I78" s="295">
        <f t="shared" ref="I78:I141" si="53">F78*H78</f>
        <v>0</v>
      </c>
      <c r="J78" s="274">
        <f t="shared" ref="J78:J98" si="54">E78-H78-S78</f>
        <v>1</v>
      </c>
      <c r="K78" s="274">
        <f t="shared" ref="K78:K98" si="55">J78*F78</f>
        <v>55847.66</v>
      </c>
      <c r="L78" s="296"/>
      <c r="M78" s="296"/>
      <c r="N78" s="296"/>
      <c r="O78" s="296"/>
      <c r="P78" s="276">
        <f t="shared" ref="P78:P93" si="56">E78-H78-L78-M78-N78-O78</f>
        <v>1</v>
      </c>
      <c r="Q78" s="297">
        <v>55847.66</v>
      </c>
      <c r="R78" s="297">
        <f t="shared" ref="R78:R93" si="57">P78*Q78</f>
        <v>55847.66</v>
      </c>
      <c r="S78" s="285"/>
      <c r="T78" s="299"/>
    </row>
    <row r="79" spans="1:20" s="252" customFormat="1" ht="60" x14ac:dyDescent="0.25">
      <c r="A79" s="293" t="s">
        <v>227</v>
      </c>
      <c r="B79" s="271" t="s">
        <v>55</v>
      </c>
      <c r="C79" s="270" t="s">
        <v>56</v>
      </c>
      <c r="D79" s="270" t="s">
        <v>57</v>
      </c>
      <c r="E79" s="302">
        <v>0.25800000000000001</v>
      </c>
      <c r="F79" s="295">
        <v>24725.95</v>
      </c>
      <c r="G79" s="295">
        <f t="shared" si="52"/>
        <v>6379.2951000000003</v>
      </c>
      <c r="H79" s="273">
        <v>0</v>
      </c>
      <c r="I79" s="295">
        <f t="shared" si="53"/>
        <v>0</v>
      </c>
      <c r="J79" s="274">
        <f t="shared" si="54"/>
        <v>0.18509999999999999</v>
      </c>
      <c r="K79" s="274">
        <f t="shared" si="55"/>
        <v>4576.7733449999996</v>
      </c>
      <c r="L79" s="296"/>
      <c r="M79" s="296"/>
      <c r="N79" s="296"/>
      <c r="O79" s="296"/>
      <c r="P79" s="276">
        <f t="shared" si="56"/>
        <v>0.25800000000000001</v>
      </c>
      <c r="Q79" s="297">
        <v>24725.95</v>
      </c>
      <c r="R79" s="297">
        <f t="shared" si="57"/>
        <v>6379.2951000000003</v>
      </c>
      <c r="S79" s="298">
        <v>7.2900000000000006E-2</v>
      </c>
      <c r="T79" s="299">
        <f>F79*S79</f>
        <v>1802.5217550000002</v>
      </c>
    </row>
    <row r="80" spans="1:20" s="252" customFormat="1" ht="30" x14ac:dyDescent="0.25">
      <c r="A80" s="293" t="s">
        <v>229</v>
      </c>
      <c r="B80" s="271" t="s">
        <v>59</v>
      </c>
      <c r="C80" s="270" t="s">
        <v>60</v>
      </c>
      <c r="D80" s="270" t="s">
        <v>57</v>
      </c>
      <c r="E80" s="294">
        <v>0.1237</v>
      </c>
      <c r="F80" s="295">
        <v>22997.55</v>
      </c>
      <c r="G80" s="295">
        <f t="shared" si="52"/>
        <v>2844.7969349999998</v>
      </c>
      <c r="H80" s="273">
        <v>0</v>
      </c>
      <c r="I80" s="295">
        <f t="shared" si="53"/>
        <v>0</v>
      </c>
      <c r="J80" s="274">
        <f t="shared" si="54"/>
        <v>9.3700000000000006E-2</v>
      </c>
      <c r="K80" s="274">
        <f t="shared" si="55"/>
        <v>2154.8704350000003</v>
      </c>
      <c r="L80" s="296"/>
      <c r="M80" s="296"/>
      <c r="N80" s="296"/>
      <c r="O80" s="296"/>
      <c r="P80" s="276">
        <f t="shared" si="56"/>
        <v>0.1237</v>
      </c>
      <c r="Q80" s="297">
        <v>22997.55</v>
      </c>
      <c r="R80" s="297">
        <f t="shared" si="57"/>
        <v>2844.7969349999998</v>
      </c>
      <c r="S80" s="285">
        <v>0.03</v>
      </c>
      <c r="T80" s="299">
        <f>F80*S80</f>
        <v>689.92649999999992</v>
      </c>
    </row>
    <row r="81" spans="1:20" s="252" customFormat="1" ht="30" x14ac:dyDescent="0.25">
      <c r="A81" s="293" t="s">
        <v>231</v>
      </c>
      <c r="B81" s="271" t="s">
        <v>62</v>
      </c>
      <c r="C81" s="270" t="s">
        <v>63</v>
      </c>
      <c r="D81" s="270" t="s">
        <v>57</v>
      </c>
      <c r="E81" s="302">
        <v>0.124</v>
      </c>
      <c r="F81" s="295">
        <v>189045.71</v>
      </c>
      <c r="G81" s="295">
        <f t="shared" si="52"/>
        <v>23441.66804</v>
      </c>
      <c r="H81" s="273">
        <v>0</v>
      </c>
      <c r="I81" s="295">
        <f t="shared" si="53"/>
        <v>0</v>
      </c>
      <c r="J81" s="274">
        <f t="shared" si="54"/>
        <v>9.4E-2</v>
      </c>
      <c r="K81" s="274">
        <f t="shared" si="55"/>
        <v>17770.296739999998</v>
      </c>
      <c r="L81" s="296"/>
      <c r="M81" s="296"/>
      <c r="N81" s="296"/>
      <c r="O81" s="296"/>
      <c r="P81" s="276">
        <f t="shared" si="56"/>
        <v>0.124</v>
      </c>
      <c r="Q81" s="297">
        <v>189045.71</v>
      </c>
      <c r="R81" s="297">
        <f t="shared" si="57"/>
        <v>23441.66804</v>
      </c>
      <c r="S81" s="285">
        <v>0.03</v>
      </c>
      <c r="T81" s="299">
        <f>F81*S81</f>
        <v>5671.3712999999998</v>
      </c>
    </row>
    <row r="82" spans="1:20" s="252" customFormat="1" ht="30" x14ac:dyDescent="0.25">
      <c r="A82" s="293" t="s">
        <v>233</v>
      </c>
      <c r="B82" s="271" t="s">
        <v>65</v>
      </c>
      <c r="C82" s="270" t="s">
        <v>66</v>
      </c>
      <c r="D82" s="270" t="s">
        <v>67</v>
      </c>
      <c r="E82" s="312">
        <v>15.62</v>
      </c>
      <c r="F82" s="295">
        <v>7726.29</v>
      </c>
      <c r="G82" s="295">
        <f t="shared" si="52"/>
        <v>120684.6498</v>
      </c>
      <c r="H82" s="273">
        <v>0</v>
      </c>
      <c r="I82" s="295">
        <f t="shared" si="53"/>
        <v>0</v>
      </c>
      <c r="J82" s="274">
        <f t="shared" si="54"/>
        <v>11.579999999999998</v>
      </c>
      <c r="K82" s="274">
        <f t="shared" si="55"/>
        <v>89470.43819999999</v>
      </c>
      <c r="L82" s="296"/>
      <c r="M82" s="296"/>
      <c r="N82" s="296"/>
      <c r="O82" s="296"/>
      <c r="P82" s="276">
        <f t="shared" si="56"/>
        <v>15.62</v>
      </c>
      <c r="Q82" s="297">
        <v>7726.29</v>
      </c>
      <c r="R82" s="297">
        <f t="shared" si="57"/>
        <v>120684.6498</v>
      </c>
      <c r="S82" s="285">
        <v>4.04</v>
      </c>
      <c r="T82" s="299">
        <f>F82*S82</f>
        <v>31214.211599999999</v>
      </c>
    </row>
    <row r="83" spans="1:20" s="252" customFormat="1" ht="60" x14ac:dyDescent="0.25">
      <c r="A83" s="293" t="s">
        <v>235</v>
      </c>
      <c r="B83" s="271" t="s">
        <v>128</v>
      </c>
      <c r="C83" s="270" t="s">
        <v>129</v>
      </c>
      <c r="D83" s="270" t="s">
        <v>118</v>
      </c>
      <c r="E83" s="311">
        <v>1</v>
      </c>
      <c r="F83" s="295">
        <v>257393.25</v>
      </c>
      <c r="G83" s="295">
        <f t="shared" si="52"/>
        <v>257393.25</v>
      </c>
      <c r="H83" s="273">
        <v>0</v>
      </c>
      <c r="I83" s="295">
        <f t="shared" si="53"/>
        <v>0</v>
      </c>
      <c r="J83" s="274">
        <f t="shared" si="54"/>
        <v>1</v>
      </c>
      <c r="K83" s="274">
        <f t="shared" si="55"/>
        <v>257393.25</v>
      </c>
      <c r="L83" s="296"/>
      <c r="M83" s="296"/>
      <c r="N83" s="296"/>
      <c r="O83" s="296"/>
      <c r="P83" s="276">
        <f t="shared" si="56"/>
        <v>1</v>
      </c>
      <c r="Q83" s="297">
        <v>257393.25</v>
      </c>
      <c r="R83" s="297">
        <f t="shared" si="57"/>
        <v>257393.25</v>
      </c>
      <c r="S83" s="285"/>
      <c r="T83" s="299"/>
    </row>
    <row r="84" spans="1:20" s="252" customFormat="1" ht="30" x14ac:dyDescent="0.25">
      <c r="A84" s="293" t="s">
        <v>237</v>
      </c>
      <c r="B84" s="271" t="s">
        <v>132</v>
      </c>
      <c r="C84" s="270" t="s">
        <v>133</v>
      </c>
      <c r="D84" s="270" t="s">
        <v>134</v>
      </c>
      <c r="E84" s="311">
        <v>1</v>
      </c>
      <c r="F84" s="295">
        <v>2073752.67</v>
      </c>
      <c r="G84" s="295">
        <f t="shared" si="52"/>
        <v>2073752.67</v>
      </c>
      <c r="H84" s="273">
        <v>0</v>
      </c>
      <c r="I84" s="295">
        <f t="shared" si="53"/>
        <v>0</v>
      </c>
      <c r="J84" s="274">
        <f t="shared" si="54"/>
        <v>1</v>
      </c>
      <c r="K84" s="274">
        <f t="shared" si="55"/>
        <v>2073752.67</v>
      </c>
      <c r="L84" s="296"/>
      <c r="M84" s="296"/>
      <c r="N84" s="296"/>
      <c r="O84" s="296"/>
      <c r="P84" s="276">
        <f t="shared" si="56"/>
        <v>1</v>
      </c>
      <c r="Q84" s="297">
        <v>2073752.67</v>
      </c>
      <c r="R84" s="297">
        <f t="shared" si="57"/>
        <v>2073752.67</v>
      </c>
      <c r="S84" s="285"/>
      <c r="T84" s="299"/>
    </row>
    <row r="85" spans="1:20" s="252" customFormat="1" ht="30" x14ac:dyDescent="0.25">
      <c r="A85" s="293" t="s">
        <v>239</v>
      </c>
      <c r="B85" s="271" t="s">
        <v>137</v>
      </c>
      <c r="C85" s="270" t="s">
        <v>138</v>
      </c>
      <c r="D85" s="270" t="s">
        <v>134</v>
      </c>
      <c r="E85" s="311">
        <v>1</v>
      </c>
      <c r="F85" s="295">
        <v>4471529.21</v>
      </c>
      <c r="G85" s="295">
        <f t="shared" si="52"/>
        <v>4471529.21</v>
      </c>
      <c r="H85" s="273">
        <v>0</v>
      </c>
      <c r="I85" s="295">
        <f t="shared" si="53"/>
        <v>0</v>
      </c>
      <c r="J85" s="274">
        <f t="shared" si="54"/>
        <v>1</v>
      </c>
      <c r="K85" s="274">
        <f t="shared" si="55"/>
        <v>4471529.21</v>
      </c>
      <c r="L85" s="296"/>
      <c r="M85" s="296"/>
      <c r="N85" s="296"/>
      <c r="O85" s="296"/>
      <c r="P85" s="276">
        <f t="shared" si="56"/>
        <v>1</v>
      </c>
      <c r="Q85" s="297">
        <v>4471529.21</v>
      </c>
      <c r="R85" s="297">
        <f t="shared" si="57"/>
        <v>4471529.21</v>
      </c>
      <c r="S85" s="285"/>
      <c r="T85" s="299"/>
    </row>
    <row r="86" spans="1:20" s="252" customFormat="1" ht="60" x14ac:dyDescent="0.25">
      <c r="A86" s="293" t="s">
        <v>241</v>
      </c>
      <c r="B86" s="271" t="s">
        <v>141</v>
      </c>
      <c r="C86" s="270" t="s">
        <v>142</v>
      </c>
      <c r="D86" s="270" t="s">
        <v>74</v>
      </c>
      <c r="E86" s="311">
        <v>1</v>
      </c>
      <c r="F86" s="295">
        <v>46162.87</v>
      </c>
      <c r="G86" s="295">
        <f t="shared" si="52"/>
        <v>46162.87</v>
      </c>
      <c r="H86" s="273">
        <v>0</v>
      </c>
      <c r="I86" s="295">
        <f t="shared" si="53"/>
        <v>0</v>
      </c>
      <c r="J86" s="274">
        <f t="shared" si="54"/>
        <v>1</v>
      </c>
      <c r="K86" s="274">
        <f t="shared" si="55"/>
        <v>46162.87</v>
      </c>
      <c r="L86" s="296"/>
      <c r="M86" s="296"/>
      <c r="N86" s="296"/>
      <c r="O86" s="296"/>
      <c r="P86" s="276">
        <f t="shared" si="56"/>
        <v>1</v>
      </c>
      <c r="Q86" s="297">
        <v>46162.87</v>
      </c>
      <c r="R86" s="297">
        <f t="shared" si="57"/>
        <v>46162.87</v>
      </c>
      <c r="S86" s="285"/>
      <c r="T86" s="299"/>
    </row>
    <row r="87" spans="1:20" s="252" customFormat="1" ht="30" x14ac:dyDescent="0.25">
      <c r="A87" s="293" t="s">
        <v>245</v>
      </c>
      <c r="B87" s="271" t="s">
        <v>149</v>
      </c>
      <c r="C87" s="270" t="s">
        <v>150</v>
      </c>
      <c r="D87" s="270" t="s">
        <v>74</v>
      </c>
      <c r="E87" s="311">
        <v>2</v>
      </c>
      <c r="F87" s="295">
        <v>54541.01</v>
      </c>
      <c r="G87" s="295">
        <f t="shared" si="52"/>
        <v>109082.02</v>
      </c>
      <c r="H87" s="273">
        <v>0</v>
      </c>
      <c r="I87" s="295">
        <f t="shared" si="53"/>
        <v>0</v>
      </c>
      <c r="J87" s="274">
        <f t="shared" si="54"/>
        <v>2</v>
      </c>
      <c r="K87" s="274">
        <f t="shared" si="55"/>
        <v>109082.02</v>
      </c>
      <c r="L87" s="296"/>
      <c r="M87" s="296"/>
      <c r="N87" s="296"/>
      <c r="O87" s="296"/>
      <c r="P87" s="276">
        <f t="shared" si="56"/>
        <v>2</v>
      </c>
      <c r="Q87" s="297">
        <v>54541.01</v>
      </c>
      <c r="R87" s="297">
        <f t="shared" si="57"/>
        <v>109082.02</v>
      </c>
      <c r="S87" s="285"/>
      <c r="T87" s="299"/>
    </row>
    <row r="88" spans="1:20" s="252" customFormat="1" ht="45" x14ac:dyDescent="0.25">
      <c r="A88" s="293" t="s">
        <v>247</v>
      </c>
      <c r="B88" s="271" t="s">
        <v>153</v>
      </c>
      <c r="C88" s="270" t="s">
        <v>154</v>
      </c>
      <c r="D88" s="270" t="s">
        <v>74</v>
      </c>
      <c r="E88" s="311">
        <v>1</v>
      </c>
      <c r="F88" s="295">
        <v>194945.69</v>
      </c>
      <c r="G88" s="295">
        <f t="shared" si="52"/>
        <v>194945.69</v>
      </c>
      <c r="H88" s="273">
        <v>0</v>
      </c>
      <c r="I88" s="295">
        <f t="shared" si="53"/>
        <v>0</v>
      </c>
      <c r="J88" s="274">
        <f t="shared" si="54"/>
        <v>1</v>
      </c>
      <c r="K88" s="274">
        <f t="shared" si="55"/>
        <v>194945.69</v>
      </c>
      <c r="L88" s="296"/>
      <c r="M88" s="296"/>
      <c r="N88" s="296"/>
      <c r="O88" s="296"/>
      <c r="P88" s="276">
        <f t="shared" si="56"/>
        <v>1</v>
      </c>
      <c r="Q88" s="297">
        <v>194945.69</v>
      </c>
      <c r="R88" s="297">
        <f t="shared" si="57"/>
        <v>194945.69</v>
      </c>
      <c r="S88" s="285"/>
      <c r="T88" s="299"/>
    </row>
    <row r="89" spans="1:20" s="252" customFormat="1" ht="30" x14ac:dyDescent="0.25">
      <c r="A89" s="293" t="s">
        <v>327</v>
      </c>
      <c r="B89" s="271" t="s">
        <v>157</v>
      </c>
      <c r="C89" s="270" t="s">
        <v>80</v>
      </c>
      <c r="D89" s="270" t="s">
        <v>74</v>
      </c>
      <c r="E89" s="311">
        <v>1</v>
      </c>
      <c r="F89" s="295">
        <v>5195.1899999999996</v>
      </c>
      <c r="G89" s="295">
        <f t="shared" si="52"/>
        <v>5195.1899999999996</v>
      </c>
      <c r="H89" s="273">
        <v>0</v>
      </c>
      <c r="I89" s="295">
        <f t="shared" si="53"/>
        <v>0</v>
      </c>
      <c r="J89" s="274">
        <f t="shared" si="54"/>
        <v>1</v>
      </c>
      <c r="K89" s="274">
        <f t="shared" si="55"/>
        <v>5195.1899999999996</v>
      </c>
      <c r="L89" s="296"/>
      <c r="M89" s="296"/>
      <c r="N89" s="296"/>
      <c r="O89" s="296"/>
      <c r="P89" s="276">
        <f t="shared" si="56"/>
        <v>1</v>
      </c>
      <c r="Q89" s="297">
        <v>5195.1899999999996</v>
      </c>
      <c r="R89" s="297">
        <f t="shared" si="57"/>
        <v>5195.1899999999996</v>
      </c>
      <c r="S89" s="285"/>
      <c r="T89" s="299"/>
    </row>
    <row r="90" spans="1:20" s="252" customFormat="1" ht="45" x14ac:dyDescent="0.25">
      <c r="A90" s="293" t="s">
        <v>328</v>
      </c>
      <c r="B90" s="271" t="s">
        <v>311</v>
      </c>
      <c r="C90" s="270" t="s">
        <v>472</v>
      </c>
      <c r="D90" s="270" t="s">
        <v>313</v>
      </c>
      <c r="E90" s="312">
        <v>0.06</v>
      </c>
      <c r="F90" s="295">
        <v>268960.33</v>
      </c>
      <c r="G90" s="295">
        <f t="shared" si="52"/>
        <v>16137.6198</v>
      </c>
      <c r="H90" s="273">
        <v>0</v>
      </c>
      <c r="I90" s="295">
        <f t="shared" si="53"/>
        <v>0</v>
      </c>
      <c r="J90" s="274">
        <f t="shared" si="54"/>
        <v>0</v>
      </c>
      <c r="K90" s="274">
        <f t="shared" si="55"/>
        <v>0</v>
      </c>
      <c r="L90" s="296"/>
      <c r="M90" s="296"/>
      <c r="N90" s="296"/>
      <c r="O90" s="296"/>
      <c r="P90" s="276">
        <f t="shared" si="56"/>
        <v>0.06</v>
      </c>
      <c r="Q90" s="297">
        <v>268960.33</v>
      </c>
      <c r="R90" s="297">
        <f t="shared" si="57"/>
        <v>16137.6198</v>
      </c>
      <c r="S90" s="285">
        <v>0.06</v>
      </c>
      <c r="T90" s="299">
        <f>F90*S90</f>
        <v>16137.6198</v>
      </c>
    </row>
    <row r="91" spans="1:20" s="252" customFormat="1" ht="30" x14ac:dyDescent="0.25">
      <c r="A91" s="293" t="s">
        <v>330</v>
      </c>
      <c r="B91" s="271" t="s">
        <v>316</v>
      </c>
      <c r="C91" s="270" t="s">
        <v>80</v>
      </c>
      <c r="D91" s="270" t="s">
        <v>87</v>
      </c>
      <c r="E91" s="312">
        <v>0.36</v>
      </c>
      <c r="F91" s="295">
        <v>463535.61</v>
      </c>
      <c r="G91" s="295">
        <f t="shared" si="52"/>
        <v>166872.81959999999</v>
      </c>
      <c r="H91" s="273">
        <v>0</v>
      </c>
      <c r="I91" s="295">
        <f t="shared" si="53"/>
        <v>0</v>
      </c>
      <c r="J91" s="274">
        <f t="shared" si="54"/>
        <v>0</v>
      </c>
      <c r="K91" s="274">
        <f t="shared" si="55"/>
        <v>0</v>
      </c>
      <c r="L91" s="296"/>
      <c r="M91" s="296"/>
      <c r="N91" s="296"/>
      <c r="O91" s="296"/>
      <c r="P91" s="276">
        <f t="shared" si="56"/>
        <v>0.36</v>
      </c>
      <c r="Q91" s="297">
        <v>463535.61</v>
      </c>
      <c r="R91" s="297">
        <f t="shared" si="57"/>
        <v>166872.81959999999</v>
      </c>
      <c r="S91" s="285">
        <v>0.36</v>
      </c>
      <c r="T91" s="299">
        <f>F91*S91</f>
        <v>166872.81959999999</v>
      </c>
    </row>
    <row r="92" spans="1:20" s="252" customFormat="1" ht="30" x14ac:dyDescent="0.25">
      <c r="A92" s="293" t="s">
        <v>331</v>
      </c>
      <c r="B92" s="271" t="s">
        <v>86</v>
      </c>
      <c r="C92" s="270" t="s">
        <v>80</v>
      </c>
      <c r="D92" s="270" t="s">
        <v>87</v>
      </c>
      <c r="E92" s="302">
        <v>2.9000000000000001E-2</v>
      </c>
      <c r="F92" s="295">
        <v>343465.17</v>
      </c>
      <c r="G92" s="295">
        <f t="shared" si="52"/>
        <v>9960.4899299999997</v>
      </c>
      <c r="H92" s="273">
        <v>0</v>
      </c>
      <c r="I92" s="295">
        <f t="shared" si="53"/>
        <v>0</v>
      </c>
      <c r="J92" s="274">
        <f t="shared" si="54"/>
        <v>0</v>
      </c>
      <c r="K92" s="274">
        <f t="shared" si="55"/>
        <v>0</v>
      </c>
      <c r="L92" s="296"/>
      <c r="M92" s="296"/>
      <c r="N92" s="296"/>
      <c r="O92" s="296"/>
      <c r="P92" s="276">
        <f t="shared" si="56"/>
        <v>2.9000000000000001E-2</v>
      </c>
      <c r="Q92" s="297">
        <v>343465.17</v>
      </c>
      <c r="R92" s="297">
        <f t="shared" si="57"/>
        <v>9960.4899299999997</v>
      </c>
      <c r="S92" s="301">
        <v>2.9000000000000001E-2</v>
      </c>
      <c r="T92" s="299">
        <f>F92*S92</f>
        <v>9960.4899299999997</v>
      </c>
    </row>
    <row r="93" spans="1:20" s="252" customFormat="1" ht="45" x14ac:dyDescent="0.25">
      <c r="A93" s="293" t="s">
        <v>332</v>
      </c>
      <c r="B93" s="271" t="s">
        <v>160</v>
      </c>
      <c r="C93" s="270" t="s">
        <v>161</v>
      </c>
      <c r="D93" s="270" t="s">
        <v>105</v>
      </c>
      <c r="E93" s="294">
        <v>1.3299999999999999E-2</v>
      </c>
      <c r="F93" s="295">
        <v>3239779.31</v>
      </c>
      <c r="G93" s="295">
        <f t="shared" si="52"/>
        <v>43089.064823000001</v>
      </c>
      <c r="H93" s="273">
        <v>0</v>
      </c>
      <c r="I93" s="295">
        <f t="shared" si="53"/>
        <v>0</v>
      </c>
      <c r="J93" s="274">
        <f t="shared" si="54"/>
        <v>1.3299999999999999E-2</v>
      </c>
      <c r="K93" s="274">
        <f t="shared" si="55"/>
        <v>43089.064823000001</v>
      </c>
      <c r="L93" s="296"/>
      <c r="M93" s="296"/>
      <c r="N93" s="296"/>
      <c r="O93" s="296"/>
      <c r="P93" s="276">
        <f t="shared" si="56"/>
        <v>1.3299999999999999E-2</v>
      </c>
      <c r="Q93" s="297">
        <v>3240083</v>
      </c>
      <c r="R93" s="297">
        <f t="shared" si="57"/>
        <v>43093.103899999995</v>
      </c>
      <c r="S93" s="285"/>
      <c r="T93" s="299"/>
    </row>
    <row r="94" spans="1:20" s="252" customFormat="1" ht="15" customHeight="1" x14ac:dyDescent="0.25">
      <c r="A94" s="318" t="s">
        <v>296</v>
      </c>
      <c r="B94" s="318"/>
      <c r="C94" s="288"/>
      <c r="D94" s="288"/>
      <c r="E94" s="288"/>
      <c r="F94" s="319"/>
      <c r="G94" s="319"/>
      <c r="H94" s="320"/>
      <c r="I94" s="320"/>
      <c r="J94" s="320"/>
      <c r="K94" s="320"/>
      <c r="L94" s="320"/>
      <c r="M94" s="320"/>
      <c r="N94" s="320"/>
      <c r="O94" s="320"/>
      <c r="P94" s="320"/>
      <c r="Q94" s="291"/>
      <c r="R94" s="320"/>
      <c r="S94" s="292"/>
      <c r="T94" s="299"/>
    </row>
    <row r="95" spans="1:20" s="252" customFormat="1" ht="75" x14ac:dyDescent="0.25">
      <c r="A95" s="293" t="s">
        <v>334</v>
      </c>
      <c r="B95" s="271" t="s">
        <v>108</v>
      </c>
      <c r="C95" s="305" t="s">
        <v>109</v>
      </c>
      <c r="D95" s="270" t="s">
        <v>110</v>
      </c>
      <c r="E95" s="335">
        <v>45.2</v>
      </c>
      <c r="F95" s="295">
        <v>64.069999999999993</v>
      </c>
      <c r="G95" s="295">
        <f>E95*F95</f>
        <v>2895.9639999999999</v>
      </c>
      <c r="H95" s="273">
        <v>0</v>
      </c>
      <c r="I95" s="295">
        <f t="shared" si="53"/>
        <v>0</v>
      </c>
      <c r="J95" s="274">
        <f t="shared" si="54"/>
        <v>32.49</v>
      </c>
      <c r="K95" s="274">
        <f t="shared" si="55"/>
        <v>2081.6342999999997</v>
      </c>
      <c r="L95" s="296"/>
      <c r="M95" s="296"/>
      <c r="N95" s="296"/>
      <c r="O95" s="296"/>
      <c r="P95" s="276">
        <f t="shared" ref="P95:P98" si="58">E95-H95-L95-M95-N95-O95</f>
        <v>45.2</v>
      </c>
      <c r="Q95" s="297">
        <v>64.069999999999993</v>
      </c>
      <c r="R95" s="297">
        <f>P95*Q95</f>
        <v>2895.9639999999999</v>
      </c>
      <c r="S95" s="285">
        <v>12.71</v>
      </c>
      <c r="T95" s="299">
        <f>F95*S95</f>
        <v>814.3297</v>
      </c>
    </row>
    <row r="96" spans="1:20" s="252" customFormat="1" ht="75" x14ac:dyDescent="0.25">
      <c r="A96" s="293" t="s">
        <v>335</v>
      </c>
      <c r="B96" s="271" t="s">
        <v>166</v>
      </c>
      <c r="C96" s="270" t="s">
        <v>167</v>
      </c>
      <c r="D96" s="270" t="s">
        <v>110</v>
      </c>
      <c r="E96" s="335">
        <v>9.9</v>
      </c>
      <c r="F96" s="295">
        <v>163.89</v>
      </c>
      <c r="G96" s="295">
        <f>E96*F96</f>
        <v>1622.511</v>
      </c>
      <c r="H96" s="273">
        <v>0</v>
      </c>
      <c r="I96" s="295">
        <f t="shared" si="53"/>
        <v>0</v>
      </c>
      <c r="J96" s="274">
        <f t="shared" si="54"/>
        <v>8.84</v>
      </c>
      <c r="K96" s="274">
        <f t="shared" si="55"/>
        <v>1448.7875999999999</v>
      </c>
      <c r="L96" s="296"/>
      <c r="M96" s="296"/>
      <c r="N96" s="296"/>
      <c r="O96" s="296"/>
      <c r="P96" s="276">
        <f t="shared" si="58"/>
        <v>9.9</v>
      </c>
      <c r="Q96" s="297">
        <v>163.89</v>
      </c>
      <c r="R96" s="297">
        <f>P96*Q96</f>
        <v>1622.511</v>
      </c>
      <c r="S96" s="285">
        <v>1.06</v>
      </c>
      <c r="T96" s="299">
        <f>F96*S96</f>
        <v>173.7234</v>
      </c>
    </row>
    <row r="97" spans="1:20" s="252" customFormat="1" ht="60" x14ac:dyDescent="0.25">
      <c r="A97" s="293" t="s">
        <v>336</v>
      </c>
      <c r="B97" s="271" t="s">
        <v>169</v>
      </c>
      <c r="C97" s="270" t="s">
        <v>170</v>
      </c>
      <c r="D97" s="270" t="s">
        <v>110</v>
      </c>
      <c r="E97" s="311">
        <v>5</v>
      </c>
      <c r="F97" s="295">
        <v>212.53</v>
      </c>
      <c r="G97" s="295">
        <f>E97*F97</f>
        <v>1062.6500000000001</v>
      </c>
      <c r="H97" s="273">
        <v>0</v>
      </c>
      <c r="I97" s="295">
        <f t="shared" si="53"/>
        <v>0</v>
      </c>
      <c r="J97" s="274">
        <f t="shared" si="54"/>
        <v>4.8</v>
      </c>
      <c r="K97" s="274">
        <f t="shared" si="55"/>
        <v>1020.144</v>
      </c>
      <c r="L97" s="296"/>
      <c r="M97" s="296"/>
      <c r="N97" s="296"/>
      <c r="O97" s="296"/>
      <c r="P97" s="276">
        <f t="shared" si="58"/>
        <v>5</v>
      </c>
      <c r="Q97" s="297">
        <v>212.53</v>
      </c>
      <c r="R97" s="297">
        <f>P97*Q97</f>
        <v>1062.6500000000001</v>
      </c>
      <c r="S97" s="285">
        <v>0.2</v>
      </c>
      <c r="T97" s="299">
        <f>F97*S97</f>
        <v>42.506</v>
      </c>
    </row>
    <row r="98" spans="1:20" s="252" customFormat="1" ht="60" x14ac:dyDescent="0.25">
      <c r="A98" s="293" t="s">
        <v>337</v>
      </c>
      <c r="B98" s="271" t="s">
        <v>112</v>
      </c>
      <c r="C98" s="270" t="s">
        <v>113</v>
      </c>
      <c r="D98" s="270" t="s">
        <v>110</v>
      </c>
      <c r="E98" s="335">
        <v>60.1</v>
      </c>
      <c r="F98" s="295">
        <v>77.849999999999994</v>
      </c>
      <c r="G98" s="295">
        <f>E98*F98</f>
        <v>4678.7849999999999</v>
      </c>
      <c r="H98" s="273">
        <v>0</v>
      </c>
      <c r="I98" s="295">
        <f t="shared" si="53"/>
        <v>0</v>
      </c>
      <c r="J98" s="274">
        <f t="shared" si="54"/>
        <v>46.13</v>
      </c>
      <c r="K98" s="274">
        <f t="shared" si="55"/>
        <v>3591.2204999999999</v>
      </c>
      <c r="L98" s="296"/>
      <c r="M98" s="296"/>
      <c r="N98" s="296"/>
      <c r="O98" s="296"/>
      <c r="P98" s="276">
        <f t="shared" si="58"/>
        <v>60.1</v>
      </c>
      <c r="Q98" s="297">
        <v>77.849999999999994</v>
      </c>
      <c r="R98" s="297">
        <f>P98*Q98</f>
        <v>4678.7849999999999</v>
      </c>
      <c r="S98" s="285">
        <v>13.97</v>
      </c>
      <c r="T98" s="299">
        <f>F98*S98</f>
        <v>1087.5645</v>
      </c>
    </row>
    <row r="99" spans="1:20" s="252" customFormat="1" ht="18" customHeight="1" x14ac:dyDescent="0.25">
      <c r="A99" s="321"/>
      <c r="B99" s="322" t="s">
        <v>475</v>
      </c>
      <c r="C99" s="321"/>
      <c r="D99" s="321"/>
      <c r="E99" s="321"/>
      <c r="F99" s="323"/>
      <c r="G99" s="324">
        <f>SUM(G78:G98)</f>
        <v>7613578.874028001</v>
      </c>
      <c r="H99" s="324"/>
      <c r="I99" s="324">
        <f t="shared" ref="I99" si="59">SUM(I78:I98)</f>
        <v>0</v>
      </c>
      <c r="J99" s="324"/>
      <c r="K99" s="324">
        <f t="shared" ref="K99" si="60">SUM(K78:K98)</f>
        <v>7379111.7899430003</v>
      </c>
      <c r="L99" s="332"/>
      <c r="M99" s="332"/>
      <c r="N99" s="332"/>
      <c r="O99" s="332"/>
      <c r="P99" s="324"/>
      <c r="Q99" s="325"/>
      <c r="R99" s="324">
        <f t="shared" ref="R99" si="61">SUM(R78:R98)</f>
        <v>7613582.9131050017</v>
      </c>
      <c r="S99" s="326"/>
      <c r="T99" s="286"/>
    </row>
    <row r="100" spans="1:20" s="252" customFormat="1" ht="15" customHeight="1" x14ac:dyDescent="0.25">
      <c r="A100" s="287" t="s">
        <v>338</v>
      </c>
      <c r="B100" s="287"/>
      <c r="C100" s="288"/>
      <c r="D100" s="287"/>
      <c r="E100" s="287"/>
      <c r="F100" s="287"/>
      <c r="G100" s="287"/>
      <c r="H100" s="287"/>
      <c r="I100" s="287"/>
      <c r="J100" s="287"/>
      <c r="K100" s="287"/>
      <c r="L100" s="334"/>
      <c r="M100" s="334"/>
      <c r="N100" s="334"/>
      <c r="O100" s="334"/>
      <c r="P100" s="287"/>
      <c r="Q100" s="329"/>
      <c r="R100" s="287"/>
      <c r="S100" s="330"/>
      <c r="T100" s="286"/>
    </row>
    <row r="101" spans="1:20" s="252" customFormat="1" ht="60" x14ac:dyDescent="0.25">
      <c r="A101" s="293" t="s">
        <v>197</v>
      </c>
      <c r="B101" s="271" t="s">
        <v>55</v>
      </c>
      <c r="C101" s="270" t="s">
        <v>56</v>
      </c>
      <c r="D101" s="270" t="s">
        <v>57</v>
      </c>
      <c r="E101" s="312">
        <v>0.01</v>
      </c>
      <c r="F101" s="295">
        <v>24725.95</v>
      </c>
      <c r="G101" s="295">
        <f t="shared" ref="G101:G107" si="62">E101*F101</f>
        <v>247.2595</v>
      </c>
      <c r="H101" s="273">
        <v>0</v>
      </c>
      <c r="I101" s="295">
        <f t="shared" si="53"/>
        <v>0</v>
      </c>
      <c r="J101" s="274">
        <f t="shared" ref="J101:J111" si="63">E101-H101-S101</f>
        <v>0</v>
      </c>
      <c r="K101" s="274">
        <f t="shared" ref="K101:K111" si="64">J101*F101</f>
        <v>0</v>
      </c>
      <c r="L101" s="296"/>
      <c r="M101" s="296"/>
      <c r="N101" s="296"/>
      <c r="O101" s="296"/>
      <c r="P101" s="276">
        <f t="shared" ref="P101:P107" si="65">E101-H101-L101-M101-N101-O101</f>
        <v>0.01</v>
      </c>
      <c r="Q101" s="297">
        <v>24725.95</v>
      </c>
      <c r="R101" s="297">
        <f t="shared" ref="R101:R107" si="66">P101*Q101</f>
        <v>247.2595</v>
      </c>
      <c r="S101" s="285">
        <v>0.01</v>
      </c>
      <c r="T101" s="299">
        <f t="shared" ref="T101:T107" si="67">R101</f>
        <v>247.2595</v>
      </c>
    </row>
    <row r="102" spans="1:20" s="252" customFormat="1" ht="30" x14ac:dyDescent="0.25">
      <c r="A102" s="293" t="s">
        <v>198</v>
      </c>
      <c r="B102" s="271" t="s">
        <v>59</v>
      </c>
      <c r="C102" s="270" t="s">
        <v>60</v>
      </c>
      <c r="D102" s="270" t="s">
        <v>57</v>
      </c>
      <c r="E102" s="294">
        <v>4.5999999999999999E-3</v>
      </c>
      <c r="F102" s="295">
        <v>22997.55</v>
      </c>
      <c r="G102" s="295">
        <f t="shared" si="62"/>
        <v>105.78873</v>
      </c>
      <c r="H102" s="273">
        <v>0</v>
      </c>
      <c r="I102" s="295">
        <f t="shared" si="53"/>
        <v>0</v>
      </c>
      <c r="J102" s="274">
        <f t="shared" si="63"/>
        <v>0</v>
      </c>
      <c r="K102" s="274">
        <f t="shared" si="64"/>
        <v>0</v>
      </c>
      <c r="L102" s="296"/>
      <c r="M102" s="296"/>
      <c r="N102" s="296"/>
      <c r="O102" s="296"/>
      <c r="P102" s="276">
        <f t="shared" si="65"/>
        <v>4.5999999999999999E-3</v>
      </c>
      <c r="Q102" s="297">
        <v>22997.55</v>
      </c>
      <c r="R102" s="297">
        <f t="shared" si="66"/>
        <v>105.78873</v>
      </c>
      <c r="S102" s="298">
        <v>4.5999999999999999E-3</v>
      </c>
      <c r="T102" s="299">
        <f t="shared" si="67"/>
        <v>105.78873</v>
      </c>
    </row>
    <row r="103" spans="1:20" s="252" customFormat="1" ht="30" x14ac:dyDescent="0.25">
      <c r="A103" s="293" t="s">
        <v>199</v>
      </c>
      <c r="B103" s="271" t="s">
        <v>62</v>
      </c>
      <c r="C103" s="270" t="s">
        <v>63</v>
      </c>
      <c r="D103" s="270" t="s">
        <v>57</v>
      </c>
      <c r="E103" s="294">
        <v>4.4000000000000003E-3</v>
      </c>
      <c r="F103" s="295">
        <v>189045.71</v>
      </c>
      <c r="G103" s="295">
        <f t="shared" si="62"/>
        <v>831.80112399999996</v>
      </c>
      <c r="H103" s="273">
        <v>0</v>
      </c>
      <c r="I103" s="295">
        <f t="shared" si="53"/>
        <v>0</v>
      </c>
      <c r="J103" s="274">
        <f t="shared" si="63"/>
        <v>0</v>
      </c>
      <c r="K103" s="274">
        <f t="shared" si="64"/>
        <v>0</v>
      </c>
      <c r="L103" s="296"/>
      <c r="M103" s="296"/>
      <c r="N103" s="296"/>
      <c r="O103" s="296"/>
      <c r="P103" s="276">
        <f t="shared" si="65"/>
        <v>4.4000000000000003E-3</v>
      </c>
      <c r="Q103" s="297">
        <v>189045.71</v>
      </c>
      <c r="R103" s="297">
        <f t="shared" si="66"/>
        <v>831.80112399999996</v>
      </c>
      <c r="S103" s="298">
        <v>4.4000000000000003E-3</v>
      </c>
      <c r="T103" s="299">
        <f t="shared" si="67"/>
        <v>831.80112399999996</v>
      </c>
    </row>
    <row r="104" spans="1:20" s="252" customFormat="1" ht="30" x14ac:dyDescent="0.25">
      <c r="A104" s="293" t="s">
        <v>200</v>
      </c>
      <c r="B104" s="271" t="s">
        <v>65</v>
      </c>
      <c r="C104" s="270" t="s">
        <v>66</v>
      </c>
      <c r="D104" s="270" t="s">
        <v>67</v>
      </c>
      <c r="E104" s="312">
        <v>2.57</v>
      </c>
      <c r="F104" s="295">
        <v>7726.29</v>
      </c>
      <c r="G104" s="295">
        <f t="shared" si="62"/>
        <v>19856.565299999998</v>
      </c>
      <c r="H104" s="273">
        <v>0</v>
      </c>
      <c r="I104" s="295">
        <f t="shared" si="53"/>
        <v>0</v>
      </c>
      <c r="J104" s="274">
        <f t="shared" si="63"/>
        <v>0</v>
      </c>
      <c r="K104" s="274">
        <f t="shared" si="64"/>
        <v>0</v>
      </c>
      <c r="L104" s="296"/>
      <c r="M104" s="296"/>
      <c r="N104" s="296"/>
      <c r="O104" s="296"/>
      <c r="P104" s="276">
        <f t="shared" si="65"/>
        <v>2.57</v>
      </c>
      <c r="Q104" s="297">
        <v>7726.29</v>
      </c>
      <c r="R104" s="297">
        <f t="shared" si="66"/>
        <v>19856.565299999998</v>
      </c>
      <c r="S104" s="285">
        <v>2.57</v>
      </c>
      <c r="T104" s="299">
        <f t="shared" si="67"/>
        <v>19856.565299999998</v>
      </c>
    </row>
    <row r="105" spans="1:20" s="252" customFormat="1" ht="45" x14ac:dyDescent="0.25">
      <c r="A105" s="293" t="s">
        <v>339</v>
      </c>
      <c r="B105" s="271" t="s">
        <v>311</v>
      </c>
      <c r="C105" s="270" t="s">
        <v>472</v>
      </c>
      <c r="D105" s="270" t="s">
        <v>313</v>
      </c>
      <c r="E105" s="312">
        <v>0.06</v>
      </c>
      <c r="F105" s="295">
        <v>268960.33</v>
      </c>
      <c r="G105" s="295">
        <f t="shared" si="62"/>
        <v>16137.6198</v>
      </c>
      <c r="H105" s="273">
        <v>0</v>
      </c>
      <c r="I105" s="295">
        <f t="shared" si="53"/>
        <v>0</v>
      </c>
      <c r="J105" s="274">
        <f t="shared" si="63"/>
        <v>0</v>
      </c>
      <c r="K105" s="274">
        <f t="shared" si="64"/>
        <v>0</v>
      </c>
      <c r="L105" s="296"/>
      <c r="M105" s="296"/>
      <c r="N105" s="296"/>
      <c r="O105" s="296"/>
      <c r="P105" s="276">
        <f t="shared" si="65"/>
        <v>0.06</v>
      </c>
      <c r="Q105" s="297">
        <v>268960.33</v>
      </c>
      <c r="R105" s="297">
        <f t="shared" si="66"/>
        <v>16137.6198</v>
      </c>
      <c r="S105" s="285">
        <v>0.06</v>
      </c>
      <c r="T105" s="299">
        <f t="shared" si="67"/>
        <v>16137.6198</v>
      </c>
    </row>
    <row r="106" spans="1:20" s="252" customFormat="1" ht="30" x14ac:dyDescent="0.25">
      <c r="A106" s="293" t="s">
        <v>341</v>
      </c>
      <c r="B106" s="271" t="s">
        <v>316</v>
      </c>
      <c r="C106" s="270" t="s">
        <v>80</v>
      </c>
      <c r="D106" s="270" t="s">
        <v>87</v>
      </c>
      <c r="E106" s="312">
        <v>0.36</v>
      </c>
      <c r="F106" s="295">
        <v>463535.61</v>
      </c>
      <c r="G106" s="295">
        <f t="shared" si="62"/>
        <v>166872.81959999999</v>
      </c>
      <c r="H106" s="273">
        <v>0</v>
      </c>
      <c r="I106" s="295">
        <f t="shared" si="53"/>
        <v>0</v>
      </c>
      <c r="J106" s="274">
        <f t="shared" si="63"/>
        <v>0</v>
      </c>
      <c r="K106" s="274">
        <f t="shared" si="64"/>
        <v>0</v>
      </c>
      <c r="L106" s="296"/>
      <c r="M106" s="296"/>
      <c r="N106" s="296"/>
      <c r="O106" s="296"/>
      <c r="P106" s="276">
        <f t="shared" si="65"/>
        <v>0.36</v>
      </c>
      <c r="Q106" s="297">
        <v>463535.61</v>
      </c>
      <c r="R106" s="297">
        <f t="shared" si="66"/>
        <v>166872.81959999999</v>
      </c>
      <c r="S106" s="285">
        <v>0.36</v>
      </c>
      <c r="T106" s="299">
        <f t="shared" si="67"/>
        <v>166872.81959999999</v>
      </c>
    </row>
    <row r="107" spans="1:20" s="252" customFormat="1" ht="30" x14ac:dyDescent="0.25">
      <c r="A107" s="293" t="s">
        <v>342</v>
      </c>
      <c r="B107" s="271" t="s">
        <v>86</v>
      </c>
      <c r="C107" s="270" t="s">
        <v>80</v>
      </c>
      <c r="D107" s="270" t="s">
        <v>87</v>
      </c>
      <c r="E107" s="302">
        <v>2.9000000000000001E-2</v>
      </c>
      <c r="F107" s="295">
        <v>343465.17</v>
      </c>
      <c r="G107" s="295">
        <f t="shared" si="62"/>
        <v>9960.4899299999997</v>
      </c>
      <c r="H107" s="273">
        <v>0</v>
      </c>
      <c r="I107" s="295">
        <f t="shared" si="53"/>
        <v>0</v>
      </c>
      <c r="J107" s="274">
        <f t="shared" si="63"/>
        <v>0</v>
      </c>
      <c r="K107" s="274">
        <f t="shared" si="64"/>
        <v>0</v>
      </c>
      <c r="L107" s="296"/>
      <c r="M107" s="296"/>
      <c r="N107" s="296"/>
      <c r="O107" s="296"/>
      <c r="P107" s="276">
        <f t="shared" si="65"/>
        <v>2.9000000000000001E-2</v>
      </c>
      <c r="Q107" s="297">
        <v>343465.17</v>
      </c>
      <c r="R107" s="297">
        <f t="shared" si="66"/>
        <v>9960.4899299999997</v>
      </c>
      <c r="S107" s="298">
        <v>2.9000000000000001E-2</v>
      </c>
      <c r="T107" s="299">
        <f t="shared" si="67"/>
        <v>9960.4899299999997</v>
      </c>
    </row>
    <row r="108" spans="1:20" s="252" customFormat="1" ht="15" customHeight="1" x14ac:dyDescent="0.25">
      <c r="A108" s="318" t="s">
        <v>296</v>
      </c>
      <c r="B108" s="318"/>
      <c r="C108" s="288"/>
      <c r="D108" s="288"/>
      <c r="E108" s="288"/>
      <c r="F108" s="319"/>
      <c r="G108" s="319"/>
      <c r="H108" s="320"/>
      <c r="I108" s="320"/>
      <c r="J108" s="320"/>
      <c r="K108" s="320"/>
      <c r="L108" s="320"/>
      <c r="M108" s="320"/>
      <c r="N108" s="320"/>
      <c r="O108" s="320"/>
      <c r="P108" s="320"/>
      <c r="Q108" s="291"/>
      <c r="R108" s="320"/>
      <c r="S108" s="292"/>
      <c r="T108" s="286"/>
    </row>
    <row r="109" spans="1:20" s="252" customFormat="1" ht="75" x14ac:dyDescent="0.25">
      <c r="A109" s="293" t="s">
        <v>210</v>
      </c>
      <c r="B109" s="271" t="s">
        <v>108</v>
      </c>
      <c r="C109" s="305" t="s">
        <v>109</v>
      </c>
      <c r="D109" s="270" t="s">
        <v>110</v>
      </c>
      <c r="E109" s="335">
        <v>1.7</v>
      </c>
      <c r="F109" s="295">
        <v>64.069999999999993</v>
      </c>
      <c r="G109" s="295">
        <f>E109*F109</f>
        <v>108.91899999999998</v>
      </c>
      <c r="H109" s="273">
        <v>0</v>
      </c>
      <c r="I109" s="295">
        <f t="shared" si="53"/>
        <v>0</v>
      </c>
      <c r="J109" s="274">
        <f t="shared" si="63"/>
        <v>0</v>
      </c>
      <c r="K109" s="274">
        <f t="shared" si="64"/>
        <v>0</v>
      </c>
      <c r="L109" s="296"/>
      <c r="M109" s="296"/>
      <c r="N109" s="296"/>
      <c r="O109" s="296"/>
      <c r="P109" s="276">
        <f t="shared" ref="P109:P111" si="68">E109-H109-L109-M109-N109-O109</f>
        <v>1.7</v>
      </c>
      <c r="Q109" s="297">
        <v>64.069999999999993</v>
      </c>
      <c r="R109" s="297">
        <f>P109*Q109</f>
        <v>108.91899999999998</v>
      </c>
      <c r="S109" s="285">
        <v>1.7</v>
      </c>
      <c r="T109" s="299">
        <f>R109</f>
        <v>108.91899999999998</v>
      </c>
    </row>
    <row r="110" spans="1:20" s="252" customFormat="1" ht="75" x14ac:dyDescent="0.25">
      <c r="A110" s="293" t="s">
        <v>212</v>
      </c>
      <c r="B110" s="271" t="s">
        <v>166</v>
      </c>
      <c r="C110" s="270" t="s">
        <v>167</v>
      </c>
      <c r="D110" s="270" t="s">
        <v>110</v>
      </c>
      <c r="E110" s="312">
        <v>1.05</v>
      </c>
      <c r="F110" s="295">
        <v>163.89</v>
      </c>
      <c r="G110" s="295">
        <f>E110*F110</f>
        <v>172.08449999999999</v>
      </c>
      <c r="H110" s="273">
        <v>0</v>
      </c>
      <c r="I110" s="295">
        <f t="shared" si="53"/>
        <v>0</v>
      </c>
      <c r="J110" s="274">
        <f t="shared" si="63"/>
        <v>0</v>
      </c>
      <c r="K110" s="274">
        <f t="shared" si="64"/>
        <v>0</v>
      </c>
      <c r="L110" s="296"/>
      <c r="M110" s="296"/>
      <c r="N110" s="296"/>
      <c r="O110" s="296"/>
      <c r="P110" s="276">
        <f t="shared" si="68"/>
        <v>1.05</v>
      </c>
      <c r="Q110" s="297">
        <v>163.89</v>
      </c>
      <c r="R110" s="297">
        <f>P110*Q110</f>
        <v>172.08449999999999</v>
      </c>
      <c r="S110" s="285">
        <v>1.05</v>
      </c>
      <c r="T110" s="299">
        <f>R110</f>
        <v>172.08449999999999</v>
      </c>
    </row>
    <row r="111" spans="1:20" s="252" customFormat="1" ht="60" x14ac:dyDescent="0.25">
      <c r="A111" s="293" t="s">
        <v>216</v>
      </c>
      <c r="B111" s="271" t="s">
        <v>112</v>
      </c>
      <c r="C111" s="270" t="s">
        <v>113</v>
      </c>
      <c r="D111" s="270" t="s">
        <v>110</v>
      </c>
      <c r="E111" s="312">
        <v>2.75</v>
      </c>
      <c r="F111" s="295">
        <v>77.849999999999994</v>
      </c>
      <c r="G111" s="295">
        <f>E111*F111</f>
        <v>214.08749999999998</v>
      </c>
      <c r="H111" s="273">
        <v>0</v>
      </c>
      <c r="I111" s="295">
        <f t="shared" si="53"/>
        <v>0</v>
      </c>
      <c r="J111" s="274">
        <f t="shared" si="63"/>
        <v>0</v>
      </c>
      <c r="K111" s="274">
        <f t="shared" si="64"/>
        <v>0</v>
      </c>
      <c r="L111" s="296"/>
      <c r="M111" s="296"/>
      <c r="N111" s="296"/>
      <c r="O111" s="296"/>
      <c r="P111" s="276">
        <f t="shared" si="68"/>
        <v>2.75</v>
      </c>
      <c r="Q111" s="297">
        <v>77.849999999999994</v>
      </c>
      <c r="R111" s="297">
        <f>P111*Q111</f>
        <v>214.08749999999998</v>
      </c>
      <c r="S111" s="285">
        <v>2.75</v>
      </c>
      <c r="T111" s="299">
        <f>R111</f>
        <v>214.08749999999998</v>
      </c>
    </row>
    <row r="112" spans="1:20" s="252" customFormat="1" ht="18" customHeight="1" x14ac:dyDescent="0.25">
      <c r="A112" s="321"/>
      <c r="B112" s="322" t="s">
        <v>476</v>
      </c>
      <c r="C112" s="321"/>
      <c r="D112" s="321"/>
      <c r="E112" s="321"/>
      <c r="F112" s="323"/>
      <c r="G112" s="324">
        <f>SUM(G101:G111)</f>
        <v>214507.43498399999</v>
      </c>
      <c r="H112" s="324"/>
      <c r="I112" s="324">
        <f t="shared" ref="I112" si="69">SUM(I101:I111)</f>
        <v>0</v>
      </c>
      <c r="J112" s="324"/>
      <c r="K112" s="324">
        <f t="shared" ref="K112" si="70">SUM(K101:K111)</f>
        <v>0</v>
      </c>
      <c r="L112" s="332"/>
      <c r="M112" s="332"/>
      <c r="N112" s="332"/>
      <c r="O112" s="332"/>
      <c r="P112" s="324"/>
      <c r="Q112" s="325"/>
      <c r="R112" s="324">
        <f t="shared" ref="R112" si="71">SUM(R101:R111)</f>
        <v>214507.43498399999</v>
      </c>
      <c r="S112" s="326"/>
      <c r="T112" s="286"/>
    </row>
    <row r="113" spans="1:20" s="252" customFormat="1" ht="15" customHeight="1" x14ac:dyDescent="0.25">
      <c r="A113" s="287" t="s">
        <v>343</v>
      </c>
      <c r="B113" s="287"/>
      <c r="C113" s="288"/>
      <c r="D113" s="287"/>
      <c r="E113" s="287"/>
      <c r="F113" s="287"/>
      <c r="G113" s="287"/>
      <c r="H113" s="287"/>
      <c r="I113" s="287"/>
      <c r="J113" s="287"/>
      <c r="K113" s="287"/>
      <c r="L113" s="328"/>
      <c r="M113" s="328"/>
      <c r="N113" s="328"/>
      <c r="O113" s="328"/>
      <c r="P113" s="287"/>
      <c r="Q113" s="329"/>
      <c r="R113" s="287"/>
      <c r="S113" s="330"/>
      <c r="T113" s="286"/>
    </row>
    <row r="114" spans="1:20" s="252" customFormat="1" ht="60" x14ac:dyDescent="0.25">
      <c r="A114" s="293" t="s">
        <v>220</v>
      </c>
      <c r="B114" s="271" t="s">
        <v>55</v>
      </c>
      <c r="C114" s="270" t="s">
        <v>56</v>
      </c>
      <c r="D114" s="270" t="s">
        <v>57</v>
      </c>
      <c r="E114" s="294">
        <v>7.4499999999999997E-2</v>
      </c>
      <c r="F114" s="295">
        <v>24725.95</v>
      </c>
      <c r="G114" s="295">
        <f t="shared" ref="G114:G120" si="72">E114*F114</f>
        <v>1842.083275</v>
      </c>
      <c r="H114" s="273">
        <v>0</v>
      </c>
      <c r="I114" s="295">
        <f t="shared" si="53"/>
        <v>0</v>
      </c>
      <c r="J114" s="274">
        <f t="shared" ref="J114:J125" si="73">E114-H114-S114</f>
        <v>0</v>
      </c>
      <c r="K114" s="274">
        <f t="shared" ref="K114:K125" si="74">J114*F114</f>
        <v>0</v>
      </c>
      <c r="L114" s="296"/>
      <c r="M114" s="296"/>
      <c r="N114" s="296"/>
      <c r="O114" s="296"/>
      <c r="P114" s="276">
        <f t="shared" ref="P114:P120" si="75">E114-H114-L114-M114-N114-O114</f>
        <v>7.4499999999999997E-2</v>
      </c>
      <c r="Q114" s="297">
        <v>24725.95</v>
      </c>
      <c r="R114" s="297">
        <f t="shared" ref="R114:R120" si="76">P114*Q114</f>
        <v>1842.083275</v>
      </c>
      <c r="S114" s="298">
        <v>7.4499999999999997E-2</v>
      </c>
      <c r="T114" s="299">
        <f t="shared" ref="T114:T120" si="77">R114</f>
        <v>1842.083275</v>
      </c>
    </row>
    <row r="115" spans="1:20" s="252" customFormat="1" ht="30" x14ac:dyDescent="0.25">
      <c r="A115" s="293" t="s">
        <v>221</v>
      </c>
      <c r="B115" s="271" t="s">
        <v>59</v>
      </c>
      <c r="C115" s="270" t="s">
        <v>60</v>
      </c>
      <c r="D115" s="270" t="s">
        <v>57</v>
      </c>
      <c r="E115" s="294">
        <v>3.5799999999999998E-2</v>
      </c>
      <c r="F115" s="295">
        <v>22997.55</v>
      </c>
      <c r="G115" s="295">
        <f t="shared" si="72"/>
        <v>823.31228999999996</v>
      </c>
      <c r="H115" s="273">
        <v>0</v>
      </c>
      <c r="I115" s="295">
        <f t="shared" si="53"/>
        <v>0</v>
      </c>
      <c r="J115" s="274">
        <f t="shared" si="73"/>
        <v>0</v>
      </c>
      <c r="K115" s="274">
        <f t="shared" si="74"/>
        <v>0</v>
      </c>
      <c r="L115" s="296"/>
      <c r="M115" s="296"/>
      <c r="N115" s="296"/>
      <c r="O115" s="296"/>
      <c r="P115" s="276">
        <f t="shared" si="75"/>
        <v>3.5799999999999998E-2</v>
      </c>
      <c r="Q115" s="297">
        <v>22997.55</v>
      </c>
      <c r="R115" s="297">
        <f t="shared" si="76"/>
        <v>823.31228999999996</v>
      </c>
      <c r="S115" s="298">
        <v>3.5799999999999998E-2</v>
      </c>
      <c r="T115" s="299">
        <f t="shared" si="77"/>
        <v>823.31228999999996</v>
      </c>
    </row>
    <row r="116" spans="1:20" s="252" customFormat="1" ht="30" x14ac:dyDescent="0.25">
      <c r="A116" s="293" t="s">
        <v>222</v>
      </c>
      <c r="B116" s="271" t="s">
        <v>62</v>
      </c>
      <c r="C116" s="270" t="s">
        <v>63</v>
      </c>
      <c r="D116" s="270" t="s">
        <v>57</v>
      </c>
      <c r="E116" s="294">
        <v>3.6299999999999999E-2</v>
      </c>
      <c r="F116" s="295">
        <v>189045.71</v>
      </c>
      <c r="G116" s="295">
        <f t="shared" si="72"/>
        <v>6862.3592729999991</v>
      </c>
      <c r="H116" s="273">
        <v>0</v>
      </c>
      <c r="I116" s="295">
        <f t="shared" si="53"/>
        <v>0</v>
      </c>
      <c r="J116" s="274">
        <f t="shared" si="73"/>
        <v>0</v>
      </c>
      <c r="K116" s="274">
        <f t="shared" si="74"/>
        <v>0</v>
      </c>
      <c r="L116" s="296"/>
      <c r="M116" s="296"/>
      <c r="N116" s="296"/>
      <c r="O116" s="296"/>
      <c r="P116" s="276">
        <f t="shared" si="75"/>
        <v>3.6299999999999999E-2</v>
      </c>
      <c r="Q116" s="297">
        <v>189045.71</v>
      </c>
      <c r="R116" s="297">
        <f t="shared" si="76"/>
        <v>6862.3592729999991</v>
      </c>
      <c r="S116" s="298">
        <v>3.6299999999999999E-2</v>
      </c>
      <c r="T116" s="299">
        <f t="shared" si="77"/>
        <v>6862.3592729999991</v>
      </c>
    </row>
    <row r="117" spans="1:20" s="252" customFormat="1" ht="30" x14ac:dyDescent="0.25">
      <c r="A117" s="293" t="s">
        <v>223</v>
      </c>
      <c r="B117" s="271" t="s">
        <v>65</v>
      </c>
      <c r="C117" s="270" t="s">
        <v>66</v>
      </c>
      <c r="D117" s="270" t="s">
        <v>67</v>
      </c>
      <c r="E117" s="302">
        <v>4.5739999999999998</v>
      </c>
      <c r="F117" s="295">
        <v>7726.29</v>
      </c>
      <c r="G117" s="295">
        <f t="shared" si="72"/>
        <v>35340.050459999999</v>
      </c>
      <c r="H117" s="273">
        <v>0</v>
      </c>
      <c r="I117" s="295">
        <f t="shared" si="53"/>
        <v>0</v>
      </c>
      <c r="J117" s="274">
        <f t="shared" si="73"/>
        <v>0</v>
      </c>
      <c r="K117" s="274">
        <f t="shared" si="74"/>
        <v>0</v>
      </c>
      <c r="L117" s="296"/>
      <c r="M117" s="296"/>
      <c r="N117" s="296"/>
      <c r="O117" s="296"/>
      <c r="P117" s="276">
        <f t="shared" si="75"/>
        <v>4.5739999999999998</v>
      </c>
      <c r="Q117" s="297">
        <v>7726.29</v>
      </c>
      <c r="R117" s="297">
        <f t="shared" si="76"/>
        <v>35340.050459999999</v>
      </c>
      <c r="S117" s="298">
        <v>4.5739999999999998</v>
      </c>
      <c r="T117" s="299">
        <f t="shared" si="77"/>
        <v>35340.050459999999</v>
      </c>
    </row>
    <row r="118" spans="1:20" s="252" customFormat="1" ht="45" x14ac:dyDescent="0.25">
      <c r="A118" s="293" t="s">
        <v>344</v>
      </c>
      <c r="B118" s="271" t="s">
        <v>311</v>
      </c>
      <c r="C118" s="270" t="s">
        <v>472</v>
      </c>
      <c r="D118" s="270" t="s">
        <v>313</v>
      </c>
      <c r="E118" s="312">
        <v>0.06</v>
      </c>
      <c r="F118" s="295">
        <v>268960.33</v>
      </c>
      <c r="G118" s="295">
        <f t="shared" si="72"/>
        <v>16137.6198</v>
      </c>
      <c r="H118" s="273">
        <v>0</v>
      </c>
      <c r="I118" s="295">
        <f t="shared" si="53"/>
        <v>0</v>
      </c>
      <c r="J118" s="274">
        <f t="shared" si="73"/>
        <v>0</v>
      </c>
      <c r="K118" s="274">
        <f t="shared" si="74"/>
        <v>0</v>
      </c>
      <c r="L118" s="296"/>
      <c r="M118" s="296"/>
      <c r="N118" s="296"/>
      <c r="O118" s="296"/>
      <c r="P118" s="276">
        <f t="shared" si="75"/>
        <v>0.06</v>
      </c>
      <c r="Q118" s="297">
        <v>268960.33</v>
      </c>
      <c r="R118" s="297">
        <f t="shared" si="76"/>
        <v>16137.6198</v>
      </c>
      <c r="S118" s="298">
        <v>0.06</v>
      </c>
      <c r="T118" s="299">
        <f t="shared" si="77"/>
        <v>16137.6198</v>
      </c>
    </row>
    <row r="119" spans="1:20" s="252" customFormat="1" ht="30" x14ac:dyDescent="0.25">
      <c r="A119" s="293" t="s">
        <v>346</v>
      </c>
      <c r="B119" s="271" t="s">
        <v>316</v>
      </c>
      <c r="C119" s="270" t="s">
        <v>80</v>
      </c>
      <c r="D119" s="270" t="s">
        <v>87</v>
      </c>
      <c r="E119" s="312">
        <v>0.36</v>
      </c>
      <c r="F119" s="295">
        <v>463535.61</v>
      </c>
      <c r="G119" s="295">
        <f t="shared" si="72"/>
        <v>166872.81959999999</v>
      </c>
      <c r="H119" s="273">
        <v>0</v>
      </c>
      <c r="I119" s="295">
        <f t="shared" si="53"/>
        <v>0</v>
      </c>
      <c r="J119" s="274">
        <f t="shared" si="73"/>
        <v>0</v>
      </c>
      <c r="K119" s="274">
        <f t="shared" si="74"/>
        <v>0</v>
      </c>
      <c r="L119" s="296"/>
      <c r="M119" s="296"/>
      <c r="N119" s="296"/>
      <c r="O119" s="296"/>
      <c r="P119" s="276">
        <f t="shared" si="75"/>
        <v>0.36</v>
      </c>
      <c r="Q119" s="297">
        <v>463535.61</v>
      </c>
      <c r="R119" s="297">
        <f t="shared" si="76"/>
        <v>166872.81959999999</v>
      </c>
      <c r="S119" s="298">
        <v>0.36</v>
      </c>
      <c r="T119" s="299">
        <f t="shared" si="77"/>
        <v>166872.81959999999</v>
      </c>
    </row>
    <row r="120" spans="1:20" s="252" customFormat="1" ht="30" x14ac:dyDescent="0.25">
      <c r="A120" s="293" t="s">
        <v>347</v>
      </c>
      <c r="B120" s="271" t="s">
        <v>86</v>
      </c>
      <c r="C120" s="270" t="s">
        <v>80</v>
      </c>
      <c r="D120" s="270" t="s">
        <v>87</v>
      </c>
      <c r="E120" s="302">
        <v>2.9000000000000001E-2</v>
      </c>
      <c r="F120" s="295">
        <v>343465.17</v>
      </c>
      <c r="G120" s="295">
        <f t="shared" si="72"/>
        <v>9960.4899299999997</v>
      </c>
      <c r="H120" s="273">
        <v>0</v>
      </c>
      <c r="I120" s="295">
        <f t="shared" si="53"/>
        <v>0</v>
      </c>
      <c r="J120" s="274">
        <f t="shared" si="73"/>
        <v>0</v>
      </c>
      <c r="K120" s="274">
        <f t="shared" si="74"/>
        <v>0</v>
      </c>
      <c r="L120" s="296"/>
      <c r="M120" s="296"/>
      <c r="N120" s="296"/>
      <c r="O120" s="296"/>
      <c r="P120" s="276">
        <f t="shared" si="75"/>
        <v>2.9000000000000001E-2</v>
      </c>
      <c r="Q120" s="297">
        <v>343465.17</v>
      </c>
      <c r="R120" s="297">
        <f t="shared" si="76"/>
        <v>9960.4899299999997</v>
      </c>
      <c r="S120" s="298">
        <v>2.9000000000000001E-2</v>
      </c>
      <c r="T120" s="299">
        <f t="shared" si="77"/>
        <v>9960.4899299999997</v>
      </c>
    </row>
    <row r="121" spans="1:20" s="252" customFormat="1" ht="15" customHeight="1" x14ac:dyDescent="0.25">
      <c r="A121" s="318" t="s">
        <v>296</v>
      </c>
      <c r="B121" s="318"/>
      <c r="C121" s="288"/>
      <c r="D121" s="288"/>
      <c r="E121" s="288"/>
      <c r="F121" s="319"/>
      <c r="G121" s="319"/>
      <c r="H121" s="320"/>
      <c r="I121" s="320"/>
      <c r="J121" s="320"/>
      <c r="K121" s="320"/>
      <c r="L121" s="290"/>
      <c r="M121" s="290"/>
      <c r="N121" s="290"/>
      <c r="O121" s="290"/>
      <c r="P121" s="320"/>
      <c r="Q121" s="291"/>
      <c r="R121" s="320"/>
      <c r="S121" s="292"/>
      <c r="T121" s="286"/>
    </row>
    <row r="122" spans="1:20" s="252" customFormat="1" ht="75" x14ac:dyDescent="0.25">
      <c r="A122" s="293" t="s">
        <v>242</v>
      </c>
      <c r="B122" s="271" t="s">
        <v>108</v>
      </c>
      <c r="C122" s="305" t="s">
        <v>109</v>
      </c>
      <c r="D122" s="270" t="s">
        <v>110</v>
      </c>
      <c r="E122" s="312">
        <v>13.01</v>
      </c>
      <c r="F122" s="295">
        <v>64.069999999999993</v>
      </c>
      <c r="G122" s="295">
        <f>E122*F122</f>
        <v>833.55069999999989</v>
      </c>
      <c r="H122" s="273">
        <v>0</v>
      </c>
      <c r="I122" s="295">
        <f t="shared" si="53"/>
        <v>0</v>
      </c>
      <c r="J122" s="274">
        <f t="shared" si="73"/>
        <v>0</v>
      </c>
      <c r="K122" s="274">
        <f t="shared" si="74"/>
        <v>0</v>
      </c>
      <c r="L122" s="296"/>
      <c r="M122" s="296"/>
      <c r="N122" s="296"/>
      <c r="O122" s="296"/>
      <c r="P122" s="276">
        <f t="shared" ref="P122:P125" si="78">E122-H122-L122-M122-N122-O122</f>
        <v>13.01</v>
      </c>
      <c r="Q122" s="297">
        <v>64.069999999999993</v>
      </c>
      <c r="R122" s="297">
        <f>P122*Q122</f>
        <v>833.55069999999989</v>
      </c>
      <c r="S122" s="285">
        <v>13.01</v>
      </c>
      <c r="T122" s="299">
        <f>R122</f>
        <v>833.55069999999989</v>
      </c>
    </row>
    <row r="123" spans="1:20" s="252" customFormat="1" ht="75" x14ac:dyDescent="0.25">
      <c r="A123" s="293" t="s">
        <v>244</v>
      </c>
      <c r="B123" s="271" t="s">
        <v>166</v>
      </c>
      <c r="C123" s="270" t="s">
        <v>167</v>
      </c>
      <c r="D123" s="270" t="s">
        <v>110</v>
      </c>
      <c r="E123" s="312">
        <v>2.34</v>
      </c>
      <c r="F123" s="295">
        <v>163.89</v>
      </c>
      <c r="G123" s="295">
        <f>E123*F123</f>
        <v>383.50259999999997</v>
      </c>
      <c r="H123" s="273">
        <v>0</v>
      </c>
      <c r="I123" s="295">
        <f t="shared" si="53"/>
        <v>0</v>
      </c>
      <c r="J123" s="274">
        <f t="shared" si="73"/>
        <v>0</v>
      </c>
      <c r="K123" s="274">
        <f t="shared" si="74"/>
        <v>0</v>
      </c>
      <c r="L123" s="296"/>
      <c r="M123" s="296"/>
      <c r="N123" s="296"/>
      <c r="O123" s="296"/>
      <c r="P123" s="276">
        <f t="shared" si="78"/>
        <v>2.34</v>
      </c>
      <c r="Q123" s="297">
        <v>163.89</v>
      </c>
      <c r="R123" s="297">
        <f>P123*Q123</f>
        <v>383.50259999999997</v>
      </c>
      <c r="S123" s="285">
        <v>2.34</v>
      </c>
      <c r="T123" s="299">
        <f>R123</f>
        <v>383.50259999999997</v>
      </c>
    </row>
    <row r="124" spans="1:20" s="252" customFormat="1" ht="60" x14ac:dyDescent="0.25">
      <c r="A124" s="293" t="s">
        <v>246</v>
      </c>
      <c r="B124" s="271" t="s">
        <v>169</v>
      </c>
      <c r="C124" s="270" t="s">
        <v>170</v>
      </c>
      <c r="D124" s="270" t="s">
        <v>110</v>
      </c>
      <c r="E124" s="312">
        <v>0.76</v>
      </c>
      <c r="F124" s="295">
        <v>212.53</v>
      </c>
      <c r="G124" s="295">
        <f>E124*F124</f>
        <v>161.52279999999999</v>
      </c>
      <c r="H124" s="273">
        <v>0</v>
      </c>
      <c r="I124" s="295">
        <f t="shared" si="53"/>
        <v>0</v>
      </c>
      <c r="J124" s="274">
        <f t="shared" si="73"/>
        <v>0</v>
      </c>
      <c r="K124" s="274">
        <f t="shared" si="74"/>
        <v>0</v>
      </c>
      <c r="L124" s="296"/>
      <c r="M124" s="296"/>
      <c r="N124" s="296"/>
      <c r="O124" s="296"/>
      <c r="P124" s="276">
        <f t="shared" si="78"/>
        <v>0.76</v>
      </c>
      <c r="Q124" s="297">
        <v>212.53</v>
      </c>
      <c r="R124" s="297">
        <f>P124*Q124</f>
        <v>161.52279999999999</v>
      </c>
      <c r="S124" s="285">
        <v>0.76</v>
      </c>
      <c r="T124" s="299">
        <f>R124</f>
        <v>161.52279999999999</v>
      </c>
    </row>
    <row r="125" spans="1:20" s="252" customFormat="1" ht="60" x14ac:dyDescent="0.25">
      <c r="A125" s="293" t="s">
        <v>248</v>
      </c>
      <c r="B125" s="271" t="s">
        <v>112</v>
      </c>
      <c r="C125" s="270" t="s">
        <v>113</v>
      </c>
      <c r="D125" s="270" t="s">
        <v>110</v>
      </c>
      <c r="E125" s="312">
        <v>16.11</v>
      </c>
      <c r="F125" s="295">
        <v>77.849999999999994</v>
      </c>
      <c r="G125" s="295">
        <f>E125*F125</f>
        <v>1254.1634999999999</v>
      </c>
      <c r="H125" s="273">
        <v>0</v>
      </c>
      <c r="I125" s="295">
        <f t="shared" si="53"/>
        <v>0</v>
      </c>
      <c r="J125" s="274">
        <f t="shared" si="73"/>
        <v>0</v>
      </c>
      <c r="K125" s="274">
        <f t="shared" si="74"/>
        <v>0</v>
      </c>
      <c r="L125" s="296"/>
      <c r="M125" s="296"/>
      <c r="N125" s="296"/>
      <c r="O125" s="296"/>
      <c r="P125" s="276">
        <f t="shared" si="78"/>
        <v>16.11</v>
      </c>
      <c r="Q125" s="297">
        <v>77.849999999999994</v>
      </c>
      <c r="R125" s="297">
        <f>P125*Q125</f>
        <v>1254.1634999999999</v>
      </c>
      <c r="S125" s="285">
        <v>16.11</v>
      </c>
      <c r="T125" s="299">
        <f>R125</f>
        <v>1254.1634999999999</v>
      </c>
    </row>
    <row r="126" spans="1:20" s="252" customFormat="1" ht="18" customHeight="1" x14ac:dyDescent="0.25">
      <c r="A126" s="321"/>
      <c r="B126" s="322" t="s">
        <v>477</v>
      </c>
      <c r="C126" s="321"/>
      <c r="D126" s="321"/>
      <c r="E126" s="321"/>
      <c r="F126" s="323"/>
      <c r="G126" s="324">
        <f>SUM(G114:G125)</f>
        <v>240471.47422800001</v>
      </c>
      <c r="H126" s="324"/>
      <c r="I126" s="324">
        <f t="shared" ref="I126" si="79">SUM(I114:I125)</f>
        <v>0</v>
      </c>
      <c r="J126" s="324"/>
      <c r="K126" s="324">
        <f t="shared" ref="K126" si="80">SUM(K114:K125)</f>
        <v>0</v>
      </c>
      <c r="L126" s="332"/>
      <c r="M126" s="332"/>
      <c r="N126" s="332"/>
      <c r="O126" s="332"/>
      <c r="P126" s="324"/>
      <c r="Q126" s="325"/>
      <c r="R126" s="324">
        <f t="shared" ref="R126" si="81">SUM(R114:R125)</f>
        <v>240471.47422800001</v>
      </c>
      <c r="S126" s="326"/>
      <c r="T126" s="286"/>
    </row>
    <row r="127" spans="1:20" s="252" customFormat="1" ht="15" customHeight="1" x14ac:dyDescent="0.25">
      <c r="A127" s="287" t="s">
        <v>348</v>
      </c>
      <c r="B127" s="287"/>
      <c r="C127" s="288"/>
      <c r="D127" s="287"/>
      <c r="E127" s="287"/>
      <c r="F127" s="287"/>
      <c r="G127" s="287"/>
      <c r="H127" s="287"/>
      <c r="I127" s="287"/>
      <c r="J127" s="287"/>
      <c r="K127" s="287"/>
      <c r="L127" s="328"/>
      <c r="M127" s="328"/>
      <c r="N127" s="328"/>
      <c r="O127" s="328"/>
      <c r="P127" s="287"/>
      <c r="Q127" s="329"/>
      <c r="R127" s="287"/>
      <c r="S127" s="330"/>
      <c r="T127" s="286"/>
    </row>
    <row r="128" spans="1:20" s="252" customFormat="1" ht="45" x14ac:dyDescent="0.25">
      <c r="A128" s="293" t="s">
        <v>349</v>
      </c>
      <c r="B128" s="271" t="s">
        <v>116</v>
      </c>
      <c r="C128" s="270" t="s">
        <v>117</v>
      </c>
      <c r="D128" s="270" t="s">
        <v>118</v>
      </c>
      <c r="E128" s="311">
        <v>1</v>
      </c>
      <c r="F128" s="295">
        <v>55847.66</v>
      </c>
      <c r="G128" s="295">
        <f t="shared" ref="G128:G143" si="82">E128*F128</f>
        <v>55847.66</v>
      </c>
      <c r="H128" s="273">
        <v>1</v>
      </c>
      <c r="I128" s="295">
        <f t="shared" si="53"/>
        <v>55847.66</v>
      </c>
      <c r="J128" s="274">
        <f t="shared" ref="J128:J148" si="83">E128-H128-S128</f>
        <v>0</v>
      </c>
      <c r="K128" s="274">
        <f t="shared" ref="K128:K148" si="84">J128*F128</f>
        <v>0</v>
      </c>
      <c r="L128" s="296"/>
      <c r="M128" s="296"/>
      <c r="N128" s="296"/>
      <c r="O128" s="296"/>
      <c r="P128" s="276">
        <f t="shared" ref="P128:P143" si="85">E128-H128-L128-M128-N128-O128</f>
        <v>0</v>
      </c>
      <c r="Q128" s="297">
        <v>55847.66</v>
      </c>
      <c r="R128" s="297">
        <f t="shared" ref="R128:R143" si="86">P128*Q128</f>
        <v>0</v>
      </c>
      <c r="S128" s="285"/>
      <c r="T128" s="286"/>
    </row>
    <row r="129" spans="1:20" s="252" customFormat="1" ht="60" x14ac:dyDescent="0.25">
      <c r="A129" s="293" t="s">
        <v>350</v>
      </c>
      <c r="B129" s="271" t="s">
        <v>55</v>
      </c>
      <c r="C129" s="270" t="s">
        <v>56</v>
      </c>
      <c r="D129" s="270" t="s">
        <v>57</v>
      </c>
      <c r="E129" s="302">
        <v>0.23699999999999999</v>
      </c>
      <c r="F129" s="295">
        <v>24725.95</v>
      </c>
      <c r="G129" s="295">
        <f t="shared" si="82"/>
        <v>5860.05015</v>
      </c>
      <c r="H129" s="273">
        <v>0.1807</v>
      </c>
      <c r="I129" s="295">
        <f t="shared" si="53"/>
        <v>4467.9791649999997</v>
      </c>
      <c r="J129" s="274">
        <f t="shared" si="83"/>
        <v>0</v>
      </c>
      <c r="K129" s="274">
        <f t="shared" si="84"/>
        <v>0</v>
      </c>
      <c r="L129" s="296"/>
      <c r="M129" s="296"/>
      <c r="N129" s="296"/>
      <c r="O129" s="296"/>
      <c r="P129" s="276">
        <f t="shared" si="85"/>
        <v>5.6299999999999989E-2</v>
      </c>
      <c r="Q129" s="297">
        <v>24725.95</v>
      </c>
      <c r="R129" s="297">
        <f t="shared" si="86"/>
        <v>1392.0709849999998</v>
      </c>
      <c r="S129" s="298">
        <v>5.6300000000000003E-2</v>
      </c>
      <c r="T129" s="299">
        <f>R129</f>
        <v>1392.0709849999998</v>
      </c>
    </row>
    <row r="130" spans="1:20" s="252" customFormat="1" ht="30" x14ac:dyDescent="0.25">
      <c r="A130" s="293" t="s">
        <v>351</v>
      </c>
      <c r="B130" s="271" t="s">
        <v>59</v>
      </c>
      <c r="C130" s="270" t="s">
        <v>60</v>
      </c>
      <c r="D130" s="270" t="s">
        <v>57</v>
      </c>
      <c r="E130" s="294">
        <v>0.11559999999999999</v>
      </c>
      <c r="F130" s="295">
        <v>22997.55</v>
      </c>
      <c r="G130" s="295">
        <f t="shared" si="82"/>
        <v>2658.5167799999999</v>
      </c>
      <c r="H130" s="273">
        <v>9.8599999999999993E-2</v>
      </c>
      <c r="I130" s="295">
        <f t="shared" si="53"/>
        <v>2267.5584299999996</v>
      </c>
      <c r="J130" s="274">
        <f t="shared" si="83"/>
        <v>0</v>
      </c>
      <c r="K130" s="274">
        <f t="shared" si="84"/>
        <v>0</v>
      </c>
      <c r="L130" s="296"/>
      <c r="M130" s="296"/>
      <c r="N130" s="296"/>
      <c r="O130" s="296"/>
      <c r="P130" s="276">
        <f t="shared" si="85"/>
        <v>1.7000000000000001E-2</v>
      </c>
      <c r="Q130" s="297">
        <v>22997.55</v>
      </c>
      <c r="R130" s="297">
        <f t="shared" si="86"/>
        <v>390.95835</v>
      </c>
      <c r="S130" s="298">
        <v>1.7000000000000001E-2</v>
      </c>
      <c r="T130" s="299">
        <f>R130</f>
        <v>390.95835</v>
      </c>
    </row>
    <row r="131" spans="1:20" s="252" customFormat="1" ht="30" x14ac:dyDescent="0.25">
      <c r="A131" s="293" t="s">
        <v>352</v>
      </c>
      <c r="B131" s="271" t="s">
        <v>62</v>
      </c>
      <c r="C131" s="270" t="s">
        <v>63</v>
      </c>
      <c r="D131" s="270" t="s">
        <v>57</v>
      </c>
      <c r="E131" s="302">
        <v>0.11600000000000001</v>
      </c>
      <c r="F131" s="295">
        <v>189045.71</v>
      </c>
      <c r="G131" s="295">
        <f t="shared" si="82"/>
        <v>21929.302360000001</v>
      </c>
      <c r="H131" s="273">
        <v>9.8599999999999993E-2</v>
      </c>
      <c r="I131" s="295">
        <f t="shared" si="53"/>
        <v>18639.907005999998</v>
      </c>
      <c r="J131" s="274">
        <f t="shared" si="83"/>
        <v>0</v>
      </c>
      <c r="K131" s="274">
        <f t="shared" si="84"/>
        <v>0</v>
      </c>
      <c r="L131" s="296"/>
      <c r="M131" s="296"/>
      <c r="N131" s="296"/>
      <c r="O131" s="296"/>
      <c r="P131" s="276">
        <f t="shared" si="85"/>
        <v>1.7400000000000013E-2</v>
      </c>
      <c r="Q131" s="297">
        <v>189045.71</v>
      </c>
      <c r="R131" s="297">
        <f t="shared" si="86"/>
        <v>3289.395354000002</v>
      </c>
      <c r="S131" s="298">
        <v>1.7399999999999999E-2</v>
      </c>
      <c r="T131" s="299">
        <f>R131</f>
        <v>3289.395354000002</v>
      </c>
    </row>
    <row r="132" spans="1:20" s="252" customFormat="1" ht="30" x14ac:dyDescent="0.25">
      <c r="A132" s="293" t="s">
        <v>353</v>
      </c>
      <c r="B132" s="271" t="s">
        <v>65</v>
      </c>
      <c r="C132" s="270" t="s">
        <v>463</v>
      </c>
      <c r="D132" s="270" t="s">
        <v>67</v>
      </c>
      <c r="E132" s="312">
        <v>14.62</v>
      </c>
      <c r="F132" s="295">
        <v>7726.29</v>
      </c>
      <c r="G132" s="295">
        <f t="shared" si="82"/>
        <v>112958.35979999999</v>
      </c>
      <c r="H132" s="273">
        <v>12.4236</v>
      </c>
      <c r="I132" s="295">
        <f t="shared" si="53"/>
        <v>95988.336444</v>
      </c>
      <c r="J132" s="274">
        <f t="shared" si="83"/>
        <v>0</v>
      </c>
      <c r="K132" s="274">
        <f t="shared" si="84"/>
        <v>0</v>
      </c>
      <c r="L132" s="296"/>
      <c r="M132" s="296"/>
      <c r="N132" s="296"/>
      <c r="O132" s="296"/>
      <c r="P132" s="276">
        <f t="shared" si="85"/>
        <v>2.1963999999999988</v>
      </c>
      <c r="Q132" s="297">
        <v>7726.29</v>
      </c>
      <c r="R132" s="297">
        <f t="shared" si="86"/>
        <v>16970.023355999991</v>
      </c>
      <c r="S132" s="298">
        <v>2.1964000000000001</v>
      </c>
      <c r="T132" s="299">
        <f>R132</f>
        <v>16970.023355999991</v>
      </c>
    </row>
    <row r="133" spans="1:20" s="252" customFormat="1" ht="60" x14ac:dyDescent="0.25">
      <c r="A133" s="293" t="s">
        <v>354</v>
      </c>
      <c r="B133" s="271" t="s">
        <v>128</v>
      </c>
      <c r="C133" s="270" t="s">
        <v>129</v>
      </c>
      <c r="D133" s="270" t="s">
        <v>118</v>
      </c>
      <c r="E133" s="311">
        <v>1</v>
      </c>
      <c r="F133" s="295">
        <v>257393.25</v>
      </c>
      <c r="G133" s="295">
        <f t="shared" si="82"/>
        <v>257393.25</v>
      </c>
      <c r="H133" s="273">
        <v>1</v>
      </c>
      <c r="I133" s="295">
        <f t="shared" si="53"/>
        <v>257393.25</v>
      </c>
      <c r="J133" s="274">
        <f t="shared" si="83"/>
        <v>0</v>
      </c>
      <c r="K133" s="274">
        <f t="shared" si="84"/>
        <v>0</v>
      </c>
      <c r="L133" s="296"/>
      <c r="M133" s="296"/>
      <c r="N133" s="296"/>
      <c r="O133" s="296"/>
      <c r="P133" s="276">
        <f t="shared" si="85"/>
        <v>0</v>
      </c>
      <c r="Q133" s="297">
        <v>257393.25</v>
      </c>
      <c r="R133" s="297">
        <f t="shared" si="86"/>
        <v>0</v>
      </c>
      <c r="S133" s="285"/>
      <c r="T133" s="286"/>
    </row>
    <row r="134" spans="1:20" s="252" customFormat="1" ht="30" x14ac:dyDescent="0.25">
      <c r="A134" s="293" t="s">
        <v>355</v>
      </c>
      <c r="B134" s="271" t="s">
        <v>132</v>
      </c>
      <c r="C134" s="270" t="s">
        <v>464</v>
      </c>
      <c r="D134" s="270" t="s">
        <v>134</v>
      </c>
      <c r="E134" s="311">
        <v>1</v>
      </c>
      <c r="F134" s="295">
        <v>2073752.67</v>
      </c>
      <c r="G134" s="295">
        <f t="shared" si="82"/>
        <v>2073752.67</v>
      </c>
      <c r="H134" s="273">
        <v>1</v>
      </c>
      <c r="I134" s="295">
        <f t="shared" si="53"/>
        <v>2073752.67</v>
      </c>
      <c r="J134" s="274">
        <f t="shared" si="83"/>
        <v>0</v>
      </c>
      <c r="K134" s="274">
        <f t="shared" si="84"/>
        <v>0</v>
      </c>
      <c r="L134" s="296"/>
      <c r="M134" s="296"/>
      <c r="N134" s="296"/>
      <c r="O134" s="296"/>
      <c r="P134" s="276">
        <f t="shared" si="85"/>
        <v>0</v>
      </c>
      <c r="Q134" s="297">
        <v>2073752.67</v>
      </c>
      <c r="R134" s="297">
        <f t="shared" si="86"/>
        <v>0</v>
      </c>
      <c r="S134" s="285"/>
      <c r="T134" s="286"/>
    </row>
    <row r="135" spans="1:20" s="252" customFormat="1" ht="30" x14ac:dyDescent="0.25">
      <c r="A135" s="293" t="s">
        <v>356</v>
      </c>
      <c r="B135" s="271" t="s">
        <v>137</v>
      </c>
      <c r="C135" s="270" t="s">
        <v>464</v>
      </c>
      <c r="D135" s="270" t="s">
        <v>134</v>
      </c>
      <c r="E135" s="311">
        <v>1</v>
      </c>
      <c r="F135" s="295">
        <v>4471529.21</v>
      </c>
      <c r="G135" s="295">
        <f t="shared" si="82"/>
        <v>4471529.21</v>
      </c>
      <c r="H135" s="273">
        <v>1</v>
      </c>
      <c r="I135" s="295">
        <f t="shared" si="53"/>
        <v>4471529.21</v>
      </c>
      <c r="J135" s="274">
        <f t="shared" si="83"/>
        <v>0</v>
      </c>
      <c r="K135" s="274">
        <f t="shared" si="84"/>
        <v>0</v>
      </c>
      <c r="L135" s="296"/>
      <c r="M135" s="296"/>
      <c r="N135" s="296"/>
      <c r="O135" s="296"/>
      <c r="P135" s="276">
        <f t="shared" si="85"/>
        <v>0</v>
      </c>
      <c r="Q135" s="297">
        <v>4471529.21</v>
      </c>
      <c r="R135" s="297">
        <f t="shared" si="86"/>
        <v>0</v>
      </c>
      <c r="S135" s="285"/>
      <c r="T135" s="286"/>
    </row>
    <row r="136" spans="1:20" s="252" customFormat="1" ht="60" x14ac:dyDescent="0.25">
      <c r="A136" s="293" t="s">
        <v>357</v>
      </c>
      <c r="B136" s="271" t="s">
        <v>141</v>
      </c>
      <c r="C136" s="270" t="s">
        <v>142</v>
      </c>
      <c r="D136" s="270" t="s">
        <v>74</v>
      </c>
      <c r="E136" s="311">
        <v>1</v>
      </c>
      <c r="F136" s="295">
        <v>46162.87</v>
      </c>
      <c r="G136" s="295">
        <f t="shared" si="82"/>
        <v>46162.87</v>
      </c>
      <c r="H136" s="273">
        <v>1</v>
      </c>
      <c r="I136" s="295">
        <f t="shared" si="53"/>
        <v>46162.87</v>
      </c>
      <c r="J136" s="274">
        <f t="shared" si="83"/>
        <v>0</v>
      </c>
      <c r="K136" s="274">
        <f t="shared" si="84"/>
        <v>0</v>
      </c>
      <c r="L136" s="296"/>
      <c r="M136" s="296"/>
      <c r="N136" s="296"/>
      <c r="O136" s="296"/>
      <c r="P136" s="276">
        <f t="shared" si="85"/>
        <v>0</v>
      </c>
      <c r="Q136" s="297">
        <v>46162.87</v>
      </c>
      <c r="R136" s="297">
        <f t="shared" si="86"/>
        <v>0</v>
      </c>
      <c r="S136" s="285"/>
      <c r="T136" s="286"/>
    </row>
    <row r="137" spans="1:20" s="252" customFormat="1" ht="30" x14ac:dyDescent="0.25">
      <c r="A137" s="293" t="s">
        <v>359</v>
      </c>
      <c r="B137" s="271" t="s">
        <v>149</v>
      </c>
      <c r="C137" s="270" t="s">
        <v>464</v>
      </c>
      <c r="D137" s="270" t="s">
        <v>74</v>
      </c>
      <c r="E137" s="311">
        <v>2</v>
      </c>
      <c r="F137" s="295">
        <v>54541.01</v>
      </c>
      <c r="G137" s="295">
        <f t="shared" si="82"/>
        <v>109082.02</v>
      </c>
      <c r="H137" s="273">
        <v>2</v>
      </c>
      <c r="I137" s="295">
        <f t="shared" si="53"/>
        <v>109082.02</v>
      </c>
      <c r="J137" s="274">
        <f t="shared" si="83"/>
        <v>0</v>
      </c>
      <c r="K137" s="274">
        <f t="shared" si="84"/>
        <v>0</v>
      </c>
      <c r="L137" s="296"/>
      <c r="M137" s="296"/>
      <c r="N137" s="296"/>
      <c r="O137" s="296"/>
      <c r="P137" s="276">
        <f t="shared" si="85"/>
        <v>0</v>
      </c>
      <c r="Q137" s="297">
        <v>54541.01</v>
      </c>
      <c r="R137" s="297">
        <f t="shared" si="86"/>
        <v>0</v>
      </c>
      <c r="S137" s="285"/>
      <c r="T137" s="286"/>
    </row>
    <row r="138" spans="1:20" s="252" customFormat="1" ht="45" x14ac:dyDescent="0.25">
      <c r="A138" s="293" t="s">
        <v>360</v>
      </c>
      <c r="B138" s="271" t="s">
        <v>153</v>
      </c>
      <c r="C138" s="270" t="s">
        <v>464</v>
      </c>
      <c r="D138" s="270" t="s">
        <v>74</v>
      </c>
      <c r="E138" s="311">
        <v>1</v>
      </c>
      <c r="F138" s="295">
        <v>194945.69</v>
      </c>
      <c r="G138" s="295">
        <f t="shared" si="82"/>
        <v>194945.69</v>
      </c>
      <c r="H138" s="273">
        <v>1</v>
      </c>
      <c r="I138" s="295">
        <f t="shared" si="53"/>
        <v>194945.69</v>
      </c>
      <c r="J138" s="274">
        <f t="shared" si="83"/>
        <v>0</v>
      </c>
      <c r="K138" s="274">
        <f t="shared" si="84"/>
        <v>0</v>
      </c>
      <c r="L138" s="296"/>
      <c r="M138" s="296"/>
      <c r="N138" s="296"/>
      <c r="O138" s="296"/>
      <c r="P138" s="276">
        <f t="shared" si="85"/>
        <v>0</v>
      </c>
      <c r="Q138" s="297">
        <v>194945.69</v>
      </c>
      <c r="R138" s="297">
        <f t="shared" si="86"/>
        <v>0</v>
      </c>
      <c r="S138" s="285"/>
      <c r="T138" s="286"/>
    </row>
    <row r="139" spans="1:20" s="252" customFormat="1" ht="30" x14ac:dyDescent="0.25">
      <c r="A139" s="293" t="s">
        <v>361</v>
      </c>
      <c r="B139" s="271" t="s">
        <v>157</v>
      </c>
      <c r="C139" s="270" t="s">
        <v>464</v>
      </c>
      <c r="D139" s="270" t="s">
        <v>74</v>
      </c>
      <c r="E139" s="311">
        <v>1</v>
      </c>
      <c r="F139" s="295">
        <v>5195.1899999999996</v>
      </c>
      <c r="G139" s="295">
        <f t="shared" si="82"/>
        <v>5195.1899999999996</v>
      </c>
      <c r="H139" s="273">
        <v>1</v>
      </c>
      <c r="I139" s="295">
        <f t="shared" si="53"/>
        <v>5195.1899999999996</v>
      </c>
      <c r="J139" s="274">
        <f t="shared" si="83"/>
        <v>0</v>
      </c>
      <c r="K139" s="274">
        <f t="shared" si="84"/>
        <v>0</v>
      </c>
      <c r="L139" s="296"/>
      <c r="M139" s="296"/>
      <c r="N139" s="296"/>
      <c r="O139" s="296"/>
      <c r="P139" s="276">
        <f t="shared" si="85"/>
        <v>0</v>
      </c>
      <c r="Q139" s="297">
        <v>5195.1899999999996</v>
      </c>
      <c r="R139" s="297">
        <f t="shared" si="86"/>
        <v>0</v>
      </c>
      <c r="S139" s="285"/>
      <c r="T139" s="286"/>
    </row>
    <row r="140" spans="1:20" s="252" customFormat="1" ht="45" x14ac:dyDescent="0.25">
      <c r="A140" s="293" t="s">
        <v>362</v>
      </c>
      <c r="B140" s="271" t="s">
        <v>311</v>
      </c>
      <c r="C140" s="270" t="s">
        <v>472</v>
      </c>
      <c r="D140" s="270" t="s">
        <v>313</v>
      </c>
      <c r="E140" s="312">
        <v>0.06</v>
      </c>
      <c r="F140" s="295">
        <v>268960.33</v>
      </c>
      <c r="G140" s="295">
        <f t="shared" si="82"/>
        <v>16137.6198</v>
      </c>
      <c r="H140" s="273"/>
      <c r="I140" s="295">
        <f t="shared" si="53"/>
        <v>0</v>
      </c>
      <c r="J140" s="274">
        <f t="shared" si="83"/>
        <v>0</v>
      </c>
      <c r="K140" s="274">
        <f t="shared" si="84"/>
        <v>0</v>
      </c>
      <c r="L140" s="296"/>
      <c r="M140" s="296"/>
      <c r="N140" s="296"/>
      <c r="O140" s="296"/>
      <c r="P140" s="276">
        <f t="shared" si="85"/>
        <v>0.06</v>
      </c>
      <c r="Q140" s="297">
        <v>268960.33</v>
      </c>
      <c r="R140" s="297">
        <f t="shared" si="86"/>
        <v>16137.6198</v>
      </c>
      <c r="S140" s="298">
        <v>0.06</v>
      </c>
      <c r="T140" s="299">
        <f>R140</f>
        <v>16137.6198</v>
      </c>
    </row>
    <row r="141" spans="1:20" s="252" customFormat="1" ht="30" x14ac:dyDescent="0.25">
      <c r="A141" s="293" t="s">
        <v>364</v>
      </c>
      <c r="B141" s="271" t="s">
        <v>316</v>
      </c>
      <c r="C141" s="270" t="s">
        <v>80</v>
      </c>
      <c r="D141" s="270" t="s">
        <v>87</v>
      </c>
      <c r="E141" s="312">
        <v>0.36</v>
      </c>
      <c r="F141" s="295">
        <v>463535.61</v>
      </c>
      <c r="G141" s="295">
        <f t="shared" si="82"/>
        <v>166872.81959999999</v>
      </c>
      <c r="H141" s="273"/>
      <c r="I141" s="295">
        <f t="shared" si="53"/>
        <v>0</v>
      </c>
      <c r="J141" s="274">
        <f t="shared" si="83"/>
        <v>0</v>
      </c>
      <c r="K141" s="274">
        <f t="shared" si="84"/>
        <v>0</v>
      </c>
      <c r="L141" s="296"/>
      <c r="M141" s="296"/>
      <c r="N141" s="296"/>
      <c r="O141" s="296"/>
      <c r="P141" s="276">
        <f t="shared" si="85"/>
        <v>0.36</v>
      </c>
      <c r="Q141" s="297">
        <v>463535.61</v>
      </c>
      <c r="R141" s="297">
        <f t="shared" si="86"/>
        <v>166872.81959999999</v>
      </c>
      <c r="S141" s="298">
        <v>0.36</v>
      </c>
      <c r="T141" s="299">
        <f>R141</f>
        <v>166872.81959999999</v>
      </c>
    </row>
    <row r="142" spans="1:20" s="252" customFormat="1" ht="30" x14ac:dyDescent="0.25">
      <c r="A142" s="293" t="s">
        <v>365</v>
      </c>
      <c r="B142" s="271" t="s">
        <v>86</v>
      </c>
      <c r="C142" s="270" t="s">
        <v>80</v>
      </c>
      <c r="D142" s="270" t="s">
        <v>87</v>
      </c>
      <c r="E142" s="302">
        <v>2.9000000000000001E-2</v>
      </c>
      <c r="F142" s="295">
        <v>343465.17</v>
      </c>
      <c r="G142" s="295">
        <f t="shared" si="82"/>
        <v>9960.4899299999997</v>
      </c>
      <c r="H142" s="273"/>
      <c r="I142" s="295">
        <f t="shared" ref="I142:I194" si="87">F142*H142</f>
        <v>0</v>
      </c>
      <c r="J142" s="274">
        <f t="shared" si="83"/>
        <v>0</v>
      </c>
      <c r="K142" s="274">
        <f t="shared" si="84"/>
        <v>0</v>
      </c>
      <c r="L142" s="296"/>
      <c r="M142" s="296"/>
      <c r="N142" s="296"/>
      <c r="O142" s="296"/>
      <c r="P142" s="276">
        <f t="shared" si="85"/>
        <v>2.9000000000000001E-2</v>
      </c>
      <c r="Q142" s="297">
        <v>343465.17</v>
      </c>
      <c r="R142" s="297">
        <f t="shared" si="86"/>
        <v>9960.4899299999997</v>
      </c>
      <c r="S142" s="298">
        <v>2.9000000000000001E-2</v>
      </c>
      <c r="T142" s="299">
        <f>R142</f>
        <v>9960.4899299999997</v>
      </c>
    </row>
    <row r="143" spans="1:20" s="252" customFormat="1" ht="45" x14ac:dyDescent="0.25">
      <c r="A143" s="293" t="s">
        <v>366</v>
      </c>
      <c r="B143" s="271" t="s">
        <v>160</v>
      </c>
      <c r="C143" s="270" t="s">
        <v>161</v>
      </c>
      <c r="D143" s="270" t="s">
        <v>105</v>
      </c>
      <c r="E143" s="294">
        <v>1.3299999999999999E-2</v>
      </c>
      <c r="F143" s="295">
        <v>3239779.31</v>
      </c>
      <c r="G143" s="295">
        <f t="shared" si="82"/>
        <v>43089.064823000001</v>
      </c>
      <c r="H143" s="316">
        <v>1.315E-2</v>
      </c>
      <c r="I143" s="295">
        <f t="shared" si="87"/>
        <v>42603.097926499999</v>
      </c>
      <c r="J143" s="274">
        <f t="shared" si="83"/>
        <v>4.9999999999999088E-5</v>
      </c>
      <c r="K143" s="274">
        <f t="shared" si="84"/>
        <v>161.98896549999705</v>
      </c>
      <c r="L143" s="317"/>
      <c r="M143" s="317"/>
      <c r="N143" s="317"/>
      <c r="O143" s="317"/>
      <c r="P143" s="276">
        <f t="shared" si="85"/>
        <v>1.4999999999999909E-4</v>
      </c>
      <c r="Q143" s="297">
        <v>3240083</v>
      </c>
      <c r="R143" s="297">
        <f t="shared" si="86"/>
        <v>486.01244999999705</v>
      </c>
      <c r="S143" s="298">
        <v>1E-4</v>
      </c>
      <c r="T143" s="299">
        <f>R143</f>
        <v>486.01244999999705</v>
      </c>
    </row>
    <row r="144" spans="1:20" s="252" customFormat="1" ht="15" x14ac:dyDescent="0.25">
      <c r="A144" s="318" t="s">
        <v>296</v>
      </c>
      <c r="B144" s="318"/>
      <c r="C144" s="288"/>
      <c r="D144" s="288"/>
      <c r="E144" s="288"/>
      <c r="F144" s="319"/>
      <c r="G144" s="319"/>
      <c r="H144" s="320"/>
      <c r="I144" s="320"/>
      <c r="J144" s="320"/>
      <c r="K144" s="320"/>
      <c r="L144" s="290"/>
      <c r="M144" s="290"/>
      <c r="N144" s="290"/>
      <c r="O144" s="290"/>
      <c r="P144" s="320"/>
      <c r="Q144" s="291"/>
      <c r="R144" s="320"/>
      <c r="S144" s="292"/>
      <c r="T144" s="286"/>
    </row>
    <row r="145" spans="1:20" s="252" customFormat="1" ht="75" x14ac:dyDescent="0.25">
      <c r="A145" s="293" t="s">
        <v>367</v>
      </c>
      <c r="B145" s="271" t="s">
        <v>108</v>
      </c>
      <c r="C145" s="305" t="s">
        <v>109</v>
      </c>
      <c r="D145" s="270" t="s">
        <v>110</v>
      </c>
      <c r="E145" s="335">
        <v>41.5</v>
      </c>
      <c r="F145" s="295">
        <v>64.069999999999993</v>
      </c>
      <c r="G145" s="295">
        <f>E145*F145</f>
        <v>2658.9049999999997</v>
      </c>
      <c r="H145" s="273">
        <v>31.622499999999999</v>
      </c>
      <c r="I145" s="295">
        <f t="shared" si="87"/>
        <v>2026.0535749999997</v>
      </c>
      <c r="J145" s="274">
        <f t="shared" si="83"/>
        <v>0</v>
      </c>
      <c r="K145" s="274">
        <f t="shared" si="84"/>
        <v>0</v>
      </c>
      <c r="L145" s="296"/>
      <c r="M145" s="296"/>
      <c r="N145" s="296"/>
      <c r="O145" s="296"/>
      <c r="P145" s="276">
        <f t="shared" ref="P145:P148" si="88">E145-H145-L145-M145-N145-O145</f>
        <v>9.8775000000000013</v>
      </c>
      <c r="Q145" s="297">
        <v>64.069999999999993</v>
      </c>
      <c r="R145" s="297">
        <f>P145*Q145</f>
        <v>632.85142500000006</v>
      </c>
      <c r="S145" s="298">
        <v>9.8774999999999995</v>
      </c>
      <c r="T145" s="299">
        <f>R145</f>
        <v>632.85142500000006</v>
      </c>
    </row>
    <row r="146" spans="1:20" s="252" customFormat="1" ht="75" x14ac:dyDescent="0.25">
      <c r="A146" s="293" t="s">
        <v>368</v>
      </c>
      <c r="B146" s="271" t="s">
        <v>166</v>
      </c>
      <c r="C146" s="270" t="s">
        <v>167</v>
      </c>
      <c r="D146" s="270" t="s">
        <v>110</v>
      </c>
      <c r="E146" s="335">
        <v>9.9</v>
      </c>
      <c r="F146" s="295">
        <v>163.89</v>
      </c>
      <c r="G146" s="295">
        <f>E146*F146</f>
        <v>1622.511</v>
      </c>
      <c r="H146" s="273">
        <v>8.85</v>
      </c>
      <c r="I146" s="295">
        <f t="shared" si="87"/>
        <v>1450.4264999999998</v>
      </c>
      <c r="J146" s="274">
        <f t="shared" si="83"/>
        <v>0</v>
      </c>
      <c r="K146" s="274">
        <f t="shared" si="84"/>
        <v>0</v>
      </c>
      <c r="L146" s="296"/>
      <c r="M146" s="296"/>
      <c r="N146" s="296"/>
      <c r="O146" s="296"/>
      <c r="P146" s="276">
        <f t="shared" si="88"/>
        <v>1.0500000000000007</v>
      </c>
      <c r="Q146" s="297">
        <v>163.89</v>
      </c>
      <c r="R146" s="297">
        <f>P146*Q146</f>
        <v>172.08450000000011</v>
      </c>
      <c r="S146" s="285">
        <v>1.05</v>
      </c>
      <c r="T146" s="299">
        <f>R146</f>
        <v>172.08450000000011</v>
      </c>
    </row>
    <row r="147" spans="1:20" s="252" customFormat="1" ht="60" x14ac:dyDescent="0.25">
      <c r="A147" s="293" t="s">
        <v>369</v>
      </c>
      <c r="B147" s="271" t="s">
        <v>169</v>
      </c>
      <c r="C147" s="270" t="s">
        <v>170</v>
      </c>
      <c r="D147" s="270" t="s">
        <v>110</v>
      </c>
      <c r="E147" s="311">
        <v>5</v>
      </c>
      <c r="F147" s="295">
        <v>212.53</v>
      </c>
      <c r="G147" s="295">
        <f>E147*F147</f>
        <v>1062.6500000000001</v>
      </c>
      <c r="H147" s="273">
        <v>5</v>
      </c>
      <c r="I147" s="295">
        <f t="shared" si="87"/>
        <v>1062.6500000000001</v>
      </c>
      <c r="J147" s="274">
        <f t="shared" si="83"/>
        <v>0</v>
      </c>
      <c r="K147" s="274">
        <f t="shared" si="84"/>
        <v>0</v>
      </c>
      <c r="L147" s="296"/>
      <c r="M147" s="296"/>
      <c r="N147" s="296"/>
      <c r="O147" s="296"/>
      <c r="P147" s="276">
        <f t="shared" si="88"/>
        <v>0</v>
      </c>
      <c r="Q147" s="297">
        <v>212.53</v>
      </c>
      <c r="R147" s="297">
        <f>P147*Q147</f>
        <v>0</v>
      </c>
      <c r="S147" s="285"/>
      <c r="T147" s="286"/>
    </row>
    <row r="148" spans="1:20" s="252" customFormat="1" ht="60" x14ac:dyDescent="0.25">
      <c r="A148" s="293" t="s">
        <v>370</v>
      </c>
      <c r="B148" s="271" t="s">
        <v>112</v>
      </c>
      <c r="C148" s="270" t="s">
        <v>113</v>
      </c>
      <c r="D148" s="270" t="s">
        <v>110</v>
      </c>
      <c r="E148" s="335">
        <v>56.4</v>
      </c>
      <c r="F148" s="295">
        <v>77.849999999999994</v>
      </c>
      <c r="G148" s="295">
        <f>E148*F148</f>
        <v>4390.74</v>
      </c>
      <c r="H148" s="273">
        <v>45.67</v>
      </c>
      <c r="I148" s="295">
        <f t="shared" si="87"/>
        <v>3555.4094999999998</v>
      </c>
      <c r="J148" s="274">
        <f t="shared" si="83"/>
        <v>0</v>
      </c>
      <c r="K148" s="274">
        <f t="shared" si="84"/>
        <v>0</v>
      </c>
      <c r="L148" s="296"/>
      <c r="M148" s="296"/>
      <c r="N148" s="296"/>
      <c r="O148" s="296"/>
      <c r="P148" s="276">
        <f t="shared" si="88"/>
        <v>10.729999999999997</v>
      </c>
      <c r="Q148" s="297">
        <v>77.849999999999994</v>
      </c>
      <c r="R148" s="297">
        <f>P148*Q148</f>
        <v>835.33049999999969</v>
      </c>
      <c r="S148" s="285">
        <v>10.73</v>
      </c>
      <c r="T148" s="299">
        <f>R148</f>
        <v>835.33049999999969</v>
      </c>
    </row>
    <row r="149" spans="1:20" s="252" customFormat="1" ht="28.5" x14ac:dyDescent="0.25">
      <c r="A149" s="321"/>
      <c r="B149" s="322" t="s">
        <v>478</v>
      </c>
      <c r="C149" s="321"/>
      <c r="D149" s="321"/>
      <c r="E149" s="321"/>
      <c r="F149" s="323"/>
      <c r="G149" s="324">
        <f>SUM(G128:G148)</f>
        <v>7603109.5892430022</v>
      </c>
      <c r="H149" s="324"/>
      <c r="I149" s="324">
        <f t="shared" ref="I149" si="89">SUM(I128:I148)</f>
        <v>7385969.9785465011</v>
      </c>
      <c r="J149" s="324"/>
      <c r="K149" s="324">
        <f t="shared" ref="K149" si="90">SUM(K128:K148)</f>
        <v>161.98896549999705</v>
      </c>
      <c r="L149" s="332"/>
      <c r="M149" s="332"/>
      <c r="N149" s="332"/>
      <c r="O149" s="332"/>
      <c r="P149" s="324"/>
      <c r="Q149" s="325"/>
      <c r="R149" s="324">
        <f t="shared" ref="R149" si="91">SUM(R128:R148)</f>
        <v>217139.65625</v>
      </c>
      <c r="S149" s="326"/>
      <c r="T149" s="286"/>
    </row>
    <row r="150" spans="1:20" s="252" customFormat="1" ht="15" x14ac:dyDescent="0.25">
      <c r="A150" s="287" t="s">
        <v>371</v>
      </c>
      <c r="B150" s="287"/>
      <c r="C150" s="336"/>
      <c r="D150" s="287"/>
      <c r="E150" s="287"/>
      <c r="F150" s="287"/>
      <c r="G150" s="287"/>
      <c r="H150" s="287"/>
      <c r="I150" s="287"/>
      <c r="J150" s="287"/>
      <c r="K150" s="287"/>
      <c r="L150" s="334"/>
      <c r="M150" s="334"/>
      <c r="N150" s="334"/>
      <c r="O150" s="334"/>
      <c r="P150" s="287"/>
      <c r="Q150" s="329"/>
      <c r="R150" s="287"/>
      <c r="S150" s="330"/>
      <c r="T150" s="286"/>
    </row>
    <row r="151" spans="1:20" s="252" customFormat="1" ht="45" x14ac:dyDescent="0.25">
      <c r="A151" s="293" t="s">
        <v>372</v>
      </c>
      <c r="B151" s="271" t="s">
        <v>116</v>
      </c>
      <c r="C151" s="270" t="s">
        <v>117</v>
      </c>
      <c r="D151" s="270" t="s">
        <v>118</v>
      </c>
      <c r="E151" s="311">
        <v>1</v>
      </c>
      <c r="F151" s="295">
        <v>55847.66</v>
      </c>
      <c r="G151" s="295">
        <f t="shared" ref="G151:G166" si="92">E151*F151</f>
        <v>55847.66</v>
      </c>
      <c r="H151" s="273">
        <v>1</v>
      </c>
      <c r="I151" s="295">
        <f t="shared" si="87"/>
        <v>55847.66</v>
      </c>
      <c r="J151" s="274">
        <f t="shared" ref="J151:J171" si="93">E151-H151-S151</f>
        <v>0</v>
      </c>
      <c r="K151" s="274">
        <f t="shared" ref="K151:K171" si="94">J151*F151</f>
        <v>0</v>
      </c>
      <c r="L151" s="296"/>
      <c r="M151" s="296"/>
      <c r="N151" s="296"/>
      <c r="O151" s="296"/>
      <c r="P151" s="276">
        <f t="shared" ref="P151:P166" si="95">E151-H151-L151-M151-N151-O151</f>
        <v>0</v>
      </c>
      <c r="Q151" s="297">
        <v>55847.66</v>
      </c>
      <c r="R151" s="297">
        <f t="shared" ref="R151:R166" si="96">P151*Q151</f>
        <v>0</v>
      </c>
      <c r="S151" s="285"/>
      <c r="T151" s="286"/>
    </row>
    <row r="152" spans="1:20" s="252" customFormat="1" ht="60" x14ac:dyDescent="0.25">
      <c r="A152" s="293" t="s">
        <v>373</v>
      </c>
      <c r="B152" s="271" t="s">
        <v>55</v>
      </c>
      <c r="C152" s="270" t="s">
        <v>56</v>
      </c>
      <c r="D152" s="270" t="s">
        <v>57</v>
      </c>
      <c r="E152" s="302">
        <v>0.23599999999999999</v>
      </c>
      <c r="F152" s="295">
        <v>24725.95</v>
      </c>
      <c r="G152" s="295">
        <f t="shared" si="92"/>
        <v>5835.3242</v>
      </c>
      <c r="H152" s="273">
        <v>0.18329999999999999</v>
      </c>
      <c r="I152" s="295">
        <f t="shared" si="87"/>
        <v>4532.266635</v>
      </c>
      <c r="J152" s="274">
        <f t="shared" si="93"/>
        <v>0</v>
      </c>
      <c r="K152" s="274">
        <f t="shared" si="94"/>
        <v>0</v>
      </c>
      <c r="L152" s="296"/>
      <c r="M152" s="296"/>
      <c r="N152" s="296"/>
      <c r="O152" s="296"/>
      <c r="P152" s="276">
        <f t="shared" si="95"/>
        <v>5.2699999999999997E-2</v>
      </c>
      <c r="Q152" s="297">
        <v>24725.95</v>
      </c>
      <c r="R152" s="297">
        <f t="shared" si="96"/>
        <v>1303.0575650000001</v>
      </c>
      <c r="S152" s="298">
        <v>5.2699999999999997E-2</v>
      </c>
      <c r="T152" s="299">
        <f>R152</f>
        <v>1303.0575650000001</v>
      </c>
    </row>
    <row r="153" spans="1:20" s="252" customFormat="1" ht="30" x14ac:dyDescent="0.25">
      <c r="A153" s="293" t="s">
        <v>374</v>
      </c>
      <c r="B153" s="271" t="s">
        <v>59</v>
      </c>
      <c r="C153" s="270" t="s">
        <v>60</v>
      </c>
      <c r="D153" s="270" t="s">
        <v>57</v>
      </c>
      <c r="E153" s="294">
        <v>0.1152</v>
      </c>
      <c r="F153" s="295">
        <v>22997.55</v>
      </c>
      <c r="G153" s="295">
        <f t="shared" si="92"/>
        <v>2649.3177599999999</v>
      </c>
      <c r="H153" s="273">
        <v>9.4399999999999998E-2</v>
      </c>
      <c r="I153" s="295">
        <f t="shared" si="87"/>
        <v>2170.9687199999998</v>
      </c>
      <c r="J153" s="274">
        <f t="shared" si="93"/>
        <v>0</v>
      </c>
      <c r="K153" s="274">
        <f t="shared" si="94"/>
        <v>0</v>
      </c>
      <c r="L153" s="296"/>
      <c r="M153" s="296"/>
      <c r="N153" s="296"/>
      <c r="O153" s="296"/>
      <c r="P153" s="276">
        <f t="shared" si="95"/>
        <v>2.0799999999999999E-2</v>
      </c>
      <c r="Q153" s="297">
        <v>22997.55</v>
      </c>
      <c r="R153" s="297">
        <f t="shared" si="96"/>
        <v>478.34903999999995</v>
      </c>
      <c r="S153" s="298">
        <v>2.0799999999999999E-2</v>
      </c>
      <c r="T153" s="299">
        <f>R153</f>
        <v>478.34903999999995</v>
      </c>
    </row>
    <row r="154" spans="1:20" s="252" customFormat="1" ht="30" x14ac:dyDescent="0.25">
      <c r="A154" s="293" t="s">
        <v>375</v>
      </c>
      <c r="B154" s="271" t="s">
        <v>62</v>
      </c>
      <c r="C154" s="270" t="s">
        <v>63</v>
      </c>
      <c r="D154" s="270" t="s">
        <v>57</v>
      </c>
      <c r="E154" s="302">
        <v>0.115</v>
      </c>
      <c r="F154" s="295">
        <v>189045.71</v>
      </c>
      <c r="G154" s="295">
        <f t="shared" si="92"/>
        <v>21740.256649999999</v>
      </c>
      <c r="H154" s="273">
        <v>9.4399999999999998E-2</v>
      </c>
      <c r="I154" s="295">
        <f t="shared" si="87"/>
        <v>17845.915023999998</v>
      </c>
      <c r="J154" s="274">
        <f t="shared" si="93"/>
        <v>0</v>
      </c>
      <c r="K154" s="274">
        <f t="shared" si="94"/>
        <v>0</v>
      </c>
      <c r="L154" s="296"/>
      <c r="M154" s="296"/>
      <c r="N154" s="296"/>
      <c r="O154" s="296"/>
      <c r="P154" s="276">
        <f t="shared" si="95"/>
        <v>2.0600000000000007E-2</v>
      </c>
      <c r="Q154" s="297">
        <v>189045.71</v>
      </c>
      <c r="R154" s="297">
        <f t="shared" si="96"/>
        <v>3894.3416260000013</v>
      </c>
      <c r="S154" s="298">
        <v>2.06E-2</v>
      </c>
      <c r="T154" s="299">
        <f>R154</f>
        <v>3894.3416260000013</v>
      </c>
    </row>
    <row r="155" spans="1:20" s="252" customFormat="1" ht="30" x14ac:dyDescent="0.25">
      <c r="A155" s="293" t="s">
        <v>376</v>
      </c>
      <c r="B155" s="271" t="s">
        <v>65</v>
      </c>
      <c r="C155" s="270" t="s">
        <v>463</v>
      </c>
      <c r="D155" s="270" t="s">
        <v>67</v>
      </c>
      <c r="E155" s="312">
        <v>14.49</v>
      </c>
      <c r="F155" s="295">
        <v>7726.29</v>
      </c>
      <c r="G155" s="295">
        <f t="shared" si="92"/>
        <v>111953.9421</v>
      </c>
      <c r="H155" s="273">
        <v>11.894399999999999</v>
      </c>
      <c r="I155" s="295">
        <f t="shared" si="87"/>
        <v>91899.583775999999</v>
      </c>
      <c r="J155" s="274">
        <f t="shared" si="93"/>
        <v>0</v>
      </c>
      <c r="K155" s="274">
        <f t="shared" si="94"/>
        <v>0</v>
      </c>
      <c r="L155" s="296"/>
      <c r="M155" s="296"/>
      <c r="N155" s="296"/>
      <c r="O155" s="296"/>
      <c r="P155" s="276">
        <f t="shared" si="95"/>
        <v>2.595600000000001</v>
      </c>
      <c r="Q155" s="297">
        <v>7726.29</v>
      </c>
      <c r="R155" s="297">
        <f t="shared" si="96"/>
        <v>20054.358324000008</v>
      </c>
      <c r="S155" s="298">
        <v>2.5956000000000001</v>
      </c>
      <c r="T155" s="299">
        <f>R155</f>
        <v>20054.358324000008</v>
      </c>
    </row>
    <row r="156" spans="1:20" s="252" customFormat="1" ht="60" x14ac:dyDescent="0.25">
      <c r="A156" s="293" t="s">
        <v>377</v>
      </c>
      <c r="B156" s="271" t="s">
        <v>128</v>
      </c>
      <c r="C156" s="270" t="s">
        <v>129</v>
      </c>
      <c r="D156" s="270" t="s">
        <v>118</v>
      </c>
      <c r="E156" s="311">
        <v>1</v>
      </c>
      <c r="F156" s="295">
        <v>257393.25</v>
      </c>
      <c r="G156" s="295">
        <f t="shared" si="92"/>
        <v>257393.25</v>
      </c>
      <c r="H156" s="273">
        <v>1</v>
      </c>
      <c r="I156" s="295">
        <f t="shared" si="87"/>
        <v>257393.25</v>
      </c>
      <c r="J156" s="274">
        <f t="shared" si="93"/>
        <v>0</v>
      </c>
      <c r="K156" s="274">
        <f t="shared" si="94"/>
        <v>0</v>
      </c>
      <c r="L156" s="296"/>
      <c r="M156" s="296"/>
      <c r="N156" s="296"/>
      <c r="O156" s="296"/>
      <c r="P156" s="276">
        <f t="shared" si="95"/>
        <v>0</v>
      </c>
      <c r="Q156" s="297">
        <v>257393.25</v>
      </c>
      <c r="R156" s="297">
        <f t="shared" si="96"/>
        <v>0</v>
      </c>
      <c r="S156" s="285"/>
      <c r="T156" s="286"/>
    </row>
    <row r="157" spans="1:20" s="252" customFormat="1" ht="30" x14ac:dyDescent="0.25">
      <c r="A157" s="293" t="s">
        <v>378</v>
      </c>
      <c r="B157" s="271" t="s">
        <v>132</v>
      </c>
      <c r="C157" s="270" t="s">
        <v>464</v>
      </c>
      <c r="D157" s="270" t="s">
        <v>134</v>
      </c>
      <c r="E157" s="311">
        <v>1</v>
      </c>
      <c r="F157" s="295">
        <v>2073752.67</v>
      </c>
      <c r="G157" s="295">
        <f t="shared" si="92"/>
        <v>2073752.67</v>
      </c>
      <c r="H157" s="273">
        <v>1</v>
      </c>
      <c r="I157" s="295">
        <f t="shared" si="87"/>
        <v>2073752.67</v>
      </c>
      <c r="J157" s="274">
        <f t="shared" si="93"/>
        <v>0</v>
      </c>
      <c r="K157" s="274">
        <f t="shared" si="94"/>
        <v>0</v>
      </c>
      <c r="L157" s="296"/>
      <c r="M157" s="296"/>
      <c r="N157" s="296"/>
      <c r="O157" s="296"/>
      <c r="P157" s="276">
        <f t="shared" si="95"/>
        <v>0</v>
      </c>
      <c r="Q157" s="297">
        <v>2073752.67</v>
      </c>
      <c r="R157" s="297">
        <f t="shared" si="96"/>
        <v>0</v>
      </c>
      <c r="S157" s="285"/>
      <c r="T157" s="286"/>
    </row>
    <row r="158" spans="1:20" s="252" customFormat="1" ht="30" x14ac:dyDescent="0.25">
      <c r="A158" s="293" t="s">
        <v>379</v>
      </c>
      <c r="B158" s="271" t="s">
        <v>380</v>
      </c>
      <c r="C158" s="270" t="s">
        <v>464</v>
      </c>
      <c r="D158" s="270" t="s">
        <v>134</v>
      </c>
      <c r="E158" s="311">
        <v>1</v>
      </c>
      <c r="F158" s="295">
        <v>4471529.21</v>
      </c>
      <c r="G158" s="295">
        <f t="shared" si="92"/>
        <v>4471529.21</v>
      </c>
      <c r="H158" s="273">
        <v>1</v>
      </c>
      <c r="I158" s="295">
        <f t="shared" si="87"/>
        <v>4471529.21</v>
      </c>
      <c r="J158" s="274">
        <f t="shared" si="93"/>
        <v>0</v>
      </c>
      <c r="K158" s="274">
        <f t="shared" si="94"/>
        <v>0</v>
      </c>
      <c r="L158" s="296"/>
      <c r="M158" s="296"/>
      <c r="N158" s="296"/>
      <c r="O158" s="296"/>
      <c r="P158" s="276">
        <f t="shared" si="95"/>
        <v>0</v>
      </c>
      <c r="Q158" s="297">
        <v>4471529.21</v>
      </c>
      <c r="R158" s="297">
        <f t="shared" si="96"/>
        <v>0</v>
      </c>
      <c r="S158" s="285"/>
      <c r="T158" s="286"/>
    </row>
    <row r="159" spans="1:20" s="252" customFormat="1" ht="60" x14ac:dyDescent="0.25">
      <c r="A159" s="293" t="s">
        <v>381</v>
      </c>
      <c r="B159" s="271" t="s">
        <v>141</v>
      </c>
      <c r="C159" s="270" t="s">
        <v>142</v>
      </c>
      <c r="D159" s="270" t="s">
        <v>74</v>
      </c>
      <c r="E159" s="311">
        <v>1</v>
      </c>
      <c r="F159" s="295">
        <v>46162.87</v>
      </c>
      <c r="G159" s="295">
        <f t="shared" si="92"/>
        <v>46162.87</v>
      </c>
      <c r="H159" s="273">
        <v>1</v>
      </c>
      <c r="I159" s="295">
        <f t="shared" si="87"/>
        <v>46162.87</v>
      </c>
      <c r="J159" s="274">
        <f t="shared" si="93"/>
        <v>0</v>
      </c>
      <c r="K159" s="274">
        <f t="shared" si="94"/>
        <v>0</v>
      </c>
      <c r="L159" s="296"/>
      <c r="M159" s="296"/>
      <c r="N159" s="296"/>
      <c r="O159" s="296"/>
      <c r="P159" s="276">
        <f t="shared" si="95"/>
        <v>0</v>
      </c>
      <c r="Q159" s="297">
        <v>46162.87</v>
      </c>
      <c r="R159" s="297">
        <f t="shared" si="96"/>
        <v>0</v>
      </c>
      <c r="S159" s="285"/>
      <c r="T159" s="286"/>
    </row>
    <row r="160" spans="1:20" s="252" customFormat="1" ht="30" x14ac:dyDescent="0.25">
      <c r="A160" s="293" t="s">
        <v>383</v>
      </c>
      <c r="B160" s="271" t="s">
        <v>149</v>
      </c>
      <c r="C160" s="270" t="s">
        <v>464</v>
      </c>
      <c r="D160" s="270" t="s">
        <v>74</v>
      </c>
      <c r="E160" s="311">
        <v>2</v>
      </c>
      <c r="F160" s="295">
        <v>54541.01</v>
      </c>
      <c r="G160" s="295">
        <f t="shared" si="92"/>
        <v>109082.02</v>
      </c>
      <c r="H160" s="273">
        <v>2</v>
      </c>
      <c r="I160" s="295">
        <f t="shared" si="87"/>
        <v>109082.02</v>
      </c>
      <c r="J160" s="274">
        <f t="shared" si="93"/>
        <v>0</v>
      </c>
      <c r="K160" s="274">
        <f t="shared" si="94"/>
        <v>0</v>
      </c>
      <c r="L160" s="296"/>
      <c r="M160" s="296"/>
      <c r="N160" s="296"/>
      <c r="O160" s="296"/>
      <c r="P160" s="276">
        <f t="shared" si="95"/>
        <v>0</v>
      </c>
      <c r="Q160" s="297">
        <v>54541.01</v>
      </c>
      <c r="R160" s="297">
        <f t="shared" si="96"/>
        <v>0</v>
      </c>
      <c r="S160" s="285"/>
      <c r="T160" s="286"/>
    </row>
    <row r="161" spans="1:20" s="252" customFormat="1" ht="45" x14ac:dyDescent="0.25">
      <c r="A161" s="293" t="s">
        <v>384</v>
      </c>
      <c r="B161" s="271" t="s">
        <v>153</v>
      </c>
      <c r="C161" s="270" t="s">
        <v>464</v>
      </c>
      <c r="D161" s="270" t="s">
        <v>74</v>
      </c>
      <c r="E161" s="311">
        <v>1</v>
      </c>
      <c r="F161" s="295">
        <v>194945.69</v>
      </c>
      <c r="G161" s="295">
        <f t="shared" si="92"/>
        <v>194945.69</v>
      </c>
      <c r="H161" s="273">
        <v>1</v>
      </c>
      <c r="I161" s="295">
        <f t="shared" si="87"/>
        <v>194945.69</v>
      </c>
      <c r="J161" s="274">
        <f t="shared" si="93"/>
        <v>0</v>
      </c>
      <c r="K161" s="274">
        <f t="shared" si="94"/>
        <v>0</v>
      </c>
      <c r="L161" s="296"/>
      <c r="M161" s="296"/>
      <c r="N161" s="296"/>
      <c r="O161" s="296"/>
      <c r="P161" s="276">
        <f t="shared" si="95"/>
        <v>0</v>
      </c>
      <c r="Q161" s="297">
        <v>194945.69</v>
      </c>
      <c r="R161" s="297">
        <f t="shared" si="96"/>
        <v>0</v>
      </c>
      <c r="S161" s="285"/>
      <c r="T161" s="286"/>
    </row>
    <row r="162" spans="1:20" s="252" customFormat="1" ht="30" x14ac:dyDescent="0.25">
      <c r="A162" s="293" t="s">
        <v>385</v>
      </c>
      <c r="B162" s="271" t="s">
        <v>157</v>
      </c>
      <c r="C162" s="270" t="s">
        <v>464</v>
      </c>
      <c r="D162" s="270" t="s">
        <v>74</v>
      </c>
      <c r="E162" s="311">
        <v>1</v>
      </c>
      <c r="F162" s="295">
        <v>5195.1899999999996</v>
      </c>
      <c r="G162" s="295">
        <f t="shared" si="92"/>
        <v>5195.1899999999996</v>
      </c>
      <c r="H162" s="273">
        <v>1</v>
      </c>
      <c r="I162" s="295">
        <f t="shared" si="87"/>
        <v>5195.1899999999996</v>
      </c>
      <c r="J162" s="274">
        <f t="shared" si="93"/>
        <v>0</v>
      </c>
      <c r="K162" s="274">
        <f t="shared" si="94"/>
        <v>0</v>
      </c>
      <c r="L162" s="296"/>
      <c r="M162" s="296"/>
      <c r="N162" s="296"/>
      <c r="O162" s="296"/>
      <c r="P162" s="276">
        <f t="shared" si="95"/>
        <v>0</v>
      </c>
      <c r="Q162" s="297">
        <v>5195.1899999999996</v>
      </c>
      <c r="R162" s="297">
        <f t="shared" si="96"/>
        <v>0</v>
      </c>
      <c r="S162" s="285"/>
      <c r="T162" s="286"/>
    </row>
    <row r="163" spans="1:20" s="252" customFormat="1" ht="45" x14ac:dyDescent="0.25">
      <c r="A163" s="293" t="s">
        <v>386</v>
      </c>
      <c r="B163" s="271" t="s">
        <v>311</v>
      </c>
      <c r="C163" s="270" t="s">
        <v>472</v>
      </c>
      <c r="D163" s="270" t="s">
        <v>313</v>
      </c>
      <c r="E163" s="312">
        <v>0.06</v>
      </c>
      <c r="F163" s="295">
        <v>268960.33</v>
      </c>
      <c r="G163" s="295">
        <f t="shared" si="92"/>
        <v>16137.6198</v>
      </c>
      <c r="H163" s="273"/>
      <c r="I163" s="295">
        <f t="shared" si="87"/>
        <v>0</v>
      </c>
      <c r="J163" s="274">
        <f t="shared" si="93"/>
        <v>0</v>
      </c>
      <c r="K163" s="274">
        <f t="shared" si="94"/>
        <v>0</v>
      </c>
      <c r="L163" s="296"/>
      <c r="M163" s="296"/>
      <c r="N163" s="296"/>
      <c r="O163" s="296"/>
      <c r="P163" s="276">
        <f t="shared" si="95"/>
        <v>0.06</v>
      </c>
      <c r="Q163" s="297">
        <v>268960.33</v>
      </c>
      <c r="R163" s="297">
        <f t="shared" si="96"/>
        <v>16137.6198</v>
      </c>
      <c r="S163" s="298">
        <v>0.06</v>
      </c>
      <c r="T163" s="299">
        <f>R163</f>
        <v>16137.6198</v>
      </c>
    </row>
    <row r="164" spans="1:20" s="252" customFormat="1" ht="30" x14ac:dyDescent="0.25">
      <c r="A164" s="293" t="s">
        <v>388</v>
      </c>
      <c r="B164" s="271" t="s">
        <v>316</v>
      </c>
      <c r="C164" s="270" t="s">
        <v>80</v>
      </c>
      <c r="D164" s="270" t="s">
        <v>87</v>
      </c>
      <c r="E164" s="312">
        <v>0.36</v>
      </c>
      <c r="F164" s="295">
        <v>463535.61</v>
      </c>
      <c r="G164" s="295">
        <f t="shared" si="92"/>
        <v>166872.81959999999</v>
      </c>
      <c r="H164" s="273"/>
      <c r="I164" s="295">
        <f t="shared" si="87"/>
        <v>0</v>
      </c>
      <c r="J164" s="274">
        <f t="shared" si="93"/>
        <v>0</v>
      </c>
      <c r="K164" s="274">
        <f t="shared" si="94"/>
        <v>0</v>
      </c>
      <c r="L164" s="296"/>
      <c r="M164" s="296"/>
      <c r="N164" s="296"/>
      <c r="O164" s="296"/>
      <c r="P164" s="276">
        <f t="shared" si="95"/>
        <v>0.36</v>
      </c>
      <c r="Q164" s="297">
        <v>463535.61</v>
      </c>
      <c r="R164" s="297">
        <f t="shared" si="96"/>
        <v>166872.81959999999</v>
      </c>
      <c r="S164" s="298">
        <v>0.36</v>
      </c>
      <c r="T164" s="299">
        <f>R164</f>
        <v>166872.81959999999</v>
      </c>
    </row>
    <row r="165" spans="1:20" s="252" customFormat="1" ht="30" x14ac:dyDescent="0.25">
      <c r="A165" s="293" t="s">
        <v>389</v>
      </c>
      <c r="B165" s="271" t="s">
        <v>86</v>
      </c>
      <c r="C165" s="270" t="s">
        <v>80</v>
      </c>
      <c r="D165" s="270" t="s">
        <v>87</v>
      </c>
      <c r="E165" s="302">
        <v>2.9000000000000001E-2</v>
      </c>
      <c r="F165" s="295">
        <v>343465.17</v>
      </c>
      <c r="G165" s="295">
        <f t="shared" si="92"/>
        <v>9960.4899299999997</v>
      </c>
      <c r="H165" s="273"/>
      <c r="I165" s="295">
        <f t="shared" si="87"/>
        <v>0</v>
      </c>
      <c r="J165" s="274">
        <f t="shared" si="93"/>
        <v>0</v>
      </c>
      <c r="K165" s="274">
        <f t="shared" si="94"/>
        <v>0</v>
      </c>
      <c r="L165" s="296"/>
      <c r="M165" s="296"/>
      <c r="N165" s="296"/>
      <c r="O165" s="296"/>
      <c r="P165" s="276">
        <f t="shared" si="95"/>
        <v>2.9000000000000001E-2</v>
      </c>
      <c r="Q165" s="297">
        <v>343465.17</v>
      </c>
      <c r="R165" s="297">
        <f t="shared" si="96"/>
        <v>9960.4899299999997</v>
      </c>
      <c r="S165" s="298">
        <v>2.9000000000000001E-2</v>
      </c>
      <c r="T165" s="299">
        <f>R165</f>
        <v>9960.4899299999997</v>
      </c>
    </row>
    <row r="166" spans="1:20" s="252" customFormat="1" ht="45" x14ac:dyDescent="0.25">
      <c r="A166" s="293" t="s">
        <v>390</v>
      </c>
      <c r="B166" s="271" t="s">
        <v>160</v>
      </c>
      <c r="C166" s="270" t="s">
        <v>161</v>
      </c>
      <c r="D166" s="270" t="s">
        <v>105</v>
      </c>
      <c r="E166" s="294">
        <v>1.3299999999999999E-2</v>
      </c>
      <c r="F166" s="295">
        <v>3239779.31</v>
      </c>
      <c r="G166" s="295">
        <f t="shared" si="92"/>
        <v>43089.064823000001</v>
      </c>
      <c r="H166" s="316">
        <v>1.223E-2</v>
      </c>
      <c r="I166" s="295">
        <f t="shared" si="87"/>
        <v>39622.5009613</v>
      </c>
      <c r="J166" s="274">
        <f t="shared" si="93"/>
        <v>-3.0000000000000296E-5</v>
      </c>
      <c r="K166" s="274">
        <f t="shared" si="94"/>
        <v>-97.193379300000956</v>
      </c>
      <c r="L166" s="317"/>
      <c r="M166" s="317"/>
      <c r="N166" s="317"/>
      <c r="O166" s="317"/>
      <c r="P166" s="276">
        <f t="shared" si="95"/>
        <v>1.0699999999999998E-3</v>
      </c>
      <c r="Q166" s="297">
        <v>3240083</v>
      </c>
      <c r="R166" s="297">
        <f t="shared" si="96"/>
        <v>3466.8888099999995</v>
      </c>
      <c r="S166" s="298">
        <v>1.1000000000000001E-3</v>
      </c>
      <c r="T166" s="299">
        <f>R166</f>
        <v>3466.8888099999995</v>
      </c>
    </row>
    <row r="167" spans="1:20" s="252" customFormat="1" ht="15" customHeight="1" x14ac:dyDescent="0.25">
      <c r="A167" s="318" t="s">
        <v>296</v>
      </c>
      <c r="B167" s="318"/>
      <c r="C167" s="288"/>
      <c r="D167" s="288"/>
      <c r="E167" s="288"/>
      <c r="F167" s="319"/>
      <c r="G167" s="319"/>
      <c r="H167" s="320"/>
      <c r="I167" s="320"/>
      <c r="J167" s="320"/>
      <c r="K167" s="320"/>
      <c r="L167" s="290"/>
      <c r="M167" s="290"/>
      <c r="N167" s="290"/>
      <c r="O167" s="290"/>
      <c r="P167" s="320"/>
      <c r="Q167" s="291"/>
      <c r="R167" s="320"/>
      <c r="S167" s="292"/>
      <c r="T167" s="286"/>
    </row>
    <row r="168" spans="1:20" s="252" customFormat="1" ht="75" x14ac:dyDescent="0.25">
      <c r="A168" s="293" t="s">
        <v>391</v>
      </c>
      <c r="B168" s="271" t="s">
        <v>108</v>
      </c>
      <c r="C168" s="305" t="s">
        <v>109</v>
      </c>
      <c r="D168" s="270" t="s">
        <v>110</v>
      </c>
      <c r="E168" s="335">
        <v>41.3</v>
      </c>
      <c r="F168" s="295">
        <v>64.069999999999993</v>
      </c>
      <c r="G168" s="295">
        <f>E168*F168</f>
        <v>2646.0909999999994</v>
      </c>
      <c r="H168" s="273">
        <v>32.077500000000001</v>
      </c>
      <c r="I168" s="295">
        <f t="shared" si="87"/>
        <v>2055.2054249999997</v>
      </c>
      <c r="J168" s="274">
        <f t="shared" si="93"/>
        <v>0</v>
      </c>
      <c r="K168" s="274">
        <f t="shared" si="94"/>
        <v>0</v>
      </c>
      <c r="L168" s="296"/>
      <c r="M168" s="296"/>
      <c r="N168" s="296"/>
      <c r="O168" s="296"/>
      <c r="P168" s="276">
        <f t="shared" ref="P168:P171" si="97">E168-H168-L168-M168-N168-O168</f>
        <v>9.2224999999999966</v>
      </c>
      <c r="Q168" s="297">
        <v>64.069999999999993</v>
      </c>
      <c r="R168" s="297">
        <f>P168*Q168</f>
        <v>590.88557499999968</v>
      </c>
      <c r="S168" s="298">
        <v>9.2225000000000001</v>
      </c>
      <c r="T168" s="299">
        <f>R168</f>
        <v>590.88557499999968</v>
      </c>
    </row>
    <row r="169" spans="1:20" s="252" customFormat="1" ht="75" x14ac:dyDescent="0.25">
      <c r="A169" s="293" t="s">
        <v>392</v>
      </c>
      <c r="B169" s="271" t="s">
        <v>166</v>
      </c>
      <c r="C169" s="270" t="s">
        <v>167</v>
      </c>
      <c r="D169" s="270" t="s">
        <v>110</v>
      </c>
      <c r="E169" s="335">
        <v>12.1</v>
      </c>
      <c r="F169" s="295">
        <v>163.89</v>
      </c>
      <c r="G169" s="295">
        <f>E169*F169</f>
        <v>1983.0689999999997</v>
      </c>
      <c r="H169" s="273">
        <v>8.85</v>
      </c>
      <c r="I169" s="295">
        <f t="shared" si="87"/>
        <v>1450.4264999999998</v>
      </c>
      <c r="J169" s="274">
        <f t="shared" si="93"/>
        <v>0</v>
      </c>
      <c r="K169" s="274">
        <f t="shared" si="94"/>
        <v>0</v>
      </c>
      <c r="L169" s="296"/>
      <c r="M169" s="296"/>
      <c r="N169" s="296"/>
      <c r="O169" s="296"/>
      <c r="P169" s="276">
        <f t="shared" si="97"/>
        <v>3.25</v>
      </c>
      <c r="Q169" s="297">
        <v>163.89</v>
      </c>
      <c r="R169" s="297">
        <f>P169*Q169</f>
        <v>532.64249999999993</v>
      </c>
      <c r="S169" s="285">
        <v>3.25</v>
      </c>
      <c r="T169" s="299">
        <f>R169</f>
        <v>532.64249999999993</v>
      </c>
    </row>
    <row r="170" spans="1:20" s="252" customFormat="1" ht="60" x14ac:dyDescent="0.25">
      <c r="A170" s="293" t="s">
        <v>393</v>
      </c>
      <c r="B170" s="271" t="s">
        <v>169</v>
      </c>
      <c r="C170" s="270" t="s">
        <v>170</v>
      </c>
      <c r="D170" s="270" t="s">
        <v>110</v>
      </c>
      <c r="E170" s="311">
        <v>5</v>
      </c>
      <c r="F170" s="295">
        <v>212.53</v>
      </c>
      <c r="G170" s="295">
        <f>E170*F170</f>
        <v>1062.6500000000001</v>
      </c>
      <c r="H170" s="273">
        <v>4.16</v>
      </c>
      <c r="I170" s="295">
        <f t="shared" si="87"/>
        <v>884.12480000000005</v>
      </c>
      <c r="J170" s="274">
        <f t="shared" si="93"/>
        <v>0</v>
      </c>
      <c r="K170" s="274">
        <f t="shared" si="94"/>
        <v>0</v>
      </c>
      <c r="L170" s="296"/>
      <c r="M170" s="296"/>
      <c r="N170" s="296"/>
      <c r="O170" s="296"/>
      <c r="P170" s="276">
        <f t="shared" si="97"/>
        <v>0.83999999999999986</v>
      </c>
      <c r="Q170" s="297">
        <v>212.53</v>
      </c>
      <c r="R170" s="297">
        <f>P170*Q170</f>
        <v>178.52519999999998</v>
      </c>
      <c r="S170" s="285">
        <v>0.84</v>
      </c>
      <c r="T170" s="299">
        <f>R170</f>
        <v>178.52519999999998</v>
      </c>
    </row>
    <row r="171" spans="1:20" s="252" customFormat="1" ht="60" x14ac:dyDescent="0.25">
      <c r="A171" s="293" t="s">
        <v>394</v>
      </c>
      <c r="B171" s="271" t="s">
        <v>112</v>
      </c>
      <c r="C171" s="270" t="s">
        <v>113</v>
      </c>
      <c r="D171" s="270" t="s">
        <v>110</v>
      </c>
      <c r="E171" s="335">
        <v>58.4</v>
      </c>
      <c r="F171" s="295">
        <v>77.849999999999994</v>
      </c>
      <c r="G171" s="295">
        <f>E171*F171</f>
        <v>4546.4399999999996</v>
      </c>
      <c r="H171" s="273">
        <v>45.09</v>
      </c>
      <c r="I171" s="295">
        <f t="shared" si="87"/>
        <v>3510.2565</v>
      </c>
      <c r="J171" s="274">
        <f t="shared" si="93"/>
        <v>0</v>
      </c>
      <c r="K171" s="274">
        <f t="shared" si="94"/>
        <v>0</v>
      </c>
      <c r="L171" s="296"/>
      <c r="M171" s="296"/>
      <c r="N171" s="296"/>
      <c r="O171" s="296"/>
      <c r="P171" s="276">
        <f t="shared" si="97"/>
        <v>13.309999999999995</v>
      </c>
      <c r="Q171" s="297">
        <v>77.849999999999994</v>
      </c>
      <c r="R171" s="297">
        <f>P171*Q171</f>
        <v>1036.1834999999996</v>
      </c>
      <c r="S171" s="285">
        <v>13.31</v>
      </c>
      <c r="T171" s="299">
        <f>R171</f>
        <v>1036.1834999999996</v>
      </c>
    </row>
    <row r="172" spans="1:20" s="252" customFormat="1" ht="18" customHeight="1" x14ac:dyDescent="0.25">
      <c r="A172" s="321"/>
      <c r="B172" s="322" t="s">
        <v>479</v>
      </c>
      <c r="C172" s="321"/>
      <c r="D172" s="321"/>
      <c r="E172" s="321"/>
      <c r="F172" s="323"/>
      <c r="G172" s="324">
        <f>SUM(G151:G171)</f>
        <v>7602385.644863002</v>
      </c>
      <c r="H172" s="324"/>
      <c r="I172" s="324">
        <f t="shared" ref="I172" si="98">SUM(I151:I171)</f>
        <v>7377879.808341301</v>
      </c>
      <c r="J172" s="324"/>
      <c r="K172" s="324">
        <f t="shared" ref="K172" si="99">SUM(K151:K171)</f>
        <v>-97.193379300000956</v>
      </c>
      <c r="L172" s="332"/>
      <c r="M172" s="332"/>
      <c r="N172" s="332"/>
      <c r="O172" s="332"/>
      <c r="P172" s="324"/>
      <c r="Q172" s="325"/>
      <c r="R172" s="324">
        <f t="shared" ref="R172" si="100">SUM(R151:R171)</f>
        <v>224506.16146999999</v>
      </c>
      <c r="S172" s="326"/>
      <c r="T172" s="286"/>
    </row>
    <row r="173" spans="1:20" s="252" customFormat="1" ht="15" customHeight="1" x14ac:dyDescent="0.25">
      <c r="A173" s="287" t="s">
        <v>268</v>
      </c>
      <c r="B173" s="287"/>
      <c r="C173" s="288"/>
      <c r="D173" s="287"/>
      <c r="E173" s="287"/>
      <c r="F173" s="287"/>
      <c r="G173" s="287"/>
      <c r="H173" s="287"/>
      <c r="I173" s="287"/>
      <c r="J173" s="287"/>
      <c r="K173" s="287"/>
      <c r="L173" s="334"/>
      <c r="M173" s="334"/>
      <c r="N173" s="334"/>
      <c r="O173" s="334"/>
      <c r="P173" s="287"/>
      <c r="Q173" s="329"/>
      <c r="R173" s="287"/>
      <c r="S173" s="330"/>
      <c r="T173" s="286"/>
    </row>
    <row r="174" spans="1:20" s="252" customFormat="1" ht="45" x14ac:dyDescent="0.25">
      <c r="A174" s="293" t="s">
        <v>267</v>
      </c>
      <c r="B174" s="271" t="s">
        <v>116</v>
      </c>
      <c r="C174" s="270" t="s">
        <v>117</v>
      </c>
      <c r="D174" s="270" t="s">
        <v>118</v>
      </c>
      <c r="E174" s="311">
        <v>1</v>
      </c>
      <c r="F174" s="295">
        <v>55847.66</v>
      </c>
      <c r="G174" s="295">
        <f t="shared" ref="G174:G189" si="101">E174*F174</f>
        <v>55847.66</v>
      </c>
      <c r="H174" s="273">
        <v>1</v>
      </c>
      <c r="I174" s="295">
        <f t="shared" si="87"/>
        <v>55847.66</v>
      </c>
      <c r="J174" s="274">
        <f t="shared" ref="J174:J194" si="102">E174-H174-S174</f>
        <v>0</v>
      </c>
      <c r="K174" s="274"/>
      <c r="L174" s="296"/>
      <c r="M174" s="296"/>
      <c r="N174" s="296"/>
      <c r="O174" s="296"/>
      <c r="P174" s="276">
        <f t="shared" ref="P174:P189" si="103">E174-H174-L174-M174-N174-O174</f>
        <v>0</v>
      </c>
      <c r="Q174" s="297">
        <v>55847.66</v>
      </c>
      <c r="R174" s="297">
        <f t="shared" ref="R174:R189" si="104">P174*Q174</f>
        <v>0</v>
      </c>
      <c r="S174" s="285"/>
      <c r="T174" s="299"/>
    </row>
    <row r="175" spans="1:20" s="252" customFormat="1" ht="60" x14ac:dyDescent="0.25">
      <c r="A175" s="293" t="s">
        <v>266</v>
      </c>
      <c r="B175" s="271" t="s">
        <v>55</v>
      </c>
      <c r="C175" s="270" t="s">
        <v>56</v>
      </c>
      <c r="D175" s="270" t="s">
        <v>57</v>
      </c>
      <c r="E175" s="302">
        <v>0.28399999999999997</v>
      </c>
      <c r="F175" s="295">
        <v>24725.95</v>
      </c>
      <c r="G175" s="295">
        <f t="shared" si="101"/>
        <v>7022.1697999999997</v>
      </c>
      <c r="H175" s="273">
        <v>0.2051</v>
      </c>
      <c r="I175" s="295">
        <f t="shared" si="87"/>
        <v>5071.2923449999998</v>
      </c>
      <c r="J175" s="274">
        <f t="shared" si="102"/>
        <v>0</v>
      </c>
      <c r="K175" s="274">
        <f t="shared" ref="K175:K194" si="105">J175*F175</f>
        <v>0</v>
      </c>
      <c r="L175" s="296"/>
      <c r="M175" s="296"/>
      <c r="N175" s="296"/>
      <c r="O175" s="296"/>
      <c r="P175" s="276">
        <f t="shared" si="103"/>
        <v>7.889999999999997E-2</v>
      </c>
      <c r="Q175" s="297">
        <v>24725.95</v>
      </c>
      <c r="R175" s="297">
        <f t="shared" si="104"/>
        <v>1950.8774549999994</v>
      </c>
      <c r="S175" s="298">
        <v>7.8899999999999998E-2</v>
      </c>
      <c r="T175" s="299">
        <f>R175</f>
        <v>1950.8774549999994</v>
      </c>
    </row>
    <row r="176" spans="1:20" s="252" customFormat="1" ht="30" x14ac:dyDescent="0.25">
      <c r="A176" s="293" t="s">
        <v>265</v>
      </c>
      <c r="B176" s="271" t="s">
        <v>59</v>
      </c>
      <c r="C176" s="270" t="s">
        <v>60</v>
      </c>
      <c r="D176" s="270" t="s">
        <v>57</v>
      </c>
      <c r="E176" s="294">
        <v>0.1336</v>
      </c>
      <c r="F176" s="295">
        <v>22997.55</v>
      </c>
      <c r="G176" s="295">
        <f t="shared" si="101"/>
        <v>3072.4726799999999</v>
      </c>
      <c r="H176" s="273">
        <v>9.5500000000000002E-2</v>
      </c>
      <c r="I176" s="295">
        <f t="shared" si="87"/>
        <v>2196.2660249999999</v>
      </c>
      <c r="J176" s="274">
        <f t="shared" si="102"/>
        <v>0</v>
      </c>
      <c r="K176" s="274">
        <f t="shared" si="105"/>
        <v>0</v>
      </c>
      <c r="L176" s="296"/>
      <c r="M176" s="296"/>
      <c r="N176" s="296"/>
      <c r="O176" s="296"/>
      <c r="P176" s="276">
        <f t="shared" si="103"/>
        <v>3.8099999999999995E-2</v>
      </c>
      <c r="Q176" s="297">
        <v>22997.55</v>
      </c>
      <c r="R176" s="297">
        <f t="shared" si="104"/>
        <v>876.20665499999984</v>
      </c>
      <c r="S176" s="298">
        <v>3.8100000000000002E-2</v>
      </c>
      <c r="T176" s="299">
        <f>R176</f>
        <v>876.20665499999984</v>
      </c>
    </row>
    <row r="177" spans="1:20" s="252" customFormat="1" ht="30" x14ac:dyDescent="0.25">
      <c r="A177" s="293" t="s">
        <v>264</v>
      </c>
      <c r="B177" s="271" t="s">
        <v>62</v>
      </c>
      <c r="C177" s="270" t="s">
        <v>63</v>
      </c>
      <c r="D177" s="270" t="s">
        <v>57</v>
      </c>
      <c r="E177" s="302">
        <v>0.13400000000000001</v>
      </c>
      <c r="F177" s="295">
        <v>189045.71</v>
      </c>
      <c r="G177" s="295">
        <f t="shared" si="101"/>
        <v>25332.12514</v>
      </c>
      <c r="H177" s="273">
        <v>9.5500000000000002E-2</v>
      </c>
      <c r="I177" s="295">
        <f t="shared" si="87"/>
        <v>18053.865304999999</v>
      </c>
      <c r="J177" s="274">
        <f t="shared" si="102"/>
        <v>0</v>
      </c>
      <c r="K177" s="274">
        <f t="shared" si="105"/>
        <v>0</v>
      </c>
      <c r="L177" s="296"/>
      <c r="M177" s="296"/>
      <c r="N177" s="296"/>
      <c r="O177" s="296"/>
      <c r="P177" s="276">
        <f t="shared" si="103"/>
        <v>3.8500000000000006E-2</v>
      </c>
      <c r="Q177" s="297">
        <v>189045.71</v>
      </c>
      <c r="R177" s="297">
        <f t="shared" si="104"/>
        <v>7278.2598350000007</v>
      </c>
      <c r="S177" s="298">
        <v>3.85E-2</v>
      </c>
      <c r="T177" s="299">
        <f>R177</f>
        <v>7278.2598350000007</v>
      </c>
    </row>
    <row r="178" spans="1:20" s="252" customFormat="1" ht="30" x14ac:dyDescent="0.25">
      <c r="A178" s="293" t="s">
        <v>263</v>
      </c>
      <c r="B178" s="271" t="s">
        <v>65</v>
      </c>
      <c r="C178" s="270" t="s">
        <v>463</v>
      </c>
      <c r="D178" s="270" t="s">
        <v>67</v>
      </c>
      <c r="E178" s="312">
        <v>14.49</v>
      </c>
      <c r="F178" s="295">
        <v>7726.29</v>
      </c>
      <c r="G178" s="295">
        <f t="shared" si="101"/>
        <v>111953.9421</v>
      </c>
      <c r="H178" s="273">
        <v>12.032999999999999</v>
      </c>
      <c r="I178" s="295">
        <f t="shared" si="87"/>
        <v>92970.447569999989</v>
      </c>
      <c r="J178" s="274">
        <f t="shared" si="102"/>
        <v>0</v>
      </c>
      <c r="K178" s="274">
        <f t="shared" si="105"/>
        <v>0</v>
      </c>
      <c r="L178" s="296"/>
      <c r="M178" s="296"/>
      <c r="N178" s="296"/>
      <c r="O178" s="296"/>
      <c r="P178" s="276">
        <f t="shared" si="103"/>
        <v>2.4570000000000007</v>
      </c>
      <c r="Q178" s="297">
        <v>7726.29</v>
      </c>
      <c r="R178" s="297">
        <f t="shared" si="104"/>
        <v>18983.494530000007</v>
      </c>
      <c r="S178" s="298">
        <v>2.4569999999999999</v>
      </c>
      <c r="T178" s="299">
        <f>R178</f>
        <v>18983.494530000007</v>
      </c>
    </row>
    <row r="179" spans="1:20" s="252" customFormat="1" ht="60" x14ac:dyDescent="0.25">
      <c r="A179" s="293" t="s">
        <v>262</v>
      </c>
      <c r="B179" s="271" t="s">
        <v>128</v>
      </c>
      <c r="C179" s="270" t="s">
        <v>129</v>
      </c>
      <c r="D179" s="270" t="s">
        <v>118</v>
      </c>
      <c r="E179" s="311">
        <v>1</v>
      </c>
      <c r="F179" s="295">
        <v>257393.25</v>
      </c>
      <c r="G179" s="295">
        <f t="shared" si="101"/>
        <v>257393.25</v>
      </c>
      <c r="H179" s="273">
        <v>1</v>
      </c>
      <c r="I179" s="295">
        <f t="shared" si="87"/>
        <v>257393.25</v>
      </c>
      <c r="J179" s="274">
        <f t="shared" si="102"/>
        <v>0</v>
      </c>
      <c r="K179" s="274">
        <f t="shared" si="105"/>
        <v>0</v>
      </c>
      <c r="L179" s="296"/>
      <c r="M179" s="296"/>
      <c r="N179" s="296"/>
      <c r="O179" s="296"/>
      <c r="P179" s="276">
        <f t="shared" si="103"/>
        <v>0</v>
      </c>
      <c r="Q179" s="297">
        <v>257393.25</v>
      </c>
      <c r="R179" s="297">
        <f t="shared" si="104"/>
        <v>0</v>
      </c>
      <c r="S179" s="285"/>
      <c r="T179" s="286"/>
    </row>
    <row r="180" spans="1:20" s="252" customFormat="1" ht="30" x14ac:dyDescent="0.25">
      <c r="A180" s="293" t="s">
        <v>261</v>
      </c>
      <c r="B180" s="271" t="s">
        <v>132</v>
      </c>
      <c r="C180" s="270" t="s">
        <v>480</v>
      </c>
      <c r="D180" s="270" t="s">
        <v>134</v>
      </c>
      <c r="E180" s="311">
        <v>1</v>
      </c>
      <c r="F180" s="295">
        <v>2073752.67</v>
      </c>
      <c r="G180" s="295">
        <f t="shared" si="101"/>
        <v>2073752.67</v>
      </c>
      <c r="H180" s="273">
        <v>1</v>
      </c>
      <c r="I180" s="295">
        <f t="shared" si="87"/>
        <v>2073752.67</v>
      </c>
      <c r="J180" s="274">
        <f t="shared" si="102"/>
        <v>0</v>
      </c>
      <c r="K180" s="274">
        <f t="shared" si="105"/>
        <v>0</v>
      </c>
      <c r="L180" s="296"/>
      <c r="M180" s="296"/>
      <c r="N180" s="296"/>
      <c r="O180" s="296"/>
      <c r="P180" s="276">
        <f t="shared" si="103"/>
        <v>0</v>
      </c>
      <c r="Q180" s="297">
        <v>2073752.67</v>
      </c>
      <c r="R180" s="297">
        <f t="shared" si="104"/>
        <v>0</v>
      </c>
      <c r="S180" s="285"/>
      <c r="T180" s="286"/>
    </row>
    <row r="181" spans="1:20" s="252" customFormat="1" ht="30" x14ac:dyDescent="0.25">
      <c r="A181" s="293" t="s">
        <v>260</v>
      </c>
      <c r="B181" s="271" t="s">
        <v>137</v>
      </c>
      <c r="C181" s="270" t="s">
        <v>480</v>
      </c>
      <c r="D181" s="270" t="s">
        <v>134</v>
      </c>
      <c r="E181" s="311">
        <v>1</v>
      </c>
      <c r="F181" s="295">
        <v>4471529.21</v>
      </c>
      <c r="G181" s="295">
        <f t="shared" si="101"/>
        <v>4471529.21</v>
      </c>
      <c r="H181" s="273">
        <v>1</v>
      </c>
      <c r="I181" s="295">
        <f t="shared" si="87"/>
        <v>4471529.21</v>
      </c>
      <c r="J181" s="274">
        <f t="shared" si="102"/>
        <v>0</v>
      </c>
      <c r="K181" s="274">
        <f t="shared" si="105"/>
        <v>0</v>
      </c>
      <c r="L181" s="296"/>
      <c r="M181" s="296"/>
      <c r="N181" s="296"/>
      <c r="O181" s="296"/>
      <c r="P181" s="276">
        <f t="shared" si="103"/>
        <v>0</v>
      </c>
      <c r="Q181" s="297">
        <v>4471529.21</v>
      </c>
      <c r="R181" s="297">
        <f t="shared" si="104"/>
        <v>0</v>
      </c>
      <c r="S181" s="285"/>
      <c r="T181" s="286"/>
    </row>
    <row r="182" spans="1:20" s="252" customFormat="1" ht="60" x14ac:dyDescent="0.25">
      <c r="A182" s="293" t="s">
        <v>259</v>
      </c>
      <c r="B182" s="271" t="s">
        <v>141</v>
      </c>
      <c r="C182" s="270" t="s">
        <v>142</v>
      </c>
      <c r="D182" s="270" t="s">
        <v>74</v>
      </c>
      <c r="E182" s="311">
        <v>1</v>
      </c>
      <c r="F182" s="295">
        <v>46162.87</v>
      </c>
      <c r="G182" s="295">
        <f t="shared" si="101"/>
        <v>46162.87</v>
      </c>
      <c r="H182" s="273">
        <v>1</v>
      </c>
      <c r="I182" s="295">
        <f t="shared" si="87"/>
        <v>46162.87</v>
      </c>
      <c r="J182" s="274">
        <f t="shared" si="102"/>
        <v>0</v>
      </c>
      <c r="K182" s="274">
        <f t="shared" si="105"/>
        <v>0</v>
      </c>
      <c r="L182" s="296"/>
      <c r="M182" s="296"/>
      <c r="N182" s="296"/>
      <c r="O182" s="296"/>
      <c r="P182" s="276">
        <f t="shared" si="103"/>
        <v>0</v>
      </c>
      <c r="Q182" s="297">
        <v>46162.87</v>
      </c>
      <c r="R182" s="297">
        <f t="shared" si="104"/>
        <v>0</v>
      </c>
      <c r="S182" s="285"/>
      <c r="T182" s="286"/>
    </row>
    <row r="183" spans="1:20" s="252" customFormat="1" ht="30" x14ac:dyDescent="0.25">
      <c r="A183" s="293" t="s">
        <v>257</v>
      </c>
      <c r="B183" s="271" t="s">
        <v>149</v>
      </c>
      <c r="C183" s="270" t="s">
        <v>480</v>
      </c>
      <c r="D183" s="270" t="s">
        <v>74</v>
      </c>
      <c r="E183" s="311">
        <v>2</v>
      </c>
      <c r="F183" s="295">
        <v>54541.01</v>
      </c>
      <c r="G183" s="295">
        <f t="shared" si="101"/>
        <v>109082.02</v>
      </c>
      <c r="H183" s="273">
        <v>2</v>
      </c>
      <c r="I183" s="295">
        <f t="shared" si="87"/>
        <v>109082.02</v>
      </c>
      <c r="J183" s="274">
        <f t="shared" si="102"/>
        <v>0</v>
      </c>
      <c r="K183" s="274">
        <f t="shared" si="105"/>
        <v>0</v>
      </c>
      <c r="L183" s="296"/>
      <c r="M183" s="296"/>
      <c r="N183" s="296"/>
      <c r="O183" s="296"/>
      <c r="P183" s="276">
        <f t="shared" si="103"/>
        <v>0</v>
      </c>
      <c r="Q183" s="297">
        <v>54541.01</v>
      </c>
      <c r="R183" s="297">
        <f t="shared" si="104"/>
        <v>0</v>
      </c>
      <c r="S183" s="285"/>
      <c r="T183" s="286"/>
    </row>
    <row r="184" spans="1:20" s="252" customFormat="1" ht="45" x14ac:dyDescent="0.25">
      <c r="A184" s="293" t="s">
        <v>256</v>
      </c>
      <c r="B184" s="271" t="s">
        <v>153</v>
      </c>
      <c r="C184" s="270" t="s">
        <v>480</v>
      </c>
      <c r="D184" s="270" t="s">
        <v>74</v>
      </c>
      <c r="E184" s="311">
        <v>1</v>
      </c>
      <c r="F184" s="295">
        <v>194945.69</v>
      </c>
      <c r="G184" s="295">
        <f t="shared" si="101"/>
        <v>194945.69</v>
      </c>
      <c r="H184" s="273">
        <v>1</v>
      </c>
      <c r="I184" s="295">
        <f t="shared" si="87"/>
        <v>194945.69</v>
      </c>
      <c r="J184" s="274">
        <f t="shared" si="102"/>
        <v>0</v>
      </c>
      <c r="K184" s="274">
        <f t="shared" si="105"/>
        <v>0</v>
      </c>
      <c r="L184" s="296"/>
      <c r="M184" s="296"/>
      <c r="N184" s="296"/>
      <c r="O184" s="296"/>
      <c r="P184" s="276">
        <f t="shared" si="103"/>
        <v>0</v>
      </c>
      <c r="Q184" s="297">
        <v>194945.69</v>
      </c>
      <c r="R184" s="297">
        <f t="shared" si="104"/>
        <v>0</v>
      </c>
      <c r="S184" s="285"/>
      <c r="T184" s="286"/>
    </row>
    <row r="185" spans="1:20" s="252" customFormat="1" ht="30" x14ac:dyDescent="0.25">
      <c r="A185" s="293" t="s">
        <v>255</v>
      </c>
      <c r="B185" s="271" t="s">
        <v>157</v>
      </c>
      <c r="C185" s="270" t="s">
        <v>480</v>
      </c>
      <c r="D185" s="270" t="s">
        <v>74</v>
      </c>
      <c r="E185" s="311">
        <v>1</v>
      </c>
      <c r="F185" s="295">
        <v>5195.1899999999996</v>
      </c>
      <c r="G185" s="295">
        <f t="shared" si="101"/>
        <v>5195.1899999999996</v>
      </c>
      <c r="H185" s="273">
        <v>1</v>
      </c>
      <c r="I185" s="295">
        <f t="shared" si="87"/>
        <v>5195.1899999999996</v>
      </c>
      <c r="J185" s="274">
        <f t="shared" si="102"/>
        <v>0</v>
      </c>
      <c r="K185" s="274">
        <f t="shared" si="105"/>
        <v>0</v>
      </c>
      <c r="L185" s="296"/>
      <c r="M185" s="296"/>
      <c r="N185" s="296"/>
      <c r="O185" s="296"/>
      <c r="P185" s="276">
        <f t="shared" si="103"/>
        <v>0</v>
      </c>
      <c r="Q185" s="297">
        <v>5195.1899999999996</v>
      </c>
      <c r="R185" s="297">
        <f t="shared" si="104"/>
        <v>0</v>
      </c>
      <c r="S185" s="285"/>
      <c r="T185" s="286"/>
    </row>
    <row r="186" spans="1:20" s="252" customFormat="1" ht="45" x14ac:dyDescent="0.25">
      <c r="A186" s="293" t="s">
        <v>396</v>
      </c>
      <c r="B186" s="271" t="s">
        <v>311</v>
      </c>
      <c r="C186" s="270" t="s">
        <v>472</v>
      </c>
      <c r="D186" s="270" t="s">
        <v>313</v>
      </c>
      <c r="E186" s="312">
        <v>0.06</v>
      </c>
      <c r="F186" s="295">
        <v>268960.33</v>
      </c>
      <c r="G186" s="295">
        <f t="shared" si="101"/>
        <v>16137.6198</v>
      </c>
      <c r="H186" s="273"/>
      <c r="I186" s="295">
        <f t="shared" si="87"/>
        <v>0</v>
      </c>
      <c r="J186" s="274">
        <f t="shared" si="102"/>
        <v>0</v>
      </c>
      <c r="K186" s="274">
        <f t="shared" si="105"/>
        <v>0</v>
      </c>
      <c r="L186" s="296"/>
      <c r="M186" s="296"/>
      <c r="N186" s="296"/>
      <c r="O186" s="296"/>
      <c r="P186" s="276">
        <f t="shared" si="103"/>
        <v>0.06</v>
      </c>
      <c r="Q186" s="297">
        <v>268960.33</v>
      </c>
      <c r="R186" s="297">
        <f t="shared" si="104"/>
        <v>16137.6198</v>
      </c>
      <c r="S186" s="298">
        <v>0.06</v>
      </c>
      <c r="T186" s="299">
        <f>R186</f>
        <v>16137.6198</v>
      </c>
    </row>
    <row r="187" spans="1:20" s="252" customFormat="1" ht="30" x14ac:dyDescent="0.25">
      <c r="A187" s="293" t="s">
        <v>398</v>
      </c>
      <c r="B187" s="271" t="s">
        <v>316</v>
      </c>
      <c r="C187" s="270" t="s">
        <v>80</v>
      </c>
      <c r="D187" s="270" t="s">
        <v>87</v>
      </c>
      <c r="E187" s="312">
        <v>0.36</v>
      </c>
      <c r="F187" s="295">
        <v>463535.61</v>
      </c>
      <c r="G187" s="295">
        <f t="shared" si="101"/>
        <v>166872.81959999999</v>
      </c>
      <c r="H187" s="273"/>
      <c r="I187" s="295">
        <f t="shared" si="87"/>
        <v>0</v>
      </c>
      <c r="J187" s="274">
        <f t="shared" si="102"/>
        <v>0</v>
      </c>
      <c r="K187" s="274">
        <f t="shared" si="105"/>
        <v>0</v>
      </c>
      <c r="L187" s="296"/>
      <c r="M187" s="296"/>
      <c r="N187" s="296"/>
      <c r="O187" s="296"/>
      <c r="P187" s="276">
        <f t="shared" si="103"/>
        <v>0.36</v>
      </c>
      <c r="Q187" s="297">
        <v>463535.61</v>
      </c>
      <c r="R187" s="297">
        <f t="shared" si="104"/>
        <v>166872.81959999999</v>
      </c>
      <c r="S187" s="298">
        <v>0.36</v>
      </c>
      <c r="T187" s="299">
        <f>R187</f>
        <v>166872.81959999999</v>
      </c>
    </row>
    <row r="188" spans="1:20" s="252" customFormat="1" ht="30" x14ac:dyDescent="0.25">
      <c r="A188" s="293" t="s">
        <v>399</v>
      </c>
      <c r="B188" s="271" t="s">
        <v>86</v>
      </c>
      <c r="C188" s="270" t="s">
        <v>80</v>
      </c>
      <c r="D188" s="270" t="s">
        <v>87</v>
      </c>
      <c r="E188" s="302">
        <v>2.9000000000000001E-2</v>
      </c>
      <c r="F188" s="295">
        <v>343465.17</v>
      </c>
      <c r="G188" s="295">
        <f t="shared" si="101"/>
        <v>9960.4899299999997</v>
      </c>
      <c r="H188" s="273"/>
      <c r="I188" s="295">
        <f t="shared" si="87"/>
        <v>0</v>
      </c>
      <c r="J188" s="274">
        <f t="shared" si="102"/>
        <v>0</v>
      </c>
      <c r="K188" s="274">
        <f t="shared" si="105"/>
        <v>0</v>
      </c>
      <c r="L188" s="296"/>
      <c r="M188" s="296"/>
      <c r="N188" s="296"/>
      <c r="O188" s="296"/>
      <c r="P188" s="276">
        <f t="shared" si="103"/>
        <v>2.9000000000000001E-2</v>
      </c>
      <c r="Q188" s="297">
        <v>343465.17</v>
      </c>
      <c r="R188" s="297">
        <f t="shared" si="104"/>
        <v>9960.4899299999997</v>
      </c>
      <c r="S188" s="298">
        <v>2.9000000000000001E-2</v>
      </c>
      <c r="T188" s="299">
        <f>R188</f>
        <v>9960.4899299999997</v>
      </c>
    </row>
    <row r="189" spans="1:20" s="252" customFormat="1" ht="45" x14ac:dyDescent="0.25">
      <c r="A189" s="293" t="s">
        <v>254</v>
      </c>
      <c r="B189" s="271" t="s">
        <v>160</v>
      </c>
      <c r="C189" s="270" t="s">
        <v>161</v>
      </c>
      <c r="D189" s="270" t="s">
        <v>105</v>
      </c>
      <c r="E189" s="294">
        <v>1.3299999999999999E-2</v>
      </c>
      <c r="F189" s="295">
        <v>3239779.31</v>
      </c>
      <c r="G189" s="295">
        <f t="shared" si="101"/>
        <v>43089.064823000001</v>
      </c>
      <c r="H189" s="273">
        <v>1.2500000000000001E-2</v>
      </c>
      <c r="I189" s="295">
        <f t="shared" si="87"/>
        <v>40497.241375000005</v>
      </c>
      <c r="J189" s="274">
        <f t="shared" si="102"/>
        <v>-1.4094628242311558E-18</v>
      </c>
      <c r="K189" s="274">
        <f t="shared" si="105"/>
        <v>-4.5663484961582652E-12</v>
      </c>
      <c r="L189" s="296"/>
      <c r="M189" s="296"/>
      <c r="N189" s="296"/>
      <c r="O189" s="296"/>
      <c r="P189" s="276">
        <f t="shared" si="103"/>
        <v>7.9999999999999863E-4</v>
      </c>
      <c r="Q189" s="297">
        <v>3240083</v>
      </c>
      <c r="R189" s="297">
        <f t="shared" si="104"/>
        <v>2592.0663999999956</v>
      </c>
      <c r="S189" s="298">
        <v>8.0000000000000004E-4</v>
      </c>
      <c r="T189" s="299">
        <f>R189</f>
        <v>2592.0663999999956</v>
      </c>
    </row>
    <row r="190" spans="1:20" s="252" customFormat="1" ht="15" customHeight="1" x14ac:dyDescent="0.25">
      <c r="A190" s="337" t="s">
        <v>296</v>
      </c>
      <c r="B190" s="318"/>
      <c r="C190" s="288"/>
      <c r="D190" s="288"/>
      <c r="E190" s="288"/>
      <c r="F190" s="319"/>
      <c r="G190" s="319"/>
      <c r="H190" s="320"/>
      <c r="I190" s="320"/>
      <c r="J190" s="320"/>
      <c r="K190" s="320"/>
      <c r="L190" s="290"/>
      <c r="M190" s="290"/>
      <c r="N190" s="290"/>
      <c r="O190" s="290"/>
      <c r="P190" s="320"/>
      <c r="Q190" s="291"/>
      <c r="R190" s="320"/>
      <c r="S190" s="292"/>
      <c r="T190" s="286"/>
    </row>
    <row r="191" spans="1:20" s="252" customFormat="1" ht="75" x14ac:dyDescent="0.25">
      <c r="A191" s="293" t="s">
        <v>253</v>
      </c>
      <c r="B191" s="271" t="s">
        <v>108</v>
      </c>
      <c r="C191" s="305" t="s">
        <v>109</v>
      </c>
      <c r="D191" s="270" t="s">
        <v>110</v>
      </c>
      <c r="E191" s="335">
        <v>49.6</v>
      </c>
      <c r="F191" s="295">
        <v>64.069999999999993</v>
      </c>
      <c r="G191" s="295">
        <f>E191*F191</f>
        <v>3177.8719999999998</v>
      </c>
      <c r="H191" s="273">
        <v>35.89</v>
      </c>
      <c r="I191" s="295">
        <f t="shared" si="87"/>
        <v>2299.4722999999999</v>
      </c>
      <c r="J191" s="274">
        <f t="shared" si="102"/>
        <v>0</v>
      </c>
      <c r="K191" s="274">
        <f t="shared" si="105"/>
        <v>0</v>
      </c>
      <c r="L191" s="296"/>
      <c r="M191" s="296"/>
      <c r="N191" s="296"/>
      <c r="O191" s="296"/>
      <c r="P191" s="276">
        <f t="shared" ref="P191:P194" si="106">E191-H191-L191-M191-N191-O191</f>
        <v>13.71</v>
      </c>
      <c r="Q191" s="297">
        <v>64.069999999999993</v>
      </c>
      <c r="R191" s="297">
        <f>P191*Q191</f>
        <v>878.39969999999994</v>
      </c>
      <c r="S191" s="285">
        <v>13.71</v>
      </c>
      <c r="T191" s="299">
        <f>R191</f>
        <v>878.39969999999994</v>
      </c>
    </row>
    <row r="192" spans="1:20" s="252" customFormat="1" ht="75" x14ac:dyDescent="0.25">
      <c r="A192" s="293" t="s">
        <v>252</v>
      </c>
      <c r="B192" s="271" t="s">
        <v>166</v>
      </c>
      <c r="C192" s="270" t="s">
        <v>167</v>
      </c>
      <c r="D192" s="270" t="s">
        <v>110</v>
      </c>
      <c r="E192" s="335">
        <v>9.9</v>
      </c>
      <c r="F192" s="295">
        <v>163.89</v>
      </c>
      <c r="G192" s="295">
        <f>E192*F192</f>
        <v>1622.511</v>
      </c>
      <c r="H192" s="273">
        <v>8.85</v>
      </c>
      <c r="I192" s="295">
        <f t="shared" si="87"/>
        <v>1450.4264999999998</v>
      </c>
      <c r="J192" s="274">
        <f t="shared" si="102"/>
        <v>0</v>
      </c>
      <c r="K192" s="274">
        <f t="shared" si="105"/>
        <v>0</v>
      </c>
      <c r="L192" s="296"/>
      <c r="M192" s="296"/>
      <c r="N192" s="296"/>
      <c r="O192" s="296"/>
      <c r="P192" s="276">
        <f t="shared" si="106"/>
        <v>1.0500000000000007</v>
      </c>
      <c r="Q192" s="297">
        <v>163.89</v>
      </c>
      <c r="R192" s="297">
        <f>P192*Q192</f>
        <v>172.08450000000011</v>
      </c>
      <c r="S192" s="285">
        <v>1.05</v>
      </c>
      <c r="T192" s="299">
        <f>R192</f>
        <v>172.08450000000011</v>
      </c>
    </row>
    <row r="193" spans="1:20" s="252" customFormat="1" ht="60" x14ac:dyDescent="0.25">
      <c r="A193" s="293" t="s">
        <v>251</v>
      </c>
      <c r="B193" s="271" t="s">
        <v>169</v>
      </c>
      <c r="C193" s="270" t="s">
        <v>170</v>
      </c>
      <c r="D193" s="270" t="s">
        <v>110</v>
      </c>
      <c r="E193" s="311">
        <v>5</v>
      </c>
      <c r="F193" s="295">
        <v>212.53</v>
      </c>
      <c r="G193" s="295">
        <f>E193*F193</f>
        <v>1062.6500000000001</v>
      </c>
      <c r="H193" s="273">
        <v>4.16</v>
      </c>
      <c r="I193" s="295">
        <f t="shared" si="87"/>
        <v>884.12480000000005</v>
      </c>
      <c r="J193" s="274">
        <f t="shared" si="102"/>
        <v>0</v>
      </c>
      <c r="K193" s="274">
        <f t="shared" si="105"/>
        <v>0</v>
      </c>
      <c r="L193" s="296"/>
      <c r="M193" s="296"/>
      <c r="N193" s="296"/>
      <c r="O193" s="296"/>
      <c r="P193" s="276">
        <f t="shared" si="106"/>
        <v>0.83999999999999986</v>
      </c>
      <c r="Q193" s="297">
        <v>212.53</v>
      </c>
      <c r="R193" s="297">
        <f>P193*Q193</f>
        <v>178.52519999999998</v>
      </c>
      <c r="S193" s="285">
        <v>0.84</v>
      </c>
      <c r="T193" s="299">
        <f>R193</f>
        <v>178.52519999999998</v>
      </c>
    </row>
    <row r="194" spans="1:20" s="252" customFormat="1" ht="60" x14ac:dyDescent="0.25">
      <c r="A194" s="293" t="s">
        <v>250</v>
      </c>
      <c r="B194" s="271" t="s">
        <v>112</v>
      </c>
      <c r="C194" s="270" t="s">
        <v>113</v>
      </c>
      <c r="D194" s="270" t="s">
        <v>110</v>
      </c>
      <c r="E194" s="335">
        <v>64.5</v>
      </c>
      <c r="F194" s="295">
        <v>77.849999999999994</v>
      </c>
      <c r="G194" s="295">
        <f>E194*F194</f>
        <v>5021.3249999999998</v>
      </c>
      <c r="H194" s="273">
        <v>48.902999999999999</v>
      </c>
      <c r="I194" s="295">
        <f t="shared" si="87"/>
        <v>3807.0985499999997</v>
      </c>
      <c r="J194" s="274">
        <f t="shared" si="102"/>
        <v>0</v>
      </c>
      <c r="K194" s="274">
        <f t="shared" si="105"/>
        <v>0</v>
      </c>
      <c r="L194" s="296"/>
      <c r="M194" s="296"/>
      <c r="N194" s="296"/>
      <c r="O194" s="296"/>
      <c r="P194" s="276">
        <f t="shared" si="106"/>
        <v>15.597000000000001</v>
      </c>
      <c r="Q194" s="297">
        <v>77.849999999999994</v>
      </c>
      <c r="R194" s="297">
        <f>P194*Q194</f>
        <v>1214.2264500000001</v>
      </c>
      <c r="S194" s="285">
        <v>15.597</v>
      </c>
      <c r="T194" s="299">
        <f>R194</f>
        <v>1214.2264500000001</v>
      </c>
    </row>
    <row r="195" spans="1:20" s="252" customFormat="1" ht="18" customHeight="1" x14ac:dyDescent="0.25">
      <c r="A195" s="321"/>
      <c r="B195" s="322" t="s">
        <v>481</v>
      </c>
      <c r="C195" s="321"/>
      <c r="D195" s="321"/>
      <c r="E195" s="321"/>
      <c r="F195" s="323"/>
      <c r="G195" s="324">
        <f>SUM(G174:G194)</f>
        <v>7608233.6218730016</v>
      </c>
      <c r="H195" s="324"/>
      <c r="I195" s="324">
        <f t="shared" ref="I195" si="107">SUM(I174:I194)</f>
        <v>7381138.7947700005</v>
      </c>
      <c r="J195" s="324"/>
      <c r="K195" s="324">
        <f t="shared" ref="K195" si="108">SUM(K174:K194)</f>
        <v>-4.5663484961582652E-12</v>
      </c>
      <c r="L195" s="332"/>
      <c r="M195" s="332"/>
      <c r="N195" s="332"/>
      <c r="O195" s="332"/>
      <c r="P195" s="324"/>
      <c r="Q195" s="325"/>
      <c r="R195" s="324">
        <f t="shared" ref="R195" si="109">SUM(R174:R194)</f>
        <v>227095.07005499999</v>
      </c>
      <c r="S195" s="326"/>
      <c r="T195" s="286"/>
    </row>
    <row r="196" spans="1:20" s="252" customFormat="1" ht="19.5" customHeight="1" x14ac:dyDescent="0.25">
      <c r="A196" s="338"/>
      <c r="B196" s="339" t="s">
        <v>482</v>
      </c>
      <c r="C196" s="338"/>
      <c r="D196" s="338"/>
      <c r="E196" s="338"/>
      <c r="F196" s="340"/>
      <c r="G196" s="341">
        <f>G195+G172+G149+G126+G112+G99+G76+G62+G49+G43+G37+G31</f>
        <v>60078857.140087411</v>
      </c>
      <c r="H196" s="341"/>
      <c r="I196" s="341">
        <f t="shared" ref="I196" si="110">I195+I172+I149+I126+I112+I99+I76+I62+I49+I43+I37+I31</f>
        <v>39145610.687861606</v>
      </c>
      <c r="J196" s="341"/>
      <c r="K196" s="341">
        <f t="shared" ref="K196:O196" si="111">K195+K172+K149+K126+K112+K99+K76+K62+K49+K43+K37+K31</f>
        <v>19140190.360616401</v>
      </c>
      <c r="L196" s="341">
        <f t="shared" si="111"/>
        <v>0</v>
      </c>
      <c r="M196" s="341">
        <f t="shared" si="111"/>
        <v>0</v>
      </c>
      <c r="N196" s="341">
        <f t="shared" si="111"/>
        <v>0</v>
      </c>
      <c r="O196" s="341">
        <f t="shared" si="111"/>
        <v>0</v>
      </c>
      <c r="P196" s="341"/>
      <c r="Q196" s="341">
        <f t="shared" ref="Q196:R196" si="112">Q195+Q172+Q149+Q126+Q112+Q99+Q76+Q62+Q49+Q43+Q37+Q31</f>
        <v>0</v>
      </c>
      <c r="R196" s="341">
        <f t="shared" si="112"/>
        <v>20933272.733558401</v>
      </c>
      <c r="S196" s="342"/>
      <c r="T196" s="343">
        <f>SUM(T11:T194)</f>
        <v>1793121.5006494001</v>
      </c>
    </row>
    <row r="197" spans="1:20" ht="11.25" customHeight="1" x14ac:dyDescent="0.2">
      <c r="I197" s="347"/>
    </row>
    <row r="198" spans="1:20" ht="13.5" customHeight="1" x14ac:dyDescent="0.2">
      <c r="F198" s="353" t="s">
        <v>483</v>
      </c>
      <c r="G198" s="354">
        <v>60086437.659999996</v>
      </c>
      <c r="I198" s="354">
        <f>[2]Гранд_накопит_Шеллрокк!I199+[2]Гранд_накопит_Шеллрокк!K199+[2]Гранд_накопит_Шеллрокк!M199+[2]Гранд_накопит_Шеллрокк!O199</f>
        <v>39153216.170000002</v>
      </c>
      <c r="K198" s="348">
        <f>[2]Гранд_накопит_Шеллрокк!Q199</f>
        <v>16374020.619999999</v>
      </c>
      <c r="T198" s="355">
        <f>[2]Гранд_накопит_Шеллрокк!S199</f>
        <v>4559202.6100000003</v>
      </c>
    </row>
    <row r="200" spans="1:20" ht="11.25" customHeight="1" x14ac:dyDescent="0.2">
      <c r="G200" s="345">
        <f>G196-G198</f>
        <v>-7580.5199125856161</v>
      </c>
      <c r="I200" s="345">
        <f>I196-I198</f>
        <v>-7605.4821383953094</v>
      </c>
      <c r="K200" s="356">
        <f>K196-K198</f>
        <v>2766169.7406164017</v>
      </c>
      <c r="T200" s="357">
        <f>T196-T198</f>
        <v>-2766081.1093506003</v>
      </c>
    </row>
    <row r="203" spans="1:20" ht="11.25" customHeight="1" x14ac:dyDescent="0.2">
      <c r="I203" s="347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кс-6а_2025г.</vt:lpstr>
      <vt:lpstr>кс-6а_2026г.</vt:lpstr>
      <vt:lpstr>Лист1</vt:lpstr>
      <vt:lpstr>Шеллрокк</vt:lpstr>
      <vt:lpstr>'кс-6а_2026г.'!Заголовки_для_печати</vt:lpstr>
      <vt:lpstr>Шеллрокк!Заголовки_для_печати</vt:lpstr>
      <vt:lpstr>'кс-6а_2025г.'!Область_печати</vt:lpstr>
      <vt:lpstr>Шеллрокк!Область_печати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2026-05-21T13:46:01Z</dcterms:modified>
</cp:coreProperties>
</file>