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считалка Коломна\"/>
    </mc:Choice>
  </mc:AlternateContent>
  <xr:revisionPtr revIDLastSave="0" documentId="13_ncr:1_{075DF246-B8FC-47AA-8783-CAE26181EB57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для расчета _Коломна" sheetId="2" r:id="rId1"/>
  </sheets>
  <externalReferences>
    <externalReference r:id="rId2"/>
    <externalReference r:id="rId3"/>
  </externalReferences>
  <definedNames>
    <definedName name="_xlnm._FilterDatabase" localSheetId="0" hidden="1">'для расчета _Коломна'!$A$10:$AR$196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'для расчета _Коломна'!$10:$10</definedName>
    <definedName name="_xlnm.Print_Area" localSheetId="0">'для расчета _Коломна'!$A$1:$E$198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8" i="2" l="1"/>
  <c r="M12" i="2" l="1"/>
  <c r="M194" i="2"/>
  <c r="M193" i="2"/>
  <c r="M192" i="2"/>
  <c r="M191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1" i="2"/>
  <c r="M170" i="2"/>
  <c r="M169" i="2"/>
  <c r="M168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48" i="2"/>
  <c r="M147" i="2"/>
  <c r="M146" i="2"/>
  <c r="M145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5" i="2"/>
  <c r="M124" i="2"/>
  <c r="M123" i="2"/>
  <c r="M122" i="2"/>
  <c r="M120" i="2"/>
  <c r="M119" i="2"/>
  <c r="M118" i="2"/>
  <c r="M117" i="2"/>
  <c r="M116" i="2"/>
  <c r="M115" i="2"/>
  <c r="M114" i="2"/>
  <c r="M111" i="2"/>
  <c r="M110" i="2"/>
  <c r="M109" i="2"/>
  <c r="M107" i="2"/>
  <c r="M106" i="2"/>
  <c r="M105" i="2"/>
  <c r="M104" i="2"/>
  <c r="M103" i="2"/>
  <c r="M102" i="2"/>
  <c r="M101" i="2"/>
  <c r="M98" i="2"/>
  <c r="M97" i="2"/>
  <c r="M96" i="2"/>
  <c r="M95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5" i="2"/>
  <c r="M74" i="2"/>
  <c r="M73" i="2"/>
  <c r="M72" i="2"/>
  <c r="M70" i="2"/>
  <c r="M69" i="2"/>
  <c r="M68" i="2"/>
  <c r="M67" i="2"/>
  <c r="M66" i="2"/>
  <c r="M65" i="2"/>
  <c r="M64" i="2"/>
  <c r="M61" i="2"/>
  <c r="M60" i="2"/>
  <c r="M59" i="2"/>
  <c r="M57" i="2"/>
  <c r="M56" i="2"/>
  <c r="M55" i="2"/>
  <c r="M54" i="2"/>
  <c r="M53" i="2"/>
  <c r="M52" i="2"/>
  <c r="M51" i="2"/>
  <c r="M48" i="2"/>
  <c r="M47" i="2"/>
  <c r="M46" i="2"/>
  <c r="M45" i="2"/>
  <c r="M42" i="2"/>
  <c r="M41" i="2"/>
  <c r="M40" i="2"/>
  <c r="M39" i="2"/>
  <c r="M36" i="2"/>
  <c r="M35" i="2"/>
  <c r="M34" i="2"/>
  <c r="M33" i="2"/>
  <c r="M30" i="2"/>
  <c r="M29" i="2"/>
  <c r="M28" i="2"/>
  <c r="M27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N18" i="2"/>
  <c r="O131" i="2" l="1"/>
  <c r="O194" i="2"/>
  <c r="O193" i="2"/>
  <c r="O192" i="2"/>
  <c r="O191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1" i="2"/>
  <c r="O170" i="2"/>
  <c r="O169" i="2"/>
  <c r="O168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48" i="2"/>
  <c r="O147" i="2"/>
  <c r="O146" i="2"/>
  <c r="O145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0" i="2"/>
  <c r="O129" i="2"/>
  <c r="O128" i="2"/>
  <c r="O125" i="2"/>
  <c r="O124" i="2"/>
  <c r="O122" i="2"/>
  <c r="O120" i="2"/>
  <c r="O119" i="2"/>
  <c r="O118" i="2"/>
  <c r="O117" i="2"/>
  <c r="O116" i="2"/>
  <c r="O115" i="2"/>
  <c r="O114" i="2"/>
  <c r="O111" i="2"/>
  <c r="O110" i="2"/>
  <c r="O109" i="2"/>
  <c r="O107" i="2"/>
  <c r="O106" i="2"/>
  <c r="O105" i="2"/>
  <c r="O104" i="2"/>
  <c r="O103" i="2"/>
  <c r="O102" i="2"/>
  <c r="O101" i="2"/>
  <c r="O98" i="2"/>
  <c r="O97" i="2"/>
  <c r="O96" i="2"/>
  <c r="O95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5" i="2"/>
  <c r="O74" i="2"/>
  <c r="O73" i="2"/>
  <c r="O72" i="2"/>
  <c r="O70" i="2"/>
  <c r="O69" i="2"/>
  <c r="O68" i="2"/>
  <c r="O67" i="2"/>
  <c r="O66" i="2"/>
  <c r="O64" i="2"/>
  <c r="O61" i="2"/>
  <c r="O60" i="2"/>
  <c r="O59" i="2"/>
  <c r="O57" i="2"/>
  <c r="O56" i="2"/>
  <c r="O55" i="2"/>
  <c r="O54" i="2"/>
  <c r="O53" i="2"/>
  <c r="O52" i="2"/>
  <c r="O51" i="2"/>
  <c r="O48" i="2"/>
  <c r="O47" i="2"/>
  <c r="O46" i="2"/>
  <c r="O45" i="2"/>
  <c r="O42" i="2"/>
  <c r="O41" i="2"/>
  <c r="O40" i="2"/>
  <c r="O39" i="2"/>
  <c r="O36" i="2"/>
  <c r="O35" i="2"/>
  <c r="O34" i="2"/>
  <c r="O33" i="2"/>
  <c r="O30" i="2"/>
  <c r="O29" i="2"/>
  <c r="O28" i="2"/>
  <c r="O27" i="2"/>
  <c r="O13" i="2"/>
  <c r="O14" i="2"/>
  <c r="O15" i="2"/>
  <c r="O16" i="2"/>
  <c r="O17" i="2"/>
  <c r="O18" i="2"/>
  <c r="O19" i="2"/>
  <c r="O20" i="2"/>
  <c r="O21" i="2"/>
  <c r="O22" i="2"/>
  <c r="O24" i="2"/>
  <c r="O25" i="2"/>
  <c r="O12" i="2"/>
  <c r="O123" i="2"/>
  <c r="O65" i="2"/>
  <c r="O23" i="2"/>
  <c r="G189" i="2"/>
  <c r="G166" i="2"/>
  <c r="G143" i="2"/>
  <c r="G93" i="2"/>
  <c r="G25" i="2"/>
  <c r="G183" i="2"/>
  <c r="G180" i="2"/>
  <c r="G160" i="2"/>
  <c r="G157" i="2"/>
  <c r="G137" i="2"/>
  <c r="G134" i="2"/>
  <c r="G179" i="2"/>
  <c r="G156" i="2"/>
  <c r="G133" i="2"/>
  <c r="G182" i="2"/>
  <c r="G159" i="2"/>
  <c r="G136" i="2"/>
  <c r="G87" i="2"/>
  <c r="G82" i="2"/>
  <c r="G88" i="2"/>
  <c r="G89" i="2"/>
  <c r="G90" i="2"/>
  <c r="G91" i="2"/>
  <c r="G92" i="2"/>
  <c r="G83" i="2"/>
  <c r="G84" i="2"/>
  <c r="G85" i="2"/>
  <c r="G86" i="2"/>
  <c r="G174" i="2"/>
  <c r="G151" i="2"/>
  <c r="G128" i="2"/>
  <c r="G78" i="2"/>
  <c r="G68" i="2"/>
  <c r="G194" i="2"/>
  <c r="G171" i="2"/>
  <c r="G148" i="2"/>
  <c r="G125" i="2"/>
  <c r="G111" i="2"/>
  <c r="G98" i="2"/>
  <c r="G193" i="2"/>
  <c r="G170" i="2"/>
  <c r="G147" i="2"/>
  <c r="G124" i="2"/>
  <c r="G97" i="2"/>
  <c r="G188" i="2"/>
  <c r="G165" i="2"/>
  <c r="G142" i="2"/>
  <c r="G120" i="2"/>
  <c r="G107" i="2"/>
  <c r="G187" i="2"/>
  <c r="G164" i="2"/>
  <c r="G141" i="2"/>
  <c r="G119" i="2"/>
  <c r="G106" i="2"/>
  <c r="G55" i="2"/>
  <c r="G186" i="2"/>
  <c r="G163" i="2"/>
  <c r="G140" i="2"/>
  <c r="G118" i="2"/>
  <c r="G105" i="2"/>
  <c r="G73" i="2"/>
  <c r="G74" i="2"/>
  <c r="G75" i="2"/>
  <c r="G65" i="2"/>
  <c r="G66" i="2"/>
  <c r="G67" i="2"/>
  <c r="G69" i="2"/>
  <c r="G70" i="2"/>
  <c r="G60" i="2"/>
  <c r="G61" i="2"/>
  <c r="G59" i="2"/>
  <c r="G52" i="2"/>
  <c r="G53" i="2"/>
  <c r="G54" i="2"/>
  <c r="G56" i="2"/>
  <c r="G57" i="2"/>
  <c r="G51" i="2"/>
  <c r="G40" i="2"/>
  <c r="G41" i="2"/>
  <c r="G42" i="2"/>
  <c r="G39" i="2"/>
  <c r="G34" i="2"/>
  <c r="G35" i="2"/>
  <c r="G36" i="2"/>
  <c r="G33" i="2"/>
  <c r="G28" i="2"/>
  <c r="G29" i="2"/>
  <c r="G30" i="2"/>
  <c r="G13" i="2"/>
  <c r="G14" i="2"/>
  <c r="G15" i="2"/>
  <c r="G16" i="2"/>
  <c r="G17" i="2"/>
  <c r="G18" i="2"/>
  <c r="G19" i="2"/>
  <c r="G20" i="2"/>
  <c r="G21" i="2"/>
  <c r="G22" i="2"/>
  <c r="G23" i="2"/>
  <c r="G24" i="2"/>
  <c r="G12" i="2"/>
  <c r="G46" i="2"/>
  <c r="G47" i="2"/>
  <c r="G48" i="2"/>
  <c r="G45" i="2"/>
  <c r="G192" i="2"/>
  <c r="G185" i="2"/>
  <c r="G184" i="2"/>
  <c r="G181" i="2"/>
  <c r="G178" i="2"/>
  <c r="G169" i="2"/>
  <c r="G162" i="2"/>
  <c r="G161" i="2"/>
  <c r="G158" i="2"/>
  <c r="G155" i="2"/>
  <c r="G146" i="2"/>
  <c r="G139" i="2"/>
  <c r="G138" i="2"/>
  <c r="G135" i="2"/>
  <c r="G132" i="2"/>
  <c r="G123" i="2"/>
  <c r="G110" i="2"/>
  <c r="G96" i="2"/>
  <c r="G145" i="2"/>
  <c r="G122" i="2"/>
  <c r="G109" i="2"/>
  <c r="G95" i="2"/>
  <c r="G72" i="2"/>
  <c r="G27" i="2"/>
  <c r="G177" i="2"/>
  <c r="G176" i="2"/>
  <c r="O49" i="2" l="1"/>
  <c r="O149" i="2"/>
  <c r="O126" i="2"/>
  <c r="O172" i="2"/>
  <c r="O112" i="2"/>
  <c r="O195" i="2"/>
  <c r="O62" i="2"/>
  <c r="O37" i="2"/>
  <c r="O99" i="2"/>
  <c r="O76" i="2"/>
  <c r="O43" i="2"/>
  <c r="O31" i="2"/>
  <c r="P32" i="2" s="1"/>
  <c r="G168" i="2"/>
  <c r="G191" i="2"/>
  <c r="G31" i="2" s="1"/>
  <c r="G104" i="2"/>
  <c r="G117" i="2"/>
  <c r="G81" i="2"/>
  <c r="G131" i="2"/>
  <c r="G154" i="2"/>
  <c r="G103" i="2"/>
  <c r="G116" i="2"/>
  <c r="G80" i="2"/>
  <c r="G102" i="2"/>
  <c r="G130" i="2"/>
  <c r="G153" i="2"/>
  <c r="G115" i="2"/>
  <c r="G175" i="2"/>
  <c r="G79" i="2"/>
  <c r="G101" i="2"/>
  <c r="G129" i="2"/>
  <c r="G64" i="2"/>
  <c r="G152" i="2"/>
  <c r="G114" i="2"/>
  <c r="O196" i="2" l="1"/>
  <c r="G37" i="2"/>
  <c r="G43" i="2" s="1"/>
  <c r="G49" i="2" l="1"/>
  <c r="G62" i="2" s="1"/>
  <c r="G76" i="2" l="1"/>
  <c r="G99" i="2" s="1"/>
  <c r="G112" i="2" l="1"/>
  <c r="G126" i="2" s="1"/>
  <c r="G149" i="2" l="1"/>
  <c r="G172" i="2" s="1"/>
  <c r="G195" i="2" s="1"/>
  <c r="G196" i="2" s="1"/>
  <c r="G200" i="2" s="1"/>
</calcChain>
</file>

<file path=xl/sharedStrings.xml><?xml version="1.0" encoding="utf-8"?>
<sst xmlns="http://schemas.openxmlformats.org/spreadsheetml/2006/main" count="662" uniqueCount="269">
  <si>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</si>
  <si>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</si>
  <si>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</si>
  <si>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</si>
  <si>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</si>
  <si>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</si>
  <si>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</si>
  <si>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</si>
  <si>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</si>
  <si>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</si>
  <si>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</si>
  <si>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</t>
  </si>
  <si>
    <t>100 м3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</si>
  <si>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</si>
  <si>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</si>
  <si>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</si>
  <si>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</si>
  <si>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</si>
  <si>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</si>
  <si>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</si>
  <si>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</si>
  <si>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</si>
  <si>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</si>
  <si>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</si>
  <si>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</si>
  <si>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</si>
  <si>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</si>
  <si>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</si>
  <si>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УПД №6 от 16.03.2026г. ООО "Шеллрокк"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</si>
  <si>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</si>
  <si>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</si>
  <si>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</si>
  <si>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</si>
  <si>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шт</t>
  </si>
  <si>
    <t>10</t>
  </si>
  <si>
    <t>Шпала железобетонная, Ш1 1-й сорт, в комплекте со скреплением КБ-65</t>
  </si>
  <si>
    <t>УПД №7 от 16.03.2026г. ООО "Шеллрокк"</t>
  </si>
  <si>
    <t>12</t>
  </si>
  <si>
    <t>Болт стыковой М27х160 в сборе</t>
  </si>
  <si>
    <t>УПД №4 от 06.03.2026г. ООО "Шеллрокк"</t>
  </si>
  <si>
    <t>тн</t>
  </si>
  <si>
    <t>14</t>
  </si>
  <si>
    <t>Накладка 1Р-65 (106 шт.)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</si>
  <si>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</si>
  <si>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</si>
  <si>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</si>
  <si>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</si>
  <si>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</si>
  <si>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</si>
  <si>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</si>
  <si>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Применительно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</si>
  <si>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</si>
  <si>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</si>
  <si>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</si>
  <si>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</si>
  <si>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</si>
  <si>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</si>
  <si>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</si>
  <si>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</si>
  <si>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</si>
  <si>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</si>
  <si>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</si>
  <si>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</si>
  <si>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</si>
  <si>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</si>
  <si>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</si>
  <si>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</si>
  <si>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</si>
  <si>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</si>
  <si>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</si>
  <si>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Итого по разделу 1 Устройство путей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</si>
  <si>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</si>
  <si>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</si>
  <si>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</si>
  <si>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</si>
  <si>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</si>
  <si>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</si>
  <si>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</si>
  <si>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</si>
  <si>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</si>
  <si>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</si>
  <si>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</si>
  <si>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</si>
  <si>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</si>
  <si>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</si>
  <si>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</si>
  <si>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</si>
  <si>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</si>
  <si>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</si>
  <si>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</si>
  <si>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</si>
  <si>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</si>
  <si>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</si>
  <si>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</si>
  <si>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</si>
  <si>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</si>
  <si>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</si>
  <si>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</si>
  <si>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</si>
  <si>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ТЦ_25.1.00.00_50_5047268891_30.07.2025_02</t>
  </si>
  <si>
    <t>49</t>
  </si>
  <si>
    <t>Сборка стыков на болтах/применит. Монтаж стыковочных накладок Р-65 (6-ти отверстных)</t>
  </si>
  <si>
    <t>ФЕР32-09-001-01
Применительно</t>
  </si>
  <si>
    <t>100 шт</t>
  </si>
  <si>
    <t>51</t>
  </si>
  <si>
    <t>Накладка 1Р-65 (12 шт.)</t>
  </si>
  <si>
    <t>ТЦ_25.1.05.05_77_7801649287_02.09.2025_02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</si>
  <si>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</si>
  <si>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</si>
  <si>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</si>
  <si>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</si>
  <si>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</si>
  <si>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</si>
  <si>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</si>
  <si>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</si>
  <si>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</si>
  <si>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</si>
  <si>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</si>
  <si>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</si>
  <si>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</si>
  <si>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</si>
  <si>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</si>
  <si>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</si>
  <si>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</si>
  <si>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</si>
  <si>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</si>
  <si>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</si>
  <si>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</si>
  <si>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</si>
  <si>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</si>
  <si>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</si>
  <si>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</si>
  <si>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</si>
  <si>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</si>
  <si>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</si>
  <si>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</si>
  <si>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86</t>
  </si>
  <si>
    <t>Брус композитный</t>
  </si>
  <si>
    <t>ТЦ_25.1.01.02_77_7729790078_30.07.2025_02</t>
  </si>
  <si>
    <t>комплект</t>
  </si>
  <si>
    <t>87</t>
  </si>
  <si>
    <t>Перевод стрелочный типа Р65 марки 1/7 проект ЛПTП.665121.103M, левый</t>
  </si>
  <si>
    <t>ТЦ_25.1.06.15_77_7718148430_01.07.2025_02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</si>
  <si>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</si>
  <si>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</si>
  <si>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</si>
  <si>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90</t>
  </si>
  <si>
    <t>Брусья полимерные композитные 4.5 м</t>
  </si>
  <si>
    <t>ТЦ_25.1.01.02_77_7729790078_30.07.2025_03</t>
  </si>
  <si>
    <t>91</t>
  </si>
  <si>
    <t>Ручной переводной механизм проект ЛПТП665131.009 (в комплекте с закладкой стрелочной)</t>
  </si>
  <si>
    <t>ТЦ_25.1.06.00_77_7718148430_01.07.2025_02</t>
  </si>
  <si>
    <t>92</t>
  </si>
  <si>
    <t>Закладка запорная в сборе</t>
  </si>
  <si>
    <t>93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</si>
  <si>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</si>
  <si>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</si>
  <si>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</si>
  <si>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</si>
  <si>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t>ФЕР28-01-027-01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</si>
  <si>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</si>
  <si>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</si>
  <si>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</si>
  <si>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</si>
  <si>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</si>
  <si>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</si>
  <si>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</si>
  <si>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</si>
  <si>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</si>
  <si>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</si>
  <si>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</si>
  <si>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</si>
  <si>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</si>
  <si>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</si>
  <si>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</si>
  <si>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</si>
  <si>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</si>
  <si>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</si>
  <si>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</si>
  <si>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</si>
  <si>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</si>
  <si>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</si>
  <si>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</si>
  <si>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</si>
  <si>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</si>
  <si>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</si>
  <si>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</si>
  <si>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</si>
  <si>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</si>
  <si>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</si>
  <si>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</si>
  <si>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</si>
  <si>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</si>
  <si>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</si>
  <si>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</si>
  <si>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</si>
  <si>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</si>
  <si>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</si>
  <si>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</si>
  <si>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</si>
  <si>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</si>
  <si>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</si>
  <si>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</si>
  <si>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</si>
  <si>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</si>
  <si>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</si>
  <si>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</si>
  <si>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</si>
  <si>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</si>
  <si>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</si>
  <si>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</si>
  <si>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</si>
  <si>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</si>
  <si>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</si>
  <si>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</si>
  <si>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</si>
  <si>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</si>
  <si>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</si>
  <si>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</si>
  <si>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</si>
  <si>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</si>
  <si>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</si>
  <si>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</si>
  <si>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178</t>
  </si>
  <si>
    <t>179</t>
  </si>
  <si>
    <t>180</t>
  </si>
  <si>
    <t>181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</si>
  <si>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</si>
  <si>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</si>
  <si>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</si>
  <si>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</si>
  <si>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</si>
  <si>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</si>
  <si>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</si>
  <si>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</si>
  <si>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</si>
  <si>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</si>
  <si>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</si>
  <si>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</si>
  <si>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</si>
  <si>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</si>
  <si>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</si>
  <si>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</si>
  <si>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УПД №2 от 30.01.2026г. ООО "Шеллрокк"</t>
  </si>
  <si>
    <t>197</t>
  </si>
  <si>
    <t>198</t>
  </si>
  <si>
    <t>200</t>
  </si>
  <si>
    <t>201</t>
  </si>
  <si>
    <t>202</t>
  </si>
  <si>
    <t>203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</si>
  <si>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</si>
  <si>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</si>
  <si>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</si>
  <si>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</si>
  <si>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</si>
  <si>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</si>
  <si>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</si>
  <si>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</si>
  <si>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ВСЕГО по смете</t>
  </si>
  <si>
    <t>Цена за единицу, руб., с НДС и с ЗУ-1,92%</t>
  </si>
  <si>
    <t>ВСЕГО, Стоимость работ, руб., с НДС</t>
  </si>
  <si>
    <t>остаток</t>
  </si>
  <si>
    <t>выполнено за янв.-апрель 2026г.</t>
  </si>
  <si>
    <t>май</t>
  </si>
  <si>
    <t>июнь</t>
  </si>
  <si>
    <t>июль</t>
  </si>
  <si>
    <t>август</t>
  </si>
  <si>
    <t>Договор</t>
  </si>
  <si>
    <t>ЛСР на 2026г. (!!!!)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</si>
</sst>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0.0"/>
    <numFmt numFmtId="167" formatCode="0.00000"/>
    <numFmt numFmtId="168" formatCode="#,##0.0000"/>
    <numFmt numFmtId="169" formatCode="#,##0.00000"/>
    <numFmt numFmtId="170" formatCode="#,##0.00_ ;[Red]\-#,##0.00\ 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4"/>
      <name val="Times New Roman"/>
      <family val="1"/>
      <charset val="204"/>
    </font>
    <font>
      <b/>
      <sz val="11"/>
      <color theme="4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11"/>
      <color rgb="FFC00000"/>
      <name val="Times New Roman"/>
      <family val="1"/>
      <charset val="204"/>
    </font>
    <font>
      <b/>
      <sz val="11"/>
      <color rgb="FFC0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20"/>
      <color rgb="FF000000"/>
      <name val="Calibri"/>
      <family val="2"/>
      <charset val="204"/>
    </font>
    <font>
      <b/>
      <sz val="16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/>
    <xf numFmtId="4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165" fontId="10" fillId="0" borderId="2" xfId="0" applyNumberFormat="1" applyFont="1" applyFill="1" applyBorder="1" applyAlignment="1" applyProtection="1">
      <alignment horizontal="center" vertical="center" wrapText="1"/>
    </xf>
    <xf numFmtId="164" fontId="10" fillId="4" borderId="2" xfId="0" applyNumberFormat="1" applyFont="1" applyFill="1" applyBorder="1" applyAlignment="1" applyProtection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 applyProtection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center" vertical="center" wrapText="1"/>
    </xf>
    <xf numFmtId="167" fontId="10" fillId="0" borderId="2" xfId="0" applyNumberFormat="1" applyFont="1" applyFill="1" applyBorder="1" applyAlignment="1" applyProtection="1">
      <alignment horizontal="center" vertical="center" wrapText="1"/>
    </xf>
    <xf numFmtId="0" fontId="9" fillId="5" borderId="2" xfId="0" applyNumberFormat="1" applyFont="1" applyFill="1" applyBorder="1" applyAlignment="1" applyProtection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2" borderId="2" xfId="0" applyNumberFormat="1" applyFont="1" applyFill="1" applyBorder="1" applyAlignment="1" applyProtection="1">
      <alignment horizontal="left" vertical="center"/>
    </xf>
    <xf numFmtId="0" fontId="9" fillId="5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166" fontId="10" fillId="0" borderId="2" xfId="0" applyNumberFormat="1" applyFont="1" applyFill="1" applyBorder="1" applyAlignment="1" applyProtection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6" borderId="2" xfId="0" applyNumberFormat="1" applyFont="1" applyFill="1" applyBorder="1" applyAlignment="1" applyProtection="1">
      <alignment horizontal="left" vertical="center"/>
    </xf>
    <xf numFmtId="4" fontId="8" fillId="6" borderId="2" xfId="0" applyNumberFormat="1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8" fontId="9" fillId="0" borderId="0" xfId="0" applyNumberFormat="1" applyFont="1" applyFill="1" applyBorder="1" applyAlignment="1" applyProtection="1">
      <alignment horizontal="left" vertical="center" wrapText="1"/>
    </xf>
    <xf numFmtId="168" fontId="9" fillId="0" borderId="2" xfId="0" applyNumberFormat="1" applyFont="1" applyBorder="1" applyAlignment="1">
      <alignment horizontal="center" vertical="center" wrapText="1"/>
    </xf>
    <xf numFmtId="168" fontId="8" fillId="2" borderId="2" xfId="0" applyNumberFormat="1" applyFont="1" applyFill="1" applyBorder="1" applyAlignment="1">
      <alignment horizontal="center" vertical="center" wrapText="1"/>
    </xf>
    <xf numFmtId="168" fontId="8" fillId="5" borderId="2" xfId="0" applyNumberFormat="1" applyFont="1" applyFill="1" applyBorder="1" applyAlignment="1">
      <alignment horizontal="center" vertical="center" wrapText="1"/>
    </xf>
    <xf numFmtId="168" fontId="8" fillId="6" borderId="2" xfId="0" applyNumberFormat="1" applyFont="1" applyFill="1" applyBorder="1" applyAlignment="1">
      <alignment horizontal="left" vertical="center" wrapText="1"/>
    </xf>
    <xf numFmtId="168" fontId="8" fillId="3" borderId="2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 applyProtection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169" fontId="8" fillId="4" borderId="2" xfId="0" applyNumberFormat="1" applyFont="1" applyFill="1" applyBorder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170" fontId="9" fillId="0" borderId="0" xfId="0" applyNumberFormat="1" applyFont="1" applyFill="1" applyBorder="1" applyAlignment="1" applyProtection="1">
      <alignment horizontal="left" vertical="center" wrapText="1"/>
    </xf>
    <xf numFmtId="170" fontId="9" fillId="0" borderId="2" xfId="0" applyNumberFormat="1" applyFont="1" applyBorder="1" applyAlignment="1">
      <alignment horizontal="center" vertical="center" wrapText="1"/>
    </xf>
    <xf numFmtId="170" fontId="8" fillId="0" borderId="2" xfId="0" applyNumberFormat="1" applyFont="1" applyBorder="1" applyAlignment="1">
      <alignment horizontal="center" vertical="center" wrapText="1"/>
    </xf>
    <xf numFmtId="170" fontId="8" fillId="2" borderId="2" xfId="0" applyNumberFormat="1" applyFont="1" applyFill="1" applyBorder="1" applyAlignment="1">
      <alignment horizontal="center" vertical="center" wrapText="1"/>
    </xf>
    <xf numFmtId="170" fontId="8" fillId="4" borderId="2" xfId="0" applyNumberFormat="1" applyFont="1" applyFill="1" applyBorder="1" applyAlignment="1">
      <alignment horizontal="center" vertical="center" wrapText="1"/>
    </xf>
    <xf numFmtId="170" fontId="8" fillId="5" borderId="2" xfId="0" applyNumberFormat="1" applyFont="1" applyFill="1" applyBorder="1" applyAlignment="1">
      <alignment horizontal="center" vertical="center" wrapText="1"/>
    </xf>
    <xf numFmtId="170" fontId="9" fillId="5" borderId="2" xfId="0" applyNumberFormat="1" applyFont="1" applyFill="1" applyBorder="1" applyAlignment="1">
      <alignment horizontal="center" vertical="center" wrapText="1"/>
    </xf>
    <xf numFmtId="170" fontId="8" fillId="6" borderId="2" xfId="0" applyNumberFormat="1" applyFont="1" applyFill="1" applyBorder="1" applyAlignment="1">
      <alignment horizontal="left" vertical="center" wrapText="1"/>
    </xf>
    <xf numFmtId="170" fontId="8" fillId="3" borderId="2" xfId="0" applyNumberFormat="1" applyFont="1" applyFill="1" applyBorder="1" applyAlignment="1">
      <alignment horizontal="center" vertical="center" wrapText="1"/>
    </xf>
    <xf numFmtId="170" fontId="9" fillId="3" borderId="2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 applyProtection="1">
      <alignment horizontal="center" vertical="center" wrapText="1"/>
    </xf>
    <xf numFmtId="4" fontId="11" fillId="0" borderId="0" xfId="0" applyNumberFormat="1" applyFont="1" applyFill="1" applyBorder="1" applyAlignment="1" applyProtection="1">
      <alignment horizontal="right" vertical="center" wrapText="1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168" fontId="12" fillId="0" borderId="0" xfId="0" applyNumberFormat="1" applyFont="1" applyFill="1" applyBorder="1" applyAlignment="1" applyProtection="1">
      <alignment horizontal="left" vertical="center" wrapText="1"/>
    </xf>
    <xf numFmtId="168" fontId="12" fillId="0" borderId="2" xfId="0" applyNumberFormat="1" applyFont="1" applyBorder="1" applyAlignment="1">
      <alignment horizontal="center" vertical="center" wrapText="1"/>
    </xf>
    <xf numFmtId="168" fontId="13" fillId="0" borderId="0" xfId="0" applyNumberFormat="1" applyFont="1" applyAlignment="1">
      <alignment horizontal="center" vertical="center" wrapText="1"/>
    </xf>
    <xf numFmtId="168" fontId="12" fillId="2" borderId="2" xfId="0" applyNumberFormat="1" applyFont="1" applyFill="1" applyBorder="1" applyAlignment="1">
      <alignment horizontal="center" vertical="center" wrapText="1"/>
    </xf>
    <xf numFmtId="169" fontId="12" fillId="4" borderId="2" xfId="0" applyNumberFormat="1" applyFont="1" applyFill="1" applyBorder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 vertical="center" wrapText="1"/>
    </xf>
    <xf numFmtId="168" fontId="12" fillId="5" borderId="2" xfId="0" applyNumberFormat="1" applyFont="1" applyFill="1" applyBorder="1" applyAlignment="1">
      <alignment horizontal="center" vertical="center" wrapText="1"/>
    </xf>
    <xf numFmtId="168" fontId="12" fillId="6" borderId="2" xfId="0" applyNumberFormat="1" applyFont="1" applyFill="1" applyBorder="1" applyAlignment="1">
      <alignment horizontal="left" vertical="center" wrapText="1"/>
    </xf>
    <xf numFmtId="168" fontId="12" fillId="3" borderId="2" xfId="0" applyNumberFormat="1" applyFont="1" applyFill="1" applyBorder="1" applyAlignment="1">
      <alignment horizontal="center" vertical="center" wrapText="1"/>
    </xf>
    <xf numFmtId="168" fontId="14" fillId="0" borderId="0" xfId="0" applyNumberFormat="1" applyFont="1" applyFill="1" applyBorder="1" applyAlignment="1" applyProtection="1">
      <alignment horizontal="center" vertical="center" wrapText="1"/>
    </xf>
    <xf numFmtId="168" fontId="15" fillId="0" borderId="0" xfId="0" applyNumberFormat="1" applyFont="1" applyFill="1" applyBorder="1" applyAlignment="1" applyProtection="1">
      <alignment horizontal="left" vertical="center" wrapText="1"/>
    </xf>
    <xf numFmtId="168" fontId="15" fillId="0" borderId="2" xfId="0" applyNumberFormat="1" applyFont="1" applyBorder="1" applyAlignment="1">
      <alignment horizontal="center" vertical="center" wrapText="1"/>
    </xf>
    <xf numFmtId="168" fontId="16" fillId="0" borderId="0" xfId="0" applyNumberFormat="1" applyFont="1" applyAlignment="1">
      <alignment horizontal="center" vertical="center" wrapText="1"/>
    </xf>
    <xf numFmtId="168" fontId="15" fillId="2" borderId="2" xfId="0" applyNumberFormat="1" applyFont="1" applyFill="1" applyBorder="1" applyAlignment="1">
      <alignment horizontal="center" vertical="center" wrapText="1"/>
    </xf>
    <xf numFmtId="168" fontId="15" fillId="5" borderId="2" xfId="0" applyNumberFormat="1" applyFont="1" applyFill="1" applyBorder="1" applyAlignment="1">
      <alignment horizontal="center" vertical="center" wrapText="1"/>
    </xf>
    <xf numFmtId="168" fontId="15" fillId="6" borderId="2" xfId="0" applyNumberFormat="1" applyFont="1" applyFill="1" applyBorder="1" applyAlignment="1">
      <alignment horizontal="left" vertical="center" wrapText="1"/>
    </xf>
    <xf numFmtId="168" fontId="15" fillId="3" borderId="2" xfId="0" applyNumberFormat="1" applyFont="1" applyFill="1" applyBorder="1" applyAlignment="1">
      <alignment horizontal="center" vertical="center" wrapText="1"/>
    </xf>
    <xf numFmtId="168" fontId="17" fillId="0" borderId="0" xfId="0" applyNumberFormat="1" applyFont="1" applyFill="1" applyBorder="1" applyAlignment="1" applyProtection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 vertical="center"/>
    </xf>
    <xf numFmtId="0" fontId="19" fillId="7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D1EB-C721-4089-A06C-2DD449B366DD}">
  <sheetPr>
    <pageSetUpPr fitToPage="1"/>
  </sheetPr>
  <dimension ref="A1:Q200"/>
  <sheetViews>
    <sheetView tabSelected="1" topLeftCell="A7" zoomScaleNormal="100" workbookViewId="0">
      <pane ySplit="4" topLeftCell="A11" activePane="bottomLeft" state="frozen"/>
      <selection activeCell="A7" sqref="A7"/>
      <selection pane="bottomLeft" activeCell="I12" sqref="I12"/>
    </sheetView>
  </sheetViews>
  <sheetFormatPr defaultColWidth="9.140625" defaultRowHeight="11.25" customHeight="1" outlineLevelCol="1" x14ac:dyDescent="0.2"/>
  <cols>
    <col min="1" max="1" width="7" style="11" customWidth="1"/>
    <col min="2" max="2" width="42.28515625" style="47" customWidth="1"/>
    <col min="3" max="3" width="36.5703125" style="11" hidden="1" customWidth="1"/>
    <col min="4" max="4" width="9.5703125" style="11" customWidth="1"/>
    <col min="5" max="5" width="11.140625" style="11" customWidth="1"/>
    <col min="6" max="6" width="23.5703125" style="12" customWidth="1"/>
    <col min="7" max="7" width="22.28515625" style="12" customWidth="1"/>
    <col min="8" max="8" width="23.5703125" style="90" customWidth="1"/>
    <col min="9" max="12" width="9.7109375" style="64" customWidth="1" outlineLevel="1"/>
    <col min="13" max="13" width="23.5703125" style="98" customWidth="1"/>
    <col min="14" max="14" width="23.5703125" style="78" customWidth="1"/>
    <col min="15" max="15" width="22.28515625" style="78" customWidth="1"/>
    <col min="16" max="16" width="17.85546875" style="1" customWidth="1"/>
    <col min="17" max="16384" width="9.140625" style="1"/>
  </cols>
  <sheetData>
    <row r="1" spans="1:16" s="3" customFormat="1" ht="15" x14ac:dyDescent="0.25">
      <c r="A1" s="11" t="s">
        <v>0</v>
      </c>
      <c r="B1" s="40"/>
      <c r="C1" s="6"/>
      <c r="D1" s="31"/>
      <c r="E1" s="6"/>
      <c r="F1" s="4"/>
      <c r="G1" s="4"/>
      <c r="H1" s="83"/>
      <c r="I1" s="57"/>
      <c r="J1" s="57"/>
      <c r="K1" s="57"/>
      <c r="L1" s="57"/>
      <c r="M1" s="93"/>
      <c r="N1" s="67"/>
      <c r="O1" s="67"/>
    </row>
    <row r="2" spans="1:16" s="3" customFormat="1" ht="15" x14ac:dyDescent="0.25">
      <c r="A2" s="2"/>
      <c r="B2" s="41"/>
      <c r="C2" s="2"/>
      <c r="D2" s="2"/>
      <c r="E2" s="2"/>
      <c r="F2" s="4"/>
      <c r="G2" s="4"/>
      <c r="H2" s="83"/>
      <c r="I2" s="57"/>
      <c r="J2" s="57"/>
      <c r="K2" s="57"/>
      <c r="L2" s="57"/>
      <c r="M2" s="93"/>
      <c r="N2" s="67"/>
      <c r="O2" s="67"/>
    </row>
    <row r="3" spans="1:16" s="3" customFormat="1" ht="15" x14ac:dyDescent="0.25">
      <c r="A3" s="8"/>
      <c r="B3" s="42"/>
      <c r="C3" s="8"/>
      <c r="D3" s="8"/>
      <c r="E3" s="8"/>
      <c r="F3" s="4"/>
      <c r="G3" s="4"/>
      <c r="H3" s="83"/>
      <c r="I3" s="57"/>
      <c r="J3" s="57"/>
      <c r="K3" s="57"/>
      <c r="L3" s="57"/>
      <c r="M3" s="93"/>
      <c r="N3" s="67"/>
      <c r="O3" s="67"/>
    </row>
    <row r="4" spans="1:16" s="3" customFormat="1" ht="15" x14ac:dyDescent="0.25">
      <c r="A4" s="39"/>
      <c r="B4" s="41"/>
      <c r="C4" s="2"/>
      <c r="D4" s="2"/>
      <c r="E4" s="2"/>
      <c r="F4" s="4"/>
      <c r="G4" s="4"/>
      <c r="H4" s="83"/>
      <c r="I4" s="57"/>
      <c r="J4" s="57"/>
      <c r="K4" s="57"/>
      <c r="L4" s="57"/>
      <c r="M4" s="93"/>
      <c r="N4" s="67"/>
      <c r="O4" s="67"/>
    </row>
    <row r="5" spans="1:16" s="3" customFormat="1" ht="15" customHeight="1" x14ac:dyDescent="0.25">
      <c r="A5" s="9" t="s">
        <v>1</v>
      </c>
      <c r="B5" s="43"/>
      <c r="C5" s="9"/>
      <c r="D5" s="9"/>
      <c r="E5" s="9"/>
      <c r="F5" s="4"/>
      <c r="G5" s="4"/>
      <c r="H5" s="83"/>
      <c r="I5" s="57"/>
      <c r="J5" s="57"/>
      <c r="K5" s="57"/>
      <c r="L5" s="57"/>
      <c r="M5" s="93"/>
      <c r="N5" s="67"/>
      <c r="O5" s="67"/>
    </row>
    <row r="6" spans="1:16" s="3" customFormat="1" ht="15" x14ac:dyDescent="0.25">
      <c r="A6" s="32"/>
      <c r="B6" s="44"/>
      <c r="C6" s="10"/>
      <c r="D6" s="10"/>
      <c r="E6" s="10"/>
      <c r="F6" s="4"/>
      <c r="G6" s="4"/>
      <c r="H6" s="83"/>
      <c r="I6" s="57"/>
      <c r="J6" s="57"/>
      <c r="K6" s="57"/>
      <c r="L6" s="57"/>
      <c r="M6" s="93"/>
      <c r="N6" s="67"/>
      <c r="O6" s="67"/>
    </row>
    <row r="7" spans="1:16" s="3" customFormat="1" ht="33" customHeight="1" x14ac:dyDescent="0.25">
      <c r="A7" s="103" t="s">
        <v>2</v>
      </c>
      <c r="B7" s="103"/>
      <c r="C7" s="103"/>
      <c r="D7" s="103"/>
      <c r="E7" s="103"/>
      <c r="F7" s="103"/>
      <c r="G7" s="103"/>
      <c r="H7" s="81"/>
      <c r="I7" s="58"/>
      <c r="J7" s="58"/>
      <c r="K7" s="58"/>
      <c r="L7" s="58"/>
      <c r="M7" s="91"/>
      <c r="N7" s="68"/>
      <c r="O7" s="68"/>
    </row>
    <row r="8" spans="1:16" s="3" customFormat="1" ht="21" customHeight="1" x14ac:dyDescent="0.25">
      <c r="A8" s="102" t="s">
        <v>268</v>
      </c>
      <c r="B8" s="101"/>
      <c r="C8" s="7"/>
      <c r="D8" s="7"/>
      <c r="E8" s="7"/>
      <c r="F8" s="4"/>
      <c r="G8" s="4"/>
      <c r="H8" s="83"/>
      <c r="I8" s="57"/>
      <c r="J8" s="57"/>
      <c r="K8" s="57"/>
      <c r="L8" s="57"/>
      <c r="M8" s="93"/>
      <c r="N8" s="67"/>
      <c r="O8" s="67"/>
    </row>
    <row r="9" spans="1:16" s="3" customFormat="1" ht="36" customHeight="1" x14ac:dyDescent="0.25">
      <c r="A9" s="35" t="s">
        <v>3</v>
      </c>
      <c r="B9" s="34" t="s">
        <v>4</v>
      </c>
      <c r="C9" s="35" t="s">
        <v>5</v>
      </c>
      <c r="D9" s="14" t="s">
        <v>6</v>
      </c>
      <c r="E9" s="14" t="s">
        <v>7</v>
      </c>
      <c r="F9" s="14" t="s">
        <v>259</v>
      </c>
      <c r="G9" s="14" t="s">
        <v>260</v>
      </c>
      <c r="H9" s="82" t="s">
        <v>262</v>
      </c>
      <c r="I9" s="59" t="s">
        <v>263</v>
      </c>
      <c r="J9" s="59" t="s">
        <v>264</v>
      </c>
      <c r="K9" s="59" t="s">
        <v>265</v>
      </c>
      <c r="L9" s="59" t="s">
        <v>266</v>
      </c>
      <c r="M9" s="92" t="s">
        <v>261</v>
      </c>
      <c r="N9" s="69" t="s">
        <v>259</v>
      </c>
      <c r="O9" s="69" t="s">
        <v>260</v>
      </c>
      <c r="P9" s="5"/>
    </row>
    <row r="10" spans="1:16" s="3" customFormat="1" ht="15" customHeight="1" x14ac:dyDescent="0.25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50">
        <v>6</v>
      </c>
      <c r="G10" s="50">
        <v>7</v>
      </c>
      <c r="H10" s="100">
        <v>8</v>
      </c>
      <c r="I10" s="50">
        <v>9</v>
      </c>
      <c r="J10" s="50">
        <v>10</v>
      </c>
      <c r="K10" s="50">
        <v>11</v>
      </c>
      <c r="L10" s="50">
        <v>12</v>
      </c>
      <c r="M10" s="99">
        <v>13</v>
      </c>
      <c r="N10" s="50">
        <v>14</v>
      </c>
      <c r="O10" s="50">
        <v>15</v>
      </c>
    </row>
    <row r="11" spans="1:16" s="3" customFormat="1" ht="15" customHeight="1" x14ac:dyDescent="0.25">
      <c r="A11" s="45" t="s">
        <v>8</v>
      </c>
      <c r="B11" s="45"/>
      <c r="C11" s="18"/>
      <c r="D11" s="18"/>
      <c r="E11" s="18"/>
      <c r="F11" s="19"/>
      <c r="G11" s="19"/>
      <c r="H11" s="84"/>
      <c r="I11" s="60"/>
      <c r="J11" s="60"/>
      <c r="K11" s="60"/>
      <c r="L11" s="60"/>
      <c r="M11" s="94"/>
      <c r="N11" s="71"/>
      <c r="O11" s="71"/>
    </row>
    <row r="12" spans="1:16" s="3" customFormat="1" ht="45" x14ac:dyDescent="0.25">
      <c r="A12" s="33" t="s">
        <v>9</v>
      </c>
      <c r="B12" s="34" t="s">
        <v>10</v>
      </c>
      <c r="C12" s="35" t="s">
        <v>11</v>
      </c>
      <c r="D12" s="35" t="s">
        <v>12</v>
      </c>
      <c r="E12" s="20">
        <v>0.17549999999999999</v>
      </c>
      <c r="F12" s="16">
        <v>133246.1</v>
      </c>
      <c r="G12" s="16">
        <f t="shared" ref="G12:G25" si="0">E12*F12</f>
        <v>23384.69</v>
      </c>
      <c r="H12" s="82">
        <v>0</v>
      </c>
      <c r="I12" s="49"/>
      <c r="J12" s="49"/>
      <c r="K12" s="49"/>
      <c r="L12" s="49"/>
      <c r="M12" s="92">
        <f>E12-H12-I12-J12-K12-L12</f>
        <v>0.17549999999999999</v>
      </c>
      <c r="N12" s="70">
        <v>133246.1</v>
      </c>
      <c r="O12" s="70">
        <f t="shared" ref="O12:O25" si="1">M12*N12</f>
        <v>23384.69</v>
      </c>
    </row>
    <row r="13" spans="1:16" s="3" customFormat="1" ht="30" x14ac:dyDescent="0.25">
      <c r="A13" s="33" t="s">
        <v>13</v>
      </c>
      <c r="B13" s="34" t="s">
        <v>14</v>
      </c>
      <c r="C13" s="35" t="s">
        <v>15</v>
      </c>
      <c r="D13" s="35" t="s">
        <v>16</v>
      </c>
      <c r="E13" s="20">
        <v>0.69040000000000001</v>
      </c>
      <c r="F13" s="16">
        <v>331195.59999999998</v>
      </c>
      <c r="G13" s="16">
        <f t="shared" si="0"/>
        <v>228657.44</v>
      </c>
      <c r="H13" s="82">
        <v>0.23330000000000001</v>
      </c>
      <c r="I13" s="49"/>
      <c r="J13" s="49"/>
      <c r="K13" s="49"/>
      <c r="L13" s="49"/>
      <c r="M13" s="92">
        <f t="shared" ref="M13:M25" si="2">E13-H13-I13-J13-K13-L13</f>
        <v>0.45710000000000001</v>
      </c>
      <c r="N13" s="70">
        <v>331195.59999999998</v>
      </c>
      <c r="O13" s="70">
        <f t="shared" si="1"/>
        <v>151389.51</v>
      </c>
    </row>
    <row r="14" spans="1:16" s="3" customFormat="1" ht="60" x14ac:dyDescent="0.25">
      <c r="A14" s="33" t="s">
        <v>17</v>
      </c>
      <c r="B14" s="34" t="s">
        <v>18</v>
      </c>
      <c r="C14" s="35" t="s">
        <v>19</v>
      </c>
      <c r="D14" s="35" t="s">
        <v>12</v>
      </c>
      <c r="E14" s="20">
        <v>3.7871000000000001</v>
      </c>
      <c r="F14" s="16">
        <v>24725.95</v>
      </c>
      <c r="G14" s="16">
        <f t="shared" si="0"/>
        <v>93639.65</v>
      </c>
      <c r="H14" s="82">
        <v>1.7726</v>
      </c>
      <c r="I14" s="49"/>
      <c r="J14" s="49"/>
      <c r="K14" s="49"/>
      <c r="L14" s="49"/>
      <c r="M14" s="92">
        <f t="shared" si="2"/>
        <v>2.0145</v>
      </c>
      <c r="N14" s="70">
        <v>24725.95</v>
      </c>
      <c r="O14" s="70">
        <f t="shared" si="1"/>
        <v>49810.43</v>
      </c>
    </row>
    <row r="15" spans="1:16" s="3" customFormat="1" ht="30" x14ac:dyDescent="0.25">
      <c r="A15" s="33" t="s">
        <v>20</v>
      </c>
      <c r="B15" s="34" t="s">
        <v>21</v>
      </c>
      <c r="C15" s="35" t="s">
        <v>22</v>
      </c>
      <c r="D15" s="35" t="s">
        <v>12</v>
      </c>
      <c r="E15" s="20">
        <v>1.7325999999999999</v>
      </c>
      <c r="F15" s="16">
        <v>22997.55</v>
      </c>
      <c r="G15" s="16">
        <f t="shared" si="0"/>
        <v>39845.56</v>
      </c>
      <c r="H15" s="82">
        <v>0.84379999999999999</v>
      </c>
      <c r="I15" s="49"/>
      <c r="J15" s="49"/>
      <c r="K15" s="49"/>
      <c r="L15" s="49"/>
      <c r="M15" s="92">
        <f t="shared" si="2"/>
        <v>0.88880000000000003</v>
      </c>
      <c r="N15" s="70">
        <v>22997.55</v>
      </c>
      <c r="O15" s="70">
        <f t="shared" si="1"/>
        <v>20440.22</v>
      </c>
    </row>
    <row r="16" spans="1:16" s="3" customFormat="1" ht="30" x14ac:dyDescent="0.25">
      <c r="A16" s="33" t="s">
        <v>23</v>
      </c>
      <c r="B16" s="34" t="s">
        <v>24</v>
      </c>
      <c r="C16" s="35" t="s">
        <v>25</v>
      </c>
      <c r="D16" s="35" t="s">
        <v>12</v>
      </c>
      <c r="E16" s="20">
        <v>1.7325999999999999</v>
      </c>
      <c r="F16" s="16">
        <v>189045.71</v>
      </c>
      <c r="G16" s="16">
        <f t="shared" si="0"/>
        <v>327540.59999999998</v>
      </c>
      <c r="H16" s="82">
        <v>0.84379999999999999</v>
      </c>
      <c r="I16" s="49"/>
      <c r="J16" s="49"/>
      <c r="K16" s="49"/>
      <c r="L16" s="49"/>
      <c r="M16" s="92">
        <f t="shared" si="2"/>
        <v>0.88880000000000003</v>
      </c>
      <c r="N16" s="70">
        <v>189045.71</v>
      </c>
      <c r="O16" s="70">
        <f t="shared" si="1"/>
        <v>168023.83</v>
      </c>
    </row>
    <row r="17" spans="1:17" s="3" customFormat="1" ht="30" x14ac:dyDescent="0.25">
      <c r="A17" s="33" t="s">
        <v>26</v>
      </c>
      <c r="B17" s="34" t="s">
        <v>27</v>
      </c>
      <c r="C17" s="35" t="s">
        <v>28</v>
      </c>
      <c r="D17" s="35" t="s">
        <v>29</v>
      </c>
      <c r="E17" s="21">
        <v>218.30799999999999</v>
      </c>
      <c r="F17" s="16">
        <v>7726.29</v>
      </c>
      <c r="G17" s="16">
        <f t="shared" si="0"/>
        <v>1686710.92</v>
      </c>
      <c r="H17" s="82">
        <v>106.3188</v>
      </c>
      <c r="I17" s="49"/>
      <c r="J17" s="49"/>
      <c r="K17" s="49"/>
      <c r="L17" s="49"/>
      <c r="M17" s="92">
        <f t="shared" si="2"/>
        <v>111.9892</v>
      </c>
      <c r="N17" s="70">
        <v>7726.29</v>
      </c>
      <c r="O17" s="70">
        <f t="shared" si="1"/>
        <v>865261.04</v>
      </c>
    </row>
    <row r="18" spans="1:17" s="3" customFormat="1" ht="60" x14ac:dyDescent="0.25">
      <c r="A18" s="36" t="s">
        <v>30</v>
      </c>
      <c r="B18" s="37" t="s">
        <v>31</v>
      </c>
      <c r="C18" s="38" t="s">
        <v>32</v>
      </c>
      <c r="D18" s="38" t="s">
        <v>16</v>
      </c>
      <c r="E18" s="22">
        <v>0.36870000000000003</v>
      </c>
      <c r="F18" s="23">
        <v>5173696.57</v>
      </c>
      <c r="G18" s="16">
        <f t="shared" si="0"/>
        <v>1907541.93</v>
      </c>
      <c r="H18" s="85">
        <v>0.23327999999999999</v>
      </c>
      <c r="I18" s="66"/>
      <c r="J18" s="66"/>
      <c r="K18" s="66"/>
      <c r="L18" s="66"/>
      <c r="M18" s="92">
        <f t="shared" si="2"/>
        <v>0.13539999999999999</v>
      </c>
      <c r="N18" s="72">
        <f>F18</f>
        <v>5173696.57</v>
      </c>
      <c r="O18" s="70">
        <f t="shared" si="1"/>
        <v>700518.52</v>
      </c>
      <c r="P18" s="13"/>
    </row>
    <row r="19" spans="1:17" s="3" customFormat="1" ht="30" x14ac:dyDescent="0.25">
      <c r="A19" s="33" t="s">
        <v>34</v>
      </c>
      <c r="B19" s="34" t="s">
        <v>35</v>
      </c>
      <c r="C19" s="35" t="s">
        <v>36</v>
      </c>
      <c r="D19" s="35" t="s">
        <v>33</v>
      </c>
      <c r="E19" s="24">
        <v>694</v>
      </c>
      <c r="F19" s="16">
        <v>16989.59</v>
      </c>
      <c r="G19" s="16">
        <f t="shared" si="0"/>
        <v>11790775.460000001</v>
      </c>
      <c r="H19" s="82">
        <v>392</v>
      </c>
      <c r="I19" s="49"/>
      <c r="J19" s="49"/>
      <c r="K19" s="49"/>
      <c r="L19" s="49"/>
      <c r="M19" s="92">
        <f t="shared" si="2"/>
        <v>302</v>
      </c>
      <c r="N19" s="70">
        <v>16989.59</v>
      </c>
      <c r="O19" s="70">
        <f t="shared" si="1"/>
        <v>5130856.18</v>
      </c>
    </row>
    <row r="20" spans="1:17" s="3" customFormat="1" ht="30" x14ac:dyDescent="0.25">
      <c r="A20" s="33" t="s">
        <v>37</v>
      </c>
      <c r="B20" s="34" t="s">
        <v>38</v>
      </c>
      <c r="C20" s="35" t="s">
        <v>39</v>
      </c>
      <c r="D20" s="35" t="s">
        <v>40</v>
      </c>
      <c r="E20" s="21">
        <v>0.16500000000000001</v>
      </c>
      <c r="F20" s="16">
        <v>343465.33</v>
      </c>
      <c r="G20" s="16">
        <f t="shared" si="0"/>
        <v>56671.78</v>
      </c>
      <c r="H20" s="82">
        <v>0.16500000000000001</v>
      </c>
      <c r="I20" s="49"/>
      <c r="J20" s="49"/>
      <c r="K20" s="49"/>
      <c r="L20" s="49"/>
      <c r="M20" s="92">
        <f t="shared" si="2"/>
        <v>0</v>
      </c>
      <c r="N20" s="70">
        <v>343465.33</v>
      </c>
      <c r="O20" s="70">
        <f t="shared" si="1"/>
        <v>0</v>
      </c>
    </row>
    <row r="21" spans="1:17" s="3" customFormat="1" ht="30" x14ac:dyDescent="0.25">
      <c r="A21" s="33" t="s">
        <v>41</v>
      </c>
      <c r="B21" s="34" t="s">
        <v>42</v>
      </c>
      <c r="C21" s="35" t="s">
        <v>36</v>
      </c>
      <c r="D21" s="35" t="s">
        <v>40</v>
      </c>
      <c r="E21" s="25">
        <v>2.2200000000000002</v>
      </c>
      <c r="F21" s="16">
        <v>463535.63</v>
      </c>
      <c r="G21" s="16">
        <f t="shared" si="0"/>
        <v>1029049.1</v>
      </c>
      <c r="H21" s="82">
        <v>1.86</v>
      </c>
      <c r="I21" s="49"/>
      <c r="J21" s="49"/>
      <c r="K21" s="49"/>
      <c r="L21" s="49"/>
      <c r="M21" s="92">
        <f t="shared" si="2"/>
        <v>0.36</v>
      </c>
      <c r="N21" s="70">
        <v>463535.63</v>
      </c>
      <c r="O21" s="70">
        <f t="shared" si="1"/>
        <v>166872.82999999999</v>
      </c>
    </row>
    <row r="22" spans="1:17" s="3" customFormat="1" ht="30" x14ac:dyDescent="0.25">
      <c r="A22" s="33" t="s">
        <v>43</v>
      </c>
      <c r="B22" s="34" t="s">
        <v>44</v>
      </c>
      <c r="C22" s="35" t="s">
        <v>36</v>
      </c>
      <c r="D22" s="35" t="s">
        <v>40</v>
      </c>
      <c r="E22" s="25">
        <v>48.29</v>
      </c>
      <c r="F22" s="16">
        <v>216015.91</v>
      </c>
      <c r="G22" s="16">
        <f t="shared" si="0"/>
        <v>10431408.289999999</v>
      </c>
      <c r="H22" s="82">
        <v>30.268000000000001</v>
      </c>
      <c r="I22" s="49"/>
      <c r="J22" s="49"/>
      <c r="K22" s="49"/>
      <c r="L22" s="49"/>
      <c r="M22" s="92">
        <f t="shared" si="2"/>
        <v>18.021999999999998</v>
      </c>
      <c r="N22" s="70">
        <v>216015.91</v>
      </c>
      <c r="O22" s="70">
        <f t="shared" si="1"/>
        <v>3893038.73</v>
      </c>
    </row>
    <row r="23" spans="1:17" s="3" customFormat="1" ht="30" x14ac:dyDescent="0.25">
      <c r="A23" s="33" t="s">
        <v>45</v>
      </c>
      <c r="B23" s="34" t="s">
        <v>46</v>
      </c>
      <c r="C23" s="35" t="s">
        <v>39</v>
      </c>
      <c r="D23" s="35" t="s">
        <v>47</v>
      </c>
      <c r="E23" s="24">
        <v>10</v>
      </c>
      <c r="F23" s="16">
        <v>20387.59</v>
      </c>
      <c r="G23" s="16">
        <f t="shared" si="0"/>
        <v>203875.9</v>
      </c>
      <c r="H23" s="82">
        <v>10</v>
      </c>
      <c r="I23" s="49"/>
      <c r="J23" s="49"/>
      <c r="K23" s="49"/>
      <c r="L23" s="49"/>
      <c r="M23" s="92">
        <f t="shared" si="2"/>
        <v>0</v>
      </c>
      <c r="N23" s="70">
        <v>20387.59</v>
      </c>
      <c r="O23" s="70">
        <f t="shared" si="1"/>
        <v>0</v>
      </c>
    </row>
    <row r="24" spans="1:17" s="3" customFormat="1" ht="45" x14ac:dyDescent="0.25">
      <c r="A24" s="33" t="s">
        <v>48</v>
      </c>
      <c r="B24" s="34" t="s">
        <v>49</v>
      </c>
      <c r="C24" s="35" t="s">
        <v>50</v>
      </c>
      <c r="D24" s="35" t="s">
        <v>51</v>
      </c>
      <c r="E24" s="25">
        <v>6.84</v>
      </c>
      <c r="F24" s="16">
        <v>486.5</v>
      </c>
      <c r="G24" s="16">
        <f t="shared" si="0"/>
        <v>3327.66</v>
      </c>
      <c r="H24" s="82">
        <v>0</v>
      </c>
      <c r="I24" s="49"/>
      <c r="J24" s="49"/>
      <c r="K24" s="49"/>
      <c r="L24" s="49"/>
      <c r="M24" s="92">
        <f t="shared" si="2"/>
        <v>6.84</v>
      </c>
      <c r="N24" s="70">
        <v>486.5</v>
      </c>
      <c r="O24" s="70">
        <f t="shared" si="1"/>
        <v>3327.66</v>
      </c>
    </row>
    <row r="25" spans="1:17" s="3" customFormat="1" ht="45" x14ac:dyDescent="0.25">
      <c r="A25" s="33" t="s">
        <v>52</v>
      </c>
      <c r="B25" s="34" t="s">
        <v>53</v>
      </c>
      <c r="C25" s="35" t="s">
        <v>54</v>
      </c>
      <c r="D25" s="35" t="s">
        <v>55</v>
      </c>
      <c r="E25" s="26">
        <v>0.16603999999999999</v>
      </c>
      <c r="F25" s="16">
        <v>3239779.31</v>
      </c>
      <c r="G25" s="16">
        <f t="shared" si="0"/>
        <v>537932.96</v>
      </c>
      <c r="H25" s="86">
        <v>9.4820000000000002E-2</v>
      </c>
      <c r="I25" s="65"/>
      <c r="J25" s="65"/>
      <c r="K25" s="65"/>
      <c r="L25" s="65"/>
      <c r="M25" s="92">
        <f t="shared" si="2"/>
        <v>7.1199999999999999E-2</v>
      </c>
      <c r="N25" s="70">
        <v>3240083</v>
      </c>
      <c r="O25" s="70">
        <f t="shared" si="1"/>
        <v>230693.91</v>
      </c>
    </row>
    <row r="26" spans="1:17" s="3" customFormat="1" ht="15" x14ac:dyDescent="0.25">
      <c r="A26" s="45" t="s">
        <v>56</v>
      </c>
      <c r="B26" s="45"/>
      <c r="C26" s="18"/>
      <c r="D26" s="18"/>
      <c r="E26" s="18"/>
      <c r="F26" s="19"/>
      <c r="G26" s="19"/>
      <c r="H26" s="84"/>
      <c r="I26" s="60"/>
      <c r="J26" s="60"/>
      <c r="K26" s="60"/>
      <c r="L26" s="60"/>
      <c r="M26" s="94"/>
      <c r="N26" s="71"/>
      <c r="O26" s="71"/>
    </row>
    <row r="27" spans="1:17" s="3" customFormat="1" ht="75" x14ac:dyDescent="0.25">
      <c r="A27" s="33" t="s">
        <v>57</v>
      </c>
      <c r="B27" s="34" t="s">
        <v>58</v>
      </c>
      <c r="C27" s="38" t="s">
        <v>59</v>
      </c>
      <c r="D27" s="35" t="s">
        <v>60</v>
      </c>
      <c r="E27" s="21">
        <v>693.44200000000001</v>
      </c>
      <c r="F27" s="16">
        <v>64.069999999999993</v>
      </c>
      <c r="G27" s="16">
        <f>E27*F27</f>
        <v>44428.83</v>
      </c>
      <c r="H27" s="82">
        <v>310.20549999999997</v>
      </c>
      <c r="I27" s="49"/>
      <c r="J27" s="49"/>
      <c r="K27" s="49"/>
      <c r="L27" s="49"/>
      <c r="M27" s="92">
        <f t="shared" ref="M27:M30" si="3">E27-H27-I27-J27-K27-L27</f>
        <v>383.23649999999998</v>
      </c>
      <c r="N27" s="70">
        <v>64.069999999999993</v>
      </c>
      <c r="O27" s="70">
        <f>M27*N27</f>
        <v>24553.96</v>
      </c>
    </row>
    <row r="28" spans="1:17" s="3" customFormat="1" ht="60" x14ac:dyDescent="0.25">
      <c r="A28" s="33" t="s">
        <v>61</v>
      </c>
      <c r="B28" s="34" t="s">
        <v>62</v>
      </c>
      <c r="C28" s="35" t="s">
        <v>63</v>
      </c>
      <c r="D28" s="35" t="s">
        <v>60</v>
      </c>
      <c r="E28" s="25">
        <v>86.37</v>
      </c>
      <c r="F28" s="16">
        <v>163.91</v>
      </c>
      <c r="G28" s="16">
        <f>E28*F28</f>
        <v>14156.91</v>
      </c>
      <c r="H28" s="82">
        <v>0</v>
      </c>
      <c r="I28" s="49"/>
      <c r="J28" s="49"/>
      <c r="K28" s="49"/>
      <c r="L28" s="49"/>
      <c r="M28" s="92">
        <f t="shared" si="3"/>
        <v>86.37</v>
      </c>
      <c r="N28" s="70">
        <v>163.91</v>
      </c>
      <c r="O28" s="70">
        <f>M28*N28</f>
        <v>14156.91</v>
      </c>
    </row>
    <row r="29" spans="1:17" s="3" customFormat="1" ht="45" x14ac:dyDescent="0.25">
      <c r="A29" s="33" t="s">
        <v>64</v>
      </c>
      <c r="B29" s="34" t="s">
        <v>65</v>
      </c>
      <c r="C29" s="35" t="s">
        <v>66</v>
      </c>
      <c r="D29" s="35" t="s">
        <v>60</v>
      </c>
      <c r="E29" s="25">
        <v>133.68</v>
      </c>
      <c r="F29" s="16">
        <v>212.53</v>
      </c>
      <c r="G29" s="16">
        <f>E29*F29</f>
        <v>28411.01</v>
      </c>
      <c r="H29" s="82">
        <v>0</v>
      </c>
      <c r="I29" s="49"/>
      <c r="J29" s="49"/>
      <c r="K29" s="49"/>
      <c r="L29" s="49"/>
      <c r="M29" s="92">
        <f t="shared" si="3"/>
        <v>133.68</v>
      </c>
      <c r="N29" s="70">
        <v>212.53</v>
      </c>
      <c r="O29" s="70">
        <f>M29*N29</f>
        <v>28411.01</v>
      </c>
    </row>
    <row r="30" spans="1:17" s="3" customFormat="1" ht="60" x14ac:dyDescent="0.25">
      <c r="A30" s="33" t="s">
        <v>67</v>
      </c>
      <c r="B30" s="34" t="s">
        <v>68</v>
      </c>
      <c r="C30" s="35" t="s">
        <v>69</v>
      </c>
      <c r="D30" s="35" t="s">
        <v>60</v>
      </c>
      <c r="E30" s="21">
        <v>913.49199999999996</v>
      </c>
      <c r="F30" s="16">
        <v>77.849999999999994</v>
      </c>
      <c r="G30" s="16">
        <f>E30*F30</f>
        <v>71115.350000000006</v>
      </c>
      <c r="H30" s="82">
        <v>310.20549999999997</v>
      </c>
      <c r="I30" s="49"/>
      <c r="J30" s="49"/>
      <c r="K30" s="49"/>
      <c r="L30" s="49"/>
      <c r="M30" s="92">
        <f t="shared" si="3"/>
        <v>603.28650000000005</v>
      </c>
      <c r="N30" s="70">
        <v>77.849999999999994</v>
      </c>
      <c r="O30" s="70">
        <f>M30*N30</f>
        <v>46965.85</v>
      </c>
    </row>
    <row r="31" spans="1:17" s="3" customFormat="1" ht="15" x14ac:dyDescent="0.25">
      <c r="A31" s="27"/>
      <c r="B31" s="46" t="s">
        <v>70</v>
      </c>
      <c r="C31" s="27"/>
      <c r="D31" s="27"/>
      <c r="E31" s="27"/>
      <c r="F31" s="28"/>
      <c r="G31" s="29">
        <f>SUM(G12:G30)</f>
        <v>28518474.039999999</v>
      </c>
      <c r="H31" s="29"/>
      <c r="I31" s="29"/>
      <c r="J31" s="29"/>
      <c r="K31" s="29"/>
      <c r="L31" s="29"/>
      <c r="M31" s="29"/>
      <c r="N31" s="73"/>
      <c r="O31" s="74">
        <f>SUM(O12:O30)</f>
        <v>11517705.279999999</v>
      </c>
      <c r="P31" s="3">
        <v>11517854.710000001</v>
      </c>
      <c r="Q31" s="13"/>
    </row>
    <row r="32" spans="1:17" s="3" customFormat="1" ht="15" x14ac:dyDescent="0.25">
      <c r="A32" s="51" t="s">
        <v>71</v>
      </c>
      <c r="B32" s="51"/>
      <c r="C32" s="18"/>
      <c r="D32" s="51"/>
      <c r="E32" s="51"/>
      <c r="F32" s="52"/>
      <c r="G32" s="52"/>
      <c r="H32" s="88"/>
      <c r="I32" s="62"/>
      <c r="J32" s="62"/>
      <c r="K32" s="62"/>
      <c r="L32" s="62"/>
      <c r="M32" s="96"/>
      <c r="N32" s="75"/>
      <c r="O32" s="75"/>
      <c r="P32" s="13">
        <f>O31-P31</f>
        <v>-149.43</v>
      </c>
    </row>
    <row r="33" spans="1:15" s="3" customFormat="1" ht="45" x14ac:dyDescent="0.25">
      <c r="A33" s="33" t="s">
        <v>72</v>
      </c>
      <c r="B33" s="34" t="s">
        <v>73</v>
      </c>
      <c r="C33" s="35" t="s">
        <v>74</v>
      </c>
      <c r="D33" s="35" t="s">
        <v>75</v>
      </c>
      <c r="E33" s="24">
        <v>1</v>
      </c>
      <c r="F33" s="16">
        <v>55847.66</v>
      </c>
      <c r="G33" s="16">
        <f>E33*F33</f>
        <v>55847.66</v>
      </c>
      <c r="H33" s="82">
        <v>0</v>
      </c>
      <c r="I33" s="49"/>
      <c r="J33" s="49"/>
      <c r="K33" s="49"/>
      <c r="L33" s="49"/>
      <c r="M33" s="92">
        <f t="shared" ref="M33:M36" si="4">E33-H33-I33-J33-K33-L33</f>
        <v>1</v>
      </c>
      <c r="N33" s="70">
        <v>55847.66</v>
      </c>
      <c r="O33" s="70">
        <f>M33*N33</f>
        <v>55847.66</v>
      </c>
    </row>
    <row r="34" spans="1:15" s="3" customFormat="1" ht="30" x14ac:dyDescent="0.25">
      <c r="A34" s="33" t="s">
        <v>76</v>
      </c>
      <c r="B34" s="34" t="s">
        <v>77</v>
      </c>
      <c r="C34" s="35" t="s">
        <v>63</v>
      </c>
      <c r="D34" s="35" t="s">
        <v>60</v>
      </c>
      <c r="E34" s="25">
        <v>8.6199999999999992</v>
      </c>
      <c r="F34" s="16">
        <v>163.89</v>
      </c>
      <c r="G34" s="16">
        <f>E34*F34</f>
        <v>1412.73</v>
      </c>
      <c r="H34" s="82">
        <v>0</v>
      </c>
      <c r="I34" s="49"/>
      <c r="J34" s="49"/>
      <c r="K34" s="49"/>
      <c r="L34" s="49"/>
      <c r="M34" s="92">
        <f t="shared" si="4"/>
        <v>8.6199999999999992</v>
      </c>
      <c r="N34" s="70">
        <v>163.89</v>
      </c>
      <c r="O34" s="70">
        <f>M34*N34</f>
        <v>1412.73</v>
      </c>
    </row>
    <row r="35" spans="1:15" s="3" customFormat="1" ht="30" x14ac:dyDescent="0.25">
      <c r="A35" s="33" t="s">
        <v>78</v>
      </c>
      <c r="B35" s="34" t="s">
        <v>79</v>
      </c>
      <c r="C35" s="35" t="s">
        <v>66</v>
      </c>
      <c r="D35" s="35" t="s">
        <v>60</v>
      </c>
      <c r="E35" s="25">
        <v>5.04</v>
      </c>
      <c r="F35" s="16">
        <v>212.53</v>
      </c>
      <c r="G35" s="16">
        <f>E35*F35</f>
        <v>1071.1500000000001</v>
      </c>
      <c r="H35" s="82">
        <v>0</v>
      </c>
      <c r="I35" s="49"/>
      <c r="J35" s="49"/>
      <c r="K35" s="49"/>
      <c r="L35" s="49"/>
      <c r="M35" s="92">
        <f t="shared" si="4"/>
        <v>5.04</v>
      </c>
      <c r="N35" s="70">
        <v>212.53</v>
      </c>
      <c r="O35" s="70">
        <f>M35*N35</f>
        <v>1071.1500000000001</v>
      </c>
    </row>
    <row r="36" spans="1:15" s="3" customFormat="1" ht="60" x14ac:dyDescent="0.25">
      <c r="A36" s="33" t="s">
        <v>80</v>
      </c>
      <c r="B36" s="34" t="s">
        <v>68</v>
      </c>
      <c r="C36" s="35" t="s">
        <v>69</v>
      </c>
      <c r="D36" s="35" t="s">
        <v>60</v>
      </c>
      <c r="E36" s="25">
        <v>13.66</v>
      </c>
      <c r="F36" s="16">
        <v>77.849999999999994</v>
      </c>
      <c r="G36" s="16">
        <f>E36*F36</f>
        <v>1063.43</v>
      </c>
      <c r="H36" s="82">
        <v>0</v>
      </c>
      <c r="I36" s="49"/>
      <c r="J36" s="49"/>
      <c r="K36" s="49"/>
      <c r="L36" s="49"/>
      <c r="M36" s="92">
        <f t="shared" si="4"/>
        <v>13.66</v>
      </c>
      <c r="N36" s="70">
        <v>77.849999999999994</v>
      </c>
      <c r="O36" s="70">
        <f>M36*N36</f>
        <v>1063.43</v>
      </c>
    </row>
    <row r="37" spans="1:15" s="3" customFormat="1" ht="18" customHeight="1" x14ac:dyDescent="0.25">
      <c r="A37" s="27"/>
      <c r="B37" s="46" t="s">
        <v>81</v>
      </c>
      <c r="C37" s="27"/>
      <c r="D37" s="27"/>
      <c r="E37" s="27"/>
      <c r="F37" s="28"/>
      <c r="G37" s="29">
        <f>SUM(G33:G36)</f>
        <v>59394.97</v>
      </c>
      <c r="H37" s="87"/>
      <c r="I37" s="61"/>
      <c r="J37" s="61"/>
      <c r="K37" s="61"/>
      <c r="L37" s="61"/>
      <c r="M37" s="95"/>
      <c r="N37" s="73"/>
      <c r="O37" s="74">
        <f>SUM(O33:O36)</f>
        <v>59394.97</v>
      </c>
    </row>
    <row r="38" spans="1:15" s="3" customFormat="1" ht="15" customHeight="1" x14ac:dyDescent="0.25">
      <c r="A38" s="51" t="s">
        <v>82</v>
      </c>
      <c r="B38" s="51"/>
      <c r="C38" s="18"/>
      <c r="D38" s="51"/>
      <c r="E38" s="51"/>
      <c r="F38" s="52"/>
      <c r="G38" s="52"/>
      <c r="H38" s="88"/>
      <c r="I38" s="62"/>
      <c r="J38" s="62"/>
      <c r="K38" s="62"/>
      <c r="L38" s="62"/>
      <c r="M38" s="96"/>
      <c r="N38" s="75"/>
      <c r="O38" s="75"/>
    </row>
    <row r="39" spans="1:15" s="3" customFormat="1" ht="45" x14ac:dyDescent="0.25">
      <c r="A39" s="33" t="s">
        <v>83</v>
      </c>
      <c r="B39" s="34" t="s">
        <v>73</v>
      </c>
      <c r="C39" s="35" t="s">
        <v>74</v>
      </c>
      <c r="D39" s="35" t="s">
        <v>75</v>
      </c>
      <c r="E39" s="24">
        <v>1</v>
      </c>
      <c r="F39" s="16">
        <v>55847.66</v>
      </c>
      <c r="G39" s="16">
        <f>F39*E39</f>
        <v>55847.66</v>
      </c>
      <c r="H39" s="82">
        <v>0</v>
      </c>
      <c r="I39" s="49"/>
      <c r="J39" s="49"/>
      <c r="K39" s="49"/>
      <c r="L39" s="49"/>
      <c r="M39" s="92">
        <f t="shared" ref="M39:M42" si="5">E39-H39-I39-J39-K39-L39</f>
        <v>1</v>
      </c>
      <c r="N39" s="70">
        <v>55847.66</v>
      </c>
      <c r="O39" s="70">
        <f>N39*M39</f>
        <v>55847.66</v>
      </c>
    </row>
    <row r="40" spans="1:15" s="3" customFormat="1" ht="30" x14ac:dyDescent="0.25">
      <c r="A40" s="33" t="s">
        <v>84</v>
      </c>
      <c r="B40" s="34" t="s">
        <v>77</v>
      </c>
      <c r="C40" s="35" t="s">
        <v>63</v>
      </c>
      <c r="D40" s="35" t="s">
        <v>60</v>
      </c>
      <c r="E40" s="25">
        <v>8.6199999999999992</v>
      </c>
      <c r="F40" s="16">
        <v>163.89</v>
      </c>
      <c r="G40" s="16">
        <f>F40*E40</f>
        <v>1412.73</v>
      </c>
      <c r="H40" s="82">
        <v>0</v>
      </c>
      <c r="I40" s="49"/>
      <c r="J40" s="49"/>
      <c r="K40" s="49"/>
      <c r="L40" s="49"/>
      <c r="M40" s="92">
        <f t="shared" si="5"/>
        <v>8.6199999999999992</v>
      </c>
      <c r="N40" s="70">
        <v>163.89</v>
      </c>
      <c r="O40" s="70">
        <f>N40*M40</f>
        <v>1412.73</v>
      </c>
    </row>
    <row r="41" spans="1:15" s="3" customFormat="1" ht="30" x14ac:dyDescent="0.25">
      <c r="A41" s="33" t="s">
        <v>85</v>
      </c>
      <c r="B41" s="34" t="s">
        <v>79</v>
      </c>
      <c r="C41" s="35" t="s">
        <v>66</v>
      </c>
      <c r="D41" s="35" t="s">
        <v>60</v>
      </c>
      <c r="E41" s="25">
        <v>5.04</v>
      </c>
      <c r="F41" s="16">
        <v>212.53</v>
      </c>
      <c r="G41" s="16">
        <f>F41*E41</f>
        <v>1071.1500000000001</v>
      </c>
      <c r="H41" s="82">
        <v>0</v>
      </c>
      <c r="I41" s="49"/>
      <c r="J41" s="49"/>
      <c r="K41" s="49"/>
      <c r="L41" s="49"/>
      <c r="M41" s="92">
        <f t="shared" si="5"/>
        <v>5.04</v>
      </c>
      <c r="N41" s="70">
        <v>212.53</v>
      </c>
      <c r="O41" s="70">
        <f>N41*M41</f>
        <v>1071.1500000000001</v>
      </c>
    </row>
    <row r="42" spans="1:15" s="3" customFormat="1" ht="60" x14ac:dyDescent="0.25">
      <c r="A42" s="33" t="s">
        <v>86</v>
      </c>
      <c r="B42" s="34" t="s">
        <v>68</v>
      </c>
      <c r="C42" s="35" t="s">
        <v>69</v>
      </c>
      <c r="D42" s="35" t="s">
        <v>60</v>
      </c>
      <c r="E42" s="25">
        <v>13.66</v>
      </c>
      <c r="F42" s="16">
        <v>77.849999999999994</v>
      </c>
      <c r="G42" s="16">
        <f>F42*E42</f>
        <v>1063.43</v>
      </c>
      <c r="H42" s="82">
        <v>0</v>
      </c>
      <c r="I42" s="49"/>
      <c r="J42" s="49"/>
      <c r="K42" s="49"/>
      <c r="L42" s="49"/>
      <c r="M42" s="92">
        <f t="shared" si="5"/>
        <v>13.66</v>
      </c>
      <c r="N42" s="70">
        <v>77.849999999999994</v>
      </c>
      <c r="O42" s="70">
        <f>N42*M42</f>
        <v>1063.43</v>
      </c>
    </row>
    <row r="43" spans="1:15" s="3" customFormat="1" ht="18" customHeight="1" x14ac:dyDescent="0.25">
      <c r="A43" s="27"/>
      <c r="B43" s="46" t="s">
        <v>87</v>
      </c>
      <c r="C43" s="27"/>
      <c r="D43" s="27"/>
      <c r="E43" s="27"/>
      <c r="F43" s="28"/>
      <c r="G43" s="29">
        <f>SUM(G39:G42)</f>
        <v>59394.97</v>
      </c>
      <c r="H43" s="87"/>
      <c r="I43" s="61"/>
      <c r="J43" s="61"/>
      <c r="K43" s="61"/>
      <c r="L43" s="61"/>
      <c r="M43" s="95"/>
      <c r="N43" s="73"/>
      <c r="O43" s="74">
        <f>SUM(O39:O42)</f>
        <v>59394.97</v>
      </c>
    </row>
    <row r="44" spans="1:15" s="3" customFormat="1" ht="15" customHeight="1" x14ac:dyDescent="0.25">
      <c r="A44" s="51" t="s">
        <v>88</v>
      </c>
      <c r="B44" s="51"/>
      <c r="C44" s="18"/>
      <c r="D44" s="51"/>
      <c r="E44" s="51"/>
      <c r="F44" s="52"/>
      <c r="G44" s="52"/>
      <c r="H44" s="88"/>
      <c r="I44" s="62"/>
      <c r="J44" s="62"/>
      <c r="K44" s="62"/>
      <c r="L44" s="62"/>
      <c r="M44" s="96"/>
      <c r="N44" s="75"/>
      <c r="O44" s="75"/>
    </row>
    <row r="45" spans="1:15" s="3" customFormat="1" ht="45" x14ac:dyDescent="0.25">
      <c r="A45" s="33" t="s">
        <v>89</v>
      </c>
      <c r="B45" s="34" t="s">
        <v>73</v>
      </c>
      <c r="C45" s="35" t="s">
        <v>74</v>
      </c>
      <c r="D45" s="35" t="s">
        <v>75</v>
      </c>
      <c r="E45" s="24">
        <v>1</v>
      </c>
      <c r="F45" s="16">
        <v>55847.66</v>
      </c>
      <c r="G45" s="16">
        <f>E45*F45</f>
        <v>55847.66</v>
      </c>
      <c r="H45" s="82">
        <v>0</v>
      </c>
      <c r="I45" s="49"/>
      <c r="J45" s="49"/>
      <c r="K45" s="49"/>
      <c r="L45" s="49"/>
      <c r="M45" s="92">
        <f t="shared" ref="M45:M48" si="6">E45-H45-I45-J45-K45-L45</f>
        <v>1</v>
      </c>
      <c r="N45" s="70">
        <v>55847.66</v>
      </c>
      <c r="O45" s="70">
        <f>M45*N45</f>
        <v>55847.66</v>
      </c>
    </row>
    <row r="46" spans="1:15" s="3" customFormat="1" ht="30" x14ac:dyDescent="0.25">
      <c r="A46" s="33" t="s">
        <v>90</v>
      </c>
      <c r="B46" s="34" t="s">
        <v>77</v>
      </c>
      <c r="C46" s="35" t="s">
        <v>63</v>
      </c>
      <c r="D46" s="35" t="s">
        <v>60</v>
      </c>
      <c r="E46" s="25">
        <v>11.71</v>
      </c>
      <c r="F46" s="16">
        <v>163.89</v>
      </c>
      <c r="G46" s="16">
        <f>E46*F46</f>
        <v>1919.15</v>
      </c>
      <c r="H46" s="82">
        <v>0</v>
      </c>
      <c r="I46" s="49"/>
      <c r="J46" s="49"/>
      <c r="K46" s="49"/>
      <c r="L46" s="49"/>
      <c r="M46" s="92">
        <f t="shared" si="6"/>
        <v>11.71</v>
      </c>
      <c r="N46" s="70">
        <v>163.89</v>
      </c>
      <c r="O46" s="70">
        <f>M46*N46</f>
        <v>1919.15</v>
      </c>
    </row>
    <row r="47" spans="1:15" s="3" customFormat="1" ht="30" x14ac:dyDescent="0.25">
      <c r="A47" s="33" t="s">
        <v>91</v>
      </c>
      <c r="B47" s="34" t="s">
        <v>79</v>
      </c>
      <c r="C47" s="35" t="s">
        <v>66</v>
      </c>
      <c r="D47" s="35" t="s">
        <v>60</v>
      </c>
      <c r="E47" s="25">
        <v>5.04</v>
      </c>
      <c r="F47" s="16">
        <v>212.53</v>
      </c>
      <c r="G47" s="16">
        <f>E47*F47</f>
        <v>1071.1500000000001</v>
      </c>
      <c r="H47" s="82">
        <v>0</v>
      </c>
      <c r="I47" s="49"/>
      <c r="J47" s="49"/>
      <c r="K47" s="49"/>
      <c r="L47" s="49"/>
      <c r="M47" s="92">
        <f t="shared" si="6"/>
        <v>5.04</v>
      </c>
      <c r="N47" s="70">
        <v>212.53</v>
      </c>
      <c r="O47" s="70">
        <f>M47*N47</f>
        <v>1071.1500000000001</v>
      </c>
    </row>
    <row r="48" spans="1:15" s="3" customFormat="1" ht="60" x14ac:dyDescent="0.25">
      <c r="A48" s="33" t="s">
        <v>92</v>
      </c>
      <c r="B48" s="34" t="s">
        <v>68</v>
      </c>
      <c r="C48" s="35" t="s">
        <v>69</v>
      </c>
      <c r="D48" s="35" t="s">
        <v>60</v>
      </c>
      <c r="E48" s="25">
        <v>16.75</v>
      </c>
      <c r="F48" s="16">
        <v>77.849999999999994</v>
      </c>
      <c r="G48" s="16">
        <f>E48*F48</f>
        <v>1303.99</v>
      </c>
      <c r="H48" s="82">
        <v>0</v>
      </c>
      <c r="I48" s="49"/>
      <c r="J48" s="49"/>
      <c r="K48" s="49"/>
      <c r="L48" s="49"/>
      <c r="M48" s="92">
        <f t="shared" si="6"/>
        <v>16.75</v>
      </c>
      <c r="N48" s="70">
        <v>77.849999999999994</v>
      </c>
      <c r="O48" s="70">
        <f>M48*N48</f>
        <v>1303.99</v>
      </c>
    </row>
    <row r="49" spans="1:17" s="3" customFormat="1" ht="18" customHeight="1" x14ac:dyDescent="0.25">
      <c r="A49" s="27"/>
      <c r="B49" s="46" t="s">
        <v>93</v>
      </c>
      <c r="C49" s="27"/>
      <c r="D49" s="27"/>
      <c r="E49" s="27"/>
      <c r="F49" s="28"/>
      <c r="G49" s="29">
        <f>SUM(G45:G48)</f>
        <v>60141.95</v>
      </c>
      <c r="H49" s="87"/>
      <c r="I49" s="61"/>
      <c r="J49" s="61"/>
      <c r="K49" s="61"/>
      <c r="L49" s="61"/>
      <c r="M49" s="95"/>
      <c r="N49" s="73"/>
      <c r="O49" s="74">
        <f>SUM(O45:O48)</f>
        <v>60141.95</v>
      </c>
    </row>
    <row r="50" spans="1:17" s="3" customFormat="1" ht="15" customHeight="1" x14ac:dyDescent="0.25">
      <c r="A50" s="51" t="s">
        <v>94</v>
      </c>
      <c r="B50" s="51"/>
      <c r="C50" s="18"/>
      <c r="D50" s="51"/>
      <c r="E50" s="51"/>
      <c r="F50" s="52"/>
      <c r="G50" s="52"/>
      <c r="H50" s="88"/>
      <c r="I50" s="62"/>
      <c r="J50" s="62"/>
      <c r="K50" s="62"/>
      <c r="L50" s="62"/>
      <c r="M50" s="96"/>
      <c r="N50" s="75"/>
      <c r="O50" s="75"/>
    </row>
    <row r="51" spans="1:17" s="3" customFormat="1" ht="60" x14ac:dyDescent="0.25">
      <c r="A51" s="33" t="s">
        <v>95</v>
      </c>
      <c r="B51" s="34" t="s">
        <v>18</v>
      </c>
      <c r="C51" s="35" t="s">
        <v>19</v>
      </c>
      <c r="D51" s="35" t="s">
        <v>12</v>
      </c>
      <c r="E51" s="21">
        <v>0.13900000000000001</v>
      </c>
      <c r="F51" s="16">
        <v>24725.95</v>
      </c>
      <c r="G51" s="16">
        <f t="shared" ref="G51:G57" si="7">E51*F51</f>
        <v>3436.91</v>
      </c>
      <c r="H51" s="82">
        <v>0</v>
      </c>
      <c r="I51" s="49"/>
      <c r="J51" s="49"/>
      <c r="K51" s="49"/>
      <c r="L51" s="49"/>
      <c r="M51" s="92">
        <f t="shared" ref="M51:M57" si="8">E51-H51-I51-J51-K51-L51</f>
        <v>0.13900000000000001</v>
      </c>
      <c r="N51" s="70">
        <v>24725.95</v>
      </c>
      <c r="O51" s="70">
        <f t="shared" ref="O51:O57" si="9">M51*N51</f>
        <v>3436.91</v>
      </c>
    </row>
    <row r="52" spans="1:17" s="3" customFormat="1" ht="30" x14ac:dyDescent="0.25">
      <c r="A52" s="33" t="s">
        <v>96</v>
      </c>
      <c r="B52" s="34" t="s">
        <v>21</v>
      </c>
      <c r="C52" s="35" t="s">
        <v>22</v>
      </c>
      <c r="D52" s="35" t="s">
        <v>12</v>
      </c>
      <c r="E52" s="20">
        <v>5.45E-2</v>
      </c>
      <c r="F52" s="16">
        <v>22997.55</v>
      </c>
      <c r="G52" s="16">
        <f t="shared" si="7"/>
        <v>1253.3699999999999</v>
      </c>
      <c r="H52" s="82">
        <v>0</v>
      </c>
      <c r="I52" s="49"/>
      <c r="J52" s="49"/>
      <c r="K52" s="49"/>
      <c r="L52" s="49"/>
      <c r="M52" s="92">
        <f t="shared" si="8"/>
        <v>5.45E-2</v>
      </c>
      <c r="N52" s="70">
        <v>22997.55</v>
      </c>
      <c r="O52" s="70">
        <f t="shared" si="9"/>
        <v>1253.3699999999999</v>
      </c>
    </row>
    <row r="53" spans="1:17" s="3" customFormat="1" ht="30" x14ac:dyDescent="0.25">
      <c r="A53" s="33" t="s">
        <v>97</v>
      </c>
      <c r="B53" s="34" t="s">
        <v>24</v>
      </c>
      <c r="C53" s="35" t="s">
        <v>25</v>
      </c>
      <c r="D53" s="35" t="s">
        <v>12</v>
      </c>
      <c r="E53" s="20">
        <v>5.4100000000000002E-2</v>
      </c>
      <c r="F53" s="16">
        <v>189045.71</v>
      </c>
      <c r="G53" s="16">
        <f t="shared" si="7"/>
        <v>10227.370000000001</v>
      </c>
      <c r="H53" s="82">
        <v>0</v>
      </c>
      <c r="I53" s="49"/>
      <c r="J53" s="49"/>
      <c r="K53" s="49"/>
      <c r="L53" s="49"/>
      <c r="M53" s="92">
        <f t="shared" si="8"/>
        <v>5.4100000000000002E-2</v>
      </c>
      <c r="N53" s="70">
        <v>189045.71</v>
      </c>
      <c r="O53" s="70">
        <f t="shared" si="9"/>
        <v>10227.370000000001</v>
      </c>
    </row>
    <row r="54" spans="1:17" s="3" customFormat="1" ht="30" x14ac:dyDescent="0.25">
      <c r="A54" s="33" t="s">
        <v>98</v>
      </c>
      <c r="B54" s="34" t="s">
        <v>27</v>
      </c>
      <c r="C54" s="35" t="s">
        <v>99</v>
      </c>
      <c r="D54" s="35" t="s">
        <v>29</v>
      </c>
      <c r="E54" s="21">
        <v>6.8170000000000002</v>
      </c>
      <c r="F54" s="16">
        <v>7726.29</v>
      </c>
      <c r="G54" s="16">
        <f t="shared" si="7"/>
        <v>52670.12</v>
      </c>
      <c r="H54" s="82">
        <v>0</v>
      </c>
      <c r="I54" s="49"/>
      <c r="J54" s="49"/>
      <c r="K54" s="49"/>
      <c r="L54" s="49"/>
      <c r="M54" s="92">
        <f t="shared" si="8"/>
        <v>6.8170000000000002</v>
      </c>
      <c r="N54" s="70">
        <v>7726.29</v>
      </c>
      <c r="O54" s="70">
        <f t="shared" si="9"/>
        <v>52670.12</v>
      </c>
    </row>
    <row r="55" spans="1:17" s="3" customFormat="1" ht="45" x14ac:dyDescent="0.25">
      <c r="A55" s="33" t="s">
        <v>100</v>
      </c>
      <c r="B55" s="34" t="s">
        <v>101</v>
      </c>
      <c r="C55" s="35" t="s">
        <v>102</v>
      </c>
      <c r="D55" s="35" t="s">
        <v>103</v>
      </c>
      <c r="E55" s="25">
        <v>0.06</v>
      </c>
      <c r="F55" s="16">
        <v>268960.33</v>
      </c>
      <c r="G55" s="16">
        <f t="shared" si="7"/>
        <v>16137.62</v>
      </c>
      <c r="H55" s="82">
        <v>0</v>
      </c>
      <c r="I55" s="49"/>
      <c r="J55" s="49"/>
      <c r="K55" s="49"/>
      <c r="L55" s="49"/>
      <c r="M55" s="92">
        <f t="shared" si="8"/>
        <v>0.06</v>
      </c>
      <c r="N55" s="70">
        <v>268960.33</v>
      </c>
      <c r="O55" s="70">
        <f t="shared" si="9"/>
        <v>16137.62</v>
      </c>
    </row>
    <row r="56" spans="1:17" s="3" customFormat="1" ht="30" x14ac:dyDescent="0.25">
      <c r="A56" s="33" t="s">
        <v>104</v>
      </c>
      <c r="B56" s="34" t="s">
        <v>105</v>
      </c>
      <c r="C56" s="35" t="s">
        <v>106</v>
      </c>
      <c r="D56" s="35" t="s">
        <v>40</v>
      </c>
      <c r="E56" s="25">
        <v>0.36</v>
      </c>
      <c r="F56" s="16">
        <v>463535.61</v>
      </c>
      <c r="G56" s="16">
        <f t="shared" si="7"/>
        <v>166872.82</v>
      </c>
      <c r="H56" s="82">
        <v>0</v>
      </c>
      <c r="I56" s="49"/>
      <c r="J56" s="49"/>
      <c r="K56" s="49"/>
      <c r="L56" s="49"/>
      <c r="M56" s="92">
        <f t="shared" si="8"/>
        <v>0.36</v>
      </c>
      <c r="N56" s="70">
        <v>463535.61</v>
      </c>
      <c r="O56" s="70">
        <f t="shared" si="9"/>
        <v>166872.82</v>
      </c>
    </row>
    <row r="57" spans="1:17" s="3" customFormat="1" ht="30" x14ac:dyDescent="0.25">
      <c r="A57" s="33" t="s">
        <v>107</v>
      </c>
      <c r="B57" s="34" t="s">
        <v>38</v>
      </c>
      <c r="C57" s="35" t="s">
        <v>106</v>
      </c>
      <c r="D57" s="35" t="s">
        <v>40</v>
      </c>
      <c r="E57" s="21">
        <v>2.9000000000000001E-2</v>
      </c>
      <c r="F57" s="16">
        <v>343465.17</v>
      </c>
      <c r="G57" s="16">
        <f t="shared" si="7"/>
        <v>9960.49</v>
      </c>
      <c r="H57" s="82">
        <v>0</v>
      </c>
      <c r="I57" s="49"/>
      <c r="J57" s="49"/>
      <c r="K57" s="49"/>
      <c r="L57" s="49"/>
      <c r="M57" s="92">
        <f t="shared" si="8"/>
        <v>2.9000000000000001E-2</v>
      </c>
      <c r="N57" s="70">
        <v>343465.17</v>
      </c>
      <c r="O57" s="70">
        <f t="shared" si="9"/>
        <v>9960.49</v>
      </c>
    </row>
    <row r="58" spans="1:17" s="3" customFormat="1" ht="15" customHeight="1" x14ac:dyDescent="0.25">
      <c r="A58" s="45" t="s">
        <v>56</v>
      </c>
      <c r="B58" s="45"/>
      <c r="C58" s="18"/>
      <c r="D58" s="18"/>
      <c r="E58" s="18"/>
      <c r="F58" s="19"/>
      <c r="G58" s="19"/>
      <c r="H58" s="84"/>
      <c r="I58" s="60"/>
      <c r="J58" s="60"/>
      <c r="K58" s="60"/>
      <c r="L58" s="60"/>
      <c r="M58" s="94"/>
      <c r="N58" s="71"/>
      <c r="O58" s="71"/>
    </row>
    <row r="59" spans="1:17" s="3" customFormat="1" ht="75" x14ac:dyDescent="0.25">
      <c r="A59" s="33" t="s">
        <v>108</v>
      </c>
      <c r="B59" s="34" t="s">
        <v>58</v>
      </c>
      <c r="C59" s="38" t="s">
        <v>59</v>
      </c>
      <c r="D59" s="35" t="s">
        <v>60</v>
      </c>
      <c r="E59" s="25">
        <v>24.37</v>
      </c>
      <c r="F59" s="16">
        <v>64.069999999999993</v>
      </c>
      <c r="G59" s="16">
        <f>E59*F59</f>
        <v>1561.39</v>
      </c>
      <c r="H59" s="82">
        <v>0</v>
      </c>
      <c r="I59" s="49"/>
      <c r="J59" s="49"/>
      <c r="K59" s="49"/>
      <c r="L59" s="49"/>
      <c r="M59" s="92">
        <f t="shared" ref="M59:M61" si="10">E59-H59-I59-J59-K59-L59</f>
        <v>24.37</v>
      </c>
      <c r="N59" s="70">
        <v>64.069999999999993</v>
      </c>
      <c r="O59" s="70">
        <f>M59*N59</f>
        <v>1561.39</v>
      </c>
    </row>
    <row r="60" spans="1:17" s="3" customFormat="1" ht="75" x14ac:dyDescent="0.25">
      <c r="A60" s="33" t="s">
        <v>109</v>
      </c>
      <c r="B60" s="34" t="s">
        <v>110</v>
      </c>
      <c r="C60" s="35" t="s">
        <v>63</v>
      </c>
      <c r="D60" s="35" t="s">
        <v>60</v>
      </c>
      <c r="E60" s="25">
        <v>1.05</v>
      </c>
      <c r="F60" s="16">
        <v>163.89</v>
      </c>
      <c r="G60" s="16">
        <f>E60*F60</f>
        <v>172.08</v>
      </c>
      <c r="H60" s="82">
        <v>0</v>
      </c>
      <c r="I60" s="49"/>
      <c r="J60" s="49"/>
      <c r="K60" s="49"/>
      <c r="L60" s="49"/>
      <c r="M60" s="92">
        <f t="shared" si="10"/>
        <v>1.05</v>
      </c>
      <c r="N60" s="70">
        <v>163.89</v>
      </c>
      <c r="O60" s="70">
        <f>M60*N60</f>
        <v>172.08</v>
      </c>
    </row>
    <row r="61" spans="1:17" s="3" customFormat="1" ht="60" x14ac:dyDescent="0.25">
      <c r="A61" s="33" t="s">
        <v>111</v>
      </c>
      <c r="B61" s="34" t="s">
        <v>68</v>
      </c>
      <c r="C61" s="35" t="s">
        <v>69</v>
      </c>
      <c r="D61" s="35" t="s">
        <v>60</v>
      </c>
      <c r="E61" s="25">
        <v>25.42</v>
      </c>
      <c r="F61" s="16">
        <v>77.849999999999994</v>
      </c>
      <c r="G61" s="16">
        <f>E61*F61</f>
        <v>1978.95</v>
      </c>
      <c r="H61" s="82">
        <v>0</v>
      </c>
      <c r="I61" s="49"/>
      <c r="J61" s="49"/>
      <c r="K61" s="49"/>
      <c r="L61" s="49"/>
      <c r="M61" s="92">
        <f t="shared" si="10"/>
        <v>25.42</v>
      </c>
      <c r="N61" s="70">
        <v>77.849999999999994</v>
      </c>
      <c r="O61" s="70">
        <f>M61*N61</f>
        <v>1978.95</v>
      </c>
    </row>
    <row r="62" spans="1:17" s="3" customFormat="1" ht="18" customHeight="1" x14ac:dyDescent="0.25">
      <c r="A62" s="27"/>
      <c r="B62" s="46" t="s">
        <v>112</v>
      </c>
      <c r="C62" s="27"/>
      <c r="D62" s="27"/>
      <c r="E62" s="27"/>
      <c r="F62" s="28"/>
      <c r="G62" s="29">
        <f>SUM(G51:G61)</f>
        <v>264271.12</v>
      </c>
      <c r="H62" s="87"/>
      <c r="I62" s="61"/>
      <c r="J62" s="61"/>
      <c r="K62" s="61"/>
      <c r="L62" s="61"/>
      <c r="M62" s="95"/>
      <c r="N62" s="73"/>
      <c r="O62" s="74">
        <f>SUM(O51:O61)</f>
        <v>264271.12</v>
      </c>
      <c r="Q62" s="13"/>
    </row>
    <row r="63" spans="1:17" s="3" customFormat="1" ht="15" customHeight="1" x14ac:dyDescent="0.25">
      <c r="A63" s="51" t="s">
        <v>113</v>
      </c>
      <c r="B63" s="51"/>
      <c r="C63" s="18"/>
      <c r="D63" s="51"/>
      <c r="E63" s="51"/>
      <c r="F63" s="52"/>
      <c r="G63" s="52"/>
      <c r="H63" s="88"/>
      <c r="I63" s="62"/>
      <c r="J63" s="62"/>
      <c r="K63" s="62"/>
      <c r="L63" s="62"/>
      <c r="M63" s="96"/>
      <c r="N63" s="75"/>
      <c r="O63" s="75"/>
    </row>
    <row r="64" spans="1:17" s="3" customFormat="1" ht="60" x14ac:dyDescent="0.25">
      <c r="A64" s="33" t="s">
        <v>114</v>
      </c>
      <c r="B64" s="34" t="s">
        <v>18</v>
      </c>
      <c r="C64" s="35" t="s">
        <v>19</v>
      </c>
      <c r="D64" s="35" t="s">
        <v>12</v>
      </c>
      <c r="E64" s="20">
        <v>7.2900000000000006E-2</v>
      </c>
      <c r="F64" s="16">
        <v>24725.95</v>
      </c>
      <c r="G64" s="16">
        <f t="shared" ref="G64:G70" si="11">E64*F64</f>
        <v>1802.52</v>
      </c>
      <c r="H64" s="82">
        <v>0</v>
      </c>
      <c r="I64" s="49"/>
      <c r="J64" s="49"/>
      <c r="K64" s="49"/>
      <c r="L64" s="49"/>
      <c r="M64" s="92">
        <f t="shared" ref="M64:M70" si="12">E64-H64-I64-J64-K64-L64</f>
        <v>7.2900000000000006E-2</v>
      </c>
      <c r="N64" s="70">
        <v>24725.95</v>
      </c>
      <c r="O64" s="70">
        <f t="shared" ref="O64:O70" si="13">M64*N64</f>
        <v>1802.52</v>
      </c>
    </row>
    <row r="65" spans="1:15" s="3" customFormat="1" ht="30" x14ac:dyDescent="0.25">
      <c r="A65" s="33" t="s">
        <v>115</v>
      </c>
      <c r="B65" s="34" t="s">
        <v>21</v>
      </c>
      <c r="C65" s="35" t="s">
        <v>22</v>
      </c>
      <c r="D65" s="35" t="s">
        <v>12</v>
      </c>
      <c r="E65" s="20">
        <v>3.2099999999999997E-2</v>
      </c>
      <c r="F65" s="16">
        <v>22997.55</v>
      </c>
      <c r="G65" s="16">
        <f t="shared" si="11"/>
        <v>738.22</v>
      </c>
      <c r="H65" s="82">
        <v>0</v>
      </c>
      <c r="I65" s="49"/>
      <c r="J65" s="49"/>
      <c r="K65" s="49"/>
      <c r="L65" s="49"/>
      <c r="M65" s="92">
        <f t="shared" si="12"/>
        <v>3.2099999999999997E-2</v>
      </c>
      <c r="N65" s="70">
        <v>22997.55</v>
      </c>
      <c r="O65" s="70">
        <f t="shared" si="13"/>
        <v>738.22</v>
      </c>
    </row>
    <row r="66" spans="1:15" s="3" customFormat="1" ht="30" x14ac:dyDescent="0.25">
      <c r="A66" s="33" t="s">
        <v>116</v>
      </c>
      <c r="B66" s="34" t="s">
        <v>24</v>
      </c>
      <c r="C66" s="35" t="s">
        <v>25</v>
      </c>
      <c r="D66" s="35" t="s">
        <v>12</v>
      </c>
      <c r="E66" s="21">
        <v>3.2000000000000001E-2</v>
      </c>
      <c r="F66" s="16">
        <v>189045.71</v>
      </c>
      <c r="G66" s="16">
        <f t="shared" si="11"/>
        <v>6049.46</v>
      </c>
      <c r="H66" s="82">
        <v>0</v>
      </c>
      <c r="I66" s="49"/>
      <c r="J66" s="49"/>
      <c r="K66" s="49"/>
      <c r="L66" s="49"/>
      <c r="M66" s="92">
        <f t="shared" si="12"/>
        <v>3.2000000000000001E-2</v>
      </c>
      <c r="N66" s="70">
        <v>189045.71</v>
      </c>
      <c r="O66" s="70">
        <f t="shared" si="13"/>
        <v>6049.46</v>
      </c>
    </row>
    <row r="67" spans="1:15" s="3" customFormat="1" ht="30" x14ac:dyDescent="0.25">
      <c r="A67" s="33" t="s">
        <v>117</v>
      </c>
      <c r="B67" s="34" t="s">
        <v>27</v>
      </c>
      <c r="C67" s="35" t="s">
        <v>99</v>
      </c>
      <c r="D67" s="35" t="s">
        <v>29</v>
      </c>
      <c r="E67" s="25">
        <v>4.04</v>
      </c>
      <c r="F67" s="16">
        <v>7726.29</v>
      </c>
      <c r="G67" s="16">
        <f t="shared" si="11"/>
        <v>31214.21</v>
      </c>
      <c r="H67" s="82">
        <v>0</v>
      </c>
      <c r="I67" s="49"/>
      <c r="J67" s="49"/>
      <c r="K67" s="49"/>
      <c r="L67" s="49"/>
      <c r="M67" s="92">
        <f t="shared" si="12"/>
        <v>4.04</v>
      </c>
      <c r="N67" s="70">
        <v>7726.29</v>
      </c>
      <c r="O67" s="70">
        <f t="shared" si="13"/>
        <v>31214.21</v>
      </c>
    </row>
    <row r="68" spans="1:15" s="3" customFormat="1" ht="45" x14ac:dyDescent="0.25">
      <c r="A68" s="33" t="s">
        <v>118</v>
      </c>
      <c r="B68" s="34" t="s">
        <v>101</v>
      </c>
      <c r="C68" s="35" t="s">
        <v>102</v>
      </c>
      <c r="D68" s="35" t="s">
        <v>103</v>
      </c>
      <c r="E68" s="25">
        <v>0.06</v>
      </c>
      <c r="F68" s="16">
        <v>268960.33</v>
      </c>
      <c r="G68" s="16">
        <f t="shared" si="11"/>
        <v>16137.62</v>
      </c>
      <c r="H68" s="82">
        <v>0</v>
      </c>
      <c r="I68" s="49"/>
      <c r="J68" s="49"/>
      <c r="K68" s="49"/>
      <c r="L68" s="49"/>
      <c r="M68" s="92">
        <f t="shared" si="12"/>
        <v>0.06</v>
      </c>
      <c r="N68" s="70">
        <v>268960.33</v>
      </c>
      <c r="O68" s="70">
        <f t="shared" si="13"/>
        <v>16137.62</v>
      </c>
    </row>
    <row r="69" spans="1:15" s="3" customFormat="1" ht="30" x14ac:dyDescent="0.25">
      <c r="A69" s="33" t="s">
        <v>119</v>
      </c>
      <c r="B69" s="34" t="s">
        <v>105</v>
      </c>
      <c r="C69" s="35" t="s">
        <v>106</v>
      </c>
      <c r="D69" s="35" t="s">
        <v>40</v>
      </c>
      <c r="E69" s="25">
        <v>0.36</v>
      </c>
      <c r="F69" s="16">
        <v>463535.61</v>
      </c>
      <c r="G69" s="16">
        <f t="shared" si="11"/>
        <v>166872.82</v>
      </c>
      <c r="H69" s="82">
        <v>0</v>
      </c>
      <c r="I69" s="49"/>
      <c r="J69" s="49"/>
      <c r="K69" s="49"/>
      <c r="L69" s="49"/>
      <c r="M69" s="92">
        <f t="shared" si="12"/>
        <v>0.36</v>
      </c>
      <c r="N69" s="70">
        <v>463535.61</v>
      </c>
      <c r="O69" s="70">
        <f t="shared" si="13"/>
        <v>166872.82</v>
      </c>
    </row>
    <row r="70" spans="1:15" s="3" customFormat="1" ht="30" x14ac:dyDescent="0.25">
      <c r="A70" s="33" t="s">
        <v>120</v>
      </c>
      <c r="B70" s="34" t="s">
        <v>38</v>
      </c>
      <c r="C70" s="35" t="s">
        <v>106</v>
      </c>
      <c r="D70" s="35" t="s">
        <v>40</v>
      </c>
      <c r="E70" s="21">
        <v>2.9000000000000001E-2</v>
      </c>
      <c r="F70" s="16">
        <v>343465.17</v>
      </c>
      <c r="G70" s="16">
        <f t="shared" si="11"/>
        <v>9960.49</v>
      </c>
      <c r="H70" s="82">
        <v>0</v>
      </c>
      <c r="I70" s="49"/>
      <c r="J70" s="49"/>
      <c r="K70" s="49"/>
      <c r="L70" s="49"/>
      <c r="M70" s="92">
        <f t="shared" si="12"/>
        <v>2.9000000000000001E-2</v>
      </c>
      <c r="N70" s="70">
        <v>343465.17</v>
      </c>
      <c r="O70" s="70">
        <f t="shared" si="13"/>
        <v>9960.49</v>
      </c>
    </row>
    <row r="71" spans="1:15" s="3" customFormat="1" ht="15" customHeight="1" x14ac:dyDescent="0.25">
      <c r="A71" s="45" t="s">
        <v>56</v>
      </c>
      <c r="B71" s="45"/>
      <c r="C71" s="18"/>
      <c r="D71" s="18"/>
      <c r="E71" s="18"/>
      <c r="F71" s="19"/>
      <c r="G71" s="19"/>
      <c r="H71" s="84"/>
      <c r="I71" s="60"/>
      <c r="J71" s="60"/>
      <c r="K71" s="60"/>
      <c r="L71" s="60"/>
      <c r="M71" s="94"/>
      <c r="N71" s="71"/>
      <c r="O71" s="71"/>
    </row>
    <row r="72" spans="1:15" s="3" customFormat="1" ht="75" x14ac:dyDescent="0.25">
      <c r="A72" s="33" t="s">
        <v>121</v>
      </c>
      <c r="B72" s="34" t="s">
        <v>58</v>
      </c>
      <c r="C72" s="38" t="s">
        <v>59</v>
      </c>
      <c r="D72" s="35" t="s">
        <v>60</v>
      </c>
      <c r="E72" s="25">
        <v>12.71</v>
      </c>
      <c r="F72" s="16">
        <v>64.069999999999993</v>
      </c>
      <c r="G72" s="16">
        <f>E72*F72</f>
        <v>814.33</v>
      </c>
      <c r="H72" s="82">
        <v>0</v>
      </c>
      <c r="I72" s="49"/>
      <c r="J72" s="49"/>
      <c r="K72" s="49"/>
      <c r="L72" s="49"/>
      <c r="M72" s="92">
        <f t="shared" ref="M72:M75" si="14">E72-H72-I72-J72-K72-L72</f>
        <v>12.71</v>
      </c>
      <c r="N72" s="70">
        <v>64.069999999999993</v>
      </c>
      <c r="O72" s="70">
        <f>M72*N72</f>
        <v>814.33</v>
      </c>
    </row>
    <row r="73" spans="1:15" s="3" customFormat="1" ht="75" x14ac:dyDescent="0.25">
      <c r="A73" s="33" t="s">
        <v>122</v>
      </c>
      <c r="B73" s="34" t="s">
        <v>110</v>
      </c>
      <c r="C73" s="35" t="s">
        <v>63</v>
      </c>
      <c r="D73" s="35" t="s">
        <v>60</v>
      </c>
      <c r="E73" s="25">
        <v>1.06</v>
      </c>
      <c r="F73" s="16">
        <v>163.89</v>
      </c>
      <c r="G73" s="16">
        <f>E73*F73</f>
        <v>173.72</v>
      </c>
      <c r="H73" s="82">
        <v>0</v>
      </c>
      <c r="I73" s="49"/>
      <c r="J73" s="49"/>
      <c r="K73" s="49"/>
      <c r="L73" s="49"/>
      <c r="M73" s="92">
        <f t="shared" si="14"/>
        <v>1.06</v>
      </c>
      <c r="N73" s="70">
        <v>163.89</v>
      </c>
      <c r="O73" s="70">
        <f>M73*N73</f>
        <v>173.72</v>
      </c>
    </row>
    <row r="74" spans="1:15" s="3" customFormat="1" ht="60" x14ac:dyDescent="0.25">
      <c r="A74" s="33" t="s">
        <v>123</v>
      </c>
      <c r="B74" s="34" t="s">
        <v>124</v>
      </c>
      <c r="C74" s="35" t="s">
        <v>66</v>
      </c>
      <c r="D74" s="35" t="s">
        <v>60</v>
      </c>
      <c r="E74" s="48">
        <v>0.2</v>
      </c>
      <c r="F74" s="16">
        <v>212.53</v>
      </c>
      <c r="G74" s="16">
        <f>E74*F74</f>
        <v>42.51</v>
      </c>
      <c r="H74" s="82">
        <v>0</v>
      </c>
      <c r="I74" s="49"/>
      <c r="J74" s="49"/>
      <c r="K74" s="49"/>
      <c r="L74" s="49"/>
      <c r="M74" s="92">
        <f t="shared" si="14"/>
        <v>0.2</v>
      </c>
      <c r="N74" s="70">
        <v>212.53</v>
      </c>
      <c r="O74" s="70">
        <f>M74*N74</f>
        <v>42.51</v>
      </c>
    </row>
    <row r="75" spans="1:15" s="3" customFormat="1" ht="60" x14ac:dyDescent="0.25">
      <c r="A75" s="33" t="s">
        <v>125</v>
      </c>
      <c r="B75" s="34" t="s">
        <v>68</v>
      </c>
      <c r="C75" s="35" t="s">
        <v>69</v>
      </c>
      <c r="D75" s="35" t="s">
        <v>60</v>
      </c>
      <c r="E75" s="25">
        <v>13.97</v>
      </c>
      <c r="F75" s="16">
        <v>77.849999999999994</v>
      </c>
      <c r="G75" s="16">
        <f>E75*F75</f>
        <v>1087.56</v>
      </c>
      <c r="H75" s="82">
        <v>0</v>
      </c>
      <c r="I75" s="49"/>
      <c r="J75" s="49"/>
      <c r="K75" s="49"/>
      <c r="L75" s="49"/>
      <c r="M75" s="92">
        <f t="shared" si="14"/>
        <v>13.97</v>
      </c>
      <c r="N75" s="70">
        <v>77.849999999999994</v>
      </c>
      <c r="O75" s="70">
        <f>M75*N75</f>
        <v>1087.56</v>
      </c>
    </row>
    <row r="76" spans="1:15" s="3" customFormat="1" ht="18" customHeight="1" x14ac:dyDescent="0.25">
      <c r="A76" s="27"/>
      <c r="B76" s="46" t="s">
        <v>126</v>
      </c>
      <c r="C76" s="27"/>
      <c r="D76" s="27"/>
      <c r="E76" s="27"/>
      <c r="F76" s="28"/>
      <c r="G76" s="29">
        <f>SUM(G64:G75)</f>
        <v>234893.46</v>
      </c>
      <c r="H76" s="87"/>
      <c r="I76" s="61"/>
      <c r="J76" s="61"/>
      <c r="K76" s="61"/>
      <c r="L76" s="61"/>
      <c r="M76" s="95"/>
      <c r="N76" s="73"/>
      <c r="O76" s="74">
        <f>SUM(O64:O75)</f>
        <v>234893.46</v>
      </c>
    </row>
    <row r="77" spans="1:15" s="3" customFormat="1" ht="15" customHeight="1" x14ac:dyDescent="0.25">
      <c r="A77" s="51" t="s">
        <v>127</v>
      </c>
      <c r="B77" s="51"/>
      <c r="C77" s="18"/>
      <c r="D77" s="51"/>
      <c r="E77" s="51"/>
      <c r="F77" s="52"/>
      <c r="G77" s="52"/>
      <c r="H77" s="88"/>
      <c r="I77" s="62"/>
      <c r="J77" s="62"/>
      <c r="K77" s="62"/>
      <c r="L77" s="62"/>
      <c r="M77" s="96"/>
      <c r="N77" s="75"/>
      <c r="O77" s="75"/>
    </row>
    <row r="78" spans="1:15" s="3" customFormat="1" ht="45" x14ac:dyDescent="0.25">
      <c r="A78" s="33" t="s">
        <v>128</v>
      </c>
      <c r="B78" s="34" t="s">
        <v>73</v>
      </c>
      <c r="C78" s="35" t="s">
        <v>74</v>
      </c>
      <c r="D78" s="35" t="s">
        <v>75</v>
      </c>
      <c r="E78" s="24">
        <v>1</v>
      </c>
      <c r="F78" s="16">
        <v>55847.66</v>
      </c>
      <c r="G78" s="16">
        <f t="shared" ref="G78:G93" si="15">E78*F78</f>
        <v>55847.66</v>
      </c>
      <c r="H78" s="82">
        <v>0</v>
      </c>
      <c r="I78" s="49"/>
      <c r="J78" s="49"/>
      <c r="K78" s="49"/>
      <c r="L78" s="49"/>
      <c r="M78" s="92">
        <f t="shared" ref="M78:M93" si="16">E78-H78-I78-J78-K78-L78</f>
        <v>1</v>
      </c>
      <c r="N78" s="70">
        <v>55847.66</v>
      </c>
      <c r="O78" s="70">
        <f t="shared" ref="O78:O93" si="17">M78*N78</f>
        <v>55847.66</v>
      </c>
    </row>
    <row r="79" spans="1:15" s="3" customFormat="1" ht="60" x14ac:dyDescent="0.25">
      <c r="A79" s="33" t="s">
        <v>129</v>
      </c>
      <c r="B79" s="34" t="s">
        <v>18</v>
      </c>
      <c r="C79" s="35" t="s">
        <v>19</v>
      </c>
      <c r="D79" s="35" t="s">
        <v>12</v>
      </c>
      <c r="E79" s="21">
        <v>0.25800000000000001</v>
      </c>
      <c r="F79" s="16">
        <v>24725.95</v>
      </c>
      <c r="G79" s="16">
        <f t="shared" si="15"/>
        <v>6379.3</v>
      </c>
      <c r="H79" s="82">
        <v>0</v>
      </c>
      <c r="I79" s="49"/>
      <c r="J79" s="49"/>
      <c r="K79" s="49"/>
      <c r="L79" s="49"/>
      <c r="M79" s="92">
        <f t="shared" si="16"/>
        <v>0.25800000000000001</v>
      </c>
      <c r="N79" s="70">
        <v>24725.95</v>
      </c>
      <c r="O79" s="70">
        <f t="shared" si="17"/>
        <v>6379.3</v>
      </c>
    </row>
    <row r="80" spans="1:15" s="3" customFormat="1" ht="30" x14ac:dyDescent="0.25">
      <c r="A80" s="33" t="s">
        <v>130</v>
      </c>
      <c r="B80" s="34" t="s">
        <v>21</v>
      </c>
      <c r="C80" s="35" t="s">
        <v>22</v>
      </c>
      <c r="D80" s="35" t="s">
        <v>12</v>
      </c>
      <c r="E80" s="20">
        <v>0.1237</v>
      </c>
      <c r="F80" s="16">
        <v>22997.55</v>
      </c>
      <c r="G80" s="16">
        <f t="shared" si="15"/>
        <v>2844.8</v>
      </c>
      <c r="H80" s="82">
        <v>0</v>
      </c>
      <c r="I80" s="49"/>
      <c r="J80" s="49"/>
      <c r="K80" s="49"/>
      <c r="L80" s="49"/>
      <c r="M80" s="92">
        <f t="shared" si="16"/>
        <v>0.1237</v>
      </c>
      <c r="N80" s="70">
        <v>22997.55</v>
      </c>
      <c r="O80" s="70">
        <f t="shared" si="17"/>
        <v>2844.8</v>
      </c>
    </row>
    <row r="81" spans="1:15" s="3" customFormat="1" ht="30" x14ac:dyDescent="0.25">
      <c r="A81" s="33" t="s">
        <v>131</v>
      </c>
      <c r="B81" s="34" t="s">
        <v>24</v>
      </c>
      <c r="C81" s="35" t="s">
        <v>25</v>
      </c>
      <c r="D81" s="35" t="s">
        <v>12</v>
      </c>
      <c r="E81" s="21">
        <v>0.124</v>
      </c>
      <c r="F81" s="16">
        <v>189045.71</v>
      </c>
      <c r="G81" s="16">
        <f t="shared" si="15"/>
        <v>23441.67</v>
      </c>
      <c r="H81" s="82">
        <v>0</v>
      </c>
      <c r="I81" s="49"/>
      <c r="J81" s="49"/>
      <c r="K81" s="49"/>
      <c r="L81" s="49"/>
      <c r="M81" s="92">
        <f t="shared" si="16"/>
        <v>0.124</v>
      </c>
      <c r="N81" s="70">
        <v>189045.71</v>
      </c>
      <c r="O81" s="70">
        <f t="shared" si="17"/>
        <v>23441.67</v>
      </c>
    </row>
    <row r="82" spans="1:15" s="3" customFormat="1" ht="30" x14ac:dyDescent="0.25">
      <c r="A82" s="33" t="s">
        <v>132</v>
      </c>
      <c r="B82" s="34" t="s">
        <v>27</v>
      </c>
      <c r="C82" s="35" t="s">
        <v>99</v>
      </c>
      <c r="D82" s="35" t="s">
        <v>29</v>
      </c>
      <c r="E82" s="25">
        <v>15.62</v>
      </c>
      <c r="F82" s="16">
        <v>7726.29</v>
      </c>
      <c r="G82" s="16">
        <f t="shared" si="15"/>
        <v>120684.65</v>
      </c>
      <c r="H82" s="82">
        <v>0</v>
      </c>
      <c r="I82" s="49"/>
      <c r="J82" s="49"/>
      <c r="K82" s="49"/>
      <c r="L82" s="49"/>
      <c r="M82" s="92">
        <f t="shared" si="16"/>
        <v>15.62</v>
      </c>
      <c r="N82" s="70">
        <v>7726.29</v>
      </c>
      <c r="O82" s="70">
        <f t="shared" si="17"/>
        <v>120684.65</v>
      </c>
    </row>
    <row r="83" spans="1:15" s="3" customFormat="1" ht="60" x14ac:dyDescent="0.25">
      <c r="A83" s="33" t="s">
        <v>133</v>
      </c>
      <c r="B83" s="34" t="s">
        <v>134</v>
      </c>
      <c r="C83" s="35" t="s">
        <v>135</v>
      </c>
      <c r="D83" s="35" t="s">
        <v>75</v>
      </c>
      <c r="E83" s="24">
        <v>1</v>
      </c>
      <c r="F83" s="16">
        <v>257393.25</v>
      </c>
      <c r="G83" s="16">
        <f t="shared" si="15"/>
        <v>257393.25</v>
      </c>
      <c r="H83" s="82">
        <v>0</v>
      </c>
      <c r="I83" s="49"/>
      <c r="J83" s="49"/>
      <c r="K83" s="49"/>
      <c r="L83" s="49"/>
      <c r="M83" s="92">
        <f t="shared" si="16"/>
        <v>1</v>
      </c>
      <c r="N83" s="70">
        <v>257393.25</v>
      </c>
      <c r="O83" s="70">
        <f t="shared" si="17"/>
        <v>257393.25</v>
      </c>
    </row>
    <row r="84" spans="1:15" s="3" customFormat="1" ht="30" x14ac:dyDescent="0.25">
      <c r="A84" s="33" t="s">
        <v>136</v>
      </c>
      <c r="B84" s="34" t="s">
        <v>137</v>
      </c>
      <c r="C84" s="35" t="s">
        <v>138</v>
      </c>
      <c r="D84" s="35" t="s">
        <v>139</v>
      </c>
      <c r="E84" s="24">
        <v>1</v>
      </c>
      <c r="F84" s="16">
        <v>2073752.67</v>
      </c>
      <c r="G84" s="16">
        <f t="shared" si="15"/>
        <v>2073752.67</v>
      </c>
      <c r="H84" s="82">
        <v>0</v>
      </c>
      <c r="I84" s="49"/>
      <c r="J84" s="49"/>
      <c r="K84" s="49"/>
      <c r="L84" s="49"/>
      <c r="M84" s="92">
        <f t="shared" si="16"/>
        <v>1</v>
      </c>
      <c r="N84" s="70">
        <v>2073752.67</v>
      </c>
      <c r="O84" s="70">
        <f t="shared" si="17"/>
        <v>2073752.67</v>
      </c>
    </row>
    <row r="85" spans="1:15" s="3" customFormat="1" ht="30" x14ac:dyDescent="0.25">
      <c r="A85" s="33" t="s">
        <v>140</v>
      </c>
      <c r="B85" s="34" t="s">
        <v>141</v>
      </c>
      <c r="C85" s="35" t="s">
        <v>142</v>
      </c>
      <c r="D85" s="35" t="s">
        <v>139</v>
      </c>
      <c r="E85" s="24">
        <v>1</v>
      </c>
      <c r="F85" s="16">
        <v>4471529.21</v>
      </c>
      <c r="G85" s="16">
        <f t="shared" si="15"/>
        <v>4471529.21</v>
      </c>
      <c r="H85" s="82">
        <v>0</v>
      </c>
      <c r="I85" s="49"/>
      <c r="J85" s="49"/>
      <c r="K85" s="49"/>
      <c r="L85" s="49"/>
      <c r="M85" s="92">
        <f t="shared" si="16"/>
        <v>1</v>
      </c>
      <c r="N85" s="70">
        <v>4471529.21</v>
      </c>
      <c r="O85" s="70">
        <f t="shared" si="17"/>
        <v>4471529.21</v>
      </c>
    </row>
    <row r="86" spans="1:15" s="3" customFormat="1" ht="60" x14ac:dyDescent="0.25">
      <c r="A86" s="33" t="s">
        <v>143</v>
      </c>
      <c r="B86" s="34" t="s">
        <v>144</v>
      </c>
      <c r="C86" s="35" t="s">
        <v>145</v>
      </c>
      <c r="D86" s="35" t="s">
        <v>33</v>
      </c>
      <c r="E86" s="24">
        <v>1</v>
      </c>
      <c r="F86" s="16">
        <v>46162.87</v>
      </c>
      <c r="G86" s="16">
        <f t="shared" si="15"/>
        <v>46162.87</v>
      </c>
      <c r="H86" s="82">
        <v>0</v>
      </c>
      <c r="I86" s="49"/>
      <c r="J86" s="49"/>
      <c r="K86" s="49"/>
      <c r="L86" s="49"/>
      <c r="M86" s="92">
        <f t="shared" si="16"/>
        <v>1</v>
      </c>
      <c r="N86" s="70">
        <v>46162.87</v>
      </c>
      <c r="O86" s="70">
        <f t="shared" si="17"/>
        <v>46162.87</v>
      </c>
    </row>
    <row r="87" spans="1:15" s="3" customFormat="1" ht="30" x14ac:dyDescent="0.25">
      <c r="A87" s="33" t="s">
        <v>146</v>
      </c>
      <c r="B87" s="34" t="s">
        <v>147</v>
      </c>
      <c r="C87" s="35" t="s">
        <v>148</v>
      </c>
      <c r="D87" s="35" t="s">
        <v>33</v>
      </c>
      <c r="E87" s="24">
        <v>2</v>
      </c>
      <c r="F87" s="16">
        <v>54541.01</v>
      </c>
      <c r="G87" s="16">
        <f t="shared" si="15"/>
        <v>109082.02</v>
      </c>
      <c r="H87" s="82">
        <v>0</v>
      </c>
      <c r="I87" s="49"/>
      <c r="J87" s="49"/>
      <c r="K87" s="49"/>
      <c r="L87" s="49"/>
      <c r="M87" s="92">
        <f t="shared" si="16"/>
        <v>2</v>
      </c>
      <c r="N87" s="70">
        <v>54541.01</v>
      </c>
      <c r="O87" s="70">
        <f t="shared" si="17"/>
        <v>109082.02</v>
      </c>
    </row>
    <row r="88" spans="1:15" s="3" customFormat="1" ht="45" x14ac:dyDescent="0.25">
      <c r="A88" s="33" t="s">
        <v>149</v>
      </c>
      <c r="B88" s="34" t="s">
        <v>150</v>
      </c>
      <c r="C88" s="35" t="s">
        <v>151</v>
      </c>
      <c r="D88" s="35" t="s">
        <v>33</v>
      </c>
      <c r="E88" s="24">
        <v>1</v>
      </c>
      <c r="F88" s="16">
        <v>194945.69</v>
      </c>
      <c r="G88" s="16">
        <f t="shared" si="15"/>
        <v>194945.69</v>
      </c>
      <c r="H88" s="82">
        <v>0</v>
      </c>
      <c r="I88" s="49"/>
      <c r="J88" s="49"/>
      <c r="K88" s="49"/>
      <c r="L88" s="49"/>
      <c r="M88" s="92">
        <f t="shared" si="16"/>
        <v>1</v>
      </c>
      <c r="N88" s="70">
        <v>194945.69</v>
      </c>
      <c r="O88" s="70">
        <f t="shared" si="17"/>
        <v>194945.69</v>
      </c>
    </row>
    <row r="89" spans="1:15" s="3" customFormat="1" ht="30" x14ac:dyDescent="0.25">
      <c r="A89" s="33" t="s">
        <v>152</v>
      </c>
      <c r="B89" s="34" t="s">
        <v>153</v>
      </c>
      <c r="C89" s="35" t="s">
        <v>106</v>
      </c>
      <c r="D89" s="35" t="s">
        <v>33</v>
      </c>
      <c r="E89" s="24">
        <v>1</v>
      </c>
      <c r="F89" s="16">
        <v>5195.1899999999996</v>
      </c>
      <c r="G89" s="16">
        <f t="shared" si="15"/>
        <v>5195.1899999999996</v>
      </c>
      <c r="H89" s="82">
        <v>0</v>
      </c>
      <c r="I89" s="49"/>
      <c r="J89" s="49"/>
      <c r="K89" s="49"/>
      <c r="L89" s="49"/>
      <c r="M89" s="92">
        <f t="shared" si="16"/>
        <v>1</v>
      </c>
      <c r="N89" s="70">
        <v>5195.1899999999996</v>
      </c>
      <c r="O89" s="70">
        <f t="shared" si="17"/>
        <v>5195.1899999999996</v>
      </c>
    </row>
    <row r="90" spans="1:15" s="3" customFormat="1" ht="45" x14ac:dyDescent="0.25">
      <c r="A90" s="33" t="s">
        <v>154</v>
      </c>
      <c r="B90" s="34" t="s">
        <v>101</v>
      </c>
      <c r="C90" s="35" t="s">
        <v>102</v>
      </c>
      <c r="D90" s="35" t="s">
        <v>103</v>
      </c>
      <c r="E90" s="25">
        <v>0.06</v>
      </c>
      <c r="F90" s="16">
        <v>268960.33</v>
      </c>
      <c r="G90" s="16">
        <f t="shared" si="15"/>
        <v>16137.62</v>
      </c>
      <c r="H90" s="82">
        <v>0</v>
      </c>
      <c r="I90" s="49"/>
      <c r="J90" s="49"/>
      <c r="K90" s="49"/>
      <c r="L90" s="49"/>
      <c r="M90" s="92">
        <f t="shared" si="16"/>
        <v>0.06</v>
      </c>
      <c r="N90" s="70">
        <v>268960.33</v>
      </c>
      <c r="O90" s="70">
        <f t="shared" si="17"/>
        <v>16137.62</v>
      </c>
    </row>
    <row r="91" spans="1:15" s="3" customFormat="1" ht="30" x14ac:dyDescent="0.25">
      <c r="A91" s="33" t="s">
        <v>155</v>
      </c>
      <c r="B91" s="34" t="s">
        <v>105</v>
      </c>
      <c r="C91" s="35" t="s">
        <v>106</v>
      </c>
      <c r="D91" s="35" t="s">
        <v>40</v>
      </c>
      <c r="E91" s="25">
        <v>0.36</v>
      </c>
      <c r="F91" s="16">
        <v>463535.61</v>
      </c>
      <c r="G91" s="16">
        <f t="shared" si="15"/>
        <v>166872.82</v>
      </c>
      <c r="H91" s="82">
        <v>0</v>
      </c>
      <c r="I91" s="49"/>
      <c r="J91" s="49"/>
      <c r="K91" s="49"/>
      <c r="L91" s="49"/>
      <c r="M91" s="92">
        <f t="shared" si="16"/>
        <v>0.36</v>
      </c>
      <c r="N91" s="70">
        <v>463535.61</v>
      </c>
      <c r="O91" s="70">
        <f t="shared" si="17"/>
        <v>166872.82</v>
      </c>
    </row>
    <row r="92" spans="1:15" s="3" customFormat="1" ht="30" x14ac:dyDescent="0.25">
      <c r="A92" s="33" t="s">
        <v>156</v>
      </c>
      <c r="B92" s="34" t="s">
        <v>38</v>
      </c>
      <c r="C92" s="35" t="s">
        <v>106</v>
      </c>
      <c r="D92" s="35" t="s">
        <v>40</v>
      </c>
      <c r="E92" s="21">
        <v>2.9000000000000001E-2</v>
      </c>
      <c r="F92" s="16">
        <v>343465.17</v>
      </c>
      <c r="G92" s="16">
        <f t="shared" si="15"/>
        <v>9960.49</v>
      </c>
      <c r="H92" s="82">
        <v>0</v>
      </c>
      <c r="I92" s="49"/>
      <c r="J92" s="49"/>
      <c r="K92" s="49"/>
      <c r="L92" s="49"/>
      <c r="M92" s="92">
        <f t="shared" si="16"/>
        <v>2.9000000000000001E-2</v>
      </c>
      <c r="N92" s="70">
        <v>343465.17</v>
      </c>
      <c r="O92" s="70">
        <f t="shared" si="17"/>
        <v>9960.49</v>
      </c>
    </row>
    <row r="93" spans="1:15" s="3" customFormat="1" ht="45" x14ac:dyDescent="0.25">
      <c r="A93" s="33" t="s">
        <v>157</v>
      </c>
      <c r="B93" s="34" t="s">
        <v>158</v>
      </c>
      <c r="C93" s="35" t="s">
        <v>159</v>
      </c>
      <c r="D93" s="35" t="s">
        <v>55</v>
      </c>
      <c r="E93" s="20">
        <v>1.3299999999999999E-2</v>
      </c>
      <c r="F93" s="16">
        <v>3239779.31</v>
      </c>
      <c r="G93" s="16">
        <f t="shared" si="15"/>
        <v>43089.06</v>
      </c>
      <c r="H93" s="82">
        <v>0</v>
      </c>
      <c r="I93" s="49"/>
      <c r="J93" s="49"/>
      <c r="K93" s="49"/>
      <c r="L93" s="49"/>
      <c r="M93" s="92">
        <f t="shared" si="16"/>
        <v>1.3299999999999999E-2</v>
      </c>
      <c r="N93" s="70">
        <v>3240083</v>
      </c>
      <c r="O93" s="70">
        <f t="shared" si="17"/>
        <v>43093.1</v>
      </c>
    </row>
    <row r="94" spans="1:15" s="3" customFormat="1" ht="15" customHeight="1" x14ac:dyDescent="0.25">
      <c r="A94" s="45" t="s">
        <v>56</v>
      </c>
      <c r="B94" s="45"/>
      <c r="C94" s="18"/>
      <c r="D94" s="18"/>
      <c r="E94" s="18"/>
      <c r="F94" s="19"/>
      <c r="G94" s="19"/>
      <c r="H94" s="84"/>
      <c r="I94" s="60"/>
      <c r="J94" s="60"/>
      <c r="K94" s="60"/>
      <c r="L94" s="60"/>
      <c r="M94" s="94"/>
      <c r="N94" s="71"/>
      <c r="O94" s="71"/>
    </row>
    <row r="95" spans="1:15" s="3" customFormat="1" ht="75" x14ac:dyDescent="0.25">
      <c r="A95" s="33" t="s">
        <v>160</v>
      </c>
      <c r="B95" s="34" t="s">
        <v>58</v>
      </c>
      <c r="C95" s="38" t="s">
        <v>59</v>
      </c>
      <c r="D95" s="35" t="s">
        <v>60</v>
      </c>
      <c r="E95" s="48">
        <v>45.2</v>
      </c>
      <c r="F95" s="16">
        <v>64.069999999999993</v>
      </c>
      <c r="G95" s="16">
        <f>E95*F95</f>
        <v>2895.96</v>
      </c>
      <c r="H95" s="82">
        <v>0</v>
      </c>
      <c r="I95" s="49"/>
      <c r="J95" s="49"/>
      <c r="K95" s="49"/>
      <c r="L95" s="49"/>
      <c r="M95" s="92">
        <f t="shared" ref="M95:M98" si="18">E95-H95-I95-J95-K95-L95</f>
        <v>45.2</v>
      </c>
      <c r="N95" s="70">
        <v>64.069999999999993</v>
      </c>
      <c r="O95" s="70">
        <f>M95*N95</f>
        <v>2895.96</v>
      </c>
    </row>
    <row r="96" spans="1:15" s="3" customFormat="1" ht="75" x14ac:dyDescent="0.25">
      <c r="A96" s="33" t="s">
        <v>161</v>
      </c>
      <c r="B96" s="34" t="s">
        <v>110</v>
      </c>
      <c r="C96" s="35" t="s">
        <v>63</v>
      </c>
      <c r="D96" s="35" t="s">
        <v>60</v>
      </c>
      <c r="E96" s="48">
        <v>9.9</v>
      </c>
      <c r="F96" s="16">
        <v>163.89</v>
      </c>
      <c r="G96" s="16">
        <f>E96*F96</f>
        <v>1622.51</v>
      </c>
      <c r="H96" s="82">
        <v>0</v>
      </c>
      <c r="I96" s="49"/>
      <c r="J96" s="49"/>
      <c r="K96" s="49"/>
      <c r="L96" s="49"/>
      <c r="M96" s="92">
        <f t="shared" si="18"/>
        <v>9.9</v>
      </c>
      <c r="N96" s="70">
        <v>163.89</v>
      </c>
      <c r="O96" s="70">
        <f>M96*N96</f>
        <v>1622.51</v>
      </c>
    </row>
    <row r="97" spans="1:15" s="3" customFormat="1" ht="60" x14ac:dyDescent="0.25">
      <c r="A97" s="33" t="s">
        <v>162</v>
      </c>
      <c r="B97" s="34" t="s">
        <v>124</v>
      </c>
      <c r="C97" s="35" t="s">
        <v>66</v>
      </c>
      <c r="D97" s="35" t="s">
        <v>60</v>
      </c>
      <c r="E97" s="24">
        <v>5</v>
      </c>
      <c r="F97" s="16">
        <v>212.53</v>
      </c>
      <c r="G97" s="16">
        <f>E97*F97</f>
        <v>1062.6500000000001</v>
      </c>
      <c r="H97" s="82">
        <v>0</v>
      </c>
      <c r="I97" s="49"/>
      <c r="J97" s="49"/>
      <c r="K97" s="49"/>
      <c r="L97" s="49"/>
      <c r="M97" s="92">
        <f t="shared" si="18"/>
        <v>5</v>
      </c>
      <c r="N97" s="70">
        <v>212.53</v>
      </c>
      <c r="O97" s="70">
        <f>M97*N97</f>
        <v>1062.6500000000001</v>
      </c>
    </row>
    <row r="98" spans="1:15" s="3" customFormat="1" ht="60" x14ac:dyDescent="0.25">
      <c r="A98" s="33" t="s">
        <v>163</v>
      </c>
      <c r="B98" s="34" t="s">
        <v>68</v>
      </c>
      <c r="C98" s="35" t="s">
        <v>69</v>
      </c>
      <c r="D98" s="35" t="s">
        <v>60</v>
      </c>
      <c r="E98" s="48">
        <v>60.1</v>
      </c>
      <c r="F98" s="16">
        <v>77.849999999999994</v>
      </c>
      <c r="G98" s="16">
        <f>E98*F98</f>
        <v>4678.79</v>
      </c>
      <c r="H98" s="82">
        <v>0</v>
      </c>
      <c r="I98" s="49"/>
      <c r="J98" s="49"/>
      <c r="K98" s="49"/>
      <c r="L98" s="49"/>
      <c r="M98" s="92">
        <f t="shared" si="18"/>
        <v>60.1</v>
      </c>
      <c r="N98" s="70">
        <v>77.849999999999994</v>
      </c>
      <c r="O98" s="70">
        <f>M98*N98</f>
        <v>4678.79</v>
      </c>
    </row>
    <row r="99" spans="1:15" s="3" customFormat="1" ht="18" customHeight="1" x14ac:dyDescent="0.25">
      <c r="A99" s="27"/>
      <c r="B99" s="46" t="s">
        <v>164</v>
      </c>
      <c r="C99" s="27"/>
      <c r="D99" s="27"/>
      <c r="E99" s="27"/>
      <c r="F99" s="28"/>
      <c r="G99" s="29">
        <f>SUM(G78:G98)</f>
        <v>7613578.8799999999</v>
      </c>
      <c r="H99" s="87"/>
      <c r="I99" s="61"/>
      <c r="J99" s="61"/>
      <c r="K99" s="61"/>
      <c r="L99" s="61"/>
      <c r="M99" s="95"/>
      <c r="N99" s="73"/>
      <c r="O99" s="74">
        <f>SUM(O78:O98)</f>
        <v>7613582.9199999999</v>
      </c>
    </row>
    <row r="100" spans="1:15" s="3" customFormat="1" ht="15" customHeight="1" x14ac:dyDescent="0.25">
      <c r="A100" s="51" t="s">
        <v>165</v>
      </c>
      <c r="B100" s="51"/>
      <c r="C100" s="18"/>
      <c r="D100" s="51"/>
      <c r="E100" s="51"/>
      <c r="F100" s="52"/>
      <c r="G100" s="52"/>
      <c r="H100" s="88"/>
      <c r="I100" s="62"/>
      <c r="J100" s="62"/>
      <c r="K100" s="62"/>
      <c r="L100" s="62"/>
      <c r="M100" s="96"/>
      <c r="N100" s="75"/>
      <c r="O100" s="75"/>
    </row>
    <row r="101" spans="1:15" s="3" customFormat="1" ht="60" x14ac:dyDescent="0.25">
      <c r="A101" s="33" t="s">
        <v>166</v>
      </c>
      <c r="B101" s="34" t="s">
        <v>18</v>
      </c>
      <c r="C101" s="35" t="s">
        <v>19</v>
      </c>
      <c r="D101" s="35" t="s">
        <v>12</v>
      </c>
      <c r="E101" s="25">
        <v>0.01</v>
      </c>
      <c r="F101" s="16">
        <v>24725.95</v>
      </c>
      <c r="G101" s="16">
        <f t="shared" ref="G101:G107" si="19">E101*F101</f>
        <v>247.26</v>
      </c>
      <c r="H101" s="82">
        <v>0</v>
      </c>
      <c r="I101" s="49"/>
      <c r="J101" s="49"/>
      <c r="K101" s="49"/>
      <c r="L101" s="49"/>
      <c r="M101" s="92">
        <f t="shared" ref="M101:M107" si="20">E101-H101-I101-J101-K101-L101</f>
        <v>0.01</v>
      </c>
      <c r="N101" s="70">
        <v>24725.95</v>
      </c>
      <c r="O101" s="70">
        <f t="shared" ref="O101:O107" si="21">M101*N101</f>
        <v>247.26</v>
      </c>
    </row>
    <row r="102" spans="1:15" s="3" customFormat="1" ht="30" x14ac:dyDescent="0.25">
      <c r="A102" s="33" t="s">
        <v>167</v>
      </c>
      <c r="B102" s="34" t="s">
        <v>21</v>
      </c>
      <c r="C102" s="35" t="s">
        <v>22</v>
      </c>
      <c r="D102" s="35" t="s">
        <v>12</v>
      </c>
      <c r="E102" s="20">
        <v>4.5999999999999999E-3</v>
      </c>
      <c r="F102" s="16">
        <v>22997.55</v>
      </c>
      <c r="G102" s="16">
        <f t="shared" si="19"/>
        <v>105.79</v>
      </c>
      <c r="H102" s="82">
        <v>0</v>
      </c>
      <c r="I102" s="49"/>
      <c r="J102" s="49"/>
      <c r="K102" s="49"/>
      <c r="L102" s="49"/>
      <c r="M102" s="92">
        <f t="shared" si="20"/>
        <v>4.5999999999999999E-3</v>
      </c>
      <c r="N102" s="70">
        <v>22997.55</v>
      </c>
      <c r="O102" s="70">
        <f t="shared" si="21"/>
        <v>105.79</v>
      </c>
    </row>
    <row r="103" spans="1:15" s="3" customFormat="1" ht="30" x14ac:dyDescent="0.25">
      <c r="A103" s="33" t="s">
        <v>168</v>
      </c>
      <c r="B103" s="34" t="s">
        <v>24</v>
      </c>
      <c r="C103" s="35" t="s">
        <v>25</v>
      </c>
      <c r="D103" s="35" t="s">
        <v>12</v>
      </c>
      <c r="E103" s="20">
        <v>4.4000000000000003E-3</v>
      </c>
      <c r="F103" s="16">
        <v>189045.71</v>
      </c>
      <c r="G103" s="16">
        <f t="shared" si="19"/>
        <v>831.8</v>
      </c>
      <c r="H103" s="82">
        <v>0</v>
      </c>
      <c r="I103" s="49"/>
      <c r="J103" s="49"/>
      <c r="K103" s="49"/>
      <c r="L103" s="49"/>
      <c r="M103" s="92">
        <f t="shared" si="20"/>
        <v>4.4000000000000003E-3</v>
      </c>
      <c r="N103" s="70">
        <v>189045.71</v>
      </c>
      <c r="O103" s="70">
        <f t="shared" si="21"/>
        <v>831.8</v>
      </c>
    </row>
    <row r="104" spans="1:15" s="3" customFormat="1" ht="30" x14ac:dyDescent="0.25">
      <c r="A104" s="33" t="s">
        <v>169</v>
      </c>
      <c r="B104" s="34" t="s">
        <v>27</v>
      </c>
      <c r="C104" s="35" t="s">
        <v>99</v>
      </c>
      <c r="D104" s="35" t="s">
        <v>29</v>
      </c>
      <c r="E104" s="25">
        <v>2.57</v>
      </c>
      <c r="F104" s="16">
        <v>7726.29</v>
      </c>
      <c r="G104" s="16">
        <f t="shared" si="19"/>
        <v>19856.57</v>
      </c>
      <c r="H104" s="82">
        <v>0</v>
      </c>
      <c r="I104" s="49"/>
      <c r="J104" s="49"/>
      <c r="K104" s="49"/>
      <c r="L104" s="49"/>
      <c r="M104" s="92">
        <f t="shared" si="20"/>
        <v>2.57</v>
      </c>
      <c r="N104" s="70">
        <v>7726.29</v>
      </c>
      <c r="O104" s="70">
        <f t="shared" si="21"/>
        <v>19856.57</v>
      </c>
    </row>
    <row r="105" spans="1:15" s="3" customFormat="1" ht="45" x14ac:dyDescent="0.25">
      <c r="A105" s="33" t="s">
        <v>170</v>
      </c>
      <c r="B105" s="34" t="s">
        <v>101</v>
      </c>
      <c r="C105" s="35" t="s">
        <v>102</v>
      </c>
      <c r="D105" s="35" t="s">
        <v>103</v>
      </c>
      <c r="E105" s="25">
        <v>0.06</v>
      </c>
      <c r="F105" s="16">
        <v>268960.33</v>
      </c>
      <c r="G105" s="16">
        <f t="shared" si="19"/>
        <v>16137.62</v>
      </c>
      <c r="H105" s="82">
        <v>0</v>
      </c>
      <c r="I105" s="49"/>
      <c r="J105" s="49"/>
      <c r="K105" s="49"/>
      <c r="L105" s="49"/>
      <c r="M105" s="92">
        <f t="shared" si="20"/>
        <v>0.06</v>
      </c>
      <c r="N105" s="70">
        <v>268960.33</v>
      </c>
      <c r="O105" s="70">
        <f t="shared" si="21"/>
        <v>16137.62</v>
      </c>
    </row>
    <row r="106" spans="1:15" s="3" customFormat="1" ht="30" x14ac:dyDescent="0.25">
      <c r="A106" s="33" t="s">
        <v>171</v>
      </c>
      <c r="B106" s="34" t="s">
        <v>105</v>
      </c>
      <c r="C106" s="35" t="s">
        <v>106</v>
      </c>
      <c r="D106" s="35" t="s">
        <v>40</v>
      </c>
      <c r="E106" s="25">
        <v>0.36</v>
      </c>
      <c r="F106" s="16">
        <v>463535.61</v>
      </c>
      <c r="G106" s="16">
        <f t="shared" si="19"/>
        <v>166872.82</v>
      </c>
      <c r="H106" s="82">
        <v>0</v>
      </c>
      <c r="I106" s="49"/>
      <c r="J106" s="49"/>
      <c r="K106" s="49"/>
      <c r="L106" s="49"/>
      <c r="M106" s="92">
        <f t="shared" si="20"/>
        <v>0.36</v>
      </c>
      <c r="N106" s="70">
        <v>463535.61</v>
      </c>
      <c r="O106" s="70">
        <f t="shared" si="21"/>
        <v>166872.82</v>
      </c>
    </row>
    <row r="107" spans="1:15" s="3" customFormat="1" ht="30" x14ac:dyDescent="0.25">
      <c r="A107" s="33" t="s">
        <v>172</v>
      </c>
      <c r="B107" s="34" t="s">
        <v>38</v>
      </c>
      <c r="C107" s="35" t="s">
        <v>106</v>
      </c>
      <c r="D107" s="35" t="s">
        <v>40</v>
      </c>
      <c r="E107" s="21">
        <v>2.9000000000000001E-2</v>
      </c>
      <c r="F107" s="16">
        <v>343465.17</v>
      </c>
      <c r="G107" s="16">
        <f t="shared" si="19"/>
        <v>9960.49</v>
      </c>
      <c r="H107" s="82">
        <v>0</v>
      </c>
      <c r="I107" s="49"/>
      <c r="J107" s="49"/>
      <c r="K107" s="49"/>
      <c r="L107" s="49"/>
      <c r="M107" s="92">
        <f t="shared" si="20"/>
        <v>2.9000000000000001E-2</v>
      </c>
      <c r="N107" s="70">
        <v>343465.17</v>
      </c>
      <c r="O107" s="70">
        <f t="shared" si="21"/>
        <v>9960.49</v>
      </c>
    </row>
    <row r="108" spans="1:15" s="3" customFormat="1" ht="15" customHeight="1" x14ac:dyDescent="0.25">
      <c r="A108" s="45" t="s">
        <v>56</v>
      </c>
      <c r="B108" s="45"/>
      <c r="C108" s="18"/>
      <c r="D108" s="18"/>
      <c r="E108" s="18"/>
      <c r="F108" s="19"/>
      <c r="G108" s="19"/>
      <c r="H108" s="84"/>
      <c r="I108" s="60"/>
      <c r="J108" s="60"/>
      <c r="K108" s="60"/>
      <c r="L108" s="60"/>
      <c r="M108" s="94"/>
      <c r="N108" s="71"/>
      <c r="O108" s="71"/>
    </row>
    <row r="109" spans="1:15" s="3" customFormat="1" ht="75" x14ac:dyDescent="0.25">
      <c r="A109" s="33" t="s">
        <v>173</v>
      </c>
      <c r="B109" s="34" t="s">
        <v>58</v>
      </c>
      <c r="C109" s="38" t="s">
        <v>59</v>
      </c>
      <c r="D109" s="35" t="s">
        <v>60</v>
      </c>
      <c r="E109" s="48">
        <v>1.7</v>
      </c>
      <c r="F109" s="16">
        <v>64.069999999999993</v>
      </c>
      <c r="G109" s="16">
        <f>E109*F109</f>
        <v>108.92</v>
      </c>
      <c r="H109" s="82">
        <v>0</v>
      </c>
      <c r="I109" s="49"/>
      <c r="J109" s="49"/>
      <c r="K109" s="49"/>
      <c r="L109" s="49"/>
      <c r="M109" s="92">
        <f t="shared" ref="M109:M111" si="22">E109-H109-I109-J109-K109-L109</f>
        <v>1.7</v>
      </c>
      <c r="N109" s="70">
        <v>64.069999999999993</v>
      </c>
      <c r="O109" s="70">
        <f>M109*N109</f>
        <v>108.92</v>
      </c>
    </row>
    <row r="110" spans="1:15" s="3" customFormat="1" ht="75" x14ac:dyDescent="0.25">
      <c r="A110" s="33" t="s">
        <v>174</v>
      </c>
      <c r="B110" s="34" t="s">
        <v>110</v>
      </c>
      <c r="C110" s="35" t="s">
        <v>63</v>
      </c>
      <c r="D110" s="35" t="s">
        <v>60</v>
      </c>
      <c r="E110" s="25">
        <v>1.05</v>
      </c>
      <c r="F110" s="16">
        <v>163.89</v>
      </c>
      <c r="G110" s="16">
        <f>E110*F110</f>
        <v>172.08</v>
      </c>
      <c r="H110" s="82">
        <v>0</v>
      </c>
      <c r="I110" s="49"/>
      <c r="J110" s="49"/>
      <c r="K110" s="49"/>
      <c r="L110" s="49"/>
      <c r="M110" s="92">
        <f t="shared" si="22"/>
        <v>1.05</v>
      </c>
      <c r="N110" s="70">
        <v>163.89</v>
      </c>
      <c r="O110" s="70">
        <f>M110*N110</f>
        <v>172.08</v>
      </c>
    </row>
    <row r="111" spans="1:15" s="3" customFormat="1" ht="60" x14ac:dyDescent="0.25">
      <c r="A111" s="33" t="s">
        <v>175</v>
      </c>
      <c r="B111" s="34" t="s">
        <v>68</v>
      </c>
      <c r="C111" s="35" t="s">
        <v>69</v>
      </c>
      <c r="D111" s="35" t="s">
        <v>60</v>
      </c>
      <c r="E111" s="25">
        <v>2.75</v>
      </c>
      <c r="F111" s="16">
        <v>77.849999999999994</v>
      </c>
      <c r="G111" s="16">
        <f>E111*F111</f>
        <v>214.09</v>
      </c>
      <c r="H111" s="82">
        <v>0</v>
      </c>
      <c r="I111" s="49"/>
      <c r="J111" s="49"/>
      <c r="K111" s="49"/>
      <c r="L111" s="49"/>
      <c r="M111" s="92">
        <f t="shared" si="22"/>
        <v>2.75</v>
      </c>
      <c r="N111" s="70">
        <v>77.849999999999994</v>
      </c>
      <c r="O111" s="70">
        <f>M111*N111</f>
        <v>214.09</v>
      </c>
    </row>
    <row r="112" spans="1:15" s="3" customFormat="1" ht="18" customHeight="1" x14ac:dyDescent="0.25">
      <c r="A112" s="27"/>
      <c r="B112" s="46" t="s">
        <v>176</v>
      </c>
      <c r="C112" s="27"/>
      <c r="D112" s="27"/>
      <c r="E112" s="27"/>
      <c r="F112" s="28"/>
      <c r="G112" s="29">
        <f>SUM(G101:G111)</f>
        <v>214507.44</v>
      </c>
      <c r="H112" s="87"/>
      <c r="I112" s="61"/>
      <c r="J112" s="61"/>
      <c r="K112" s="61"/>
      <c r="L112" s="61"/>
      <c r="M112" s="95"/>
      <c r="N112" s="73"/>
      <c r="O112" s="74">
        <f>SUM(O101:O111)</f>
        <v>214507.44</v>
      </c>
    </row>
    <row r="113" spans="1:15" s="3" customFormat="1" ht="15" customHeight="1" x14ac:dyDescent="0.25">
      <c r="A113" s="51" t="s">
        <v>177</v>
      </c>
      <c r="B113" s="51"/>
      <c r="C113" s="18"/>
      <c r="D113" s="51"/>
      <c r="E113" s="51"/>
      <c r="F113" s="52"/>
      <c r="G113" s="52"/>
      <c r="H113" s="88"/>
      <c r="I113" s="62"/>
      <c r="J113" s="62"/>
      <c r="K113" s="62"/>
      <c r="L113" s="62"/>
      <c r="M113" s="96"/>
      <c r="N113" s="75"/>
      <c r="O113" s="75"/>
    </row>
    <row r="114" spans="1:15" s="3" customFormat="1" ht="60" x14ac:dyDescent="0.25">
      <c r="A114" s="33" t="s">
        <v>178</v>
      </c>
      <c r="B114" s="34" t="s">
        <v>18</v>
      </c>
      <c r="C114" s="35" t="s">
        <v>19</v>
      </c>
      <c r="D114" s="35" t="s">
        <v>12</v>
      </c>
      <c r="E114" s="20">
        <v>7.4499999999999997E-2</v>
      </c>
      <c r="F114" s="16">
        <v>24725.95</v>
      </c>
      <c r="G114" s="16">
        <f t="shared" ref="G114:G120" si="23">E114*F114</f>
        <v>1842.08</v>
      </c>
      <c r="H114" s="82">
        <v>0</v>
      </c>
      <c r="I114" s="49"/>
      <c r="J114" s="49"/>
      <c r="K114" s="49"/>
      <c r="L114" s="49"/>
      <c r="M114" s="92">
        <f t="shared" ref="M114:M120" si="24">E114-H114-I114-J114-K114-L114</f>
        <v>7.4499999999999997E-2</v>
      </c>
      <c r="N114" s="70">
        <v>24725.95</v>
      </c>
      <c r="O114" s="70">
        <f t="shared" ref="O114:O120" si="25">M114*N114</f>
        <v>1842.08</v>
      </c>
    </row>
    <row r="115" spans="1:15" s="3" customFormat="1" ht="30" x14ac:dyDescent="0.25">
      <c r="A115" s="33" t="s">
        <v>179</v>
      </c>
      <c r="B115" s="34" t="s">
        <v>21</v>
      </c>
      <c r="C115" s="35" t="s">
        <v>22</v>
      </c>
      <c r="D115" s="35" t="s">
        <v>12</v>
      </c>
      <c r="E115" s="20">
        <v>3.5799999999999998E-2</v>
      </c>
      <c r="F115" s="16">
        <v>22997.55</v>
      </c>
      <c r="G115" s="16">
        <f t="shared" si="23"/>
        <v>823.31</v>
      </c>
      <c r="H115" s="82">
        <v>0</v>
      </c>
      <c r="I115" s="49"/>
      <c r="J115" s="49"/>
      <c r="K115" s="49"/>
      <c r="L115" s="49"/>
      <c r="M115" s="92">
        <f t="shared" si="24"/>
        <v>3.5799999999999998E-2</v>
      </c>
      <c r="N115" s="70">
        <v>22997.55</v>
      </c>
      <c r="O115" s="70">
        <f t="shared" si="25"/>
        <v>823.31</v>
      </c>
    </row>
    <row r="116" spans="1:15" s="3" customFormat="1" ht="30" x14ac:dyDescent="0.25">
      <c r="A116" s="33" t="s">
        <v>180</v>
      </c>
      <c r="B116" s="34" t="s">
        <v>24</v>
      </c>
      <c r="C116" s="35" t="s">
        <v>25</v>
      </c>
      <c r="D116" s="35" t="s">
        <v>12</v>
      </c>
      <c r="E116" s="20">
        <v>3.6299999999999999E-2</v>
      </c>
      <c r="F116" s="16">
        <v>189045.71</v>
      </c>
      <c r="G116" s="16">
        <f t="shared" si="23"/>
        <v>6862.36</v>
      </c>
      <c r="H116" s="82">
        <v>0</v>
      </c>
      <c r="I116" s="49"/>
      <c r="J116" s="49"/>
      <c r="K116" s="49"/>
      <c r="L116" s="49"/>
      <c r="M116" s="92">
        <f t="shared" si="24"/>
        <v>3.6299999999999999E-2</v>
      </c>
      <c r="N116" s="70">
        <v>189045.71</v>
      </c>
      <c r="O116" s="70">
        <f t="shared" si="25"/>
        <v>6862.36</v>
      </c>
    </row>
    <row r="117" spans="1:15" s="3" customFormat="1" ht="30" x14ac:dyDescent="0.25">
      <c r="A117" s="33" t="s">
        <v>181</v>
      </c>
      <c r="B117" s="34" t="s">
        <v>27</v>
      </c>
      <c r="C117" s="35" t="s">
        <v>99</v>
      </c>
      <c r="D117" s="35" t="s">
        <v>29</v>
      </c>
      <c r="E117" s="21">
        <v>4.5739999999999998</v>
      </c>
      <c r="F117" s="16">
        <v>7726.29</v>
      </c>
      <c r="G117" s="16">
        <f t="shared" si="23"/>
        <v>35340.050000000003</v>
      </c>
      <c r="H117" s="82">
        <v>0</v>
      </c>
      <c r="I117" s="49"/>
      <c r="J117" s="49"/>
      <c r="K117" s="49"/>
      <c r="L117" s="49"/>
      <c r="M117" s="92">
        <f t="shared" si="24"/>
        <v>4.5739999999999998</v>
      </c>
      <c r="N117" s="70">
        <v>7726.29</v>
      </c>
      <c r="O117" s="70">
        <f t="shared" si="25"/>
        <v>35340.050000000003</v>
      </c>
    </row>
    <row r="118" spans="1:15" s="3" customFormat="1" ht="45" x14ac:dyDescent="0.25">
      <c r="A118" s="33" t="s">
        <v>182</v>
      </c>
      <c r="B118" s="34" t="s">
        <v>101</v>
      </c>
      <c r="C118" s="35" t="s">
        <v>102</v>
      </c>
      <c r="D118" s="35" t="s">
        <v>103</v>
      </c>
      <c r="E118" s="25">
        <v>0.06</v>
      </c>
      <c r="F118" s="16">
        <v>268960.33</v>
      </c>
      <c r="G118" s="16">
        <f t="shared" si="23"/>
        <v>16137.62</v>
      </c>
      <c r="H118" s="82">
        <v>0</v>
      </c>
      <c r="I118" s="49"/>
      <c r="J118" s="49"/>
      <c r="K118" s="49"/>
      <c r="L118" s="49"/>
      <c r="M118" s="92">
        <f t="shared" si="24"/>
        <v>0.06</v>
      </c>
      <c r="N118" s="70">
        <v>268960.33</v>
      </c>
      <c r="O118" s="70">
        <f t="shared" si="25"/>
        <v>16137.62</v>
      </c>
    </row>
    <row r="119" spans="1:15" s="3" customFormat="1" ht="30" x14ac:dyDescent="0.25">
      <c r="A119" s="33" t="s">
        <v>183</v>
      </c>
      <c r="B119" s="34" t="s">
        <v>105</v>
      </c>
      <c r="C119" s="35" t="s">
        <v>106</v>
      </c>
      <c r="D119" s="35" t="s">
        <v>40</v>
      </c>
      <c r="E119" s="25">
        <v>0.36</v>
      </c>
      <c r="F119" s="16">
        <v>463535.61</v>
      </c>
      <c r="G119" s="16">
        <f t="shared" si="23"/>
        <v>166872.82</v>
      </c>
      <c r="H119" s="82">
        <v>0</v>
      </c>
      <c r="I119" s="49"/>
      <c r="J119" s="49"/>
      <c r="K119" s="49"/>
      <c r="L119" s="49"/>
      <c r="M119" s="92">
        <f t="shared" si="24"/>
        <v>0.36</v>
      </c>
      <c r="N119" s="70">
        <v>463535.61</v>
      </c>
      <c r="O119" s="70">
        <f t="shared" si="25"/>
        <v>166872.82</v>
      </c>
    </row>
    <row r="120" spans="1:15" s="3" customFormat="1" ht="30" x14ac:dyDescent="0.25">
      <c r="A120" s="33" t="s">
        <v>184</v>
      </c>
      <c r="B120" s="34" t="s">
        <v>38</v>
      </c>
      <c r="C120" s="35" t="s">
        <v>106</v>
      </c>
      <c r="D120" s="35" t="s">
        <v>40</v>
      </c>
      <c r="E120" s="21">
        <v>2.9000000000000001E-2</v>
      </c>
      <c r="F120" s="16">
        <v>343465.17</v>
      </c>
      <c r="G120" s="16">
        <f t="shared" si="23"/>
        <v>9960.49</v>
      </c>
      <c r="H120" s="82">
        <v>0</v>
      </c>
      <c r="I120" s="49"/>
      <c r="J120" s="49"/>
      <c r="K120" s="49"/>
      <c r="L120" s="49"/>
      <c r="M120" s="92">
        <f t="shared" si="24"/>
        <v>2.9000000000000001E-2</v>
      </c>
      <c r="N120" s="70">
        <v>343465.17</v>
      </c>
      <c r="O120" s="70">
        <f t="shared" si="25"/>
        <v>9960.49</v>
      </c>
    </row>
    <row r="121" spans="1:15" s="3" customFormat="1" ht="15" customHeight="1" x14ac:dyDescent="0.25">
      <c r="A121" s="45" t="s">
        <v>56</v>
      </c>
      <c r="B121" s="45"/>
      <c r="C121" s="18"/>
      <c r="D121" s="18"/>
      <c r="E121" s="18"/>
      <c r="F121" s="19"/>
      <c r="G121" s="19"/>
      <c r="H121" s="84"/>
      <c r="I121" s="60"/>
      <c r="J121" s="60"/>
      <c r="K121" s="60"/>
      <c r="L121" s="60"/>
      <c r="M121" s="94"/>
      <c r="N121" s="71"/>
      <c r="O121" s="71"/>
    </row>
    <row r="122" spans="1:15" s="3" customFormat="1" ht="75" x14ac:dyDescent="0.25">
      <c r="A122" s="33" t="s">
        <v>185</v>
      </c>
      <c r="B122" s="34" t="s">
        <v>58</v>
      </c>
      <c r="C122" s="38" t="s">
        <v>59</v>
      </c>
      <c r="D122" s="35" t="s">
        <v>60</v>
      </c>
      <c r="E122" s="25">
        <v>13.01</v>
      </c>
      <c r="F122" s="16">
        <v>64.069999999999993</v>
      </c>
      <c r="G122" s="16">
        <f>E122*F122</f>
        <v>833.55</v>
      </c>
      <c r="H122" s="82">
        <v>0</v>
      </c>
      <c r="I122" s="49"/>
      <c r="J122" s="49"/>
      <c r="K122" s="49"/>
      <c r="L122" s="49"/>
      <c r="M122" s="92">
        <f t="shared" ref="M122:M125" si="26">E122-H122-I122-J122-K122-L122</f>
        <v>13.01</v>
      </c>
      <c r="N122" s="70">
        <v>64.069999999999993</v>
      </c>
      <c r="O122" s="70">
        <f>M122*N122</f>
        <v>833.55</v>
      </c>
    </row>
    <row r="123" spans="1:15" s="3" customFormat="1" ht="75" x14ac:dyDescent="0.25">
      <c r="A123" s="33" t="s">
        <v>186</v>
      </c>
      <c r="B123" s="34" t="s">
        <v>110</v>
      </c>
      <c r="C123" s="35" t="s">
        <v>63</v>
      </c>
      <c r="D123" s="35" t="s">
        <v>60</v>
      </c>
      <c r="E123" s="25">
        <v>2.34</v>
      </c>
      <c r="F123" s="16">
        <v>163.89</v>
      </c>
      <c r="G123" s="16">
        <f>E123*F123</f>
        <v>383.5</v>
      </c>
      <c r="H123" s="82">
        <v>0</v>
      </c>
      <c r="I123" s="49"/>
      <c r="J123" s="49"/>
      <c r="K123" s="49"/>
      <c r="L123" s="49"/>
      <c r="M123" s="92">
        <f t="shared" si="26"/>
        <v>2.34</v>
      </c>
      <c r="N123" s="70">
        <v>163.89</v>
      </c>
      <c r="O123" s="70">
        <f>M123*N123</f>
        <v>383.5</v>
      </c>
    </row>
    <row r="124" spans="1:15" s="3" customFormat="1" ht="60" x14ac:dyDescent="0.25">
      <c r="A124" s="33" t="s">
        <v>187</v>
      </c>
      <c r="B124" s="34" t="s">
        <v>124</v>
      </c>
      <c r="C124" s="35" t="s">
        <v>66</v>
      </c>
      <c r="D124" s="35" t="s">
        <v>60</v>
      </c>
      <c r="E124" s="25">
        <v>0.76</v>
      </c>
      <c r="F124" s="16">
        <v>212.53</v>
      </c>
      <c r="G124" s="16">
        <f>E124*F124</f>
        <v>161.52000000000001</v>
      </c>
      <c r="H124" s="82">
        <v>0</v>
      </c>
      <c r="I124" s="49"/>
      <c r="J124" s="49"/>
      <c r="K124" s="49"/>
      <c r="L124" s="49"/>
      <c r="M124" s="92">
        <f t="shared" si="26"/>
        <v>0.76</v>
      </c>
      <c r="N124" s="70">
        <v>212.53</v>
      </c>
      <c r="O124" s="70">
        <f>M124*N124</f>
        <v>161.52000000000001</v>
      </c>
    </row>
    <row r="125" spans="1:15" s="3" customFormat="1" ht="60" x14ac:dyDescent="0.25">
      <c r="A125" s="33" t="s">
        <v>188</v>
      </c>
      <c r="B125" s="34" t="s">
        <v>68</v>
      </c>
      <c r="C125" s="35" t="s">
        <v>69</v>
      </c>
      <c r="D125" s="35" t="s">
        <v>60</v>
      </c>
      <c r="E125" s="25">
        <v>16.11</v>
      </c>
      <c r="F125" s="16">
        <v>77.849999999999994</v>
      </c>
      <c r="G125" s="16">
        <f>E125*F125</f>
        <v>1254.1600000000001</v>
      </c>
      <c r="H125" s="82">
        <v>0</v>
      </c>
      <c r="I125" s="49"/>
      <c r="J125" s="49"/>
      <c r="K125" s="49"/>
      <c r="L125" s="49"/>
      <c r="M125" s="92">
        <f t="shared" si="26"/>
        <v>16.11</v>
      </c>
      <c r="N125" s="70">
        <v>77.849999999999994</v>
      </c>
      <c r="O125" s="70">
        <f>M125*N125</f>
        <v>1254.1600000000001</v>
      </c>
    </row>
    <row r="126" spans="1:15" s="3" customFormat="1" ht="18" customHeight="1" x14ac:dyDescent="0.25">
      <c r="A126" s="27"/>
      <c r="B126" s="46" t="s">
        <v>189</v>
      </c>
      <c r="C126" s="27"/>
      <c r="D126" s="27"/>
      <c r="E126" s="27"/>
      <c r="F126" s="28"/>
      <c r="G126" s="29">
        <f>SUM(G114:G125)</f>
        <v>240471.46</v>
      </c>
      <c r="H126" s="87"/>
      <c r="I126" s="61"/>
      <c r="J126" s="61"/>
      <c r="K126" s="61"/>
      <c r="L126" s="61"/>
      <c r="M126" s="95"/>
      <c r="N126" s="73"/>
      <c r="O126" s="74">
        <f>SUM(O114:O125)</f>
        <v>240471.46</v>
      </c>
    </row>
    <row r="127" spans="1:15" s="3" customFormat="1" ht="15" customHeight="1" x14ac:dyDescent="0.25">
      <c r="A127" s="51" t="s">
        <v>190</v>
      </c>
      <c r="B127" s="51"/>
      <c r="C127" s="18"/>
      <c r="D127" s="51"/>
      <c r="E127" s="51"/>
      <c r="F127" s="52"/>
      <c r="G127" s="52"/>
      <c r="H127" s="88"/>
      <c r="I127" s="62"/>
      <c r="J127" s="62"/>
      <c r="K127" s="62"/>
      <c r="L127" s="62"/>
      <c r="M127" s="96"/>
      <c r="N127" s="75"/>
      <c r="O127" s="75"/>
    </row>
    <row r="128" spans="1:15" s="3" customFormat="1" ht="45" x14ac:dyDescent="0.25">
      <c r="A128" s="33" t="s">
        <v>191</v>
      </c>
      <c r="B128" s="34" t="s">
        <v>73</v>
      </c>
      <c r="C128" s="35" t="s">
        <v>74</v>
      </c>
      <c r="D128" s="35" t="s">
        <v>75</v>
      </c>
      <c r="E128" s="24">
        <v>1</v>
      </c>
      <c r="F128" s="16">
        <v>55847.66</v>
      </c>
      <c r="G128" s="16">
        <f t="shared" ref="G128:G143" si="27">E128*F128</f>
        <v>55847.66</v>
      </c>
      <c r="H128" s="82">
        <v>1</v>
      </c>
      <c r="I128" s="49"/>
      <c r="J128" s="49"/>
      <c r="K128" s="49"/>
      <c r="L128" s="49"/>
      <c r="M128" s="92">
        <f t="shared" ref="M128:M143" si="28">E128-H128-I128-J128-K128-L128</f>
        <v>0</v>
      </c>
      <c r="N128" s="70">
        <v>55847.66</v>
      </c>
      <c r="O128" s="70">
        <f t="shared" ref="O128:O143" si="29">M128*N128</f>
        <v>0</v>
      </c>
    </row>
    <row r="129" spans="1:15" s="3" customFormat="1" ht="60" x14ac:dyDescent="0.25">
      <c r="A129" s="33" t="s">
        <v>192</v>
      </c>
      <c r="B129" s="34" t="s">
        <v>18</v>
      </c>
      <c r="C129" s="35" t="s">
        <v>19</v>
      </c>
      <c r="D129" s="35" t="s">
        <v>12</v>
      </c>
      <c r="E129" s="21">
        <v>0.23699999999999999</v>
      </c>
      <c r="F129" s="16">
        <v>24725.95</v>
      </c>
      <c r="G129" s="16">
        <f t="shared" si="27"/>
        <v>5860.05</v>
      </c>
      <c r="H129" s="82">
        <v>0.1807</v>
      </c>
      <c r="I129" s="49"/>
      <c r="J129" s="49"/>
      <c r="K129" s="49"/>
      <c r="L129" s="49"/>
      <c r="M129" s="92">
        <f t="shared" si="28"/>
        <v>5.6300000000000003E-2</v>
      </c>
      <c r="N129" s="70">
        <v>24725.95</v>
      </c>
      <c r="O129" s="70">
        <f t="shared" si="29"/>
        <v>1392.07</v>
      </c>
    </row>
    <row r="130" spans="1:15" s="3" customFormat="1" ht="30" x14ac:dyDescent="0.25">
      <c r="A130" s="33" t="s">
        <v>193</v>
      </c>
      <c r="B130" s="34" t="s">
        <v>21</v>
      </c>
      <c r="C130" s="35" t="s">
        <v>22</v>
      </c>
      <c r="D130" s="35" t="s">
        <v>12</v>
      </c>
      <c r="E130" s="20">
        <v>0.11559999999999999</v>
      </c>
      <c r="F130" s="16">
        <v>22997.55</v>
      </c>
      <c r="G130" s="16">
        <f t="shared" si="27"/>
        <v>2658.52</v>
      </c>
      <c r="H130" s="82">
        <v>9.8599999999999993E-2</v>
      </c>
      <c r="I130" s="49"/>
      <c r="J130" s="49"/>
      <c r="K130" s="49"/>
      <c r="L130" s="49"/>
      <c r="M130" s="92">
        <f t="shared" si="28"/>
        <v>1.7000000000000001E-2</v>
      </c>
      <c r="N130" s="70">
        <v>22997.55</v>
      </c>
      <c r="O130" s="70">
        <f t="shared" si="29"/>
        <v>390.96</v>
      </c>
    </row>
    <row r="131" spans="1:15" s="3" customFormat="1" ht="30" x14ac:dyDescent="0.25">
      <c r="A131" s="33" t="s">
        <v>194</v>
      </c>
      <c r="B131" s="34" t="s">
        <v>24</v>
      </c>
      <c r="C131" s="35" t="s">
        <v>25</v>
      </c>
      <c r="D131" s="35" t="s">
        <v>12</v>
      </c>
      <c r="E131" s="21">
        <v>0.11600000000000001</v>
      </c>
      <c r="F131" s="16">
        <v>189045.71</v>
      </c>
      <c r="G131" s="16">
        <f t="shared" si="27"/>
        <v>21929.3</v>
      </c>
      <c r="H131" s="82">
        <v>9.8599999999999993E-2</v>
      </c>
      <c r="I131" s="49"/>
      <c r="J131" s="49"/>
      <c r="K131" s="49"/>
      <c r="L131" s="49"/>
      <c r="M131" s="92">
        <f t="shared" si="28"/>
        <v>1.7399999999999999E-2</v>
      </c>
      <c r="N131" s="70">
        <v>189045.71</v>
      </c>
      <c r="O131" s="70">
        <f t="shared" si="29"/>
        <v>3289.4</v>
      </c>
    </row>
    <row r="132" spans="1:15" s="3" customFormat="1" ht="30" x14ac:dyDescent="0.25">
      <c r="A132" s="33" t="s">
        <v>195</v>
      </c>
      <c r="B132" s="34" t="s">
        <v>27</v>
      </c>
      <c r="C132" s="35" t="s">
        <v>28</v>
      </c>
      <c r="D132" s="35" t="s">
        <v>29</v>
      </c>
      <c r="E132" s="25">
        <v>14.62</v>
      </c>
      <c r="F132" s="16">
        <v>7726.29</v>
      </c>
      <c r="G132" s="16">
        <f t="shared" si="27"/>
        <v>112958.36</v>
      </c>
      <c r="H132" s="82">
        <v>12.4236</v>
      </c>
      <c r="I132" s="49"/>
      <c r="J132" s="49"/>
      <c r="K132" s="49"/>
      <c r="L132" s="49"/>
      <c r="M132" s="92">
        <f t="shared" si="28"/>
        <v>2.1964000000000001</v>
      </c>
      <c r="N132" s="70">
        <v>7726.29</v>
      </c>
      <c r="O132" s="70">
        <f t="shared" si="29"/>
        <v>16970.02</v>
      </c>
    </row>
    <row r="133" spans="1:15" s="3" customFormat="1" ht="60" x14ac:dyDescent="0.25">
      <c r="A133" s="33" t="s">
        <v>196</v>
      </c>
      <c r="B133" s="34" t="s">
        <v>134</v>
      </c>
      <c r="C133" s="35" t="s">
        <v>135</v>
      </c>
      <c r="D133" s="35" t="s">
        <v>75</v>
      </c>
      <c r="E133" s="24">
        <v>1</v>
      </c>
      <c r="F133" s="16">
        <v>257393.25</v>
      </c>
      <c r="G133" s="16">
        <f t="shared" si="27"/>
        <v>257393.25</v>
      </c>
      <c r="H133" s="82">
        <v>1</v>
      </c>
      <c r="I133" s="49"/>
      <c r="J133" s="49"/>
      <c r="K133" s="49"/>
      <c r="L133" s="49"/>
      <c r="M133" s="92">
        <f t="shared" si="28"/>
        <v>0</v>
      </c>
      <c r="N133" s="70">
        <v>257393.25</v>
      </c>
      <c r="O133" s="70">
        <f t="shared" si="29"/>
        <v>0</v>
      </c>
    </row>
    <row r="134" spans="1:15" s="3" customFormat="1" ht="30" x14ac:dyDescent="0.25">
      <c r="A134" s="33" t="s">
        <v>197</v>
      </c>
      <c r="B134" s="34" t="s">
        <v>137</v>
      </c>
      <c r="C134" s="35" t="s">
        <v>36</v>
      </c>
      <c r="D134" s="35" t="s">
        <v>139</v>
      </c>
      <c r="E134" s="24">
        <v>1</v>
      </c>
      <c r="F134" s="16">
        <v>2073752.67</v>
      </c>
      <c r="G134" s="16">
        <f t="shared" si="27"/>
        <v>2073752.67</v>
      </c>
      <c r="H134" s="82">
        <v>1</v>
      </c>
      <c r="I134" s="49"/>
      <c r="J134" s="49"/>
      <c r="K134" s="49"/>
      <c r="L134" s="49"/>
      <c r="M134" s="92">
        <f t="shared" si="28"/>
        <v>0</v>
      </c>
      <c r="N134" s="70">
        <v>2073752.67</v>
      </c>
      <c r="O134" s="70">
        <f t="shared" si="29"/>
        <v>0</v>
      </c>
    </row>
    <row r="135" spans="1:15" s="3" customFormat="1" ht="30" x14ac:dyDescent="0.25">
      <c r="A135" s="33" t="s">
        <v>198</v>
      </c>
      <c r="B135" s="34" t="s">
        <v>141</v>
      </c>
      <c r="C135" s="35" t="s">
        <v>36</v>
      </c>
      <c r="D135" s="35" t="s">
        <v>139</v>
      </c>
      <c r="E135" s="24">
        <v>1</v>
      </c>
      <c r="F135" s="16">
        <v>4471529.21</v>
      </c>
      <c r="G135" s="16">
        <f t="shared" si="27"/>
        <v>4471529.21</v>
      </c>
      <c r="H135" s="82">
        <v>1</v>
      </c>
      <c r="I135" s="49"/>
      <c r="J135" s="49"/>
      <c r="K135" s="49"/>
      <c r="L135" s="49"/>
      <c r="M135" s="92">
        <f t="shared" si="28"/>
        <v>0</v>
      </c>
      <c r="N135" s="70">
        <v>4471529.21</v>
      </c>
      <c r="O135" s="70">
        <f t="shared" si="29"/>
        <v>0</v>
      </c>
    </row>
    <row r="136" spans="1:15" s="3" customFormat="1" ht="60" x14ac:dyDescent="0.25">
      <c r="A136" s="33" t="s">
        <v>199</v>
      </c>
      <c r="B136" s="34" t="s">
        <v>144</v>
      </c>
      <c r="C136" s="35" t="s">
        <v>145</v>
      </c>
      <c r="D136" s="35" t="s">
        <v>33</v>
      </c>
      <c r="E136" s="24">
        <v>1</v>
      </c>
      <c r="F136" s="16">
        <v>46162.87</v>
      </c>
      <c r="G136" s="16">
        <f t="shared" si="27"/>
        <v>46162.87</v>
      </c>
      <c r="H136" s="82">
        <v>1</v>
      </c>
      <c r="I136" s="49"/>
      <c r="J136" s="49"/>
      <c r="K136" s="49"/>
      <c r="L136" s="49"/>
      <c r="M136" s="92">
        <f t="shared" si="28"/>
        <v>0</v>
      </c>
      <c r="N136" s="70">
        <v>46162.87</v>
      </c>
      <c r="O136" s="70">
        <f t="shared" si="29"/>
        <v>0</v>
      </c>
    </row>
    <row r="137" spans="1:15" s="3" customFormat="1" ht="30" x14ac:dyDescent="0.25">
      <c r="A137" s="33" t="s">
        <v>200</v>
      </c>
      <c r="B137" s="34" t="s">
        <v>147</v>
      </c>
      <c r="C137" s="35" t="s">
        <v>36</v>
      </c>
      <c r="D137" s="35" t="s">
        <v>33</v>
      </c>
      <c r="E137" s="24">
        <v>2</v>
      </c>
      <c r="F137" s="16">
        <v>54541.01</v>
      </c>
      <c r="G137" s="16">
        <f t="shared" si="27"/>
        <v>109082.02</v>
      </c>
      <c r="H137" s="82">
        <v>2</v>
      </c>
      <c r="I137" s="49"/>
      <c r="J137" s="49"/>
      <c r="K137" s="49"/>
      <c r="L137" s="49"/>
      <c r="M137" s="92">
        <f t="shared" si="28"/>
        <v>0</v>
      </c>
      <c r="N137" s="70">
        <v>54541.01</v>
      </c>
      <c r="O137" s="70">
        <f t="shared" si="29"/>
        <v>0</v>
      </c>
    </row>
    <row r="138" spans="1:15" s="3" customFormat="1" ht="45" x14ac:dyDescent="0.25">
      <c r="A138" s="33" t="s">
        <v>201</v>
      </c>
      <c r="B138" s="34" t="s">
        <v>150</v>
      </c>
      <c r="C138" s="35" t="s">
        <v>36</v>
      </c>
      <c r="D138" s="35" t="s">
        <v>33</v>
      </c>
      <c r="E138" s="24">
        <v>1</v>
      </c>
      <c r="F138" s="16">
        <v>194945.69</v>
      </c>
      <c r="G138" s="16">
        <f t="shared" si="27"/>
        <v>194945.69</v>
      </c>
      <c r="H138" s="82">
        <v>1</v>
      </c>
      <c r="I138" s="49"/>
      <c r="J138" s="49"/>
      <c r="K138" s="49"/>
      <c r="L138" s="49"/>
      <c r="M138" s="92">
        <f t="shared" si="28"/>
        <v>0</v>
      </c>
      <c r="N138" s="70">
        <v>194945.69</v>
      </c>
      <c r="O138" s="70">
        <f t="shared" si="29"/>
        <v>0</v>
      </c>
    </row>
    <row r="139" spans="1:15" s="3" customFormat="1" ht="30" x14ac:dyDescent="0.25">
      <c r="A139" s="33" t="s">
        <v>202</v>
      </c>
      <c r="B139" s="34" t="s">
        <v>153</v>
      </c>
      <c r="C139" s="35" t="s">
        <v>36</v>
      </c>
      <c r="D139" s="35" t="s">
        <v>33</v>
      </c>
      <c r="E139" s="24">
        <v>1</v>
      </c>
      <c r="F139" s="16">
        <v>5195.1899999999996</v>
      </c>
      <c r="G139" s="16">
        <f t="shared" si="27"/>
        <v>5195.1899999999996</v>
      </c>
      <c r="H139" s="82">
        <v>1</v>
      </c>
      <c r="I139" s="49"/>
      <c r="J139" s="49"/>
      <c r="K139" s="49"/>
      <c r="L139" s="49"/>
      <c r="M139" s="92">
        <f t="shared" si="28"/>
        <v>0</v>
      </c>
      <c r="N139" s="70">
        <v>5195.1899999999996</v>
      </c>
      <c r="O139" s="70">
        <f t="shared" si="29"/>
        <v>0</v>
      </c>
    </row>
    <row r="140" spans="1:15" s="3" customFormat="1" ht="45" x14ac:dyDescent="0.25">
      <c r="A140" s="33" t="s">
        <v>203</v>
      </c>
      <c r="B140" s="34" t="s">
        <v>101</v>
      </c>
      <c r="C140" s="35" t="s">
        <v>102</v>
      </c>
      <c r="D140" s="35" t="s">
        <v>103</v>
      </c>
      <c r="E140" s="25">
        <v>0.06</v>
      </c>
      <c r="F140" s="16">
        <v>268960.33</v>
      </c>
      <c r="G140" s="16">
        <f t="shared" si="27"/>
        <v>16137.62</v>
      </c>
      <c r="H140" s="82"/>
      <c r="I140" s="49"/>
      <c r="J140" s="49"/>
      <c r="K140" s="49"/>
      <c r="L140" s="49"/>
      <c r="M140" s="92">
        <f t="shared" si="28"/>
        <v>0.06</v>
      </c>
      <c r="N140" s="70">
        <v>268960.33</v>
      </c>
      <c r="O140" s="70">
        <f t="shared" si="29"/>
        <v>16137.62</v>
      </c>
    </row>
    <row r="141" spans="1:15" s="3" customFormat="1" ht="30" x14ac:dyDescent="0.25">
      <c r="A141" s="33" t="s">
        <v>204</v>
      </c>
      <c r="B141" s="34" t="s">
        <v>105</v>
      </c>
      <c r="C141" s="35" t="s">
        <v>106</v>
      </c>
      <c r="D141" s="35" t="s">
        <v>40</v>
      </c>
      <c r="E141" s="25">
        <v>0.36</v>
      </c>
      <c r="F141" s="16">
        <v>463535.61</v>
      </c>
      <c r="G141" s="16">
        <f t="shared" si="27"/>
        <v>166872.82</v>
      </c>
      <c r="H141" s="82"/>
      <c r="I141" s="49"/>
      <c r="J141" s="49"/>
      <c r="K141" s="49"/>
      <c r="L141" s="49"/>
      <c r="M141" s="92">
        <f t="shared" si="28"/>
        <v>0.36</v>
      </c>
      <c r="N141" s="70">
        <v>463535.61</v>
      </c>
      <c r="O141" s="70">
        <f t="shared" si="29"/>
        <v>166872.82</v>
      </c>
    </row>
    <row r="142" spans="1:15" s="3" customFormat="1" ht="30" x14ac:dyDescent="0.25">
      <c r="A142" s="33" t="s">
        <v>205</v>
      </c>
      <c r="B142" s="34" t="s">
        <v>38</v>
      </c>
      <c r="C142" s="35" t="s">
        <v>106</v>
      </c>
      <c r="D142" s="35" t="s">
        <v>40</v>
      </c>
      <c r="E142" s="21">
        <v>2.9000000000000001E-2</v>
      </c>
      <c r="F142" s="16">
        <v>343465.17</v>
      </c>
      <c r="G142" s="16">
        <f t="shared" si="27"/>
        <v>9960.49</v>
      </c>
      <c r="H142" s="82"/>
      <c r="I142" s="49"/>
      <c r="J142" s="49"/>
      <c r="K142" s="49"/>
      <c r="L142" s="49"/>
      <c r="M142" s="92">
        <f t="shared" si="28"/>
        <v>2.9000000000000001E-2</v>
      </c>
      <c r="N142" s="70">
        <v>343465.17</v>
      </c>
      <c r="O142" s="70">
        <f t="shared" si="29"/>
        <v>9960.49</v>
      </c>
    </row>
    <row r="143" spans="1:15" s="3" customFormat="1" ht="45" x14ac:dyDescent="0.25">
      <c r="A143" s="33" t="s">
        <v>206</v>
      </c>
      <c r="B143" s="34" t="s">
        <v>158</v>
      </c>
      <c r="C143" s="35" t="s">
        <v>159</v>
      </c>
      <c r="D143" s="35" t="s">
        <v>55</v>
      </c>
      <c r="E143" s="20">
        <v>1.3299999999999999E-2</v>
      </c>
      <c r="F143" s="16">
        <v>3239779.31</v>
      </c>
      <c r="G143" s="16">
        <f t="shared" si="27"/>
        <v>43089.06</v>
      </c>
      <c r="H143" s="86">
        <v>1.315E-2</v>
      </c>
      <c r="I143" s="65"/>
      <c r="J143" s="65"/>
      <c r="K143" s="65"/>
      <c r="L143" s="65"/>
      <c r="M143" s="92">
        <f t="shared" si="28"/>
        <v>1E-4</v>
      </c>
      <c r="N143" s="70">
        <v>3240083</v>
      </c>
      <c r="O143" s="70">
        <f t="shared" si="29"/>
        <v>324.01</v>
      </c>
    </row>
    <row r="144" spans="1:15" s="3" customFormat="1" ht="15" x14ac:dyDescent="0.25">
      <c r="A144" s="45" t="s">
        <v>56</v>
      </c>
      <c r="B144" s="45"/>
      <c r="C144" s="18"/>
      <c r="D144" s="18"/>
      <c r="E144" s="18"/>
      <c r="F144" s="19"/>
      <c r="G144" s="19"/>
      <c r="H144" s="84"/>
      <c r="I144" s="60"/>
      <c r="J144" s="60"/>
      <c r="K144" s="60"/>
      <c r="L144" s="60"/>
      <c r="M144" s="94"/>
      <c r="N144" s="71"/>
      <c r="O144" s="71"/>
    </row>
    <row r="145" spans="1:15" s="3" customFormat="1" ht="75" x14ac:dyDescent="0.25">
      <c r="A145" s="33" t="s">
        <v>207</v>
      </c>
      <c r="B145" s="34" t="s">
        <v>58</v>
      </c>
      <c r="C145" s="38" t="s">
        <v>59</v>
      </c>
      <c r="D145" s="35" t="s">
        <v>60</v>
      </c>
      <c r="E145" s="48">
        <v>41.5</v>
      </c>
      <c r="F145" s="16">
        <v>64.069999999999993</v>
      </c>
      <c r="G145" s="16">
        <f>E145*F145</f>
        <v>2658.91</v>
      </c>
      <c r="H145" s="82">
        <v>31.622499999999999</v>
      </c>
      <c r="I145" s="49"/>
      <c r="J145" s="49"/>
      <c r="K145" s="49"/>
      <c r="L145" s="49"/>
      <c r="M145" s="92">
        <f t="shared" ref="M145:M148" si="30">E145-H145-I145-J145-K145-L145</f>
        <v>9.8774999999999995</v>
      </c>
      <c r="N145" s="70">
        <v>64.069999999999993</v>
      </c>
      <c r="O145" s="70">
        <f>M145*N145</f>
        <v>632.85</v>
      </c>
    </row>
    <row r="146" spans="1:15" s="3" customFormat="1" ht="75" x14ac:dyDescent="0.25">
      <c r="A146" s="33" t="s">
        <v>208</v>
      </c>
      <c r="B146" s="34" t="s">
        <v>110</v>
      </c>
      <c r="C146" s="35" t="s">
        <v>63</v>
      </c>
      <c r="D146" s="35" t="s">
        <v>60</v>
      </c>
      <c r="E146" s="48">
        <v>9.9</v>
      </c>
      <c r="F146" s="16">
        <v>163.89</v>
      </c>
      <c r="G146" s="16">
        <f>E146*F146</f>
        <v>1622.51</v>
      </c>
      <c r="H146" s="82">
        <v>8.85</v>
      </c>
      <c r="I146" s="49"/>
      <c r="J146" s="49"/>
      <c r="K146" s="49"/>
      <c r="L146" s="49"/>
      <c r="M146" s="92">
        <f t="shared" si="30"/>
        <v>1.05</v>
      </c>
      <c r="N146" s="70">
        <v>163.89</v>
      </c>
      <c r="O146" s="70">
        <f>M146*N146</f>
        <v>172.08</v>
      </c>
    </row>
    <row r="147" spans="1:15" s="3" customFormat="1" ht="60" x14ac:dyDescent="0.25">
      <c r="A147" s="33" t="s">
        <v>209</v>
      </c>
      <c r="B147" s="34" t="s">
        <v>124</v>
      </c>
      <c r="C147" s="35" t="s">
        <v>66</v>
      </c>
      <c r="D147" s="35" t="s">
        <v>60</v>
      </c>
      <c r="E147" s="24">
        <v>5</v>
      </c>
      <c r="F147" s="16">
        <v>212.53</v>
      </c>
      <c r="G147" s="16">
        <f>E147*F147</f>
        <v>1062.6500000000001</v>
      </c>
      <c r="H147" s="82">
        <v>5</v>
      </c>
      <c r="I147" s="49"/>
      <c r="J147" s="49"/>
      <c r="K147" s="49"/>
      <c r="L147" s="49"/>
      <c r="M147" s="92">
        <f t="shared" si="30"/>
        <v>0</v>
      </c>
      <c r="N147" s="70">
        <v>212.53</v>
      </c>
      <c r="O147" s="70">
        <f>M147*N147</f>
        <v>0</v>
      </c>
    </row>
    <row r="148" spans="1:15" s="3" customFormat="1" ht="60" x14ac:dyDescent="0.25">
      <c r="A148" s="33" t="s">
        <v>210</v>
      </c>
      <c r="B148" s="34" t="s">
        <v>68</v>
      </c>
      <c r="C148" s="35" t="s">
        <v>69</v>
      </c>
      <c r="D148" s="35" t="s">
        <v>60</v>
      </c>
      <c r="E148" s="48">
        <v>56.4</v>
      </c>
      <c r="F148" s="16">
        <v>77.849999999999994</v>
      </c>
      <c r="G148" s="16">
        <f>E148*F148</f>
        <v>4390.74</v>
      </c>
      <c r="H148" s="82">
        <v>45.67</v>
      </c>
      <c r="I148" s="49"/>
      <c r="J148" s="49"/>
      <c r="K148" s="49"/>
      <c r="L148" s="49"/>
      <c r="M148" s="92">
        <f t="shared" si="30"/>
        <v>10.73</v>
      </c>
      <c r="N148" s="70">
        <v>77.849999999999994</v>
      </c>
      <c r="O148" s="70">
        <f>M148*N148</f>
        <v>835.33</v>
      </c>
    </row>
    <row r="149" spans="1:15" s="3" customFormat="1" ht="28.5" x14ac:dyDescent="0.25">
      <c r="A149" s="27"/>
      <c r="B149" s="46" t="s">
        <v>211</v>
      </c>
      <c r="C149" s="27"/>
      <c r="D149" s="27"/>
      <c r="E149" s="27"/>
      <c r="F149" s="28"/>
      <c r="G149" s="29">
        <f>SUM(G128:G148)</f>
        <v>7603109.5899999999</v>
      </c>
      <c r="H149" s="87"/>
      <c r="I149" s="61"/>
      <c r="J149" s="61"/>
      <c r="K149" s="61"/>
      <c r="L149" s="61"/>
      <c r="M149" s="95"/>
      <c r="N149" s="73"/>
      <c r="O149" s="74">
        <f>SUM(O128:O148)</f>
        <v>216977.65</v>
      </c>
    </row>
    <row r="150" spans="1:15" s="3" customFormat="1" ht="15" x14ac:dyDescent="0.25">
      <c r="A150" s="51" t="s">
        <v>212</v>
      </c>
      <c r="B150" s="51"/>
      <c r="C150" s="30"/>
      <c r="D150" s="51"/>
      <c r="E150" s="51"/>
      <c r="F150" s="52"/>
      <c r="G150" s="52"/>
      <c r="H150" s="88"/>
      <c r="I150" s="62"/>
      <c r="J150" s="62"/>
      <c r="K150" s="62"/>
      <c r="L150" s="62"/>
      <c r="M150" s="96"/>
      <c r="N150" s="75"/>
      <c r="O150" s="75"/>
    </row>
    <row r="151" spans="1:15" s="3" customFormat="1" ht="45" x14ac:dyDescent="0.25">
      <c r="A151" s="33" t="s">
        <v>213</v>
      </c>
      <c r="B151" s="34" t="s">
        <v>73</v>
      </c>
      <c r="C151" s="35" t="s">
        <v>74</v>
      </c>
      <c r="D151" s="35" t="s">
        <v>75</v>
      </c>
      <c r="E151" s="24">
        <v>1</v>
      </c>
      <c r="F151" s="16">
        <v>55847.66</v>
      </c>
      <c r="G151" s="16">
        <f t="shared" ref="G151:G166" si="31">E151*F151</f>
        <v>55847.66</v>
      </c>
      <c r="H151" s="82">
        <v>1</v>
      </c>
      <c r="I151" s="49"/>
      <c r="J151" s="49"/>
      <c r="K151" s="49"/>
      <c r="L151" s="49"/>
      <c r="M151" s="92">
        <f t="shared" ref="M151:M166" si="32">E151-H151-I151-J151-K151-L151</f>
        <v>0</v>
      </c>
      <c r="N151" s="70">
        <v>55847.66</v>
      </c>
      <c r="O151" s="70">
        <f t="shared" ref="O151:O166" si="33">M151*N151</f>
        <v>0</v>
      </c>
    </row>
    <row r="152" spans="1:15" s="3" customFormat="1" ht="60" x14ac:dyDescent="0.25">
      <c r="A152" s="33" t="s">
        <v>214</v>
      </c>
      <c r="B152" s="34" t="s">
        <v>18</v>
      </c>
      <c r="C152" s="35" t="s">
        <v>19</v>
      </c>
      <c r="D152" s="35" t="s">
        <v>12</v>
      </c>
      <c r="E152" s="21">
        <v>0.23599999999999999</v>
      </c>
      <c r="F152" s="16">
        <v>24725.95</v>
      </c>
      <c r="G152" s="16">
        <f t="shared" si="31"/>
        <v>5835.32</v>
      </c>
      <c r="H152" s="82">
        <v>0.18329999999999999</v>
      </c>
      <c r="I152" s="49"/>
      <c r="J152" s="49"/>
      <c r="K152" s="49"/>
      <c r="L152" s="49"/>
      <c r="M152" s="92">
        <f t="shared" si="32"/>
        <v>5.2699999999999997E-2</v>
      </c>
      <c r="N152" s="70">
        <v>24725.95</v>
      </c>
      <c r="O152" s="70">
        <f t="shared" si="33"/>
        <v>1303.06</v>
      </c>
    </row>
    <row r="153" spans="1:15" s="3" customFormat="1" ht="30" x14ac:dyDescent="0.25">
      <c r="A153" s="33" t="s">
        <v>215</v>
      </c>
      <c r="B153" s="34" t="s">
        <v>21</v>
      </c>
      <c r="C153" s="35" t="s">
        <v>22</v>
      </c>
      <c r="D153" s="35" t="s">
        <v>12</v>
      </c>
      <c r="E153" s="20">
        <v>0.1152</v>
      </c>
      <c r="F153" s="16">
        <v>22997.55</v>
      </c>
      <c r="G153" s="16">
        <f t="shared" si="31"/>
        <v>2649.32</v>
      </c>
      <c r="H153" s="82">
        <v>9.4399999999999998E-2</v>
      </c>
      <c r="I153" s="49"/>
      <c r="J153" s="49"/>
      <c r="K153" s="49"/>
      <c r="L153" s="49"/>
      <c r="M153" s="92">
        <f t="shared" si="32"/>
        <v>2.0799999999999999E-2</v>
      </c>
      <c r="N153" s="70">
        <v>22997.55</v>
      </c>
      <c r="O153" s="70">
        <f t="shared" si="33"/>
        <v>478.35</v>
      </c>
    </row>
    <row r="154" spans="1:15" s="3" customFormat="1" ht="30" x14ac:dyDescent="0.25">
      <c r="A154" s="33" t="s">
        <v>216</v>
      </c>
      <c r="B154" s="34" t="s">
        <v>24</v>
      </c>
      <c r="C154" s="35" t="s">
        <v>25</v>
      </c>
      <c r="D154" s="35" t="s">
        <v>12</v>
      </c>
      <c r="E154" s="21">
        <v>0.115</v>
      </c>
      <c r="F154" s="16">
        <v>189045.71</v>
      </c>
      <c r="G154" s="16">
        <f t="shared" si="31"/>
        <v>21740.26</v>
      </c>
      <c r="H154" s="82">
        <v>9.4399999999999998E-2</v>
      </c>
      <c r="I154" s="49"/>
      <c r="J154" s="49"/>
      <c r="K154" s="49"/>
      <c r="L154" s="49"/>
      <c r="M154" s="92">
        <f t="shared" si="32"/>
        <v>2.06E-2</v>
      </c>
      <c r="N154" s="70">
        <v>189045.71</v>
      </c>
      <c r="O154" s="70">
        <f t="shared" si="33"/>
        <v>3894.34</v>
      </c>
    </row>
    <row r="155" spans="1:15" s="3" customFormat="1" ht="30" x14ac:dyDescent="0.25">
      <c r="A155" s="33" t="s">
        <v>217</v>
      </c>
      <c r="B155" s="34" t="s">
        <v>27</v>
      </c>
      <c r="C155" s="35" t="s">
        <v>28</v>
      </c>
      <c r="D155" s="35" t="s">
        <v>29</v>
      </c>
      <c r="E155" s="25">
        <v>14.49</v>
      </c>
      <c r="F155" s="16">
        <v>7726.29</v>
      </c>
      <c r="G155" s="16">
        <f t="shared" si="31"/>
        <v>111953.94</v>
      </c>
      <c r="H155" s="82">
        <v>11.894399999999999</v>
      </c>
      <c r="I155" s="49"/>
      <c r="J155" s="49"/>
      <c r="K155" s="49"/>
      <c r="L155" s="49"/>
      <c r="M155" s="92">
        <f t="shared" si="32"/>
        <v>2.5956000000000001</v>
      </c>
      <c r="N155" s="70">
        <v>7726.29</v>
      </c>
      <c r="O155" s="70">
        <f t="shared" si="33"/>
        <v>20054.36</v>
      </c>
    </row>
    <row r="156" spans="1:15" s="3" customFormat="1" ht="60" x14ac:dyDescent="0.25">
      <c r="A156" s="33" t="s">
        <v>218</v>
      </c>
      <c r="B156" s="34" t="s">
        <v>134</v>
      </c>
      <c r="C156" s="35" t="s">
        <v>135</v>
      </c>
      <c r="D156" s="35" t="s">
        <v>75</v>
      </c>
      <c r="E156" s="24">
        <v>1</v>
      </c>
      <c r="F156" s="16">
        <v>257393.25</v>
      </c>
      <c r="G156" s="16">
        <f t="shared" si="31"/>
        <v>257393.25</v>
      </c>
      <c r="H156" s="82">
        <v>1</v>
      </c>
      <c r="I156" s="49"/>
      <c r="J156" s="49"/>
      <c r="K156" s="49"/>
      <c r="L156" s="49"/>
      <c r="M156" s="92">
        <f t="shared" si="32"/>
        <v>0</v>
      </c>
      <c r="N156" s="70">
        <v>257393.25</v>
      </c>
      <c r="O156" s="70">
        <f t="shared" si="33"/>
        <v>0</v>
      </c>
    </row>
    <row r="157" spans="1:15" s="3" customFormat="1" ht="30" x14ac:dyDescent="0.25">
      <c r="A157" s="33" t="s">
        <v>219</v>
      </c>
      <c r="B157" s="34" t="s">
        <v>137</v>
      </c>
      <c r="C157" s="35" t="s">
        <v>36</v>
      </c>
      <c r="D157" s="35" t="s">
        <v>139</v>
      </c>
      <c r="E157" s="24">
        <v>1</v>
      </c>
      <c r="F157" s="16">
        <v>2073752.67</v>
      </c>
      <c r="G157" s="16">
        <f t="shared" si="31"/>
        <v>2073752.67</v>
      </c>
      <c r="H157" s="82">
        <v>1</v>
      </c>
      <c r="I157" s="49"/>
      <c r="J157" s="49"/>
      <c r="K157" s="49"/>
      <c r="L157" s="49"/>
      <c r="M157" s="92">
        <f t="shared" si="32"/>
        <v>0</v>
      </c>
      <c r="N157" s="70">
        <v>2073752.67</v>
      </c>
      <c r="O157" s="70">
        <f t="shared" si="33"/>
        <v>0</v>
      </c>
    </row>
    <row r="158" spans="1:15" s="3" customFormat="1" ht="30" x14ac:dyDescent="0.25">
      <c r="A158" s="33" t="s">
        <v>220</v>
      </c>
      <c r="B158" s="34" t="s">
        <v>221</v>
      </c>
      <c r="C158" s="35" t="s">
        <v>36</v>
      </c>
      <c r="D158" s="35" t="s">
        <v>139</v>
      </c>
      <c r="E158" s="24">
        <v>1</v>
      </c>
      <c r="F158" s="16">
        <v>4471529.21</v>
      </c>
      <c r="G158" s="16">
        <f t="shared" si="31"/>
        <v>4471529.21</v>
      </c>
      <c r="H158" s="82">
        <v>1</v>
      </c>
      <c r="I158" s="49"/>
      <c r="J158" s="49"/>
      <c r="K158" s="49"/>
      <c r="L158" s="49"/>
      <c r="M158" s="92">
        <f t="shared" si="32"/>
        <v>0</v>
      </c>
      <c r="N158" s="70">
        <v>4471529.21</v>
      </c>
      <c r="O158" s="70">
        <f t="shared" si="33"/>
        <v>0</v>
      </c>
    </row>
    <row r="159" spans="1:15" s="3" customFormat="1" ht="60" x14ac:dyDescent="0.25">
      <c r="A159" s="33" t="s">
        <v>222</v>
      </c>
      <c r="B159" s="34" t="s">
        <v>144</v>
      </c>
      <c r="C159" s="35" t="s">
        <v>145</v>
      </c>
      <c r="D159" s="35" t="s">
        <v>33</v>
      </c>
      <c r="E159" s="24">
        <v>1</v>
      </c>
      <c r="F159" s="16">
        <v>46162.87</v>
      </c>
      <c r="G159" s="16">
        <f t="shared" si="31"/>
        <v>46162.87</v>
      </c>
      <c r="H159" s="82">
        <v>1</v>
      </c>
      <c r="I159" s="49"/>
      <c r="J159" s="49"/>
      <c r="K159" s="49"/>
      <c r="L159" s="49"/>
      <c r="M159" s="92">
        <f t="shared" si="32"/>
        <v>0</v>
      </c>
      <c r="N159" s="70">
        <v>46162.87</v>
      </c>
      <c r="O159" s="70">
        <f t="shared" si="33"/>
        <v>0</v>
      </c>
    </row>
    <row r="160" spans="1:15" s="3" customFormat="1" ht="30" x14ac:dyDescent="0.25">
      <c r="A160" s="33" t="s">
        <v>223</v>
      </c>
      <c r="B160" s="34" t="s">
        <v>147</v>
      </c>
      <c r="C160" s="35" t="s">
        <v>36</v>
      </c>
      <c r="D160" s="35" t="s">
        <v>33</v>
      </c>
      <c r="E160" s="24">
        <v>2</v>
      </c>
      <c r="F160" s="16">
        <v>54541.01</v>
      </c>
      <c r="G160" s="16">
        <f t="shared" si="31"/>
        <v>109082.02</v>
      </c>
      <c r="H160" s="82">
        <v>2</v>
      </c>
      <c r="I160" s="49"/>
      <c r="J160" s="49"/>
      <c r="K160" s="49"/>
      <c r="L160" s="49"/>
      <c r="M160" s="92">
        <f t="shared" si="32"/>
        <v>0</v>
      </c>
      <c r="N160" s="70">
        <v>54541.01</v>
      </c>
      <c r="O160" s="70">
        <f t="shared" si="33"/>
        <v>0</v>
      </c>
    </row>
    <row r="161" spans="1:15" s="3" customFormat="1" ht="45" x14ac:dyDescent="0.25">
      <c r="A161" s="33" t="s">
        <v>224</v>
      </c>
      <c r="B161" s="34" t="s">
        <v>150</v>
      </c>
      <c r="C161" s="35" t="s">
        <v>36</v>
      </c>
      <c r="D161" s="35" t="s">
        <v>33</v>
      </c>
      <c r="E161" s="24">
        <v>1</v>
      </c>
      <c r="F161" s="16">
        <v>194945.69</v>
      </c>
      <c r="G161" s="16">
        <f t="shared" si="31"/>
        <v>194945.69</v>
      </c>
      <c r="H161" s="82">
        <v>1</v>
      </c>
      <c r="I161" s="49"/>
      <c r="J161" s="49"/>
      <c r="K161" s="49"/>
      <c r="L161" s="49"/>
      <c r="M161" s="92">
        <f t="shared" si="32"/>
        <v>0</v>
      </c>
      <c r="N161" s="70">
        <v>194945.69</v>
      </c>
      <c r="O161" s="70">
        <f t="shared" si="33"/>
        <v>0</v>
      </c>
    </row>
    <row r="162" spans="1:15" s="3" customFormat="1" ht="30" x14ac:dyDescent="0.25">
      <c r="A162" s="33" t="s">
        <v>225</v>
      </c>
      <c r="B162" s="34" t="s">
        <v>153</v>
      </c>
      <c r="C162" s="35" t="s">
        <v>36</v>
      </c>
      <c r="D162" s="35" t="s">
        <v>33</v>
      </c>
      <c r="E162" s="24">
        <v>1</v>
      </c>
      <c r="F162" s="16">
        <v>5195.1899999999996</v>
      </c>
      <c r="G162" s="16">
        <f t="shared" si="31"/>
        <v>5195.1899999999996</v>
      </c>
      <c r="H162" s="82">
        <v>1</v>
      </c>
      <c r="I162" s="49"/>
      <c r="J162" s="49"/>
      <c r="K162" s="49"/>
      <c r="L162" s="49"/>
      <c r="M162" s="92">
        <f t="shared" si="32"/>
        <v>0</v>
      </c>
      <c r="N162" s="70">
        <v>5195.1899999999996</v>
      </c>
      <c r="O162" s="70">
        <f t="shared" si="33"/>
        <v>0</v>
      </c>
    </row>
    <row r="163" spans="1:15" s="3" customFormat="1" ht="45" x14ac:dyDescent="0.25">
      <c r="A163" s="33" t="s">
        <v>226</v>
      </c>
      <c r="B163" s="34" t="s">
        <v>101</v>
      </c>
      <c r="C163" s="35" t="s">
        <v>102</v>
      </c>
      <c r="D163" s="35" t="s">
        <v>103</v>
      </c>
      <c r="E163" s="25">
        <v>0.06</v>
      </c>
      <c r="F163" s="16">
        <v>268960.33</v>
      </c>
      <c r="G163" s="16">
        <f t="shared" si="31"/>
        <v>16137.62</v>
      </c>
      <c r="H163" s="82"/>
      <c r="I163" s="49"/>
      <c r="J163" s="49"/>
      <c r="K163" s="49"/>
      <c r="L163" s="49"/>
      <c r="M163" s="92">
        <f t="shared" si="32"/>
        <v>0.06</v>
      </c>
      <c r="N163" s="70">
        <v>268960.33</v>
      </c>
      <c r="O163" s="70">
        <f t="shared" si="33"/>
        <v>16137.62</v>
      </c>
    </row>
    <row r="164" spans="1:15" s="3" customFormat="1" ht="30" x14ac:dyDescent="0.25">
      <c r="A164" s="33" t="s">
        <v>227</v>
      </c>
      <c r="B164" s="34" t="s">
        <v>105</v>
      </c>
      <c r="C164" s="35" t="s">
        <v>106</v>
      </c>
      <c r="D164" s="35" t="s">
        <v>40</v>
      </c>
      <c r="E164" s="25">
        <v>0.36</v>
      </c>
      <c r="F164" s="16">
        <v>463535.61</v>
      </c>
      <c r="G164" s="16">
        <f t="shared" si="31"/>
        <v>166872.82</v>
      </c>
      <c r="H164" s="82"/>
      <c r="I164" s="49"/>
      <c r="J164" s="49"/>
      <c r="K164" s="49"/>
      <c r="L164" s="49"/>
      <c r="M164" s="92">
        <f t="shared" si="32"/>
        <v>0.36</v>
      </c>
      <c r="N164" s="70">
        <v>463535.61</v>
      </c>
      <c r="O164" s="70">
        <f t="shared" si="33"/>
        <v>166872.82</v>
      </c>
    </row>
    <row r="165" spans="1:15" s="3" customFormat="1" ht="30" x14ac:dyDescent="0.25">
      <c r="A165" s="33" t="s">
        <v>228</v>
      </c>
      <c r="B165" s="34" t="s">
        <v>38</v>
      </c>
      <c r="C165" s="35" t="s">
        <v>106</v>
      </c>
      <c r="D165" s="35" t="s">
        <v>40</v>
      </c>
      <c r="E165" s="21">
        <v>2.9000000000000001E-2</v>
      </c>
      <c r="F165" s="16">
        <v>343465.17</v>
      </c>
      <c r="G165" s="16">
        <f t="shared" si="31"/>
        <v>9960.49</v>
      </c>
      <c r="H165" s="82"/>
      <c r="I165" s="49"/>
      <c r="J165" s="49"/>
      <c r="K165" s="49"/>
      <c r="L165" s="49"/>
      <c r="M165" s="92">
        <f t="shared" si="32"/>
        <v>2.9000000000000001E-2</v>
      </c>
      <c r="N165" s="70">
        <v>343465.17</v>
      </c>
      <c r="O165" s="70">
        <f t="shared" si="33"/>
        <v>9960.49</v>
      </c>
    </row>
    <row r="166" spans="1:15" s="3" customFormat="1" ht="45" x14ac:dyDescent="0.25">
      <c r="A166" s="33" t="s">
        <v>229</v>
      </c>
      <c r="B166" s="34" t="s">
        <v>158</v>
      </c>
      <c r="C166" s="35" t="s">
        <v>159</v>
      </c>
      <c r="D166" s="35" t="s">
        <v>55</v>
      </c>
      <c r="E166" s="20">
        <v>1.3299999999999999E-2</v>
      </c>
      <c r="F166" s="16">
        <v>3239779.31</v>
      </c>
      <c r="G166" s="16">
        <f t="shared" si="31"/>
        <v>43089.06</v>
      </c>
      <c r="H166" s="86">
        <v>1.223E-2</v>
      </c>
      <c r="I166" s="65"/>
      <c r="J166" s="65"/>
      <c r="K166" s="65"/>
      <c r="L166" s="65"/>
      <c r="M166" s="92">
        <f t="shared" si="32"/>
        <v>1.1000000000000001E-3</v>
      </c>
      <c r="N166" s="70">
        <v>3240083</v>
      </c>
      <c r="O166" s="70">
        <f t="shared" si="33"/>
        <v>3564.09</v>
      </c>
    </row>
    <row r="167" spans="1:15" s="3" customFormat="1" ht="15" customHeight="1" x14ac:dyDescent="0.25">
      <c r="A167" s="45" t="s">
        <v>56</v>
      </c>
      <c r="B167" s="45"/>
      <c r="C167" s="18"/>
      <c r="D167" s="18"/>
      <c r="E167" s="18"/>
      <c r="F167" s="19"/>
      <c r="G167" s="19"/>
      <c r="H167" s="84"/>
      <c r="I167" s="60"/>
      <c r="J167" s="60"/>
      <c r="K167" s="60"/>
      <c r="L167" s="60"/>
      <c r="M167" s="94"/>
      <c r="N167" s="71"/>
      <c r="O167" s="71"/>
    </row>
    <row r="168" spans="1:15" s="3" customFormat="1" ht="75" x14ac:dyDescent="0.25">
      <c r="A168" s="33" t="s">
        <v>230</v>
      </c>
      <c r="B168" s="34" t="s">
        <v>58</v>
      </c>
      <c r="C168" s="38" t="s">
        <v>59</v>
      </c>
      <c r="D168" s="35" t="s">
        <v>60</v>
      </c>
      <c r="E168" s="48">
        <v>41.3</v>
      </c>
      <c r="F168" s="16">
        <v>64.069999999999993</v>
      </c>
      <c r="G168" s="16">
        <f>E168*F168</f>
        <v>2646.09</v>
      </c>
      <c r="H168" s="82">
        <v>32.077500000000001</v>
      </c>
      <c r="I168" s="49"/>
      <c r="J168" s="49"/>
      <c r="K168" s="49"/>
      <c r="L168" s="49"/>
      <c r="M168" s="92">
        <f t="shared" ref="M168:M171" si="34">E168-H168-I168-J168-K168-L168</f>
        <v>9.2225000000000001</v>
      </c>
      <c r="N168" s="70">
        <v>64.069999999999993</v>
      </c>
      <c r="O168" s="70">
        <f>M168*N168</f>
        <v>590.89</v>
      </c>
    </row>
    <row r="169" spans="1:15" s="3" customFormat="1" ht="75" x14ac:dyDescent="0.25">
      <c r="A169" s="33" t="s">
        <v>231</v>
      </c>
      <c r="B169" s="34" t="s">
        <v>110</v>
      </c>
      <c r="C169" s="35" t="s">
        <v>63</v>
      </c>
      <c r="D169" s="35" t="s">
        <v>60</v>
      </c>
      <c r="E169" s="48">
        <v>12.1</v>
      </c>
      <c r="F169" s="16">
        <v>163.89</v>
      </c>
      <c r="G169" s="16">
        <f>E169*F169</f>
        <v>1983.07</v>
      </c>
      <c r="H169" s="82">
        <v>8.85</v>
      </c>
      <c r="I169" s="49"/>
      <c r="J169" s="49"/>
      <c r="K169" s="49"/>
      <c r="L169" s="49"/>
      <c r="M169" s="92">
        <f t="shared" si="34"/>
        <v>3.25</v>
      </c>
      <c r="N169" s="70">
        <v>163.89</v>
      </c>
      <c r="O169" s="70">
        <f>M169*N169</f>
        <v>532.64</v>
      </c>
    </row>
    <row r="170" spans="1:15" s="3" customFormat="1" ht="60" x14ac:dyDescent="0.25">
      <c r="A170" s="33" t="s">
        <v>232</v>
      </c>
      <c r="B170" s="34" t="s">
        <v>124</v>
      </c>
      <c r="C170" s="35" t="s">
        <v>66</v>
      </c>
      <c r="D170" s="35" t="s">
        <v>60</v>
      </c>
      <c r="E170" s="24">
        <v>5</v>
      </c>
      <c r="F170" s="16">
        <v>212.53</v>
      </c>
      <c r="G170" s="16">
        <f>E170*F170</f>
        <v>1062.6500000000001</v>
      </c>
      <c r="H170" s="82">
        <v>4.16</v>
      </c>
      <c r="I170" s="49"/>
      <c r="J170" s="49"/>
      <c r="K170" s="49"/>
      <c r="L170" s="49"/>
      <c r="M170" s="92">
        <f t="shared" si="34"/>
        <v>0.84</v>
      </c>
      <c r="N170" s="70">
        <v>212.53</v>
      </c>
      <c r="O170" s="70">
        <f>M170*N170</f>
        <v>178.53</v>
      </c>
    </row>
    <row r="171" spans="1:15" s="3" customFormat="1" ht="60" x14ac:dyDescent="0.25">
      <c r="A171" s="33" t="s">
        <v>233</v>
      </c>
      <c r="B171" s="34" t="s">
        <v>68</v>
      </c>
      <c r="C171" s="35" t="s">
        <v>69</v>
      </c>
      <c r="D171" s="35" t="s">
        <v>60</v>
      </c>
      <c r="E171" s="48">
        <v>58.4</v>
      </c>
      <c r="F171" s="16">
        <v>77.849999999999994</v>
      </c>
      <c r="G171" s="16">
        <f>E171*F171</f>
        <v>4546.4399999999996</v>
      </c>
      <c r="H171" s="82">
        <v>45.09</v>
      </c>
      <c r="I171" s="49"/>
      <c r="J171" s="49"/>
      <c r="K171" s="49"/>
      <c r="L171" s="49"/>
      <c r="M171" s="92">
        <f t="shared" si="34"/>
        <v>13.31</v>
      </c>
      <c r="N171" s="70">
        <v>77.849999999999994</v>
      </c>
      <c r="O171" s="70">
        <f>M171*N171</f>
        <v>1036.18</v>
      </c>
    </row>
    <row r="172" spans="1:15" s="3" customFormat="1" ht="18" customHeight="1" x14ac:dyDescent="0.25">
      <c r="A172" s="27"/>
      <c r="B172" s="46" t="s">
        <v>234</v>
      </c>
      <c r="C172" s="27"/>
      <c r="D172" s="27"/>
      <c r="E172" s="27"/>
      <c r="F172" s="28"/>
      <c r="G172" s="29">
        <f>SUM(G151:G171)</f>
        <v>7602385.6399999997</v>
      </c>
      <c r="H172" s="87"/>
      <c r="I172" s="61"/>
      <c r="J172" s="61"/>
      <c r="K172" s="61"/>
      <c r="L172" s="61"/>
      <c r="M172" s="95"/>
      <c r="N172" s="73"/>
      <c r="O172" s="74">
        <f>SUM(O151:O171)</f>
        <v>224603.37</v>
      </c>
    </row>
    <row r="173" spans="1:15" s="3" customFormat="1" ht="15" customHeight="1" x14ac:dyDescent="0.25">
      <c r="A173" s="51" t="s">
        <v>235</v>
      </c>
      <c r="B173" s="51"/>
      <c r="C173" s="18"/>
      <c r="D173" s="51"/>
      <c r="E173" s="51"/>
      <c r="F173" s="52"/>
      <c r="G173" s="52"/>
      <c r="H173" s="88"/>
      <c r="I173" s="62"/>
      <c r="J173" s="62"/>
      <c r="K173" s="62"/>
      <c r="L173" s="62"/>
      <c r="M173" s="96"/>
      <c r="N173" s="75"/>
      <c r="O173" s="75"/>
    </row>
    <row r="174" spans="1:15" s="3" customFormat="1" ht="45" x14ac:dyDescent="0.25">
      <c r="A174" s="33" t="s">
        <v>236</v>
      </c>
      <c r="B174" s="34" t="s">
        <v>73</v>
      </c>
      <c r="C174" s="35" t="s">
        <v>74</v>
      </c>
      <c r="D174" s="35" t="s">
        <v>75</v>
      </c>
      <c r="E174" s="24">
        <v>1</v>
      </c>
      <c r="F174" s="16">
        <v>55847.66</v>
      </c>
      <c r="G174" s="16">
        <f t="shared" ref="G174:G189" si="35">E174*F174</f>
        <v>55847.66</v>
      </c>
      <c r="H174" s="82">
        <v>1</v>
      </c>
      <c r="I174" s="49"/>
      <c r="J174" s="49"/>
      <c r="K174" s="49"/>
      <c r="L174" s="49"/>
      <c r="M174" s="92">
        <f t="shared" ref="M174:M189" si="36">E174-H174-I174-J174-K174-L174</f>
        <v>0</v>
      </c>
      <c r="N174" s="70">
        <v>55847.66</v>
      </c>
      <c r="O174" s="70">
        <f t="shared" ref="O174:O189" si="37">M174*N174</f>
        <v>0</v>
      </c>
    </row>
    <row r="175" spans="1:15" s="3" customFormat="1" ht="60" x14ac:dyDescent="0.25">
      <c r="A175" s="33" t="s">
        <v>237</v>
      </c>
      <c r="B175" s="34" t="s">
        <v>18</v>
      </c>
      <c r="C175" s="35" t="s">
        <v>19</v>
      </c>
      <c r="D175" s="35" t="s">
        <v>12</v>
      </c>
      <c r="E175" s="21">
        <v>0.28399999999999997</v>
      </c>
      <c r="F175" s="16">
        <v>24725.95</v>
      </c>
      <c r="G175" s="16">
        <f t="shared" si="35"/>
        <v>7022.17</v>
      </c>
      <c r="H175" s="82">
        <v>0.2051</v>
      </c>
      <c r="I175" s="49"/>
      <c r="J175" s="49"/>
      <c r="K175" s="49"/>
      <c r="L175" s="49"/>
      <c r="M175" s="92">
        <f t="shared" si="36"/>
        <v>7.8899999999999998E-2</v>
      </c>
      <c r="N175" s="70">
        <v>24725.95</v>
      </c>
      <c r="O175" s="70">
        <f t="shared" si="37"/>
        <v>1950.88</v>
      </c>
    </row>
    <row r="176" spans="1:15" s="3" customFormat="1" ht="30" x14ac:dyDescent="0.25">
      <c r="A176" s="33" t="s">
        <v>238</v>
      </c>
      <c r="B176" s="34" t="s">
        <v>21</v>
      </c>
      <c r="C176" s="35" t="s">
        <v>22</v>
      </c>
      <c r="D176" s="35" t="s">
        <v>12</v>
      </c>
      <c r="E176" s="20">
        <v>0.1336</v>
      </c>
      <c r="F176" s="16">
        <v>22997.55</v>
      </c>
      <c r="G176" s="16">
        <f t="shared" si="35"/>
        <v>3072.47</v>
      </c>
      <c r="H176" s="82">
        <v>9.5500000000000002E-2</v>
      </c>
      <c r="I176" s="49"/>
      <c r="J176" s="49"/>
      <c r="K176" s="49"/>
      <c r="L176" s="49"/>
      <c r="M176" s="92">
        <f t="shared" si="36"/>
        <v>3.8100000000000002E-2</v>
      </c>
      <c r="N176" s="70">
        <v>22997.55</v>
      </c>
      <c r="O176" s="70">
        <f t="shared" si="37"/>
        <v>876.21</v>
      </c>
    </row>
    <row r="177" spans="1:15" s="3" customFormat="1" ht="30" x14ac:dyDescent="0.25">
      <c r="A177" s="33" t="s">
        <v>239</v>
      </c>
      <c r="B177" s="34" t="s">
        <v>24</v>
      </c>
      <c r="C177" s="35" t="s">
        <v>25</v>
      </c>
      <c r="D177" s="35" t="s">
        <v>12</v>
      </c>
      <c r="E177" s="21">
        <v>0.13400000000000001</v>
      </c>
      <c r="F177" s="16">
        <v>189045.71</v>
      </c>
      <c r="G177" s="16">
        <f t="shared" si="35"/>
        <v>25332.13</v>
      </c>
      <c r="H177" s="82">
        <v>9.5500000000000002E-2</v>
      </c>
      <c r="I177" s="49"/>
      <c r="J177" s="49"/>
      <c r="K177" s="49"/>
      <c r="L177" s="49"/>
      <c r="M177" s="92">
        <f t="shared" si="36"/>
        <v>3.85E-2</v>
      </c>
      <c r="N177" s="70">
        <v>189045.71</v>
      </c>
      <c r="O177" s="70">
        <f t="shared" si="37"/>
        <v>7278.26</v>
      </c>
    </row>
    <row r="178" spans="1:15" s="3" customFormat="1" ht="30" x14ac:dyDescent="0.25">
      <c r="A178" s="33" t="s">
        <v>240</v>
      </c>
      <c r="B178" s="34" t="s">
        <v>27</v>
      </c>
      <c r="C178" s="35" t="s">
        <v>28</v>
      </c>
      <c r="D178" s="35" t="s">
        <v>29</v>
      </c>
      <c r="E178" s="25">
        <v>14.49</v>
      </c>
      <c r="F178" s="16">
        <v>7726.29</v>
      </c>
      <c r="G178" s="16">
        <f t="shared" si="35"/>
        <v>111953.94</v>
      </c>
      <c r="H178" s="82">
        <v>12.032999999999999</v>
      </c>
      <c r="I178" s="49"/>
      <c r="J178" s="49"/>
      <c r="K178" s="49"/>
      <c r="L178" s="49"/>
      <c r="M178" s="92">
        <f t="shared" si="36"/>
        <v>2.4569999999999999</v>
      </c>
      <c r="N178" s="70">
        <v>7726.29</v>
      </c>
      <c r="O178" s="70">
        <f t="shared" si="37"/>
        <v>18983.490000000002</v>
      </c>
    </row>
    <row r="179" spans="1:15" s="3" customFormat="1" ht="60" x14ac:dyDescent="0.25">
      <c r="A179" s="33" t="s">
        <v>241</v>
      </c>
      <c r="B179" s="34" t="s">
        <v>134</v>
      </c>
      <c r="C179" s="35" t="s">
        <v>135</v>
      </c>
      <c r="D179" s="35" t="s">
        <v>75</v>
      </c>
      <c r="E179" s="24">
        <v>1</v>
      </c>
      <c r="F179" s="16">
        <v>257393.25</v>
      </c>
      <c r="G179" s="16">
        <f t="shared" si="35"/>
        <v>257393.25</v>
      </c>
      <c r="H179" s="82">
        <v>1</v>
      </c>
      <c r="I179" s="49"/>
      <c r="J179" s="49"/>
      <c r="K179" s="49"/>
      <c r="L179" s="49"/>
      <c r="M179" s="92">
        <f t="shared" si="36"/>
        <v>0</v>
      </c>
      <c r="N179" s="70">
        <v>257393.25</v>
      </c>
      <c r="O179" s="70">
        <f t="shared" si="37"/>
        <v>0</v>
      </c>
    </row>
    <row r="180" spans="1:15" s="3" customFormat="1" ht="30" x14ac:dyDescent="0.25">
      <c r="A180" s="33" t="s">
        <v>242</v>
      </c>
      <c r="B180" s="34" t="s">
        <v>137</v>
      </c>
      <c r="C180" s="35" t="s">
        <v>243</v>
      </c>
      <c r="D180" s="35" t="s">
        <v>139</v>
      </c>
      <c r="E180" s="24">
        <v>1</v>
      </c>
      <c r="F180" s="16">
        <v>2073752.67</v>
      </c>
      <c r="G180" s="16">
        <f t="shared" si="35"/>
        <v>2073752.67</v>
      </c>
      <c r="H180" s="82">
        <v>1</v>
      </c>
      <c r="I180" s="49"/>
      <c r="J180" s="49"/>
      <c r="K180" s="49"/>
      <c r="L180" s="49"/>
      <c r="M180" s="92">
        <f t="shared" si="36"/>
        <v>0</v>
      </c>
      <c r="N180" s="70">
        <v>2073752.67</v>
      </c>
      <c r="O180" s="70">
        <f t="shared" si="37"/>
        <v>0</v>
      </c>
    </row>
    <row r="181" spans="1:15" s="3" customFormat="1" ht="30" x14ac:dyDescent="0.25">
      <c r="A181" s="33" t="s">
        <v>244</v>
      </c>
      <c r="B181" s="34" t="s">
        <v>141</v>
      </c>
      <c r="C181" s="35" t="s">
        <v>243</v>
      </c>
      <c r="D181" s="35" t="s">
        <v>139</v>
      </c>
      <c r="E181" s="24">
        <v>1</v>
      </c>
      <c r="F181" s="16">
        <v>4471529.21</v>
      </c>
      <c r="G181" s="16">
        <f t="shared" si="35"/>
        <v>4471529.21</v>
      </c>
      <c r="H181" s="82">
        <v>1</v>
      </c>
      <c r="I181" s="49"/>
      <c r="J181" s="49"/>
      <c r="K181" s="49"/>
      <c r="L181" s="49"/>
      <c r="M181" s="92">
        <f t="shared" si="36"/>
        <v>0</v>
      </c>
      <c r="N181" s="70">
        <v>4471529.21</v>
      </c>
      <c r="O181" s="70">
        <f t="shared" si="37"/>
        <v>0</v>
      </c>
    </row>
    <row r="182" spans="1:15" s="3" customFormat="1" ht="60" x14ac:dyDescent="0.25">
      <c r="A182" s="33" t="s">
        <v>245</v>
      </c>
      <c r="B182" s="34" t="s">
        <v>144</v>
      </c>
      <c r="C182" s="35" t="s">
        <v>145</v>
      </c>
      <c r="D182" s="35" t="s">
        <v>33</v>
      </c>
      <c r="E182" s="24">
        <v>1</v>
      </c>
      <c r="F182" s="16">
        <v>46162.87</v>
      </c>
      <c r="G182" s="16">
        <f t="shared" si="35"/>
        <v>46162.87</v>
      </c>
      <c r="H182" s="82">
        <v>1</v>
      </c>
      <c r="I182" s="49"/>
      <c r="J182" s="49"/>
      <c r="K182" s="49"/>
      <c r="L182" s="49"/>
      <c r="M182" s="92">
        <f t="shared" si="36"/>
        <v>0</v>
      </c>
      <c r="N182" s="70">
        <v>46162.87</v>
      </c>
      <c r="O182" s="70">
        <f t="shared" si="37"/>
        <v>0</v>
      </c>
    </row>
    <row r="183" spans="1:15" s="3" customFormat="1" ht="30" x14ac:dyDescent="0.25">
      <c r="A183" s="33" t="s">
        <v>246</v>
      </c>
      <c r="B183" s="34" t="s">
        <v>147</v>
      </c>
      <c r="C183" s="35" t="s">
        <v>243</v>
      </c>
      <c r="D183" s="35" t="s">
        <v>33</v>
      </c>
      <c r="E183" s="24">
        <v>2</v>
      </c>
      <c r="F183" s="16">
        <v>54541.01</v>
      </c>
      <c r="G183" s="16">
        <f t="shared" si="35"/>
        <v>109082.02</v>
      </c>
      <c r="H183" s="82">
        <v>2</v>
      </c>
      <c r="I183" s="49"/>
      <c r="J183" s="49"/>
      <c r="K183" s="49"/>
      <c r="L183" s="49"/>
      <c r="M183" s="92">
        <f t="shared" si="36"/>
        <v>0</v>
      </c>
      <c r="N183" s="70">
        <v>54541.01</v>
      </c>
      <c r="O183" s="70">
        <f t="shared" si="37"/>
        <v>0</v>
      </c>
    </row>
    <row r="184" spans="1:15" s="3" customFormat="1" ht="45" x14ac:dyDescent="0.25">
      <c r="A184" s="33" t="s">
        <v>247</v>
      </c>
      <c r="B184" s="34" t="s">
        <v>150</v>
      </c>
      <c r="C184" s="35" t="s">
        <v>243</v>
      </c>
      <c r="D184" s="35" t="s">
        <v>33</v>
      </c>
      <c r="E184" s="24">
        <v>1</v>
      </c>
      <c r="F184" s="16">
        <v>194945.69</v>
      </c>
      <c r="G184" s="16">
        <f t="shared" si="35"/>
        <v>194945.69</v>
      </c>
      <c r="H184" s="82">
        <v>1</v>
      </c>
      <c r="I184" s="49"/>
      <c r="J184" s="49"/>
      <c r="K184" s="49"/>
      <c r="L184" s="49"/>
      <c r="M184" s="92">
        <f t="shared" si="36"/>
        <v>0</v>
      </c>
      <c r="N184" s="70">
        <v>194945.69</v>
      </c>
      <c r="O184" s="70">
        <f t="shared" si="37"/>
        <v>0</v>
      </c>
    </row>
    <row r="185" spans="1:15" s="3" customFormat="1" ht="30" x14ac:dyDescent="0.25">
      <c r="A185" s="33" t="s">
        <v>248</v>
      </c>
      <c r="B185" s="34" t="s">
        <v>153</v>
      </c>
      <c r="C185" s="35" t="s">
        <v>243</v>
      </c>
      <c r="D185" s="35" t="s">
        <v>33</v>
      </c>
      <c r="E185" s="24">
        <v>1</v>
      </c>
      <c r="F185" s="16">
        <v>5195.1899999999996</v>
      </c>
      <c r="G185" s="16">
        <f t="shared" si="35"/>
        <v>5195.1899999999996</v>
      </c>
      <c r="H185" s="82">
        <v>1</v>
      </c>
      <c r="I185" s="49"/>
      <c r="J185" s="49"/>
      <c r="K185" s="49"/>
      <c r="L185" s="49"/>
      <c r="M185" s="92">
        <f t="shared" si="36"/>
        <v>0</v>
      </c>
      <c r="N185" s="70">
        <v>5195.1899999999996</v>
      </c>
      <c r="O185" s="70">
        <f t="shared" si="37"/>
        <v>0</v>
      </c>
    </row>
    <row r="186" spans="1:15" s="3" customFormat="1" ht="45" x14ac:dyDescent="0.25">
      <c r="A186" s="33" t="s">
        <v>249</v>
      </c>
      <c r="B186" s="34" t="s">
        <v>101</v>
      </c>
      <c r="C186" s="35" t="s">
        <v>102</v>
      </c>
      <c r="D186" s="35" t="s">
        <v>103</v>
      </c>
      <c r="E186" s="25">
        <v>0.06</v>
      </c>
      <c r="F186" s="16">
        <v>268960.33</v>
      </c>
      <c r="G186" s="16">
        <f t="shared" si="35"/>
        <v>16137.62</v>
      </c>
      <c r="H186" s="82"/>
      <c r="I186" s="49"/>
      <c r="J186" s="49"/>
      <c r="K186" s="49"/>
      <c r="L186" s="49"/>
      <c r="M186" s="92">
        <f t="shared" si="36"/>
        <v>0.06</v>
      </c>
      <c r="N186" s="70">
        <v>268960.33</v>
      </c>
      <c r="O186" s="70">
        <f t="shared" si="37"/>
        <v>16137.62</v>
      </c>
    </row>
    <row r="187" spans="1:15" s="3" customFormat="1" ht="30" x14ac:dyDescent="0.25">
      <c r="A187" s="33" t="s">
        <v>250</v>
      </c>
      <c r="B187" s="34" t="s">
        <v>105</v>
      </c>
      <c r="C187" s="35" t="s">
        <v>106</v>
      </c>
      <c r="D187" s="35" t="s">
        <v>40</v>
      </c>
      <c r="E187" s="25">
        <v>0.36</v>
      </c>
      <c r="F187" s="16">
        <v>463535.61</v>
      </c>
      <c r="G187" s="16">
        <f t="shared" si="35"/>
        <v>166872.82</v>
      </c>
      <c r="H187" s="82"/>
      <c r="I187" s="49"/>
      <c r="J187" s="49"/>
      <c r="K187" s="49"/>
      <c r="L187" s="49"/>
      <c r="M187" s="92">
        <f t="shared" si="36"/>
        <v>0.36</v>
      </c>
      <c r="N187" s="70">
        <v>463535.61</v>
      </c>
      <c r="O187" s="70">
        <f t="shared" si="37"/>
        <v>166872.82</v>
      </c>
    </row>
    <row r="188" spans="1:15" s="3" customFormat="1" ht="30" x14ac:dyDescent="0.25">
      <c r="A188" s="33" t="s">
        <v>251</v>
      </c>
      <c r="B188" s="34" t="s">
        <v>38</v>
      </c>
      <c r="C188" s="35" t="s">
        <v>106</v>
      </c>
      <c r="D188" s="35" t="s">
        <v>40</v>
      </c>
      <c r="E188" s="21">
        <v>2.9000000000000001E-2</v>
      </c>
      <c r="F188" s="16">
        <v>343465.17</v>
      </c>
      <c r="G188" s="16">
        <f t="shared" si="35"/>
        <v>9960.49</v>
      </c>
      <c r="H188" s="82"/>
      <c r="I188" s="49"/>
      <c r="J188" s="49"/>
      <c r="K188" s="49"/>
      <c r="L188" s="49"/>
      <c r="M188" s="92">
        <f t="shared" si="36"/>
        <v>2.9000000000000001E-2</v>
      </c>
      <c r="N188" s="70">
        <v>343465.17</v>
      </c>
      <c r="O188" s="70">
        <f t="shared" si="37"/>
        <v>9960.49</v>
      </c>
    </row>
    <row r="189" spans="1:15" s="3" customFormat="1" ht="45" x14ac:dyDescent="0.25">
      <c r="A189" s="33" t="s">
        <v>252</v>
      </c>
      <c r="B189" s="34" t="s">
        <v>158</v>
      </c>
      <c r="C189" s="35" t="s">
        <v>159</v>
      </c>
      <c r="D189" s="35" t="s">
        <v>55</v>
      </c>
      <c r="E189" s="20">
        <v>1.3299999999999999E-2</v>
      </c>
      <c r="F189" s="16">
        <v>3239779.31</v>
      </c>
      <c r="G189" s="16">
        <f t="shared" si="35"/>
        <v>43089.06</v>
      </c>
      <c r="H189" s="82">
        <v>1.2500000000000001E-2</v>
      </c>
      <c r="I189" s="49"/>
      <c r="J189" s="49"/>
      <c r="K189" s="49"/>
      <c r="L189" s="49"/>
      <c r="M189" s="92">
        <f t="shared" si="36"/>
        <v>8.0000000000000004E-4</v>
      </c>
      <c r="N189" s="70">
        <v>3240083</v>
      </c>
      <c r="O189" s="70">
        <f t="shared" si="37"/>
        <v>2592.0700000000002</v>
      </c>
    </row>
    <row r="190" spans="1:15" s="3" customFormat="1" ht="15" customHeight="1" x14ac:dyDescent="0.25">
      <c r="A190" s="17" t="s">
        <v>56</v>
      </c>
      <c r="B190" s="45"/>
      <c r="C190" s="18"/>
      <c r="D190" s="18"/>
      <c r="E190" s="18"/>
      <c r="F190" s="19"/>
      <c r="G190" s="19"/>
      <c r="H190" s="84"/>
      <c r="I190" s="60"/>
      <c r="J190" s="60"/>
      <c r="K190" s="60"/>
      <c r="L190" s="60"/>
      <c r="M190" s="94"/>
      <c r="N190" s="71"/>
      <c r="O190" s="71"/>
    </row>
    <row r="191" spans="1:15" s="3" customFormat="1" ht="75" x14ac:dyDescent="0.25">
      <c r="A191" s="33" t="s">
        <v>253</v>
      </c>
      <c r="B191" s="34" t="s">
        <v>58</v>
      </c>
      <c r="C191" s="38" t="s">
        <v>59</v>
      </c>
      <c r="D191" s="35" t="s">
        <v>60</v>
      </c>
      <c r="E191" s="48">
        <v>49.6</v>
      </c>
      <c r="F191" s="16">
        <v>64.069999999999993</v>
      </c>
      <c r="G191" s="16">
        <f>E191*F191</f>
        <v>3177.87</v>
      </c>
      <c r="H191" s="82">
        <v>35.89</v>
      </c>
      <c r="I191" s="49"/>
      <c r="J191" s="49"/>
      <c r="K191" s="49"/>
      <c r="L191" s="49"/>
      <c r="M191" s="92">
        <f t="shared" ref="M191:M194" si="38">E191-H191-I191-J191-K191-L191</f>
        <v>13.71</v>
      </c>
      <c r="N191" s="70">
        <v>64.069999999999993</v>
      </c>
      <c r="O191" s="70">
        <f>M191*N191</f>
        <v>878.4</v>
      </c>
    </row>
    <row r="192" spans="1:15" s="3" customFormat="1" ht="75" x14ac:dyDescent="0.25">
      <c r="A192" s="33" t="s">
        <v>254</v>
      </c>
      <c r="B192" s="34" t="s">
        <v>110</v>
      </c>
      <c r="C192" s="35" t="s">
        <v>63</v>
      </c>
      <c r="D192" s="35" t="s">
        <v>60</v>
      </c>
      <c r="E192" s="48">
        <v>9.9</v>
      </c>
      <c r="F192" s="16">
        <v>163.89</v>
      </c>
      <c r="G192" s="16">
        <f>E192*F192</f>
        <v>1622.51</v>
      </c>
      <c r="H192" s="82">
        <v>8.85</v>
      </c>
      <c r="I192" s="49"/>
      <c r="J192" s="49"/>
      <c r="K192" s="49"/>
      <c r="L192" s="49"/>
      <c r="M192" s="92">
        <f t="shared" si="38"/>
        <v>1.05</v>
      </c>
      <c r="N192" s="70">
        <v>163.89</v>
      </c>
      <c r="O192" s="70">
        <f>M192*N192</f>
        <v>172.08</v>
      </c>
    </row>
    <row r="193" spans="1:16" s="3" customFormat="1" ht="60" x14ac:dyDescent="0.25">
      <c r="A193" s="33" t="s">
        <v>255</v>
      </c>
      <c r="B193" s="34" t="s">
        <v>124</v>
      </c>
      <c r="C193" s="35" t="s">
        <v>66</v>
      </c>
      <c r="D193" s="35" t="s">
        <v>60</v>
      </c>
      <c r="E193" s="24">
        <v>5</v>
      </c>
      <c r="F193" s="16">
        <v>212.53</v>
      </c>
      <c r="G193" s="16">
        <f>E193*F193</f>
        <v>1062.6500000000001</v>
      </c>
      <c r="H193" s="82">
        <v>4.16</v>
      </c>
      <c r="I193" s="49"/>
      <c r="J193" s="49"/>
      <c r="K193" s="49"/>
      <c r="L193" s="49"/>
      <c r="M193" s="92">
        <f t="shared" si="38"/>
        <v>0.84</v>
      </c>
      <c r="N193" s="70">
        <v>212.53</v>
      </c>
      <c r="O193" s="70">
        <f>M193*N193</f>
        <v>178.53</v>
      </c>
    </row>
    <row r="194" spans="1:16" s="3" customFormat="1" ht="60" x14ac:dyDescent="0.25">
      <c r="A194" s="33" t="s">
        <v>256</v>
      </c>
      <c r="B194" s="34" t="s">
        <v>68</v>
      </c>
      <c r="C194" s="35" t="s">
        <v>69</v>
      </c>
      <c r="D194" s="35" t="s">
        <v>60</v>
      </c>
      <c r="E194" s="48">
        <v>64.5</v>
      </c>
      <c r="F194" s="16">
        <v>77.849999999999994</v>
      </c>
      <c r="G194" s="16">
        <f>E194*F194</f>
        <v>5021.33</v>
      </c>
      <c r="H194" s="82">
        <v>48.902999999999999</v>
      </c>
      <c r="I194" s="49"/>
      <c r="J194" s="49"/>
      <c r="K194" s="49"/>
      <c r="L194" s="49"/>
      <c r="M194" s="92">
        <f t="shared" si="38"/>
        <v>15.597</v>
      </c>
      <c r="N194" s="70">
        <v>77.849999999999994</v>
      </c>
      <c r="O194" s="70">
        <f>M194*N194</f>
        <v>1214.23</v>
      </c>
      <c r="P194" s="13"/>
    </row>
    <row r="195" spans="1:16" s="3" customFormat="1" ht="18" customHeight="1" x14ac:dyDescent="0.25">
      <c r="A195" s="27"/>
      <c r="B195" s="46" t="s">
        <v>257</v>
      </c>
      <c r="C195" s="27"/>
      <c r="D195" s="27"/>
      <c r="E195" s="27"/>
      <c r="F195" s="28"/>
      <c r="G195" s="29">
        <f>SUM(G174:G194)</f>
        <v>7608233.6200000001</v>
      </c>
      <c r="H195" s="87"/>
      <c r="I195" s="61"/>
      <c r="J195" s="61"/>
      <c r="K195" s="61"/>
      <c r="L195" s="61"/>
      <c r="M195" s="95"/>
      <c r="N195" s="73"/>
      <c r="O195" s="74">
        <f>SUM(O174:O194)</f>
        <v>227095.08</v>
      </c>
    </row>
    <row r="196" spans="1:16" s="3" customFormat="1" ht="19.5" customHeight="1" x14ac:dyDescent="0.25">
      <c r="A196" s="53"/>
      <c r="B196" s="54" t="s">
        <v>258</v>
      </c>
      <c r="C196" s="53"/>
      <c r="D196" s="53"/>
      <c r="E196" s="53"/>
      <c r="F196" s="55"/>
      <c r="G196" s="56">
        <f>G195+G172+G149+G126+G112+G99+G76+G62+G49+G43+G37+G31</f>
        <v>60078857.140000001</v>
      </c>
      <c r="H196" s="89"/>
      <c r="I196" s="63"/>
      <c r="J196" s="63"/>
      <c r="K196" s="63"/>
      <c r="L196" s="63"/>
      <c r="M196" s="97"/>
      <c r="N196" s="76"/>
      <c r="O196" s="77">
        <f>O195+O172+O149+O126+O112+O99+O76+O62+O49+O43+O37+O31</f>
        <v>20933039.670000002</v>
      </c>
    </row>
    <row r="198" spans="1:16" ht="13.5" customHeight="1" x14ac:dyDescent="0.2">
      <c r="F198" s="79" t="s">
        <v>267</v>
      </c>
      <c r="G198" s="80">
        <v>60086437.659999996</v>
      </c>
      <c r="O198" s="78">
        <f>'[2]кс-3 №5'!$L$53</f>
        <v>20933221.489999998</v>
      </c>
    </row>
    <row r="200" spans="1:16" ht="11.25" customHeight="1" x14ac:dyDescent="0.2">
      <c r="G200" s="12">
        <f>G196-G198</f>
        <v>-7580.52</v>
      </c>
    </row>
  </sheetData>
  <autoFilter ref="A10:AR196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для расчета _Коломна</vt:lpstr>
      <vt:lpstr>'для расчета _Коломна'!Заголовки_для_печати</vt:lpstr>
      <vt:lpstr>'для расчета _Коломна'!Область_печати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2026-04-20T14:17:56Z</dcterms:modified>
</cp:coreProperties>
</file>