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РАСЧЕТ на 12,5 РШП\"/>
    </mc:Choice>
  </mc:AlternateContent>
  <xr:revisionPtr revIDLastSave="0" documentId="13_ncr:1_{289269F4-6DE3-4D12-8925-BA2339205E12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материалы 1,25" sheetId="4" state="hidden" r:id="rId1"/>
    <sheet name="!ЛСР РШП _23.03 корр " sheetId="5" r:id="rId2"/>
    <sheet name="материалы корр" sheetId="2" r:id="rId3"/>
    <sheet name="ЛСР РШП _23.03" sheetId="3" state="hidden" r:id="rId4"/>
  </sheets>
  <definedNames>
    <definedName name="_xlnm.Print_Titles" localSheetId="1">'!ЛСР РШП _23.03 корр '!$38:$38</definedName>
    <definedName name="_xlnm.Print_Titles" localSheetId="3">'ЛСР РШП _23.03'!$38:$38</definedName>
    <definedName name="_xlnm.Print_Area" localSheetId="1">'!ЛСР РШП _23.03 корр '!$A$1:$N$242</definedName>
    <definedName name="_xlnm.Print_Area" localSheetId="3">'ЛСР РШП _23.03'!$A$1:$N$239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" l="1"/>
  <c r="I7" i="2"/>
  <c r="I4" i="2"/>
  <c r="H8" i="2"/>
  <c r="H7" i="2"/>
  <c r="H4" i="2"/>
  <c r="I10" i="4"/>
  <c r="H10" i="4"/>
  <c r="K9" i="4"/>
  <c r="I9" i="4"/>
  <c r="H9" i="4"/>
  <c r="I8" i="4"/>
  <c r="H8" i="4"/>
  <c r="I7" i="4"/>
  <c r="H7" i="4"/>
  <c r="I6" i="4"/>
  <c r="H6" i="4"/>
  <c r="I4" i="4"/>
  <c r="H4" i="4"/>
  <c r="K9" i="2"/>
  <c r="R223" i="3"/>
  <c r="I10" i="2"/>
  <c r="H10" i="2"/>
  <c r="I9" i="2"/>
  <c r="H9" i="2"/>
  <c r="I6" i="2"/>
  <c r="H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9" authorId="0" shapeId="0" xr:uid="{EBF84CA8-CBE7-419F-95DE-BC85D8CFB708}">
      <text>
        <r>
          <rPr>
            <b/>
            <sz val="11"/>
            <color indexed="81"/>
            <rFont val="Tahoma"/>
            <family val="2"/>
            <charset val="204"/>
          </rPr>
          <t>шт (2 шт=1 компл)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9" authorId="0" shapeId="0" xr:uid="{F6360D88-08FE-44FD-8644-47D9909D93A6}">
      <text>
        <r>
          <rPr>
            <b/>
            <sz val="11"/>
            <color indexed="81"/>
            <rFont val="Tahoma"/>
            <family val="2"/>
            <charset val="204"/>
          </rPr>
          <t>шт (2 шт=1 компл)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<sst xmlns="http://schemas.openxmlformats.org/spreadsheetml/2006/main" count="1722" uniqueCount="240">
  <si>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</si>
  <si>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</si>
  <si>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</si>
  <si>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</si>
  <si>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</si>
  <si>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</si>
  <si>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</si>
  <si>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</si>
  <si>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</si>
  <si>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</si>
  <si>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</si>
  <si>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</si>
  <si>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</si>
  <si>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</si>
  <si>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</si>
  <si>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</si>
  <si>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</si>
  <si>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1</t>
  </si>
  <si>
    <t>Модернизация железнодорожного пути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</si>
  <si>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</si>
  <si>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</si>
  <si>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</si>
  <si>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</si>
  <si>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</si>
  <si>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</si>
  <si>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</si>
  <si>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</si>
  <si>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2025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</si>
  <si>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</si>
  <si>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</si>
  <si>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</si>
  <si>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</si>
  <si>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</si>
  <si>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(1,17)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</si>
  <si>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</si>
  <si>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</si>
  <si>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</si>
  <si>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</si>
  <si>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</si>
  <si>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</si>
  <si>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</si>
  <si>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</si>
  <si>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</si>
  <si>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</si>
  <si>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</si>
  <si>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</si>
  <si>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</si>
  <si>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</si>
  <si>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</si>
  <si>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</si>
  <si>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</si>
  <si>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</si>
  <si>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</si>
  <si>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</si>
  <si>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пути, 100 м</t>
  </si>
  <si>
    <t>Демонтажные работы</t>
  </si>
  <si>
    <t>1</t>
  </si>
  <si>
    <t>ФЕР28-01-006-01</t>
  </si>
  <si>
    <t>Разборка пути звеньями рельсошпальной решетки, шпалы: деревянные</t>
  </si>
  <si>
    <t>км пути</t>
  </si>
  <si>
    <t>Объем=100/1000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</si>
  <si>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</si>
  <si>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</si>
  <si>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</si>
  <si>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</si>
  <si>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</si>
  <si>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</si>
  <si>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</si>
  <si>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</si>
  <si>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</si>
  <si>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</si>
  <si>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</si>
  <si>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</si>
  <si>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</si>
  <si>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</si>
  <si>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</si>
  <si>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</si>
  <si>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</si>
  <si>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</si>
  <si>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</si>
  <si>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</si>
  <si>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</si>
  <si>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</t>
  </si>
  <si>
    <t>100 м3</t>
  </si>
  <si>
    <t>Объем=55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</si>
  <si>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</si>
  <si>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</si>
  <si>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</si>
  <si>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</si>
  <si>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</si>
  <si>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</si>
  <si>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 (1,9т/м3)</t>
  </si>
  <si>
    <t>1 т груза</t>
  </si>
  <si>
    <t>Объем=1,9*55</t>
  </si>
  <si>
    <t>Устройство основания</t>
  </si>
  <si>
    <t>4</t>
  </si>
  <si>
    <t>ФЕР01-02-005-01</t>
  </si>
  <si>
    <t>Уплотнение грунта пневматическими трамбовками, группа грунтов: 1-2</t>
  </si>
  <si>
    <t>Объем=25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</si>
  <si>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</si>
  <si>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</si>
  <si>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</si>
  <si>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</si>
  <si>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</si>
  <si>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</si>
  <si>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</si>
  <si>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</si>
  <si>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</si>
  <si>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</si>
  <si>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</si>
  <si>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</si>
  <si>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</si>
  <si>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Прайс</t>
  </si>
  <si>
    <t>Щебень гранитный 20/40 (РЖД)</t>
  </si>
  <si>
    <t>м3</t>
  </si>
  <si>
    <t>Объем=25*1,26</t>
  </si>
  <si>
    <t>Цена=6140/9,55</t>
  </si>
  <si>
    <t>ЗСР МАТ=1,012 к расх.</t>
  </si>
  <si>
    <t>Строительно-монтажные работы</t>
  </si>
  <si>
    <t>7</t>
  </si>
  <si>
    <t>ФЕР28-01-009-02</t>
  </si>
  <si>
    <t>Сборка звеньев на железобетонных шпалах со скреплением КБ, на звеносборочном стенде, рельсы Р65, число шпал на 1 км: 1840/ применит. Р50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</si>
  <si>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</si>
  <si>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</si>
  <si>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</si>
  <si>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</si>
  <si>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</si>
  <si>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Шпала железобетонная, Ш1 1-й сорт</t>
  </si>
  <si>
    <t>Цена=15730,00/9,55/1,22</t>
  </si>
  <si>
    <t>ТР МАТ=1,03 к расх.</t>
  </si>
  <si>
    <t>10</t>
  </si>
  <si>
    <t>ФССЦ-25.1.04.04-0003</t>
  </si>
  <si>
    <t>Болты для рельсовых стыков железнодорожного пути с гайками, М27х160-180 мм</t>
  </si>
  <si>
    <t>т</t>
  </si>
  <si>
    <t>11</t>
  </si>
  <si>
    <t>Болт стыковой М27х160 в сборе</t>
  </si>
  <si>
    <t>тн</t>
  </si>
  <si>
    <t>Цена=318000/9,55/1,22</t>
  </si>
  <si>
    <t>12</t>
  </si>
  <si>
    <t>ФССЦ-25.1.05.01-0001</t>
  </si>
  <si>
    <t>Накладка рельсовая двухголовая 1Р65</t>
  </si>
  <si>
    <t>13</t>
  </si>
  <si>
    <t>Накладка рельсовая 1Р50</t>
  </si>
  <si>
    <t>Цена=7512,5/9,55/1,22</t>
  </si>
  <si>
    <t>14</t>
  </si>
  <si>
    <t>ФССЦ-25.1.05.02-0006</t>
  </si>
  <si>
    <t>Подкладка раздельного скрепления железнодорожного пути КБ-65</t>
  </si>
  <si>
    <t>15</t>
  </si>
  <si>
    <t>Подкладка КБ-50 (раздельное скрепление)</t>
  </si>
  <si>
    <t>Цена=2362,5/9,55/1,22</t>
  </si>
  <si>
    <t>16</t>
  </si>
  <si>
    <t>ФССЦ-25.3.10.01-1270</t>
  </si>
  <si>
    <t>Рельсы железнодорожные типа Р65 категории ОТ350</t>
  </si>
  <si>
    <t>м</t>
  </si>
  <si>
    <t>17</t>
  </si>
  <si>
    <t>Рельс Р50</t>
  </si>
  <si>
    <t>Цена=202500/9,55/1,22</t>
  </si>
  <si>
    <t>18</t>
  </si>
  <si>
    <t>ФЕР28-01-001-07</t>
  </si>
  <si>
    <t>Укладка пути звеньями рельсошпальной решетки длиной 12,5 м, шпалы железобетонные: без устройства разделительного слоя</t>
  </si>
  <si>
    <t>19</t>
  </si>
  <si>
    <t>ФЕР32-09-001-01</t>
  </si>
  <si>
    <t>Сборка стыков на болтах/применит. Соединение рельсошпальной решетки  с существующими рельсовыми путями</t>
  </si>
  <si>
    <t>100 шт</t>
  </si>
  <si>
    <t>Объем=4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</si>
  <si>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</si>
  <si>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</si>
  <si>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</si>
  <si>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</si>
  <si>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Рихтовка, выправка пути после осадки грунта</t>
  </si>
  <si>
    <t>20</t>
  </si>
  <si>
    <t>ФЕР28-01-031-02</t>
  </si>
  <si>
    <t>Выправочно-отделочные работы и окончательная выправка пути на железобетонных шпалах, балласт щебеночный / повторная выправка после осадки грунта</t>
  </si>
  <si>
    <t>21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</si>
  <si>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</si>
  <si>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</si>
  <si>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</si>
  <si>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</si>
  <si>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</si>
  <si>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</si>
  <si>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</si>
  <si>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</si>
  <si>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</si>
  <si>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</si>
  <si>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</si>
  <si>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</si>
  <si>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</si>
  <si>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</si>
  <si>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</si>
  <si>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</si>
  <si>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</si>
  <si>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</si>
  <si>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</si>
  <si>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</si>
  <si>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</si>
  <si>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22%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</si>
  <si>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</si>
  <si>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</si>
  <si>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</si>
  <si>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</si>
  <si>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r>
      <t xml:space="preserve">таблица для сметы по </t>
    </r>
    <r>
      <rPr>
        <b/>
        <sz val="12"/>
        <color theme="1"/>
        <rFont val="Times New Roman"/>
        <family val="1"/>
        <charset val="204"/>
      </rPr>
      <t>100 м железнодорожного пути (Р50, 12,5 м):</t>
    </r>
  </si>
  <si>
    <t>Наименование</t>
  </si>
  <si>
    <t>Ед. изм.</t>
  </si>
  <si>
    <t>Примечание</t>
  </si>
  <si>
    <t>С НДС</t>
  </si>
  <si>
    <t>Итого, за единицу,без НДС</t>
  </si>
  <si>
    <t>Итого, за единицу,с НДС</t>
  </si>
  <si>
    <t>Рельс Р50 (12,5 м)</t>
  </si>
  <si>
    <t>Общая длина 200 м</t>
  </si>
  <si>
    <t xml:space="preserve"> 162 000 за тонну+К=1,25</t>
  </si>
  <si>
    <t>51,68 кг/м</t>
  </si>
  <si>
    <t>Шпала ж/б Ш1</t>
  </si>
  <si>
    <t>Эпюра 1840 шт/км</t>
  </si>
  <si>
    <t>Из КАЦ</t>
  </si>
  <si>
    <t>2 шт на стык</t>
  </si>
  <si>
    <t>За штуку=168 280/28*1,25</t>
  </si>
  <si>
    <t>2 шт на шпалу</t>
  </si>
  <si>
    <t>За штуку=695 520/368*1,25</t>
  </si>
  <si>
    <t>Болты стыковые с гайками (М27х160–180)</t>
  </si>
  <si>
    <t>6 на стык</t>
  </si>
  <si>
    <t>За тонну из КАЦ</t>
  </si>
  <si>
    <t>(747,59)</t>
  </si>
  <si>
    <t>(612,78)</t>
  </si>
  <si>
    <t>Объем=72/1000</t>
  </si>
  <si>
    <t>шт (испр)</t>
  </si>
  <si>
    <t>1 шт=0,855 кг</t>
  </si>
  <si>
    <t>всего тонн</t>
  </si>
  <si>
    <t>I квартал 2026 года (01.01.2000)</t>
  </si>
  <si>
    <t xml:space="preserve"> 162 000 за тонну+К=1,45</t>
  </si>
  <si>
    <t>За штуку=168 280/28*1,45</t>
  </si>
  <si>
    <t>За штуку=695 520/368*1,45</t>
  </si>
  <si>
    <t>(803)</t>
  </si>
  <si>
    <t>(658,2)</t>
  </si>
  <si>
    <t>Цена=8714,5/9,55/1,22</t>
  </si>
  <si>
    <t>Цена=2740,5/9,55/1,22</t>
  </si>
  <si>
    <t>Цена=234900/9,55/1,22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</si>
  <si>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</si>
  <si>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</si>
  <si>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</si>
  <si>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корр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</si>
</sst>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"/>
    <numFmt numFmtId="167" formatCode="0.000"/>
    <numFmt numFmtId="168" formatCode="0.0000000"/>
    <numFmt numFmtId="169" formatCode="0.000000"/>
  </numFmts>
  <fonts count="2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75">
    <xf numFmtId="0" fontId="0" fillId="0" borderId="0" xfId="0"/>
    <xf numFmtId="0" fontId="13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4" fillId="0" borderId="11" xfId="1" applyFont="1" applyBorder="1" applyAlignment="1">
      <alignment horizontal="center" vertical="center" wrapText="1"/>
    </xf>
    <xf numFmtId="0" fontId="14" fillId="3" borderId="11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3" borderId="12" xfId="1" applyFont="1" applyFill="1" applyBorder="1" applyAlignment="1">
      <alignment vertical="center" wrapText="1"/>
    </xf>
    <xf numFmtId="0" fontId="13" fillId="3" borderId="13" xfId="1" applyFont="1" applyFill="1" applyBorder="1" applyAlignment="1">
      <alignment vertical="center" wrapText="1"/>
    </xf>
    <xf numFmtId="0" fontId="13" fillId="3" borderId="11" xfId="1" applyFont="1" applyFill="1" applyBorder="1" applyAlignment="1">
      <alignment vertical="center" wrapText="1"/>
    </xf>
    <xf numFmtId="4" fontId="15" fillId="0" borderId="11" xfId="1" applyNumberFormat="1" applyFont="1" applyBorder="1" applyAlignment="1">
      <alignment horizontal="center" vertical="center" wrapText="1"/>
    </xf>
    <xf numFmtId="0" fontId="12" fillId="0" borderId="0" xfId="2"/>
    <xf numFmtId="49" fontId="2" fillId="0" borderId="0" xfId="2" applyNumberFormat="1" applyFont="1"/>
    <xf numFmtId="49" fontId="3" fillId="0" borderId="0" xfId="2" applyNumberFormat="1" applyFont="1" applyAlignment="1">
      <alignment horizontal="right"/>
    </xf>
    <xf numFmtId="49" fontId="3" fillId="0" borderId="0" xfId="2" applyNumberFormat="1" applyFont="1"/>
    <xf numFmtId="49" fontId="3" fillId="0" borderId="0" xfId="2" applyNumberFormat="1" applyFont="1" applyAlignment="1">
      <alignment horizontal="left" vertical="top"/>
    </xf>
    <xf numFmtId="49" fontId="3" fillId="0" borderId="0" xfId="2" applyNumberFormat="1" applyFont="1" applyAlignment="1">
      <alignment vertical="top"/>
    </xf>
    <xf numFmtId="0" fontId="3" fillId="0" borderId="0" xfId="2" applyFont="1" applyAlignment="1">
      <alignment horizontal="left" wrapText="1"/>
    </xf>
    <xf numFmtId="49" fontId="3" fillId="0" borderId="0" xfId="2" applyNumberFormat="1" applyFont="1" applyAlignment="1">
      <alignment wrapText="1"/>
    </xf>
    <xf numFmtId="49" fontId="4" fillId="0" borderId="0" xfId="2" applyNumberFormat="1" applyFont="1" applyAlignment="1">
      <alignment vertical="top" wrapText="1"/>
    </xf>
    <xf numFmtId="0" fontId="4" fillId="0" borderId="0" xfId="2" applyFont="1" applyAlignment="1">
      <alignment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0" fontId="4" fillId="0" borderId="0" xfId="2" applyFont="1"/>
    <xf numFmtId="49" fontId="3" fillId="0" borderId="0" xfId="2" applyNumberFormat="1" applyFont="1" applyAlignment="1">
      <alignment horizontal="left"/>
    </xf>
    <xf numFmtId="0" fontId="3" fillId="0" borderId="0" xfId="2" applyFont="1" applyAlignment="1">
      <alignment horizontal="center" wrapText="1"/>
    </xf>
    <xf numFmtId="49" fontId="5" fillId="0" borderId="0" xfId="2" applyNumberFormat="1" applyFont="1" applyAlignment="1">
      <alignment horizontal="center" vertical="top"/>
    </xf>
    <xf numFmtId="49" fontId="6" fillId="0" borderId="0" xfId="2" applyNumberFormat="1" applyFont="1" applyAlignment="1">
      <alignment horizontal="center"/>
    </xf>
    <xf numFmtId="49" fontId="2" fillId="0" borderId="1" xfId="2" applyNumberFormat="1" applyFont="1" applyBorder="1" applyAlignment="1">
      <alignment horizontal="center"/>
    </xf>
    <xf numFmtId="49" fontId="5" fillId="0" borderId="0" xfId="2" applyNumberFormat="1" applyFont="1"/>
    <xf numFmtId="49" fontId="2" fillId="0" borderId="0" xfId="2" applyNumberFormat="1" applyFont="1" applyAlignment="1">
      <alignment horizontal="right" vertical="top"/>
    </xf>
    <xf numFmtId="49" fontId="5" fillId="0" borderId="0" xfId="2" applyNumberFormat="1" applyFont="1" applyAlignment="1">
      <alignment horizontal="center"/>
    </xf>
    <xf numFmtId="49" fontId="7" fillId="0" borderId="0" xfId="2" applyNumberFormat="1" applyFont="1" applyAlignment="1">
      <alignment horizontal="left"/>
    </xf>
    <xf numFmtId="49" fontId="3" fillId="0" borderId="0" xfId="2" applyNumberFormat="1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4" fontId="3" fillId="0" borderId="1" xfId="2" applyNumberFormat="1" applyFont="1" applyBorder="1"/>
    <xf numFmtId="49" fontId="2" fillId="0" borderId="1" xfId="2" applyNumberFormat="1" applyFont="1" applyBorder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vertical="center" wrapText="1"/>
    </xf>
    <xf numFmtId="0" fontId="5" fillId="0" borderId="0" xfId="2" applyFont="1"/>
    <xf numFmtId="2" fontId="3" fillId="0" borderId="0" xfId="2" applyNumberFormat="1" applyFont="1"/>
    <xf numFmtId="49" fontId="2" fillId="0" borderId="0" xfId="2" applyNumberFormat="1" applyFont="1" applyAlignment="1">
      <alignment horizontal="right"/>
    </xf>
    <xf numFmtId="0" fontId="7" fillId="0" borderId="0" xfId="2" applyFont="1"/>
    <xf numFmtId="49" fontId="3" fillId="0" borderId="1" xfId="2" applyNumberFormat="1" applyFont="1" applyBorder="1" applyAlignment="1">
      <alignment horizontal="right"/>
    </xf>
    <xf numFmtId="49" fontId="2" fillId="0" borderId="2" xfId="2" applyNumberFormat="1" applyFont="1" applyBorder="1" applyAlignment="1">
      <alignment horizontal="right"/>
    </xf>
    <xf numFmtId="49" fontId="2" fillId="0" borderId="0" xfId="2" applyNumberFormat="1" applyFont="1" applyAlignment="1">
      <alignment vertical="center"/>
    </xf>
    <xf numFmtId="0" fontId="2" fillId="0" borderId="4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8" fillId="0" borderId="0" xfId="2" applyFont="1"/>
    <xf numFmtId="0" fontId="9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49" fontId="10" fillId="0" borderId="7" xfId="2" applyNumberFormat="1" applyFont="1" applyBorder="1" applyAlignment="1">
      <alignment horizontal="center" vertical="top" wrapText="1"/>
    </xf>
    <xf numFmtId="49" fontId="10" fillId="0" borderId="3" xfId="2" applyNumberFormat="1" applyFont="1" applyBorder="1" applyAlignment="1">
      <alignment horizontal="left" vertical="top" wrapText="1"/>
    </xf>
    <xf numFmtId="49" fontId="10" fillId="0" borderId="3" xfId="2" applyNumberFormat="1" applyFont="1" applyBorder="1" applyAlignment="1">
      <alignment horizontal="center" vertical="top" wrapText="1"/>
    </xf>
    <xf numFmtId="0" fontId="10" fillId="0" borderId="3" xfId="2" applyFont="1" applyBorder="1" applyAlignment="1">
      <alignment horizontal="center" vertical="top" wrapText="1"/>
    </xf>
    <xf numFmtId="1" fontId="10" fillId="0" borderId="3" xfId="2" applyNumberFormat="1" applyFont="1" applyBorder="1" applyAlignment="1">
      <alignment horizontal="center" vertical="top" wrapText="1"/>
    </xf>
    <xf numFmtId="164" fontId="10" fillId="0" borderId="3" xfId="2" applyNumberFormat="1" applyFont="1" applyBorder="1" applyAlignment="1">
      <alignment horizontal="center" vertical="top" wrapText="1"/>
    </xf>
    <xf numFmtId="0" fontId="10" fillId="0" borderId="3" xfId="2" applyFont="1" applyBorder="1" applyAlignment="1">
      <alignment horizontal="right" vertical="top" wrapText="1"/>
    </xf>
    <xf numFmtId="0" fontId="10" fillId="0" borderId="8" xfId="2" applyFont="1" applyBorder="1" applyAlignment="1">
      <alignment horizontal="right" vertical="top" wrapText="1"/>
    </xf>
    <xf numFmtId="0" fontId="10" fillId="0" borderId="0" xfId="2" applyFont="1" applyAlignment="1">
      <alignment horizontal="left" vertical="top" wrapText="1"/>
    </xf>
    <xf numFmtId="49" fontId="2" fillId="0" borderId="9" xfId="2" applyNumberFormat="1" applyFont="1" applyBorder="1" applyAlignment="1">
      <alignment horizontal="center" vertical="top" wrapText="1"/>
    </xf>
    <xf numFmtId="49" fontId="2" fillId="0" borderId="0" xfId="2" applyNumberFormat="1" applyFont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49" fontId="2" fillId="0" borderId="9" xfId="2" applyNumberFormat="1" applyFont="1" applyBorder="1" applyAlignment="1">
      <alignment vertical="center" wrapText="1"/>
    </xf>
    <xf numFmtId="49" fontId="2" fillId="0" borderId="0" xfId="2" applyNumberFormat="1" applyFont="1" applyAlignment="1">
      <alignment horizontal="right" vertical="top" wrapText="1"/>
    </xf>
    <xf numFmtId="0" fontId="2" fillId="0" borderId="9" xfId="2" applyFont="1" applyBorder="1"/>
    <xf numFmtId="49" fontId="2" fillId="0" borderId="0" xfId="2" applyNumberFormat="1" applyFont="1" applyAlignment="1">
      <alignment horizontal="center" vertical="top" wrapText="1"/>
    </xf>
    <xf numFmtId="0" fontId="2" fillId="0" borderId="0" xfId="2" applyFont="1" applyAlignment="1">
      <alignment horizontal="center" vertical="top" wrapText="1"/>
    </xf>
    <xf numFmtId="2" fontId="2" fillId="0" borderId="0" xfId="2" applyNumberFormat="1" applyFont="1" applyAlignment="1">
      <alignment horizontal="right" vertical="top" wrapText="1"/>
    </xf>
    <xf numFmtId="165" fontId="2" fillId="0" borderId="0" xfId="2" applyNumberFormat="1" applyFont="1" applyAlignment="1">
      <alignment horizontal="center" vertical="top" wrapText="1"/>
    </xf>
    <xf numFmtId="2" fontId="2" fillId="0" borderId="0" xfId="2" applyNumberFormat="1" applyFont="1" applyAlignment="1">
      <alignment horizontal="center" vertical="top" wrapText="1"/>
    </xf>
    <xf numFmtId="4" fontId="2" fillId="0" borderId="10" xfId="2" applyNumberFormat="1" applyFont="1" applyBorder="1" applyAlignment="1">
      <alignment horizontal="right" vertical="top" wrapText="1"/>
    </xf>
    <xf numFmtId="4" fontId="2" fillId="0" borderId="0" xfId="2" applyNumberFormat="1" applyFont="1" applyAlignment="1">
      <alignment horizontal="right" vertical="top" wrapText="1"/>
    </xf>
    <xf numFmtId="49" fontId="2" fillId="0" borderId="9" xfId="2" applyNumberFormat="1" applyFont="1" applyBorder="1" applyAlignment="1">
      <alignment horizontal="right" vertical="top" wrapText="1"/>
    </xf>
    <xf numFmtId="164" fontId="2" fillId="0" borderId="0" xfId="2" applyNumberFormat="1" applyFont="1" applyAlignment="1">
      <alignment horizontal="center" vertical="top" wrapText="1"/>
    </xf>
    <xf numFmtId="166" fontId="2" fillId="0" borderId="0" xfId="2" applyNumberFormat="1" applyFont="1" applyAlignment="1">
      <alignment horizontal="center" vertical="top" wrapText="1"/>
    </xf>
    <xf numFmtId="0" fontId="2" fillId="0" borderId="0" xfId="2" applyFont="1" applyAlignment="1">
      <alignment horizontal="right" vertical="top" wrapText="1"/>
    </xf>
    <xf numFmtId="0" fontId="2" fillId="0" borderId="10" xfId="2" applyFont="1" applyBorder="1" applyAlignment="1">
      <alignment horizontal="right" vertical="top" wrapText="1"/>
    </xf>
    <xf numFmtId="167" fontId="2" fillId="0" borderId="0" xfId="2" applyNumberFormat="1" applyFont="1" applyAlignment="1">
      <alignment horizontal="center" vertical="top" wrapText="1"/>
    </xf>
    <xf numFmtId="49" fontId="2" fillId="0" borderId="3" xfId="2" applyNumberFormat="1" applyFont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4" fontId="2" fillId="0" borderId="3" xfId="2" applyNumberFormat="1" applyFont="1" applyBorder="1" applyAlignment="1">
      <alignment horizontal="right" vertical="top" wrapText="1"/>
    </xf>
    <xf numFmtId="4" fontId="2" fillId="0" borderId="8" xfId="2" applyNumberFormat="1" applyFont="1" applyBorder="1" applyAlignment="1">
      <alignment horizontal="right" vertical="top" wrapText="1"/>
    </xf>
    <xf numFmtId="1" fontId="2" fillId="0" borderId="0" xfId="2" applyNumberFormat="1" applyFont="1" applyAlignment="1">
      <alignment horizontal="center" vertical="top" wrapText="1"/>
    </xf>
    <xf numFmtId="49" fontId="10" fillId="0" borderId="9" xfId="2" applyNumberFormat="1" applyFont="1" applyBorder="1" applyAlignment="1">
      <alignment horizontal="center" vertical="top" wrapText="1"/>
    </xf>
    <xf numFmtId="49" fontId="10" fillId="0" borderId="0" xfId="2" applyNumberFormat="1" applyFont="1" applyAlignment="1">
      <alignment horizontal="left" vertical="top" wrapText="1"/>
    </xf>
    <xf numFmtId="4" fontId="10" fillId="0" borderId="3" xfId="2" applyNumberFormat="1" applyFont="1" applyBorder="1" applyAlignment="1">
      <alignment horizontal="right" vertical="top" wrapText="1"/>
    </xf>
    <xf numFmtId="4" fontId="10" fillId="0" borderId="8" xfId="2" applyNumberFormat="1" applyFont="1" applyBorder="1" applyAlignment="1">
      <alignment horizontal="right" vertical="top" wrapText="1"/>
    </xf>
    <xf numFmtId="2" fontId="10" fillId="0" borderId="3" xfId="2" applyNumberFormat="1" applyFont="1" applyBorder="1" applyAlignment="1">
      <alignment horizontal="center" vertical="top" wrapText="1"/>
    </xf>
    <xf numFmtId="2" fontId="2" fillId="0" borderId="3" xfId="2" applyNumberFormat="1" applyFont="1" applyBorder="1" applyAlignment="1">
      <alignment horizontal="right" vertical="top" wrapText="1"/>
    </xf>
    <xf numFmtId="2" fontId="10" fillId="0" borderId="3" xfId="2" applyNumberFormat="1" applyFont="1" applyBorder="1" applyAlignment="1">
      <alignment horizontal="right" vertical="top" wrapText="1"/>
    </xf>
    <xf numFmtId="2" fontId="2" fillId="0" borderId="10" xfId="2" applyNumberFormat="1" applyFont="1" applyBorder="1" applyAlignment="1">
      <alignment horizontal="right" vertical="top" wrapText="1"/>
    </xf>
    <xf numFmtId="168" fontId="2" fillId="0" borderId="0" xfId="2" applyNumberFormat="1" applyFont="1" applyAlignment="1">
      <alignment horizontal="center" vertical="top" wrapText="1"/>
    </xf>
    <xf numFmtId="169" fontId="2" fillId="0" borderId="0" xfId="2" applyNumberFormat="1" applyFont="1" applyAlignment="1">
      <alignment horizontal="center" vertical="top" wrapText="1"/>
    </xf>
    <xf numFmtId="165" fontId="10" fillId="0" borderId="3" xfId="2" applyNumberFormat="1" applyFont="1" applyBorder="1" applyAlignment="1">
      <alignment horizontal="center" vertical="top" wrapText="1"/>
    </xf>
    <xf numFmtId="49" fontId="10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49" fontId="2" fillId="0" borderId="0" xfId="2" applyNumberFormat="1" applyFont="1" applyAlignment="1">
      <alignment vertical="top"/>
    </xf>
    <xf numFmtId="0" fontId="2" fillId="0" borderId="0" xfId="2" applyFont="1" applyAlignment="1">
      <alignment vertical="top"/>
    </xf>
    <xf numFmtId="49" fontId="2" fillId="0" borderId="7" xfId="2" applyNumberFormat="1" applyFont="1" applyBorder="1"/>
    <xf numFmtId="49" fontId="10" fillId="0" borderId="3" xfId="2" applyNumberFormat="1" applyFont="1" applyBorder="1" applyAlignment="1">
      <alignment horizontal="right" vertical="top" wrapText="1"/>
    </xf>
    <xf numFmtId="0" fontId="10" fillId="0" borderId="3" xfId="2" applyFont="1" applyBorder="1" applyAlignment="1">
      <alignment horizontal="right" vertical="top"/>
    </xf>
    <xf numFmtId="0" fontId="10" fillId="0" borderId="3" xfId="2" applyFont="1" applyBorder="1" applyAlignment="1">
      <alignment horizontal="center" vertical="top"/>
    </xf>
    <xf numFmtId="0" fontId="10" fillId="0" borderId="8" xfId="2" applyFont="1" applyBorder="1" applyAlignment="1">
      <alignment horizontal="right" vertical="top"/>
    </xf>
    <xf numFmtId="49" fontId="2" fillId="0" borderId="9" xfId="2" applyNumberFormat="1" applyFont="1" applyBorder="1"/>
    <xf numFmtId="4" fontId="2" fillId="0" borderId="0" xfId="2" applyNumberFormat="1" applyFont="1" applyAlignment="1">
      <alignment horizontal="right" vertical="top"/>
    </xf>
    <xf numFmtId="0" fontId="2" fillId="0" borderId="0" xfId="2" applyFont="1" applyAlignment="1">
      <alignment horizontal="center" vertical="top"/>
    </xf>
    <xf numFmtId="4" fontId="2" fillId="0" borderId="10" xfId="2" applyNumberFormat="1" applyFont="1" applyBorder="1" applyAlignment="1">
      <alignment horizontal="right" vertical="top"/>
    </xf>
    <xf numFmtId="0" fontId="11" fillId="0" borderId="0" xfId="2" applyFont="1"/>
    <xf numFmtId="0" fontId="2" fillId="0" borderId="0" xfId="2" applyFont="1" applyAlignment="1">
      <alignment horizontal="right" vertical="top"/>
    </xf>
    <xf numFmtId="0" fontId="2" fillId="0" borderId="10" xfId="2" applyFont="1" applyBorder="1" applyAlignment="1">
      <alignment horizontal="right" vertical="top"/>
    </xf>
    <xf numFmtId="2" fontId="2" fillId="0" borderId="0" xfId="2" applyNumberFormat="1" applyFont="1" applyAlignment="1">
      <alignment horizontal="right" vertical="top"/>
    </xf>
    <xf numFmtId="49" fontId="10" fillId="0" borderId="0" xfId="2" applyNumberFormat="1" applyFont="1" applyAlignment="1">
      <alignment horizontal="right" vertical="top" wrapText="1"/>
    </xf>
    <xf numFmtId="4" fontId="10" fillId="0" borderId="0" xfId="2" applyNumberFormat="1" applyFont="1" applyAlignment="1">
      <alignment horizontal="right" vertical="top"/>
    </xf>
    <xf numFmtId="0" fontId="10" fillId="0" borderId="0" xfId="2" applyFont="1" applyAlignment="1">
      <alignment horizontal="center" vertical="top"/>
    </xf>
    <xf numFmtId="4" fontId="10" fillId="0" borderId="10" xfId="2" applyNumberFormat="1" applyFont="1" applyBorder="1" applyAlignment="1">
      <alignment horizontal="right" vertical="top"/>
    </xf>
    <xf numFmtId="2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right" vertical="top"/>
    </xf>
    <xf numFmtId="49" fontId="2" fillId="0" borderId="3" xfId="2" applyNumberFormat="1" applyFont="1" applyBorder="1"/>
    <xf numFmtId="0" fontId="2" fillId="0" borderId="3" xfId="2" applyFont="1" applyBorder="1"/>
    <xf numFmtId="0" fontId="3" fillId="0" borderId="0" xfId="2" applyFont="1" applyAlignment="1">
      <alignment horizontal="right" vertical="top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right" vertical="top" wrapText="1"/>
    </xf>
    <xf numFmtId="0" fontId="3" fillId="0" borderId="0" xfId="2" applyFont="1" applyAlignment="1">
      <alignment vertical="top"/>
    </xf>
    <xf numFmtId="0" fontId="3" fillId="0" borderId="0" xfId="2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2" fillId="0" borderId="0" xfId="2" applyFont="1"/>
    <xf numFmtId="0" fontId="2" fillId="0" borderId="0" xfId="2" applyFont="1" applyAlignment="1">
      <alignment horizontal="left" wrapText="1"/>
    </xf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vertical="top" wrapText="1"/>
    </xf>
    <xf numFmtId="49" fontId="10" fillId="2" borderId="7" xfId="2" applyNumberFormat="1" applyFont="1" applyFill="1" applyBorder="1" applyAlignment="1">
      <alignment horizontal="center" vertical="top" wrapText="1"/>
    </xf>
    <xf numFmtId="49" fontId="10" fillId="2" borderId="3" xfId="2" applyNumberFormat="1" applyFont="1" applyFill="1" applyBorder="1" applyAlignment="1">
      <alignment horizontal="left" vertical="top" wrapText="1"/>
    </xf>
    <xf numFmtId="49" fontId="10" fillId="2" borderId="3" xfId="2" applyNumberFormat="1" applyFont="1" applyFill="1" applyBorder="1" applyAlignment="1">
      <alignment horizontal="center" vertical="top" wrapText="1"/>
    </xf>
    <xf numFmtId="0" fontId="10" fillId="2" borderId="3" xfId="2" applyFont="1" applyFill="1" applyBorder="1" applyAlignment="1">
      <alignment horizontal="center" vertical="top" wrapText="1"/>
    </xf>
    <xf numFmtId="1" fontId="10" fillId="2" borderId="3" xfId="2" applyNumberFormat="1" applyFont="1" applyFill="1" applyBorder="1" applyAlignment="1">
      <alignment horizontal="center" vertical="top" wrapText="1"/>
    </xf>
    <xf numFmtId="4" fontId="10" fillId="2" borderId="3" xfId="2" applyNumberFormat="1" applyFont="1" applyFill="1" applyBorder="1" applyAlignment="1">
      <alignment horizontal="right" vertical="top" wrapText="1"/>
    </xf>
    <xf numFmtId="166" fontId="10" fillId="2" borderId="3" xfId="2" applyNumberFormat="1" applyFont="1" applyFill="1" applyBorder="1" applyAlignment="1">
      <alignment horizontal="center" vertical="top" wrapText="1"/>
    </xf>
    <xf numFmtId="2" fontId="10" fillId="2" borderId="3" xfId="2" applyNumberFormat="1" applyFont="1" applyFill="1" applyBorder="1" applyAlignment="1">
      <alignment horizontal="center" vertical="top" wrapText="1"/>
    </xf>
    <xf numFmtId="4" fontId="10" fillId="2" borderId="8" xfId="2" applyNumberFormat="1" applyFont="1" applyFill="1" applyBorder="1" applyAlignment="1">
      <alignment horizontal="right" vertical="top" wrapText="1"/>
    </xf>
    <xf numFmtId="167" fontId="10" fillId="2" borderId="3" xfId="2" applyNumberFormat="1" applyFont="1" applyFill="1" applyBorder="1" applyAlignment="1">
      <alignment horizontal="center" vertical="top" wrapText="1"/>
    </xf>
    <xf numFmtId="2" fontId="10" fillId="2" borderId="3" xfId="2" applyNumberFormat="1" applyFont="1" applyFill="1" applyBorder="1" applyAlignment="1">
      <alignment horizontal="right" vertical="top" wrapText="1"/>
    </xf>
    <xf numFmtId="164" fontId="10" fillId="2" borderId="3" xfId="2" applyNumberFormat="1" applyFont="1" applyFill="1" applyBorder="1" applyAlignment="1">
      <alignment horizontal="center" vertical="top" wrapText="1"/>
    </xf>
    <xf numFmtId="4" fontId="12" fillId="0" borderId="0" xfId="2" applyNumberFormat="1"/>
    <xf numFmtId="4" fontId="2" fillId="2" borderId="10" xfId="2" applyNumberFormat="1" applyFont="1" applyFill="1" applyBorder="1" applyAlignment="1">
      <alignment horizontal="right" vertical="top"/>
    </xf>
    <xf numFmtId="0" fontId="18" fillId="0" borderId="11" xfId="1" applyFont="1" applyBorder="1" applyAlignment="1">
      <alignment horizontal="center" vertical="center" wrapText="1"/>
    </xf>
    <xf numFmtId="167" fontId="1" fillId="0" borderId="0" xfId="1" applyNumberFormat="1"/>
    <xf numFmtId="0" fontId="13" fillId="0" borderId="12" xfId="1" applyFont="1" applyBorder="1" applyAlignment="1">
      <alignment vertical="center" wrapText="1"/>
    </xf>
    <xf numFmtId="0" fontId="13" fillId="0" borderId="13" xfId="1" applyFont="1" applyBorder="1" applyAlignment="1">
      <alignment vertical="center" wrapText="1"/>
    </xf>
    <xf numFmtId="4" fontId="15" fillId="0" borderId="12" xfId="1" applyNumberFormat="1" applyFont="1" applyBorder="1" applyAlignment="1">
      <alignment horizontal="center" vertical="center" wrapText="1"/>
    </xf>
    <xf numFmtId="4" fontId="15" fillId="0" borderId="13" xfId="1" applyNumberFormat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top"/>
    </xf>
    <xf numFmtId="49" fontId="3" fillId="0" borderId="1" xfId="2" applyNumberFormat="1" applyFont="1" applyBorder="1" applyAlignment="1">
      <alignment vertical="top" wrapText="1"/>
    </xf>
    <xf numFmtId="49" fontId="3" fillId="0" borderId="1" xfId="2" applyNumberFormat="1" applyFont="1" applyBorder="1" applyAlignment="1">
      <alignment horizontal="right" vertical="top" wrapText="1"/>
    </xf>
    <xf numFmtId="49" fontId="10" fillId="0" borderId="0" xfId="2" applyNumberFormat="1" applyFont="1" applyAlignment="1">
      <alignment horizontal="left" vertical="top" wrapText="1"/>
    </xf>
    <xf numFmtId="49" fontId="2" fillId="0" borderId="0" xfId="2" applyNumberFormat="1" applyFont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10" xfId="2" applyFont="1" applyBorder="1" applyAlignment="1">
      <alignment horizontal="left" vertical="top" wrapText="1"/>
    </xf>
    <xf numFmtId="49" fontId="10" fillId="0" borderId="3" xfId="2" applyNumberFormat="1" applyFont="1" applyBorder="1" applyAlignment="1">
      <alignment horizontal="left" vertical="top" wrapText="1"/>
    </xf>
    <xf numFmtId="49" fontId="10" fillId="2" borderId="3" xfId="2" applyNumberFormat="1" applyFont="1" applyFill="1" applyBorder="1" applyAlignment="1">
      <alignment horizontal="left" vertical="top" wrapText="1"/>
    </xf>
    <xf numFmtId="49" fontId="2" fillId="0" borderId="10" xfId="2" applyNumberFormat="1" applyFont="1" applyBorder="1" applyAlignment="1">
      <alignment horizontal="left" vertical="top" wrapText="1"/>
    </xf>
    <xf numFmtId="49" fontId="2" fillId="0" borderId="3" xfId="2" applyNumberFormat="1" applyFont="1" applyBorder="1" applyAlignment="1">
      <alignment horizontal="left" vertical="top" wrapText="1"/>
    </xf>
    <xf numFmtId="49" fontId="10" fillId="0" borderId="5" xfId="2" applyNumberFormat="1" applyFont="1" applyBorder="1" applyAlignment="1">
      <alignment horizontal="left" vertical="center" wrapText="1"/>
    </xf>
    <xf numFmtId="49" fontId="10" fillId="0" borderId="2" xfId="2" applyNumberFormat="1" applyFont="1" applyBorder="1" applyAlignment="1">
      <alignment horizontal="left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left" vertical="center" wrapText="1"/>
    </xf>
    <xf numFmtId="49" fontId="9" fillId="0" borderId="2" xfId="2" applyNumberFormat="1" applyFont="1" applyBorder="1" applyAlignment="1">
      <alignment horizontal="left" vertical="center" wrapText="1"/>
    </xf>
    <xf numFmtId="49" fontId="9" fillId="0" borderId="6" xfId="2" applyNumberFormat="1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/>
    </xf>
    <xf numFmtId="49" fontId="2" fillId="0" borderId="4" xfId="2" applyNumberFormat="1" applyFont="1" applyBorder="1" applyAlignment="1">
      <alignment horizontal="center" vertical="center" wrapText="1"/>
    </xf>
    <xf numFmtId="49" fontId="5" fillId="0" borderId="3" xfId="2" applyNumberFormat="1" applyFont="1" applyBorder="1" applyAlignment="1">
      <alignment horizontal="center" vertical="top"/>
    </xf>
    <xf numFmtId="49" fontId="3" fillId="0" borderId="1" xfId="2" applyNumberFormat="1" applyFont="1" applyBorder="1" applyAlignment="1">
      <alignment horizontal="left" wrapText="1"/>
    </xf>
    <xf numFmtId="49" fontId="5" fillId="0" borderId="3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wrapText="1"/>
    </xf>
    <xf numFmtId="4" fontId="3" fillId="0" borderId="2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center" wrapText="1"/>
    </xf>
    <xf numFmtId="49" fontId="6" fillId="0" borderId="0" xfId="2" applyNumberFormat="1" applyFont="1" applyAlignment="1">
      <alignment horizontal="center"/>
    </xf>
    <xf numFmtId="49" fontId="3" fillId="0" borderId="1" xfId="2" applyNumberFormat="1" applyFont="1" applyBorder="1" applyAlignment="1">
      <alignment horizontal="center" wrapText="1"/>
    </xf>
    <xf numFmtId="49" fontId="3" fillId="0" borderId="0" xfId="2" applyNumberFormat="1" applyFont="1" applyAlignment="1">
      <alignment horizontal="left" vertical="top" wrapText="1"/>
    </xf>
    <xf numFmtId="0" fontId="3" fillId="0" borderId="2" xfId="2" applyFont="1" applyBorder="1" applyAlignment="1">
      <alignment horizontal="left" wrapText="1"/>
    </xf>
    <xf numFmtId="49" fontId="3" fillId="0" borderId="0" xfId="2" applyNumberFormat="1" applyFont="1" applyAlignment="1">
      <alignment horizontal="left" vertical="top"/>
    </xf>
    <xf numFmtId="0" fontId="3" fillId="0" borderId="0" xfId="2" applyFont="1" applyAlignment="1">
      <alignment horizontal="left" vertical="top" wrapText="1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4" fontId="15" fillId="5" borderId="11" xfId="1" applyNumberFormat="1" applyFont="1" applyFill="1" applyBorder="1" applyAlignment="1">
      <alignment horizontal="center" vertical="center" wrapText="1"/>
    </xf>
    <xf numFmtId="49" fontId="19" fillId="0" borderId="0" xfId="0" applyNumberFormat="1" applyFont="1"/>
    <xf numFmtId="49" fontId="20" fillId="0" borderId="0" xfId="0" applyNumberFormat="1" applyFont="1" applyAlignment="1">
      <alignment horizontal="right"/>
    </xf>
    <xf numFmtId="49" fontId="20" fillId="0" borderId="0" xfId="0" applyNumberFormat="1" applyFont="1"/>
    <xf numFmtId="49" fontId="20" fillId="0" borderId="0" xfId="0" applyNumberFormat="1" applyFont="1" applyAlignment="1">
      <alignment horizontal="left" vertical="top"/>
    </xf>
    <xf numFmtId="49" fontId="20" fillId="0" borderId="0" xfId="0" applyNumberFormat="1" applyFont="1" applyAlignment="1">
      <alignment vertical="top"/>
    </xf>
    <xf numFmtId="49" fontId="20" fillId="0" borderId="1" xfId="0" applyNumberFormat="1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49" fontId="20" fillId="0" borderId="0" xfId="0" applyNumberFormat="1" applyFont="1" applyAlignment="1">
      <alignment wrapText="1"/>
    </xf>
    <xf numFmtId="0" fontId="20" fillId="0" borderId="2" xfId="0" applyFont="1" applyBorder="1" applyAlignment="1">
      <alignment horizontal="left" wrapText="1"/>
    </xf>
    <xf numFmtId="49" fontId="20" fillId="0" borderId="0" xfId="0" applyNumberFormat="1" applyFont="1" applyAlignment="1">
      <alignment horizontal="left" vertical="top" wrapText="1"/>
    </xf>
    <xf numFmtId="49" fontId="21" fillId="0" borderId="0" xfId="0" applyNumberFormat="1" applyFont="1" applyAlignment="1">
      <alignment vertical="top"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49" fontId="20" fillId="0" borderId="0" xfId="0" applyNumberFormat="1" applyFont="1" applyAlignment="1">
      <alignment horizontal="left" vertical="top"/>
    </xf>
    <xf numFmtId="0" fontId="21" fillId="0" borderId="0" xfId="0" applyFont="1"/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49" fontId="22" fillId="0" borderId="3" xfId="0" applyNumberFormat="1" applyFont="1" applyBorder="1" applyAlignment="1">
      <alignment horizontal="center" vertical="top"/>
    </xf>
    <xf numFmtId="49" fontId="22" fillId="0" borderId="0" xfId="0" applyNumberFormat="1" applyFont="1" applyAlignment="1">
      <alignment horizontal="center" vertical="top"/>
    </xf>
    <xf numFmtId="49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0" fillId="0" borderId="1" xfId="0" applyNumberFormat="1" applyFont="1" applyBorder="1" applyAlignment="1">
      <alignment horizontal="center" wrapText="1"/>
    </xf>
    <xf numFmtId="49" fontId="19" fillId="0" borderId="1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49" fontId="22" fillId="0" borderId="0" xfId="0" applyNumberFormat="1" applyFont="1"/>
    <xf numFmtId="49" fontId="19" fillId="0" borderId="0" xfId="0" applyNumberFormat="1" applyFont="1" applyAlignment="1">
      <alignment horizontal="right" vertical="top"/>
    </xf>
    <xf numFmtId="49" fontId="22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left"/>
    </xf>
    <xf numFmtId="49" fontId="20" fillId="0" borderId="1" xfId="0" applyNumberFormat="1" applyFont="1" applyBorder="1" applyAlignment="1">
      <alignment wrapText="1"/>
    </xf>
    <xf numFmtId="49" fontId="20" fillId="0" borderId="0" xfId="0" applyNumberFormat="1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4" fontId="20" fillId="0" borderId="1" xfId="0" applyNumberFormat="1" applyFont="1" applyBorder="1"/>
    <xf numFmtId="49" fontId="19" fillId="0" borderId="1" xfId="0" applyNumberFormat="1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 wrapText="1"/>
    </xf>
    <xf numFmtId="0" fontId="22" fillId="0" borderId="0" xfId="0" applyFont="1"/>
    <xf numFmtId="2" fontId="20" fillId="0" borderId="0" xfId="0" applyNumberFormat="1" applyFont="1"/>
    <xf numFmtId="49" fontId="19" fillId="0" borderId="0" xfId="0" applyNumberFormat="1" applyFont="1" applyAlignment="1">
      <alignment horizontal="right"/>
    </xf>
    <xf numFmtId="0" fontId="24" fillId="0" borderId="0" xfId="0" applyFont="1"/>
    <xf numFmtId="49" fontId="20" fillId="0" borderId="1" xfId="0" applyNumberFormat="1" applyFont="1" applyBorder="1" applyAlignment="1">
      <alignment horizontal="right"/>
    </xf>
    <xf numFmtId="49" fontId="19" fillId="0" borderId="2" xfId="0" applyNumberFormat="1" applyFont="1" applyBorder="1" applyAlignment="1">
      <alignment horizontal="right"/>
    </xf>
    <xf numFmtId="4" fontId="20" fillId="0" borderId="2" xfId="0" applyNumberFormat="1" applyFont="1" applyBorder="1" applyAlignment="1">
      <alignment horizontal="right"/>
    </xf>
    <xf numFmtId="0" fontId="20" fillId="0" borderId="2" xfId="0" applyFont="1" applyBorder="1" applyAlignment="1">
      <alignment horizontal="center"/>
    </xf>
    <xf numFmtId="49" fontId="19" fillId="0" borderId="0" xfId="0" applyNumberFormat="1" applyFont="1" applyAlignment="1">
      <alignment vertical="center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5" fillId="0" borderId="0" xfId="0" applyFont="1"/>
    <xf numFmtId="49" fontId="26" fillId="0" borderId="5" xfId="0" applyNumberFormat="1" applyFont="1" applyBorder="1" applyAlignment="1">
      <alignment horizontal="left" vertical="center" wrapText="1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6" xfId="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49" fontId="27" fillId="0" borderId="5" xfId="0" applyNumberFormat="1" applyFont="1" applyBorder="1" applyAlignment="1">
      <alignment horizontal="left" vertical="center" wrapText="1"/>
    </xf>
    <xf numFmtId="49" fontId="27" fillId="0" borderId="2" xfId="0" applyNumberFormat="1" applyFont="1" applyBorder="1" applyAlignment="1">
      <alignment horizontal="left" vertical="center" wrapText="1"/>
    </xf>
    <xf numFmtId="49" fontId="27" fillId="0" borderId="6" xfId="0" applyNumberFormat="1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49" fontId="27" fillId="0" borderId="7" xfId="0" applyNumberFormat="1" applyFont="1" applyBorder="1" applyAlignment="1">
      <alignment horizontal="center" vertical="top" wrapText="1"/>
    </xf>
    <xf numFmtId="49" fontId="27" fillId="0" borderId="3" xfId="0" applyNumberFormat="1" applyFont="1" applyBorder="1" applyAlignment="1">
      <alignment horizontal="left" vertical="top" wrapText="1"/>
    </xf>
    <xf numFmtId="49" fontId="27" fillId="0" borderId="3" xfId="0" applyNumberFormat="1" applyFont="1" applyBorder="1" applyAlignment="1">
      <alignment horizontal="left" vertical="top" wrapText="1"/>
    </xf>
    <xf numFmtId="49" fontId="27" fillId="0" borderId="3" xfId="0" applyNumberFormat="1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/>
    </xf>
    <xf numFmtId="1" fontId="27" fillId="0" borderId="3" xfId="0" applyNumberFormat="1" applyFont="1" applyBorder="1" applyAlignment="1">
      <alignment horizontal="center" vertical="top" wrapText="1"/>
    </xf>
    <xf numFmtId="164" fontId="27" fillId="0" borderId="3" xfId="0" applyNumberFormat="1" applyFont="1" applyBorder="1" applyAlignment="1">
      <alignment horizontal="center" vertical="top" wrapText="1"/>
    </xf>
    <xf numFmtId="0" fontId="27" fillId="0" borderId="3" xfId="0" applyFont="1" applyBorder="1" applyAlignment="1">
      <alignment horizontal="right" vertical="top" wrapText="1"/>
    </xf>
    <xf numFmtId="0" fontId="27" fillId="0" borderId="8" xfId="0" applyFont="1" applyBorder="1" applyAlignment="1">
      <alignment horizontal="right" vertical="top" wrapText="1"/>
    </xf>
    <xf numFmtId="0" fontId="27" fillId="0" borderId="0" xfId="0" applyFont="1" applyAlignment="1">
      <alignment horizontal="left" vertical="top" wrapText="1"/>
    </xf>
    <xf numFmtId="49" fontId="19" fillId="0" borderId="9" xfId="0" applyNumberFormat="1" applyFont="1" applyBorder="1" applyAlignment="1">
      <alignment horizontal="center" vertical="top" wrapText="1"/>
    </xf>
    <xf numFmtId="49" fontId="19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left" vertical="top" wrapText="1"/>
    </xf>
    <xf numFmtId="49" fontId="19" fillId="0" borderId="10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49" fontId="19" fillId="0" borderId="9" xfId="0" applyNumberFormat="1" applyFont="1" applyBorder="1" applyAlignment="1">
      <alignment vertical="center" wrapText="1"/>
    </xf>
    <xf numFmtId="49" fontId="19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9" xfId="0" applyFont="1" applyBorder="1"/>
    <xf numFmtId="49" fontId="19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2" fontId="19" fillId="0" borderId="0" xfId="0" applyNumberFormat="1" applyFont="1" applyAlignment="1">
      <alignment horizontal="right" vertical="top" wrapText="1"/>
    </xf>
    <xf numFmtId="165" fontId="19" fillId="0" borderId="0" xfId="0" applyNumberFormat="1" applyFont="1" applyAlignment="1">
      <alignment horizontal="center" vertical="top" wrapText="1"/>
    </xf>
    <xf numFmtId="2" fontId="19" fillId="0" borderId="0" xfId="0" applyNumberFormat="1" applyFont="1" applyAlignment="1">
      <alignment horizontal="center" vertical="top" wrapText="1"/>
    </xf>
    <xf numFmtId="4" fontId="19" fillId="0" borderId="10" xfId="0" applyNumberFormat="1" applyFont="1" applyBorder="1" applyAlignment="1">
      <alignment horizontal="right" vertical="top" wrapText="1"/>
    </xf>
    <xf numFmtId="4" fontId="19" fillId="0" borderId="0" xfId="0" applyNumberFormat="1" applyFont="1" applyAlignment="1">
      <alignment horizontal="right" vertical="top" wrapText="1"/>
    </xf>
    <xf numFmtId="49" fontId="19" fillId="0" borderId="9" xfId="0" applyNumberFormat="1" applyFont="1" applyBorder="1" applyAlignment="1">
      <alignment horizontal="right" vertical="top" wrapText="1"/>
    </xf>
    <xf numFmtId="164" fontId="19" fillId="0" borderId="0" xfId="0" applyNumberFormat="1" applyFont="1" applyAlignment="1">
      <alignment horizontal="center" vertical="top" wrapText="1"/>
    </xf>
    <xf numFmtId="166" fontId="19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right" vertical="top" wrapText="1"/>
    </xf>
    <xf numFmtId="0" fontId="19" fillId="0" borderId="10" xfId="0" applyFont="1" applyBorder="1" applyAlignment="1">
      <alignment horizontal="right" vertical="top" wrapText="1"/>
    </xf>
    <xf numFmtId="167" fontId="19" fillId="0" borderId="0" xfId="0" applyNumberFormat="1" applyFont="1" applyAlignment="1">
      <alignment horizontal="center" vertical="top" wrapText="1"/>
    </xf>
    <xf numFmtId="49" fontId="19" fillId="0" borderId="3" xfId="0" applyNumberFormat="1" applyFont="1" applyBorder="1" applyAlignment="1">
      <alignment horizontal="left" vertical="top" wrapText="1"/>
    </xf>
    <xf numFmtId="49" fontId="19" fillId="0" borderId="3" xfId="0" applyNumberFormat="1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4" fontId="19" fillId="0" borderId="3" xfId="0" applyNumberFormat="1" applyFont="1" applyBorder="1" applyAlignment="1">
      <alignment horizontal="right" vertical="top" wrapText="1"/>
    </xf>
    <xf numFmtId="4" fontId="19" fillId="0" borderId="8" xfId="0" applyNumberFormat="1" applyFont="1" applyBorder="1" applyAlignment="1">
      <alignment horizontal="right" vertical="top" wrapText="1"/>
    </xf>
    <xf numFmtId="1" fontId="19" fillId="0" borderId="0" xfId="0" applyNumberFormat="1" applyFont="1" applyAlignment="1">
      <alignment horizontal="center" vertical="top" wrapText="1"/>
    </xf>
    <xf numFmtId="49" fontId="27" fillId="0" borderId="9" xfId="0" applyNumberFormat="1" applyFont="1" applyBorder="1" applyAlignment="1">
      <alignment horizontal="center" vertical="top" wrapText="1"/>
    </xf>
    <xf numFmtId="49" fontId="27" fillId="0" borderId="0" xfId="0" applyNumberFormat="1" applyFont="1" applyAlignment="1">
      <alignment horizontal="left" vertical="top" wrapText="1"/>
    </xf>
    <xf numFmtId="4" fontId="27" fillId="0" borderId="3" xfId="0" applyNumberFormat="1" applyFont="1" applyBorder="1" applyAlignment="1">
      <alignment horizontal="right" vertical="top" wrapText="1"/>
    </xf>
    <xf numFmtId="4" fontId="27" fillId="0" borderId="8" xfId="0" applyNumberFormat="1" applyFont="1" applyBorder="1" applyAlignment="1">
      <alignment horizontal="right" vertical="top" wrapText="1"/>
    </xf>
    <xf numFmtId="2" fontId="27" fillId="0" borderId="3" xfId="0" applyNumberFormat="1" applyFont="1" applyBorder="1" applyAlignment="1">
      <alignment horizontal="center" vertical="top" wrapText="1"/>
    </xf>
    <xf numFmtId="2" fontId="19" fillId="0" borderId="3" xfId="0" applyNumberFormat="1" applyFont="1" applyBorder="1" applyAlignment="1">
      <alignment horizontal="right" vertical="top" wrapText="1"/>
    </xf>
    <xf numFmtId="2" fontId="27" fillId="0" borderId="3" xfId="0" applyNumberFormat="1" applyFont="1" applyBorder="1" applyAlignment="1">
      <alignment horizontal="right" vertical="top" wrapText="1"/>
    </xf>
    <xf numFmtId="2" fontId="19" fillId="0" borderId="10" xfId="0" applyNumberFormat="1" applyFont="1" applyBorder="1" applyAlignment="1">
      <alignment horizontal="right" vertical="top" wrapText="1"/>
    </xf>
    <xf numFmtId="168" fontId="19" fillId="0" borderId="0" xfId="0" applyNumberFormat="1" applyFont="1" applyAlignment="1">
      <alignment horizontal="center" vertical="top" wrapText="1"/>
    </xf>
    <xf numFmtId="169" fontId="19" fillId="0" borderId="0" xfId="0" applyNumberFormat="1" applyFont="1" applyAlignment="1">
      <alignment horizontal="center" vertical="top" wrapText="1"/>
    </xf>
    <xf numFmtId="165" fontId="27" fillId="0" borderId="3" xfId="0" applyNumberFormat="1" applyFont="1" applyBorder="1" applyAlignment="1">
      <alignment horizontal="center" vertical="top" wrapText="1"/>
    </xf>
    <xf numFmtId="49" fontId="27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right" vertical="top" wrapText="1"/>
    </xf>
    <xf numFmtId="49" fontId="19" fillId="0" borderId="0" xfId="0" applyNumberFormat="1" applyFont="1" applyAlignment="1">
      <alignment vertical="top"/>
    </xf>
    <xf numFmtId="0" fontId="19" fillId="0" borderId="0" xfId="0" applyFont="1" applyAlignment="1">
      <alignment vertical="top"/>
    </xf>
    <xf numFmtId="49" fontId="19" fillId="0" borderId="7" xfId="0" applyNumberFormat="1" applyFont="1" applyBorder="1"/>
    <xf numFmtId="49" fontId="27" fillId="0" borderId="3" xfId="0" applyNumberFormat="1" applyFont="1" applyBorder="1" applyAlignment="1">
      <alignment horizontal="right" vertical="top" wrapText="1"/>
    </xf>
    <xf numFmtId="0" fontId="27" fillId="0" borderId="3" xfId="0" applyFont="1" applyBorder="1" applyAlignment="1">
      <alignment horizontal="right" vertical="top"/>
    </xf>
    <xf numFmtId="0" fontId="27" fillId="0" borderId="3" xfId="0" applyFont="1" applyBorder="1" applyAlignment="1">
      <alignment horizontal="center" vertical="top"/>
    </xf>
    <xf numFmtId="0" fontId="27" fillId="0" borderId="8" xfId="0" applyFont="1" applyBorder="1" applyAlignment="1">
      <alignment horizontal="right" vertical="top"/>
    </xf>
    <xf numFmtId="49" fontId="19" fillId="0" borderId="9" xfId="0" applyNumberFormat="1" applyFont="1" applyBorder="1"/>
    <xf numFmtId="4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center" vertical="top"/>
    </xf>
    <xf numFmtId="4" fontId="19" fillId="0" borderId="10" xfId="0" applyNumberFormat="1" applyFont="1" applyBorder="1" applyAlignment="1">
      <alignment horizontal="right" vertical="top"/>
    </xf>
    <xf numFmtId="0" fontId="28" fillId="0" borderId="0" xfId="0" applyFont="1"/>
    <xf numFmtId="0" fontId="19" fillId="0" borderId="0" xfId="0" applyFont="1" applyAlignment="1">
      <alignment horizontal="right" vertical="top"/>
    </xf>
    <xf numFmtId="0" fontId="19" fillId="0" borderId="10" xfId="0" applyFont="1" applyBorder="1" applyAlignment="1">
      <alignment horizontal="right" vertical="top"/>
    </xf>
    <xf numFmtId="2" fontId="19" fillId="0" borderId="0" xfId="0" applyNumberFormat="1" applyFont="1" applyAlignment="1">
      <alignment horizontal="right" vertical="top"/>
    </xf>
    <xf numFmtId="49" fontId="27" fillId="0" borderId="0" xfId="0" applyNumberFormat="1" applyFont="1" applyAlignment="1">
      <alignment horizontal="right" vertical="top" wrapText="1"/>
    </xf>
    <xf numFmtId="49" fontId="27" fillId="0" borderId="0" xfId="0" applyNumberFormat="1" applyFont="1" applyAlignment="1">
      <alignment horizontal="left" vertical="top" wrapText="1"/>
    </xf>
    <xf numFmtId="4" fontId="27" fillId="0" borderId="0" xfId="0" applyNumberFormat="1" applyFont="1" applyAlignment="1">
      <alignment horizontal="right" vertical="top"/>
    </xf>
    <xf numFmtId="0" fontId="27" fillId="0" borderId="0" xfId="0" applyFont="1" applyAlignment="1">
      <alignment horizontal="center" vertical="top"/>
    </xf>
    <xf numFmtId="4" fontId="27" fillId="0" borderId="10" xfId="0" applyNumberFormat="1" applyFont="1" applyBorder="1" applyAlignment="1">
      <alignment horizontal="right" vertical="top"/>
    </xf>
    <xf numFmtId="2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right" vertical="top"/>
    </xf>
    <xf numFmtId="49" fontId="19" fillId="0" borderId="3" xfId="0" applyNumberFormat="1" applyFont="1" applyBorder="1"/>
    <xf numFmtId="0" fontId="19" fillId="0" borderId="3" xfId="0" applyFont="1" applyBorder="1"/>
    <xf numFmtId="0" fontId="20" fillId="0" borderId="0" xfId="0" applyFont="1" applyAlignment="1">
      <alignment horizontal="right" vertical="top"/>
    </xf>
    <xf numFmtId="49" fontId="20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horizontal="right" vertical="top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right" vertical="top" wrapText="1"/>
    </xf>
    <xf numFmtId="0" fontId="22" fillId="0" borderId="3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top" wrapText="1"/>
    </xf>
    <xf numFmtId="49" fontId="27" fillId="2" borderId="7" xfId="0" applyNumberFormat="1" applyFont="1" applyFill="1" applyBorder="1" applyAlignment="1">
      <alignment horizontal="center" vertical="top" wrapText="1"/>
    </xf>
    <xf numFmtId="49" fontId="27" fillId="2" borderId="3" xfId="0" applyNumberFormat="1" applyFont="1" applyFill="1" applyBorder="1" applyAlignment="1">
      <alignment horizontal="left" vertical="top" wrapText="1"/>
    </xf>
    <xf numFmtId="49" fontId="27" fillId="2" borderId="3" xfId="0" applyNumberFormat="1" applyFont="1" applyFill="1" applyBorder="1" applyAlignment="1">
      <alignment horizontal="left" vertical="top" wrapText="1"/>
    </xf>
    <xf numFmtId="49" fontId="27" fillId="2" borderId="3" xfId="0" applyNumberFormat="1" applyFont="1" applyFill="1" applyBorder="1" applyAlignment="1">
      <alignment horizontal="center" vertical="top" wrapText="1"/>
    </xf>
    <xf numFmtId="0" fontId="27" fillId="2" borderId="3" xfId="0" applyFont="1" applyFill="1" applyBorder="1" applyAlignment="1">
      <alignment horizontal="center" vertical="top" wrapText="1"/>
    </xf>
    <xf numFmtId="1" fontId="27" fillId="2" borderId="3" xfId="0" applyNumberFormat="1" applyFont="1" applyFill="1" applyBorder="1" applyAlignment="1">
      <alignment horizontal="center" vertical="top" wrapText="1"/>
    </xf>
    <xf numFmtId="2" fontId="27" fillId="2" borderId="3" xfId="0" applyNumberFormat="1" applyFont="1" applyFill="1" applyBorder="1" applyAlignment="1">
      <alignment horizontal="right" vertical="top" wrapText="1"/>
    </xf>
    <xf numFmtId="166" fontId="27" fillId="2" borderId="3" xfId="0" applyNumberFormat="1" applyFont="1" applyFill="1" applyBorder="1" applyAlignment="1">
      <alignment horizontal="center" vertical="top" wrapText="1"/>
    </xf>
    <xf numFmtId="4" fontId="27" fillId="2" borderId="3" xfId="0" applyNumberFormat="1" applyFont="1" applyFill="1" applyBorder="1" applyAlignment="1">
      <alignment horizontal="right" vertical="top" wrapText="1"/>
    </xf>
    <xf numFmtId="2" fontId="27" fillId="2" borderId="3" xfId="0" applyNumberFormat="1" applyFont="1" applyFill="1" applyBorder="1" applyAlignment="1">
      <alignment horizontal="center" vertical="top" wrapText="1"/>
    </xf>
    <xf numFmtId="4" fontId="27" fillId="2" borderId="8" xfId="0" applyNumberFormat="1" applyFont="1" applyFill="1" applyBorder="1" applyAlignment="1">
      <alignment horizontal="right" vertical="top" wrapText="1"/>
    </xf>
    <xf numFmtId="167" fontId="27" fillId="2" borderId="3" xfId="0" applyNumberFormat="1" applyFont="1" applyFill="1" applyBorder="1" applyAlignment="1">
      <alignment horizontal="center" vertical="top" wrapText="1"/>
    </xf>
    <xf numFmtId="49" fontId="27" fillId="6" borderId="7" xfId="0" applyNumberFormat="1" applyFont="1" applyFill="1" applyBorder="1" applyAlignment="1">
      <alignment horizontal="center" vertical="top" wrapText="1"/>
    </xf>
    <xf numFmtId="49" fontId="27" fillId="6" borderId="3" xfId="0" applyNumberFormat="1" applyFont="1" applyFill="1" applyBorder="1" applyAlignment="1">
      <alignment horizontal="left" vertical="top" wrapText="1"/>
    </xf>
    <xf numFmtId="49" fontId="27" fillId="6" borderId="3" xfId="0" applyNumberFormat="1" applyFont="1" applyFill="1" applyBorder="1" applyAlignment="1">
      <alignment horizontal="left" vertical="top" wrapText="1"/>
    </xf>
    <xf numFmtId="49" fontId="27" fillId="6" borderId="3" xfId="0" applyNumberFormat="1" applyFont="1" applyFill="1" applyBorder="1" applyAlignment="1">
      <alignment horizontal="center" vertical="top" wrapText="1"/>
    </xf>
    <xf numFmtId="0" fontId="27" fillId="6" borderId="3" xfId="0" applyFont="1" applyFill="1" applyBorder="1" applyAlignment="1">
      <alignment horizontal="center" vertical="top" wrapText="1"/>
    </xf>
    <xf numFmtId="1" fontId="27" fillId="6" borderId="3" xfId="0" applyNumberFormat="1" applyFont="1" applyFill="1" applyBorder="1" applyAlignment="1">
      <alignment horizontal="center" vertical="top" wrapText="1"/>
    </xf>
    <xf numFmtId="164" fontId="27" fillId="6" borderId="3" xfId="0" applyNumberFormat="1" applyFont="1" applyFill="1" applyBorder="1" applyAlignment="1">
      <alignment horizontal="center" vertical="top" wrapText="1"/>
    </xf>
    <xf numFmtId="2" fontId="27" fillId="6" borderId="3" xfId="0" applyNumberFormat="1" applyFont="1" applyFill="1" applyBorder="1" applyAlignment="1">
      <alignment horizontal="right" vertical="top" wrapText="1"/>
    </xf>
    <xf numFmtId="167" fontId="27" fillId="6" borderId="3" xfId="0" applyNumberFormat="1" applyFont="1" applyFill="1" applyBorder="1" applyAlignment="1">
      <alignment horizontal="center" vertical="top" wrapText="1"/>
    </xf>
    <xf numFmtId="4" fontId="27" fillId="6" borderId="3" xfId="0" applyNumberFormat="1" applyFont="1" applyFill="1" applyBorder="1" applyAlignment="1">
      <alignment horizontal="right" vertical="top" wrapText="1"/>
    </xf>
    <xf numFmtId="2" fontId="27" fillId="6" borderId="3" xfId="0" applyNumberFormat="1" applyFont="1" applyFill="1" applyBorder="1" applyAlignment="1">
      <alignment horizontal="center" vertical="top" wrapText="1"/>
    </xf>
    <xf numFmtId="4" fontId="27" fillId="6" borderId="8" xfId="0" applyNumberFormat="1" applyFont="1" applyFill="1" applyBorder="1" applyAlignment="1">
      <alignment horizontal="right" vertical="top" wrapText="1"/>
    </xf>
    <xf numFmtId="166" fontId="27" fillId="6" borderId="3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998ACED3-CA04-4ACC-85C0-21517C7CB912}"/>
    <cellStyle name="Обычный 3" xfId="2" xr:uid="{2DCF191C-AE8A-4029-A838-48A9A11857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D48E-FC40-490A-A857-C22987A0C01B}">
  <dimension ref="B2:L10"/>
  <sheetViews>
    <sheetView workbookViewId="0">
      <selection activeCell="H4" sqref="H4:H5"/>
    </sheetView>
  </sheetViews>
  <sheetFormatPr defaultRowHeight="15" x14ac:dyDescent="0.25"/>
  <cols>
    <col min="1" max="1" width="9.140625" style="3"/>
    <col min="2" max="2" width="25.7109375" style="3" customWidth="1"/>
    <col min="3" max="3" width="10" style="2" bestFit="1" customWidth="1"/>
    <col min="4" max="4" width="13.5703125" style="3" bestFit="1" customWidth="1"/>
    <col min="5" max="6" width="25.7109375" style="3" customWidth="1"/>
    <col min="7" max="7" width="1.85546875" style="3" customWidth="1"/>
    <col min="8" max="9" width="25.7109375" style="3" customWidth="1"/>
    <col min="10" max="10" width="15.85546875" style="3" customWidth="1"/>
    <col min="11" max="16384" width="9.140625" style="3"/>
  </cols>
  <sheetData>
    <row r="2" spans="2:12" ht="16.5" thickBot="1" x14ac:dyDescent="0.3">
      <c r="B2" s="1" t="s">
        <v>200</v>
      </c>
    </row>
    <row r="3" spans="2:12" ht="32.25" thickBot="1" x14ac:dyDescent="0.3">
      <c r="B3" s="4" t="s">
        <v>201</v>
      </c>
      <c r="C3" s="4" t="s">
        <v>202</v>
      </c>
      <c r="D3" s="4" t="s">
        <v>46</v>
      </c>
      <c r="E3" s="4" t="s">
        <v>203</v>
      </c>
      <c r="F3" s="4" t="s">
        <v>204</v>
      </c>
      <c r="G3" s="5"/>
      <c r="H3" s="4" t="s">
        <v>205</v>
      </c>
      <c r="I3" s="4" t="s">
        <v>206</v>
      </c>
    </row>
    <row r="4" spans="2:12" ht="32.1" customHeight="1" thickBot="1" x14ac:dyDescent="0.3">
      <c r="B4" s="6" t="s">
        <v>207</v>
      </c>
      <c r="C4" s="7" t="s">
        <v>125</v>
      </c>
      <c r="D4" s="7">
        <v>16</v>
      </c>
      <c r="E4" s="6" t="s">
        <v>208</v>
      </c>
      <c r="F4" s="153" t="s">
        <v>209</v>
      </c>
      <c r="G4" s="8"/>
      <c r="H4" s="155">
        <f>162000*1.25/1.22</f>
        <v>165983.60655737706</v>
      </c>
      <c r="I4" s="155">
        <f>162000*1.25</f>
        <v>202500</v>
      </c>
    </row>
    <row r="5" spans="2:12" ht="32.1" customHeight="1" thickBot="1" x14ac:dyDescent="0.3">
      <c r="B5" s="6" t="s">
        <v>155</v>
      </c>
      <c r="C5" s="7" t="s">
        <v>133</v>
      </c>
      <c r="D5" s="7">
        <v>10.336</v>
      </c>
      <c r="E5" s="6" t="s">
        <v>210</v>
      </c>
      <c r="F5" s="154"/>
      <c r="G5" s="9"/>
      <c r="H5" s="156"/>
      <c r="I5" s="156"/>
    </row>
    <row r="6" spans="2:12" ht="32.1" customHeight="1" thickBot="1" x14ac:dyDescent="0.3">
      <c r="B6" s="6" t="s">
        <v>211</v>
      </c>
      <c r="C6" s="7" t="s">
        <v>125</v>
      </c>
      <c r="D6" s="7">
        <v>184</v>
      </c>
      <c r="E6" s="6" t="s">
        <v>212</v>
      </c>
      <c r="F6" s="6" t="s">
        <v>213</v>
      </c>
      <c r="G6" s="10"/>
      <c r="H6" s="11">
        <f>15730/1.22</f>
        <v>12893.442622950821</v>
      </c>
      <c r="I6" s="11">
        <f>15730</f>
        <v>15730</v>
      </c>
    </row>
    <row r="7" spans="2:12" ht="32.1" customHeight="1" thickBot="1" x14ac:dyDescent="0.3">
      <c r="B7" s="6" t="s">
        <v>142</v>
      </c>
      <c r="C7" s="7" t="s">
        <v>125</v>
      </c>
      <c r="D7" s="7">
        <v>28</v>
      </c>
      <c r="E7" s="6" t="s">
        <v>214</v>
      </c>
      <c r="F7" s="6" t="s">
        <v>215</v>
      </c>
      <c r="G7" s="10"/>
      <c r="H7" s="11">
        <f>168280*1.25/1.22/28</f>
        <v>6157.7868852459014</v>
      </c>
      <c r="I7" s="11">
        <f>168280*1.25/28</f>
        <v>7512.5</v>
      </c>
    </row>
    <row r="8" spans="2:12" ht="32.1" customHeight="1" thickBot="1" x14ac:dyDescent="0.3">
      <c r="B8" s="6" t="s">
        <v>148</v>
      </c>
      <c r="C8" s="7" t="s">
        <v>125</v>
      </c>
      <c r="D8" s="7">
        <v>368</v>
      </c>
      <c r="E8" s="6" t="s">
        <v>216</v>
      </c>
      <c r="F8" s="6" t="s">
        <v>217</v>
      </c>
      <c r="G8" s="10"/>
      <c r="H8" s="11">
        <f>695520*1.25/1.22/368</f>
        <v>1936.4754098360659</v>
      </c>
      <c r="I8" s="11">
        <f>695520*1.25/368</f>
        <v>2362.5</v>
      </c>
    </row>
    <row r="9" spans="2:12" ht="32.1" customHeight="1" thickBot="1" x14ac:dyDescent="0.3">
      <c r="B9" s="6" t="s">
        <v>218</v>
      </c>
      <c r="C9" s="151" t="s">
        <v>224</v>
      </c>
      <c r="D9" s="7">
        <v>84</v>
      </c>
      <c r="E9" s="6" t="s">
        <v>219</v>
      </c>
      <c r="F9" s="6" t="s">
        <v>220</v>
      </c>
      <c r="G9" s="10"/>
      <c r="H9" s="11">
        <f>318000/1.22</f>
        <v>260655.73770491805</v>
      </c>
      <c r="I9" s="11">
        <f>318000</f>
        <v>318000</v>
      </c>
      <c r="J9" s="3" t="s">
        <v>225</v>
      </c>
      <c r="K9" s="152">
        <f>0.855*84/1000</f>
        <v>7.1819999999999995E-2</v>
      </c>
      <c r="L9" s="3" t="s">
        <v>226</v>
      </c>
    </row>
    <row r="10" spans="2:12" ht="32.1" customHeight="1" thickBot="1" x14ac:dyDescent="0.3">
      <c r="B10" s="6" t="s">
        <v>113</v>
      </c>
      <c r="C10" s="7" t="s">
        <v>114</v>
      </c>
      <c r="D10" s="7"/>
      <c r="E10" s="6"/>
      <c r="F10" s="6" t="s">
        <v>213</v>
      </c>
      <c r="G10" s="10"/>
      <c r="H10" s="11">
        <f>6140</f>
        <v>6140</v>
      </c>
      <c r="I10" s="11">
        <f>6140*1.22</f>
        <v>7490.8</v>
      </c>
    </row>
  </sheetData>
  <mergeCells count="3">
    <mergeCell ref="F4:F5"/>
    <mergeCell ref="H4:H5"/>
    <mergeCell ref="I4:I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23C0-37F3-47E3-AE5E-063314D0EA00}">
  <sheetPr>
    <pageSetUpPr fitToPage="1"/>
  </sheetPr>
  <dimension ref="A1:HY243"/>
  <sheetViews>
    <sheetView topLeftCell="A136" workbookViewId="0">
      <selection activeCell="R155" sqref="R155"/>
    </sheetView>
  </sheetViews>
  <sheetFormatPr defaultColWidth="9.140625" defaultRowHeight="11.25" customHeight="1" x14ac:dyDescent="0.2"/>
  <cols>
    <col min="1" max="1" width="8.85546875" style="194" customWidth="1"/>
    <col min="2" max="2" width="20.140625" style="344" customWidth="1"/>
    <col min="3" max="4" width="10.42578125" style="344" customWidth="1"/>
    <col min="5" max="5" width="13.28515625" style="344" customWidth="1"/>
    <col min="6" max="6" width="8.5703125" style="344" customWidth="1"/>
    <col min="7" max="7" width="10.7109375" style="344" customWidth="1"/>
    <col min="8" max="8" width="8.42578125" style="344" customWidth="1"/>
    <col min="9" max="9" width="13.140625" style="344" customWidth="1"/>
    <col min="10" max="10" width="12.28515625" style="344" customWidth="1"/>
    <col min="11" max="11" width="8.5703125" style="344" customWidth="1"/>
    <col min="12" max="12" width="13" style="344" customWidth="1"/>
    <col min="13" max="13" width="7.85546875" style="344" customWidth="1"/>
    <col min="14" max="14" width="13.28515625" style="344" customWidth="1"/>
    <col min="15" max="15" width="1.140625" style="344" hidden="1" customWidth="1"/>
    <col min="16" max="16" width="73.85546875" style="344" hidden="1" customWidth="1"/>
    <col min="17" max="17" width="83.42578125" style="344" hidden="1" customWidth="1"/>
    <col min="18" max="24" width="9.140625" style="344"/>
    <col min="25" max="40" width="87.28515625" style="345" hidden="1" customWidth="1"/>
    <col min="41" max="46" width="71.7109375" style="271" hidden="1" customWidth="1"/>
    <col min="47" max="54" width="87.28515625" style="345" hidden="1" customWidth="1"/>
    <col min="55" max="60" width="71.7109375" style="271" hidden="1" customWidth="1"/>
    <col min="61" max="68" width="87.28515625" style="345" hidden="1" customWidth="1"/>
    <col min="69" max="74" width="71.7109375" style="271" hidden="1" customWidth="1"/>
    <col min="75" max="82" width="87.28515625" style="345" hidden="1" customWidth="1"/>
    <col min="83" max="88" width="71.7109375" style="271" hidden="1" customWidth="1"/>
    <col min="89" max="96" width="87.28515625" style="345" hidden="1" customWidth="1"/>
    <col min="97" max="102" width="71.7109375" style="271" hidden="1" customWidth="1"/>
    <col min="103" max="110" width="87.28515625" style="345" hidden="1" customWidth="1"/>
    <col min="111" max="152" width="159" style="346" hidden="1" customWidth="1"/>
    <col min="153" max="155" width="32.28515625" style="347" hidden="1" customWidth="1"/>
    <col min="156" max="157" width="159" style="348" hidden="1" customWidth="1"/>
    <col min="158" max="160" width="34.140625" style="271" hidden="1" customWidth="1"/>
    <col min="161" max="162" width="130" style="271" hidden="1" customWidth="1"/>
    <col min="163" max="166" width="34.140625" style="271" hidden="1" customWidth="1"/>
    <col min="167" max="167" width="130" style="271" hidden="1" customWidth="1"/>
    <col min="168" max="171" width="95.85546875" style="271" hidden="1" customWidth="1"/>
    <col min="172" max="176" width="53.42578125" style="349" hidden="1" customWidth="1"/>
    <col min="177" max="181" width="55.42578125" style="287" hidden="1" customWidth="1"/>
    <col min="182" max="186" width="53.42578125" style="349" hidden="1" customWidth="1"/>
    <col min="187" max="191" width="55.42578125" style="287" hidden="1" customWidth="1"/>
    <col min="192" max="233" width="159" style="271" hidden="1" customWidth="1"/>
    <col min="234" max="16384" width="9.140625" style="344"/>
  </cols>
  <sheetData>
    <row r="1" spans="1:138" customFormat="1" ht="15" x14ac:dyDescent="0.25"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5" t="s">
        <v>0</v>
      </c>
    </row>
    <row r="2" spans="1:138" customFormat="1" ht="11.2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5" t="s">
        <v>1</v>
      </c>
    </row>
    <row r="3" spans="1:138" customFormat="1" ht="8.25" customHeight="1" x14ac:dyDescent="0.25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5"/>
    </row>
    <row r="4" spans="1:138" customFormat="1" ht="2.25" customHeight="1" x14ac:dyDescent="0.25">
      <c r="A4" s="197"/>
      <c r="B4" s="198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</row>
    <row r="5" spans="1:138" customFormat="1" ht="15" x14ac:dyDescent="0.25">
      <c r="A5" s="197" t="s">
        <v>2</v>
      </c>
      <c r="B5" s="198"/>
      <c r="C5" s="196"/>
      <c r="E5" s="196"/>
      <c r="F5" s="196"/>
      <c r="G5" s="199" t="s">
        <v>3</v>
      </c>
      <c r="H5" s="199"/>
      <c r="I5" s="199"/>
      <c r="J5" s="199"/>
      <c r="K5" s="199"/>
      <c r="L5" s="199"/>
      <c r="M5" s="199"/>
      <c r="N5" s="199"/>
      <c r="Y5" s="200" t="s">
        <v>3</v>
      </c>
      <c r="Z5" s="200" t="s">
        <v>4</v>
      </c>
      <c r="AA5" s="200" t="s">
        <v>4</v>
      </c>
      <c r="AB5" s="200" t="s">
        <v>4</v>
      </c>
      <c r="AC5" s="200" t="s">
        <v>4</v>
      </c>
      <c r="AD5" s="200" t="s">
        <v>4</v>
      </c>
      <c r="AE5" s="200" t="s">
        <v>4</v>
      </c>
      <c r="AF5" s="200" t="s">
        <v>4</v>
      </c>
    </row>
    <row r="6" spans="1:138" customFormat="1" ht="68.25" x14ac:dyDescent="0.25">
      <c r="A6" s="197" t="s">
        <v>5</v>
      </c>
      <c r="B6" s="198"/>
      <c r="C6" s="196"/>
      <c r="E6" s="201"/>
      <c r="F6" s="201"/>
      <c r="G6" s="202" t="s">
        <v>6</v>
      </c>
      <c r="H6" s="202"/>
      <c r="I6" s="202"/>
      <c r="J6" s="202"/>
      <c r="K6" s="202"/>
      <c r="L6" s="202"/>
      <c r="M6" s="202"/>
      <c r="N6" s="202"/>
      <c r="AG6" s="200" t="s">
        <v>6</v>
      </c>
      <c r="AH6" s="200" t="s">
        <v>4</v>
      </c>
      <c r="AI6" s="200" t="s">
        <v>4</v>
      </c>
      <c r="AJ6" s="200" t="s">
        <v>4</v>
      </c>
      <c r="AK6" s="200" t="s">
        <v>4</v>
      </c>
      <c r="AL6" s="200" t="s">
        <v>4</v>
      </c>
      <c r="AM6" s="200" t="s">
        <v>4</v>
      </c>
      <c r="AN6" s="200" t="s">
        <v>4</v>
      </c>
    </row>
    <row r="7" spans="1:138" customFormat="1" ht="45.75" x14ac:dyDescent="0.25">
      <c r="A7" s="203" t="s">
        <v>7</v>
      </c>
      <c r="B7" s="203"/>
      <c r="C7" s="203"/>
      <c r="D7" s="203"/>
      <c r="E7" s="203"/>
      <c r="F7" s="203"/>
      <c r="G7" s="202" t="s">
        <v>8</v>
      </c>
      <c r="H7" s="202"/>
      <c r="I7" s="202"/>
      <c r="J7" s="202"/>
      <c r="K7" s="202"/>
      <c r="L7" s="202"/>
      <c r="M7" s="202"/>
      <c r="N7" s="202"/>
      <c r="P7" s="204" t="s">
        <v>7</v>
      </c>
      <c r="Q7" s="205" t="s">
        <v>8</v>
      </c>
      <c r="R7" s="206"/>
      <c r="S7" s="206"/>
      <c r="T7" s="206"/>
      <c r="U7" s="206"/>
      <c r="V7" s="206"/>
      <c r="W7" s="206"/>
      <c r="X7" s="206"/>
      <c r="AO7" s="207" t="s">
        <v>7</v>
      </c>
      <c r="AP7" s="207" t="s">
        <v>4</v>
      </c>
      <c r="AQ7" s="207" t="s">
        <v>4</v>
      </c>
      <c r="AR7" s="207" t="s">
        <v>4</v>
      </c>
      <c r="AS7" s="207" t="s">
        <v>4</v>
      </c>
      <c r="AT7" s="207" t="s">
        <v>4</v>
      </c>
      <c r="AU7" s="200" t="s">
        <v>8</v>
      </c>
      <c r="AV7" s="200" t="s">
        <v>4</v>
      </c>
      <c r="AW7" s="200" t="s">
        <v>4</v>
      </c>
      <c r="AX7" s="200" t="s">
        <v>4</v>
      </c>
      <c r="AY7" s="200" t="s">
        <v>4</v>
      </c>
      <c r="AZ7" s="200" t="s">
        <v>4</v>
      </c>
      <c r="BA7" s="200" t="s">
        <v>4</v>
      </c>
      <c r="BB7" s="200" t="s">
        <v>4</v>
      </c>
    </row>
    <row r="8" spans="1:138" customFormat="1" ht="78.75" x14ac:dyDescent="0.25">
      <c r="A8" s="208" t="s">
        <v>9</v>
      </c>
      <c r="B8" s="208"/>
      <c r="C8" s="208"/>
      <c r="D8" s="208"/>
      <c r="E8" s="208"/>
      <c r="F8" s="208"/>
      <c r="G8" s="202"/>
      <c r="H8" s="202"/>
      <c r="I8" s="202"/>
      <c r="J8" s="202"/>
      <c r="K8" s="202"/>
      <c r="L8" s="202"/>
      <c r="M8" s="202"/>
      <c r="N8" s="202"/>
      <c r="P8" s="204" t="s">
        <v>9</v>
      </c>
      <c r="Q8" s="205"/>
      <c r="R8" s="206"/>
      <c r="S8" s="206"/>
      <c r="T8" s="206"/>
      <c r="U8" s="206"/>
      <c r="V8" s="206"/>
      <c r="W8" s="206"/>
      <c r="X8" s="206"/>
      <c r="BC8" s="207" t="s">
        <v>9</v>
      </c>
      <c r="BD8" s="207" t="s">
        <v>4</v>
      </c>
      <c r="BE8" s="207" t="s">
        <v>4</v>
      </c>
      <c r="BF8" s="207" t="s">
        <v>4</v>
      </c>
      <c r="BG8" s="207" t="s">
        <v>4</v>
      </c>
      <c r="BH8" s="207" t="s">
        <v>4</v>
      </c>
      <c r="BI8" s="200" t="s">
        <v>4</v>
      </c>
      <c r="BJ8" s="200" t="s">
        <v>4</v>
      </c>
      <c r="BK8" s="200" t="s">
        <v>4</v>
      </c>
      <c r="BL8" s="200" t="s">
        <v>4</v>
      </c>
      <c r="BM8" s="200" t="s">
        <v>4</v>
      </c>
      <c r="BN8" s="200" t="s">
        <v>4</v>
      </c>
      <c r="BO8" s="200" t="s">
        <v>4</v>
      </c>
      <c r="BP8" s="200" t="s">
        <v>4</v>
      </c>
    </row>
    <row r="9" spans="1:138" customFormat="1" ht="33.75" x14ac:dyDescent="0.25">
      <c r="A9" s="203" t="s">
        <v>10</v>
      </c>
      <c r="B9" s="203"/>
      <c r="C9" s="203"/>
      <c r="D9" s="203"/>
      <c r="E9" s="203"/>
      <c r="F9" s="203"/>
      <c r="G9" s="202"/>
      <c r="H9" s="202"/>
      <c r="I9" s="202"/>
      <c r="J9" s="202"/>
      <c r="K9" s="202"/>
      <c r="L9" s="202"/>
      <c r="M9" s="202"/>
      <c r="N9" s="202"/>
      <c r="P9" s="204" t="s">
        <v>10</v>
      </c>
      <c r="Q9" s="205"/>
      <c r="R9" s="206"/>
      <c r="S9" s="206"/>
      <c r="T9" s="206"/>
      <c r="U9" s="206"/>
      <c r="V9" s="206"/>
      <c r="W9" s="206"/>
      <c r="X9" s="206"/>
      <c r="BQ9" s="207" t="s">
        <v>10</v>
      </c>
      <c r="BR9" s="207" t="s">
        <v>4</v>
      </c>
      <c r="BS9" s="207" t="s">
        <v>4</v>
      </c>
      <c r="BT9" s="207" t="s">
        <v>4</v>
      </c>
      <c r="BU9" s="207" t="s">
        <v>4</v>
      </c>
      <c r="BV9" s="207" t="s">
        <v>4</v>
      </c>
      <c r="BW9" s="200" t="s">
        <v>4</v>
      </c>
      <c r="BX9" s="200" t="s">
        <v>4</v>
      </c>
      <c r="BY9" s="200" t="s">
        <v>4</v>
      </c>
      <c r="BZ9" s="200" t="s">
        <v>4</v>
      </c>
      <c r="CA9" s="200" t="s">
        <v>4</v>
      </c>
      <c r="CB9" s="200" t="s">
        <v>4</v>
      </c>
      <c r="CC9" s="200" t="s">
        <v>4</v>
      </c>
      <c r="CD9" s="200" t="s">
        <v>4</v>
      </c>
    </row>
    <row r="10" spans="1:138" customFormat="1" ht="15" x14ac:dyDescent="0.25">
      <c r="A10" s="209" t="s">
        <v>11</v>
      </c>
      <c r="B10" s="209"/>
      <c r="C10" s="209"/>
      <c r="D10" s="209"/>
      <c r="E10" s="209"/>
      <c r="F10" s="209"/>
      <c r="G10" s="202" t="s">
        <v>12</v>
      </c>
      <c r="H10" s="202"/>
      <c r="I10" s="202"/>
      <c r="J10" s="202"/>
      <c r="K10" s="202"/>
      <c r="L10" s="202"/>
      <c r="M10" s="202"/>
      <c r="N10" s="202"/>
      <c r="P10" s="210"/>
      <c r="Q10" s="210"/>
      <c r="CE10" s="207" t="s">
        <v>11</v>
      </c>
      <c r="CF10" s="207" t="s">
        <v>4</v>
      </c>
      <c r="CG10" s="207" t="s">
        <v>4</v>
      </c>
      <c r="CH10" s="207" t="s">
        <v>4</v>
      </c>
      <c r="CI10" s="207" t="s">
        <v>4</v>
      </c>
      <c r="CJ10" s="207" t="s">
        <v>4</v>
      </c>
      <c r="CK10" s="200" t="s">
        <v>12</v>
      </c>
      <c r="CL10" s="200" t="s">
        <v>4</v>
      </c>
      <c r="CM10" s="200" t="s">
        <v>4</v>
      </c>
      <c r="CN10" s="200" t="s">
        <v>4</v>
      </c>
      <c r="CO10" s="200" t="s">
        <v>4</v>
      </c>
      <c r="CP10" s="200" t="s">
        <v>4</v>
      </c>
      <c r="CQ10" s="200" t="s">
        <v>4</v>
      </c>
      <c r="CR10" s="200" t="s">
        <v>4</v>
      </c>
    </row>
    <row r="11" spans="1:138" customFormat="1" ht="15" x14ac:dyDescent="0.25">
      <c r="A11" s="209" t="s">
        <v>13</v>
      </c>
      <c r="B11" s="209"/>
      <c r="C11" s="209"/>
      <c r="D11" s="209"/>
      <c r="E11" s="209"/>
      <c r="F11" s="209"/>
      <c r="G11" s="202"/>
      <c r="H11" s="202"/>
      <c r="I11" s="202"/>
      <c r="J11" s="202"/>
      <c r="K11" s="202"/>
      <c r="L11" s="202"/>
      <c r="M11" s="202"/>
      <c r="N11" s="202"/>
      <c r="CS11" s="207" t="s">
        <v>13</v>
      </c>
      <c r="CT11" s="207" t="s">
        <v>4</v>
      </c>
      <c r="CU11" s="207" t="s">
        <v>4</v>
      </c>
      <c r="CV11" s="207" t="s">
        <v>4</v>
      </c>
      <c r="CW11" s="207" t="s">
        <v>4</v>
      </c>
      <c r="CX11" s="207" t="s">
        <v>4</v>
      </c>
      <c r="CY11" s="200" t="s">
        <v>4</v>
      </c>
      <c r="CZ11" s="200" t="s">
        <v>4</v>
      </c>
      <c r="DA11" s="200" t="s">
        <v>4</v>
      </c>
      <c r="DB11" s="200" t="s">
        <v>4</v>
      </c>
      <c r="DC11" s="200" t="s">
        <v>4</v>
      </c>
      <c r="DD11" s="200" t="s">
        <v>4</v>
      </c>
      <c r="DE11" s="200" t="s">
        <v>4</v>
      </c>
      <c r="DF11" s="200" t="s">
        <v>4</v>
      </c>
    </row>
    <row r="12" spans="1:138" customFormat="1" ht="8.25" customHeight="1" x14ac:dyDescent="0.25">
      <c r="A12" s="211"/>
      <c r="B12" s="196"/>
      <c r="C12" s="196"/>
      <c r="D12" s="196"/>
      <c r="E12" s="196"/>
      <c r="F12" s="198"/>
      <c r="G12" s="198"/>
      <c r="H12" s="198"/>
      <c r="I12" s="198"/>
      <c r="J12" s="198"/>
      <c r="K12" s="198"/>
      <c r="L12" s="198"/>
      <c r="M12" s="198"/>
      <c r="N12" s="198"/>
    </row>
    <row r="13" spans="1:138" customFormat="1" ht="15" x14ac:dyDescent="0.25">
      <c r="A13" s="212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DG13" s="213" t="s">
        <v>4</v>
      </c>
      <c r="DH13" s="213" t="s">
        <v>4</v>
      </c>
      <c r="DI13" s="213" t="s">
        <v>4</v>
      </c>
      <c r="DJ13" s="213" t="s">
        <v>4</v>
      </c>
      <c r="DK13" s="213" t="s">
        <v>4</v>
      </c>
      <c r="DL13" s="213" t="s">
        <v>4</v>
      </c>
      <c r="DM13" s="213" t="s">
        <v>4</v>
      </c>
      <c r="DN13" s="213" t="s">
        <v>4</v>
      </c>
      <c r="DO13" s="213" t="s">
        <v>4</v>
      </c>
      <c r="DP13" s="213" t="s">
        <v>4</v>
      </c>
      <c r="DQ13" s="213" t="s">
        <v>4</v>
      </c>
      <c r="DR13" s="213" t="s">
        <v>4</v>
      </c>
      <c r="DS13" s="213" t="s">
        <v>4</v>
      </c>
      <c r="DT13" s="213" t="s">
        <v>4</v>
      </c>
    </row>
    <row r="14" spans="1:138" customFormat="1" ht="15" x14ac:dyDescent="0.25">
      <c r="A14" s="214" t="s">
        <v>14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</row>
    <row r="15" spans="1:138" customFormat="1" ht="8.25" customHeight="1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</row>
    <row r="16" spans="1:138" customFormat="1" ht="15" x14ac:dyDescent="0.25">
      <c r="A16" s="212" t="s">
        <v>15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DU16" s="213" t="s">
        <v>15</v>
      </c>
      <c r="DV16" s="213" t="s">
        <v>4</v>
      </c>
      <c r="DW16" s="213" t="s">
        <v>4</v>
      </c>
      <c r="DX16" s="213" t="s">
        <v>4</v>
      </c>
      <c r="DY16" s="213" t="s">
        <v>4</v>
      </c>
      <c r="DZ16" s="213" t="s">
        <v>4</v>
      </c>
      <c r="EA16" s="213" t="s">
        <v>4</v>
      </c>
      <c r="EB16" s="213" t="s">
        <v>4</v>
      </c>
      <c r="EC16" s="213" t="s">
        <v>4</v>
      </c>
      <c r="ED16" s="213" t="s">
        <v>4</v>
      </c>
      <c r="EE16" s="213" t="s">
        <v>4</v>
      </c>
      <c r="EF16" s="213" t="s">
        <v>4</v>
      </c>
      <c r="EG16" s="213" t="s">
        <v>4</v>
      </c>
      <c r="EH16" s="213" t="s">
        <v>4</v>
      </c>
    </row>
    <row r="17" spans="1:155" customFormat="1" ht="15" x14ac:dyDescent="0.25">
      <c r="A17" s="214" t="s">
        <v>16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</row>
    <row r="18" spans="1:155" customFormat="1" ht="24" customHeight="1" x14ac:dyDescent="0.25">
      <c r="A18" s="216" t="s">
        <v>17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</row>
    <row r="19" spans="1:155" customFormat="1" ht="8.25" customHeight="1" x14ac:dyDescent="0.25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</row>
    <row r="20" spans="1:155" customFormat="1" ht="15" x14ac:dyDescent="0.25">
      <c r="A20" s="218" t="s">
        <v>18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EI20" s="213" t="s">
        <v>18</v>
      </c>
      <c r="EJ20" s="213" t="s">
        <v>4</v>
      </c>
      <c r="EK20" s="213" t="s">
        <v>4</v>
      </c>
      <c r="EL20" s="213" t="s">
        <v>4</v>
      </c>
      <c r="EM20" s="213" t="s">
        <v>4</v>
      </c>
      <c r="EN20" s="213" t="s">
        <v>4</v>
      </c>
      <c r="EO20" s="213" t="s">
        <v>4</v>
      </c>
      <c r="EP20" s="213" t="s">
        <v>4</v>
      </c>
      <c r="EQ20" s="213" t="s">
        <v>4</v>
      </c>
      <c r="ER20" s="213" t="s">
        <v>4</v>
      </c>
      <c r="ES20" s="213" t="s">
        <v>4</v>
      </c>
      <c r="ET20" s="213" t="s">
        <v>4</v>
      </c>
      <c r="EU20" s="213" t="s">
        <v>4</v>
      </c>
      <c r="EV20" s="213" t="s">
        <v>4</v>
      </c>
    </row>
    <row r="21" spans="1:155" customFormat="1" ht="13.5" customHeight="1" x14ac:dyDescent="0.25">
      <c r="A21" s="214" t="s">
        <v>19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</row>
    <row r="22" spans="1:155" customFormat="1" ht="15" customHeight="1" x14ac:dyDescent="0.25">
      <c r="A22" s="196" t="s">
        <v>20</v>
      </c>
      <c r="B22" s="219" t="s">
        <v>21</v>
      </c>
      <c r="C22" s="194" t="s">
        <v>22</v>
      </c>
      <c r="D22" s="194"/>
      <c r="E22" s="194"/>
      <c r="F22" s="201"/>
      <c r="G22" s="201"/>
      <c r="H22" s="201"/>
      <c r="I22" s="201"/>
      <c r="J22" s="201"/>
      <c r="K22" s="201"/>
      <c r="L22" s="201"/>
      <c r="M22" s="201"/>
      <c r="N22" s="201"/>
    </row>
    <row r="23" spans="1:155" customFormat="1" ht="18" customHeight="1" x14ac:dyDescent="0.25">
      <c r="A23" s="196" t="s">
        <v>23</v>
      </c>
      <c r="B23" s="199" t="s">
        <v>24</v>
      </c>
      <c r="C23" s="199"/>
      <c r="D23" s="199"/>
      <c r="E23" s="199"/>
      <c r="F23" s="199"/>
      <c r="G23" s="201"/>
      <c r="H23" s="201"/>
      <c r="I23" s="201"/>
      <c r="J23" s="201"/>
      <c r="K23" s="201"/>
      <c r="L23" s="201"/>
      <c r="M23" s="201"/>
      <c r="N23" s="201"/>
    </row>
    <row r="24" spans="1:155" customFormat="1" ht="15" x14ac:dyDescent="0.25">
      <c r="A24" s="196"/>
      <c r="B24" s="220" t="s">
        <v>25</v>
      </c>
      <c r="C24" s="220"/>
      <c r="D24" s="220"/>
      <c r="E24" s="220"/>
      <c r="F24" s="220"/>
      <c r="G24" s="221"/>
      <c r="H24" s="221"/>
      <c r="I24" s="221"/>
      <c r="J24" s="221"/>
      <c r="K24" s="221"/>
      <c r="L24" s="221"/>
      <c r="M24" s="222"/>
      <c r="N24" s="221"/>
    </row>
    <row r="25" spans="1:155" customFormat="1" ht="9.75" customHeight="1" x14ac:dyDescent="0.25">
      <c r="A25" s="196"/>
      <c r="B25" s="196"/>
      <c r="C25" s="196"/>
      <c r="D25" s="223"/>
      <c r="E25" s="223"/>
      <c r="F25" s="223"/>
      <c r="G25" s="223"/>
      <c r="H25" s="223"/>
      <c r="I25" s="223"/>
      <c r="J25" s="223"/>
      <c r="K25" s="223"/>
      <c r="L25" s="223"/>
      <c r="M25" s="221"/>
      <c r="N25" s="221"/>
    </row>
    <row r="26" spans="1:155" customFormat="1" ht="15" x14ac:dyDescent="0.25">
      <c r="A26" s="224" t="s">
        <v>26</v>
      </c>
      <c r="B26" s="196"/>
      <c r="C26" s="196"/>
      <c r="D26" s="225" t="s">
        <v>227</v>
      </c>
      <c r="E26" s="225"/>
      <c r="F26" s="225"/>
      <c r="G26" s="226"/>
      <c r="H26" s="226"/>
      <c r="I26" s="226"/>
      <c r="J26" s="226"/>
      <c r="K26" s="226"/>
      <c r="L26" s="226"/>
      <c r="M26" s="226"/>
      <c r="N26" s="226"/>
      <c r="EW26" s="206" t="s">
        <v>227</v>
      </c>
      <c r="EX26" s="206" t="s">
        <v>4</v>
      </c>
      <c r="EY26" s="206" t="s">
        <v>4</v>
      </c>
    </row>
    <row r="27" spans="1:155" customFormat="1" ht="9.75" customHeight="1" x14ac:dyDescent="0.25">
      <c r="A27" s="196"/>
      <c r="B27" s="227"/>
      <c r="C27" s="227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</row>
    <row r="28" spans="1:155" customFormat="1" ht="12.75" customHeight="1" x14ac:dyDescent="0.25">
      <c r="A28" s="224" t="s">
        <v>28</v>
      </c>
      <c r="B28" s="227"/>
      <c r="C28" s="229">
        <v>8009.15</v>
      </c>
      <c r="D28" s="230" t="s">
        <v>231</v>
      </c>
      <c r="E28" s="231" t="s">
        <v>29</v>
      </c>
      <c r="G28" s="227"/>
      <c r="H28" s="227"/>
      <c r="I28" s="227"/>
      <c r="J28" s="227"/>
      <c r="K28" s="227"/>
      <c r="L28" s="232"/>
      <c r="M28" s="232"/>
      <c r="N28" s="227"/>
    </row>
    <row r="29" spans="1:155" customFormat="1" ht="12.75" customHeight="1" x14ac:dyDescent="0.25">
      <c r="A29" s="196"/>
      <c r="B29" s="233" t="s">
        <v>30</v>
      </c>
      <c r="C29" s="234"/>
      <c r="D29" s="235"/>
      <c r="E29" s="231"/>
      <c r="G29" s="227"/>
    </row>
    <row r="30" spans="1:155" customFormat="1" ht="12.75" customHeight="1" x14ac:dyDescent="0.25">
      <c r="A30" s="196"/>
      <c r="B30" s="236" t="s">
        <v>31</v>
      </c>
      <c r="C30" s="229">
        <v>6564.87</v>
      </c>
      <c r="D30" s="230" t="s">
        <v>232</v>
      </c>
      <c r="E30" s="231" t="s">
        <v>29</v>
      </c>
      <c r="G30" s="227" t="s">
        <v>32</v>
      </c>
      <c r="I30" s="227"/>
      <c r="J30" s="227"/>
      <c r="K30" s="227"/>
      <c r="L30" s="229">
        <v>65.760000000000005</v>
      </c>
      <c r="M30" s="237" t="s">
        <v>33</v>
      </c>
      <c r="N30" s="231" t="s">
        <v>29</v>
      </c>
    </row>
    <row r="31" spans="1:155" customFormat="1" ht="12.75" customHeight="1" x14ac:dyDescent="0.25">
      <c r="A31" s="196"/>
      <c r="B31" s="236" t="s">
        <v>34</v>
      </c>
      <c r="C31" s="229">
        <v>0</v>
      </c>
      <c r="D31" s="238" t="s">
        <v>35</v>
      </c>
      <c r="E31" s="231" t="s">
        <v>29</v>
      </c>
      <c r="G31" s="227" t="s">
        <v>36</v>
      </c>
      <c r="I31" s="227"/>
      <c r="J31" s="227"/>
      <c r="K31" s="227"/>
      <c r="L31" s="239">
        <v>138.15</v>
      </c>
      <c r="M31" s="239"/>
      <c r="N31" s="231" t="s">
        <v>37</v>
      </c>
    </row>
    <row r="32" spans="1:155" customFormat="1" ht="12.75" customHeight="1" x14ac:dyDescent="0.25">
      <c r="A32" s="196"/>
      <c r="B32" s="236" t="s">
        <v>38</v>
      </c>
      <c r="C32" s="229">
        <v>0</v>
      </c>
      <c r="D32" s="238" t="s">
        <v>35</v>
      </c>
      <c r="E32" s="231" t="s">
        <v>29</v>
      </c>
      <c r="G32" s="227" t="s">
        <v>39</v>
      </c>
      <c r="I32" s="227"/>
      <c r="J32" s="227"/>
      <c r="K32" s="227"/>
      <c r="L32" s="239">
        <v>37.130000000000003</v>
      </c>
      <c r="M32" s="239"/>
      <c r="N32" s="231" t="s">
        <v>37</v>
      </c>
    </row>
    <row r="33" spans="1:164" customFormat="1" ht="12.75" customHeight="1" x14ac:dyDescent="0.25">
      <c r="A33" s="196"/>
      <c r="B33" s="236" t="s">
        <v>40</v>
      </c>
      <c r="C33" s="229">
        <v>0</v>
      </c>
      <c r="D33" s="230" t="s">
        <v>35</v>
      </c>
      <c r="E33" s="231" t="s">
        <v>29</v>
      </c>
      <c r="G33" s="227"/>
      <c r="H33" s="227"/>
      <c r="I33" s="227"/>
      <c r="J33" s="227"/>
      <c r="K33" s="227"/>
      <c r="L33" s="240" t="s">
        <v>41</v>
      </c>
      <c r="M33" s="240"/>
      <c r="N33" s="227"/>
    </row>
    <row r="34" spans="1:164" customFormat="1" ht="9.75" customHeight="1" x14ac:dyDescent="0.25">
      <c r="A34" s="241"/>
    </row>
    <row r="35" spans="1:164" customFormat="1" ht="36" customHeight="1" x14ac:dyDescent="0.25">
      <c r="A35" s="242" t="s">
        <v>42</v>
      </c>
      <c r="B35" s="243" t="s">
        <v>43</v>
      </c>
      <c r="C35" s="243" t="s">
        <v>44</v>
      </c>
      <c r="D35" s="243"/>
      <c r="E35" s="243"/>
      <c r="F35" s="243" t="s">
        <v>45</v>
      </c>
      <c r="G35" s="243" t="s">
        <v>46</v>
      </c>
      <c r="H35" s="243"/>
      <c r="I35" s="243"/>
      <c r="J35" s="243" t="s">
        <v>47</v>
      </c>
      <c r="K35" s="243"/>
      <c r="L35" s="243"/>
      <c r="M35" s="243" t="s">
        <v>48</v>
      </c>
      <c r="N35" s="243" t="s">
        <v>49</v>
      </c>
    </row>
    <row r="36" spans="1:164" customFormat="1" ht="11.25" customHeight="1" x14ac:dyDescent="0.25">
      <c r="A36" s="242"/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</row>
    <row r="37" spans="1:164" customFormat="1" ht="34.5" customHeight="1" x14ac:dyDescent="0.25">
      <c r="A37" s="242"/>
      <c r="B37" s="243"/>
      <c r="C37" s="243"/>
      <c r="D37" s="243"/>
      <c r="E37" s="243"/>
      <c r="F37" s="243"/>
      <c r="G37" s="244" t="s">
        <v>50</v>
      </c>
      <c r="H37" s="244" t="s">
        <v>51</v>
      </c>
      <c r="I37" s="244" t="s">
        <v>52</v>
      </c>
      <c r="J37" s="244" t="s">
        <v>50</v>
      </c>
      <c r="K37" s="244" t="s">
        <v>51</v>
      </c>
      <c r="L37" s="244" t="s">
        <v>53</v>
      </c>
      <c r="M37" s="243"/>
      <c r="N37" s="243"/>
    </row>
    <row r="38" spans="1:164" customFormat="1" ht="15" x14ac:dyDescent="0.25">
      <c r="A38" s="245">
        <v>1</v>
      </c>
      <c r="B38" s="246">
        <v>2</v>
      </c>
      <c r="C38" s="247">
        <v>3</v>
      </c>
      <c r="D38" s="247"/>
      <c r="E38" s="247"/>
      <c r="F38" s="246">
        <v>4</v>
      </c>
      <c r="G38" s="246">
        <v>5</v>
      </c>
      <c r="H38" s="246">
        <v>6</v>
      </c>
      <c r="I38" s="246">
        <v>7</v>
      </c>
      <c r="J38" s="246">
        <v>8</v>
      </c>
      <c r="K38" s="246">
        <v>9</v>
      </c>
      <c r="L38" s="246">
        <v>10</v>
      </c>
      <c r="M38" s="246">
        <v>11</v>
      </c>
      <c r="N38" s="246">
        <v>12</v>
      </c>
      <c r="O38" s="248"/>
      <c r="P38" s="248"/>
      <c r="Q38" s="248"/>
    </row>
    <row r="39" spans="1:164" customFormat="1" ht="15" x14ac:dyDescent="0.25">
      <c r="A39" s="249" t="s">
        <v>54</v>
      </c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1"/>
      <c r="EZ39" s="252" t="s">
        <v>54</v>
      </c>
    </row>
    <row r="40" spans="1:164" customFormat="1" ht="15" x14ac:dyDescent="0.25">
      <c r="A40" s="253" t="s">
        <v>55</v>
      </c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5"/>
      <c r="EZ40" s="252"/>
      <c r="FA40" s="256" t="s">
        <v>55</v>
      </c>
    </row>
    <row r="41" spans="1:164" customFormat="1" ht="33.75" x14ac:dyDescent="0.25">
      <c r="A41" s="257" t="s">
        <v>56</v>
      </c>
      <c r="B41" s="258" t="s">
        <v>57</v>
      </c>
      <c r="C41" s="259" t="s">
        <v>58</v>
      </c>
      <c r="D41" s="259"/>
      <c r="E41" s="259"/>
      <c r="F41" s="260" t="s">
        <v>59</v>
      </c>
      <c r="G41" s="261">
        <v>0.1</v>
      </c>
      <c r="H41" s="262">
        <v>1</v>
      </c>
      <c r="I41" s="263">
        <v>0.1</v>
      </c>
      <c r="J41" s="264"/>
      <c r="K41" s="261"/>
      <c r="L41" s="264"/>
      <c r="M41" s="261"/>
      <c r="N41" s="265"/>
      <c r="EZ41" s="252"/>
      <c r="FA41" s="256"/>
      <c r="FB41" s="266" t="s">
        <v>58</v>
      </c>
      <c r="FC41" s="266" t="s">
        <v>4</v>
      </c>
      <c r="FD41" s="266" t="s">
        <v>4</v>
      </c>
    </row>
    <row r="42" spans="1:164" customFormat="1" ht="15" x14ac:dyDescent="0.25">
      <c r="A42" s="267"/>
      <c r="B42" s="268"/>
      <c r="C42" s="269" t="s">
        <v>60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EZ42" s="252"/>
      <c r="FA42" s="256"/>
      <c r="FB42" s="266"/>
      <c r="FC42" s="266"/>
      <c r="FD42" s="266"/>
      <c r="FE42" s="271" t="s">
        <v>60</v>
      </c>
    </row>
    <row r="43" spans="1:164" customFormat="1" ht="22.5" x14ac:dyDescent="0.25">
      <c r="A43" s="272"/>
      <c r="B43" s="273" t="s">
        <v>61</v>
      </c>
      <c r="C43" s="274" t="s">
        <v>62</v>
      </c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5"/>
      <c r="EZ43" s="252"/>
      <c r="FA43" s="256"/>
      <c r="FB43" s="266"/>
      <c r="FC43" s="266"/>
      <c r="FD43" s="266"/>
      <c r="FF43" s="271" t="s">
        <v>62</v>
      </c>
    </row>
    <row r="44" spans="1:164" customFormat="1" ht="67.5" x14ac:dyDescent="0.25">
      <c r="A44" s="272"/>
      <c r="B44" s="273" t="s">
        <v>63</v>
      </c>
      <c r="C44" s="274" t="s">
        <v>64</v>
      </c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5"/>
      <c r="EZ44" s="252"/>
      <c r="FA44" s="256"/>
      <c r="FB44" s="266"/>
      <c r="FC44" s="266"/>
      <c r="FD44" s="266"/>
      <c r="FF44" s="271" t="s">
        <v>64</v>
      </c>
    </row>
    <row r="45" spans="1:164" customFormat="1" ht="15" x14ac:dyDescent="0.25">
      <c r="A45" s="276"/>
      <c r="B45" s="273" t="s">
        <v>56</v>
      </c>
      <c r="C45" s="269" t="s">
        <v>65</v>
      </c>
      <c r="D45" s="269"/>
      <c r="E45" s="269"/>
      <c r="F45" s="277"/>
      <c r="G45" s="278"/>
      <c r="H45" s="278"/>
      <c r="I45" s="278"/>
      <c r="J45" s="279">
        <v>519.16</v>
      </c>
      <c r="K45" s="280">
        <v>1.3225</v>
      </c>
      <c r="L45" s="279">
        <v>68.66</v>
      </c>
      <c r="M45" s="281">
        <v>56.02</v>
      </c>
      <c r="N45" s="282">
        <v>3846.33</v>
      </c>
      <c r="EZ45" s="252"/>
      <c r="FA45" s="256"/>
      <c r="FB45" s="266"/>
      <c r="FC45" s="266"/>
      <c r="FD45" s="266"/>
      <c r="FG45" s="271" t="s">
        <v>65</v>
      </c>
    </row>
    <row r="46" spans="1:164" customFormat="1" ht="15" x14ac:dyDescent="0.25">
      <c r="A46" s="276"/>
      <c r="B46" s="273" t="s">
        <v>66</v>
      </c>
      <c r="C46" s="269" t="s">
        <v>67</v>
      </c>
      <c r="D46" s="269"/>
      <c r="E46" s="269"/>
      <c r="F46" s="277"/>
      <c r="G46" s="278"/>
      <c r="H46" s="278"/>
      <c r="I46" s="278"/>
      <c r="J46" s="283">
        <v>10090.67</v>
      </c>
      <c r="K46" s="280">
        <v>1.4375</v>
      </c>
      <c r="L46" s="283">
        <v>1450.53</v>
      </c>
      <c r="M46" s="281">
        <v>16.79</v>
      </c>
      <c r="N46" s="282">
        <v>24354.400000000001</v>
      </c>
      <c r="EZ46" s="252"/>
      <c r="FA46" s="256"/>
      <c r="FB46" s="266"/>
      <c r="FC46" s="266"/>
      <c r="FD46" s="266"/>
      <c r="FG46" s="271" t="s">
        <v>67</v>
      </c>
    </row>
    <row r="47" spans="1:164" customFormat="1" ht="15" x14ac:dyDescent="0.25">
      <c r="A47" s="276"/>
      <c r="B47" s="273" t="s">
        <v>68</v>
      </c>
      <c r="C47" s="269" t="s">
        <v>69</v>
      </c>
      <c r="D47" s="269"/>
      <c r="E47" s="269"/>
      <c r="F47" s="277"/>
      <c r="G47" s="278"/>
      <c r="H47" s="278"/>
      <c r="I47" s="278"/>
      <c r="J47" s="279">
        <v>422.22</v>
      </c>
      <c r="K47" s="280">
        <v>1.4375</v>
      </c>
      <c r="L47" s="279">
        <v>60.69</v>
      </c>
      <c r="M47" s="281">
        <v>56.02</v>
      </c>
      <c r="N47" s="282">
        <v>3399.85</v>
      </c>
      <c r="EZ47" s="252"/>
      <c r="FA47" s="256"/>
      <c r="FB47" s="266"/>
      <c r="FC47" s="266"/>
      <c r="FD47" s="266"/>
      <c r="FG47" s="271" t="s">
        <v>69</v>
      </c>
    </row>
    <row r="48" spans="1:164" customFormat="1" ht="15" x14ac:dyDescent="0.25">
      <c r="A48" s="284"/>
      <c r="B48" s="273"/>
      <c r="C48" s="269" t="s">
        <v>70</v>
      </c>
      <c r="D48" s="269"/>
      <c r="E48" s="269"/>
      <c r="F48" s="277" t="s">
        <v>71</v>
      </c>
      <c r="G48" s="285">
        <v>59.4</v>
      </c>
      <c r="H48" s="280">
        <v>1.3225</v>
      </c>
      <c r="I48" s="286">
        <v>7.8556499999999998</v>
      </c>
      <c r="J48" s="287"/>
      <c r="K48" s="278"/>
      <c r="L48" s="287"/>
      <c r="M48" s="278"/>
      <c r="N48" s="288"/>
      <c r="EZ48" s="252"/>
      <c r="FA48" s="256"/>
      <c r="FB48" s="266"/>
      <c r="FC48" s="266"/>
      <c r="FD48" s="266"/>
      <c r="FH48" s="271" t="s">
        <v>70</v>
      </c>
    </row>
    <row r="49" spans="1:166" customFormat="1" ht="15" x14ac:dyDescent="0.25">
      <c r="A49" s="284"/>
      <c r="B49" s="273"/>
      <c r="C49" s="269" t="s">
        <v>72</v>
      </c>
      <c r="D49" s="269"/>
      <c r="E49" s="269"/>
      <c r="F49" s="277" t="s">
        <v>71</v>
      </c>
      <c r="G49" s="281">
        <v>29.76</v>
      </c>
      <c r="H49" s="280">
        <v>1.4375</v>
      </c>
      <c r="I49" s="289">
        <v>4.2779999999999996</v>
      </c>
      <c r="J49" s="287"/>
      <c r="K49" s="278"/>
      <c r="L49" s="287"/>
      <c r="M49" s="278"/>
      <c r="N49" s="288"/>
      <c r="EZ49" s="252"/>
      <c r="FA49" s="256"/>
      <c r="FB49" s="266"/>
      <c r="FC49" s="266"/>
      <c r="FD49" s="266"/>
      <c r="FH49" s="271" t="s">
        <v>72</v>
      </c>
    </row>
    <row r="50" spans="1:166" customFormat="1" ht="15" x14ac:dyDescent="0.25">
      <c r="A50" s="267"/>
      <c r="B50" s="273"/>
      <c r="C50" s="290" t="s">
        <v>73</v>
      </c>
      <c r="D50" s="290"/>
      <c r="E50" s="290"/>
      <c r="F50" s="291"/>
      <c r="G50" s="292"/>
      <c r="H50" s="292"/>
      <c r="I50" s="292"/>
      <c r="J50" s="293">
        <v>10609.83</v>
      </c>
      <c r="K50" s="292"/>
      <c r="L50" s="293">
        <v>1519.19</v>
      </c>
      <c r="M50" s="292"/>
      <c r="N50" s="294">
        <v>28200.73</v>
      </c>
      <c r="EZ50" s="252"/>
      <c r="FA50" s="256"/>
      <c r="FB50" s="266"/>
      <c r="FC50" s="266"/>
      <c r="FD50" s="266"/>
      <c r="FI50" s="271" t="s">
        <v>73</v>
      </c>
    </row>
    <row r="51" spans="1:166" customFormat="1" ht="15" x14ac:dyDescent="0.25">
      <c r="A51" s="284"/>
      <c r="B51" s="273"/>
      <c r="C51" s="269" t="s">
        <v>74</v>
      </c>
      <c r="D51" s="269"/>
      <c r="E51" s="269"/>
      <c r="F51" s="277"/>
      <c r="G51" s="278"/>
      <c r="H51" s="278"/>
      <c r="I51" s="278"/>
      <c r="J51" s="287"/>
      <c r="K51" s="278"/>
      <c r="L51" s="279">
        <v>129.35</v>
      </c>
      <c r="M51" s="278"/>
      <c r="N51" s="282">
        <v>7246.18</v>
      </c>
      <c r="EZ51" s="252"/>
      <c r="FA51" s="256"/>
      <c r="FB51" s="266"/>
      <c r="FC51" s="266"/>
      <c r="FD51" s="266"/>
      <c r="FH51" s="271" t="s">
        <v>74</v>
      </c>
    </row>
    <row r="52" spans="1:166" customFormat="1" ht="22.5" x14ac:dyDescent="0.25">
      <c r="A52" s="284"/>
      <c r="B52" s="273" t="s">
        <v>75</v>
      </c>
      <c r="C52" s="269" t="s">
        <v>76</v>
      </c>
      <c r="D52" s="269"/>
      <c r="E52" s="269"/>
      <c r="F52" s="277" t="s">
        <v>77</v>
      </c>
      <c r="G52" s="295">
        <v>109</v>
      </c>
      <c r="H52" s="278"/>
      <c r="I52" s="295">
        <v>109</v>
      </c>
      <c r="J52" s="287"/>
      <c r="K52" s="278"/>
      <c r="L52" s="279">
        <v>140.99</v>
      </c>
      <c r="M52" s="278"/>
      <c r="N52" s="282">
        <v>7898.34</v>
      </c>
      <c r="EZ52" s="252"/>
      <c r="FA52" s="256"/>
      <c r="FB52" s="266"/>
      <c r="FC52" s="266"/>
      <c r="FD52" s="266"/>
      <c r="FH52" s="271" t="s">
        <v>76</v>
      </c>
    </row>
    <row r="53" spans="1:166" customFormat="1" ht="45" x14ac:dyDescent="0.25">
      <c r="A53" s="284"/>
      <c r="B53" s="273" t="s">
        <v>78</v>
      </c>
      <c r="C53" s="269" t="s">
        <v>79</v>
      </c>
      <c r="D53" s="269"/>
      <c r="E53" s="269"/>
      <c r="F53" s="277" t="s">
        <v>77</v>
      </c>
      <c r="G53" s="295">
        <v>65</v>
      </c>
      <c r="H53" s="281">
        <v>0.85</v>
      </c>
      <c r="I53" s="281">
        <v>55.25</v>
      </c>
      <c r="J53" s="287"/>
      <c r="K53" s="278"/>
      <c r="L53" s="279">
        <v>71.47</v>
      </c>
      <c r="M53" s="278"/>
      <c r="N53" s="282">
        <v>4003.51</v>
      </c>
      <c r="EZ53" s="252"/>
      <c r="FA53" s="256"/>
      <c r="FB53" s="266"/>
      <c r="FC53" s="266"/>
      <c r="FD53" s="266"/>
      <c r="FH53" s="271" t="s">
        <v>79</v>
      </c>
    </row>
    <row r="54" spans="1:166" customFormat="1" ht="15" x14ac:dyDescent="0.25">
      <c r="A54" s="296"/>
      <c r="B54" s="297"/>
      <c r="C54" s="259" t="s">
        <v>80</v>
      </c>
      <c r="D54" s="259"/>
      <c r="E54" s="259"/>
      <c r="F54" s="260"/>
      <c r="G54" s="261"/>
      <c r="H54" s="261"/>
      <c r="I54" s="261"/>
      <c r="J54" s="264"/>
      <c r="K54" s="261"/>
      <c r="L54" s="298">
        <v>1731.65</v>
      </c>
      <c r="M54" s="292"/>
      <c r="N54" s="299">
        <v>40102.58</v>
      </c>
      <c r="EZ54" s="252"/>
      <c r="FA54" s="256"/>
      <c r="FB54" s="266"/>
      <c r="FC54" s="266"/>
      <c r="FD54" s="266"/>
      <c r="FJ54" s="266" t="s">
        <v>80</v>
      </c>
    </row>
    <row r="55" spans="1:166" customFormat="1" ht="45" x14ac:dyDescent="0.25">
      <c r="A55" s="257" t="s">
        <v>66</v>
      </c>
      <c r="B55" s="258" t="s">
        <v>81</v>
      </c>
      <c r="C55" s="259" t="s">
        <v>82</v>
      </c>
      <c r="D55" s="259"/>
      <c r="E55" s="259"/>
      <c r="F55" s="260" t="s">
        <v>83</v>
      </c>
      <c r="G55" s="261">
        <v>0.55000000000000004</v>
      </c>
      <c r="H55" s="262">
        <v>1</v>
      </c>
      <c r="I55" s="300">
        <v>0.55000000000000004</v>
      </c>
      <c r="J55" s="264"/>
      <c r="K55" s="261"/>
      <c r="L55" s="264"/>
      <c r="M55" s="261"/>
      <c r="N55" s="265"/>
      <c r="EZ55" s="252"/>
      <c r="FA55" s="256"/>
      <c r="FB55" s="266" t="s">
        <v>82</v>
      </c>
      <c r="FC55" s="266" t="s">
        <v>4</v>
      </c>
      <c r="FD55" s="266" t="s">
        <v>4</v>
      </c>
      <c r="FJ55" s="266"/>
    </row>
    <row r="56" spans="1:166" customFormat="1" ht="15" x14ac:dyDescent="0.25">
      <c r="A56" s="267"/>
      <c r="B56" s="268"/>
      <c r="C56" s="269" t="s">
        <v>84</v>
      </c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70"/>
      <c r="EZ56" s="252"/>
      <c r="FA56" s="256"/>
      <c r="FB56" s="266"/>
      <c r="FC56" s="266"/>
      <c r="FD56" s="266"/>
      <c r="FE56" s="271" t="s">
        <v>84</v>
      </c>
      <c r="FJ56" s="266"/>
    </row>
    <row r="57" spans="1:166" customFormat="1" ht="67.5" x14ac:dyDescent="0.25">
      <c r="A57" s="272"/>
      <c r="B57" s="273" t="s">
        <v>63</v>
      </c>
      <c r="C57" s="274" t="s">
        <v>64</v>
      </c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5"/>
      <c r="EZ57" s="252"/>
      <c r="FA57" s="256"/>
      <c r="FB57" s="266"/>
      <c r="FC57" s="266"/>
      <c r="FD57" s="266"/>
      <c r="FF57" s="271" t="s">
        <v>64</v>
      </c>
      <c r="FJ57" s="266"/>
    </row>
    <row r="58" spans="1:166" customFormat="1" ht="15" x14ac:dyDescent="0.25">
      <c r="A58" s="276"/>
      <c r="B58" s="273" t="s">
        <v>56</v>
      </c>
      <c r="C58" s="269" t="s">
        <v>65</v>
      </c>
      <c r="D58" s="269"/>
      <c r="E58" s="269"/>
      <c r="F58" s="277"/>
      <c r="G58" s="278"/>
      <c r="H58" s="278"/>
      <c r="I58" s="278"/>
      <c r="J58" s="279">
        <v>92.08</v>
      </c>
      <c r="K58" s="281">
        <v>1.1499999999999999</v>
      </c>
      <c r="L58" s="279">
        <v>58.24</v>
      </c>
      <c r="M58" s="281">
        <v>56.02</v>
      </c>
      <c r="N58" s="282">
        <v>3262.6</v>
      </c>
      <c r="EZ58" s="252"/>
      <c r="FA58" s="256"/>
      <c r="FB58" s="266"/>
      <c r="FC58" s="266"/>
      <c r="FD58" s="266"/>
      <c r="FG58" s="271" t="s">
        <v>65</v>
      </c>
      <c r="FJ58" s="266"/>
    </row>
    <row r="59" spans="1:166" customFormat="1" ht="15" x14ac:dyDescent="0.25">
      <c r="A59" s="276"/>
      <c r="B59" s="273" t="s">
        <v>66</v>
      </c>
      <c r="C59" s="269" t="s">
        <v>67</v>
      </c>
      <c r="D59" s="269"/>
      <c r="E59" s="269"/>
      <c r="F59" s="277"/>
      <c r="G59" s="278"/>
      <c r="H59" s="278"/>
      <c r="I59" s="278"/>
      <c r="J59" s="279">
        <v>287.60000000000002</v>
      </c>
      <c r="K59" s="281">
        <v>1.1499999999999999</v>
      </c>
      <c r="L59" s="279">
        <v>181.91</v>
      </c>
      <c r="M59" s="281">
        <v>16.79</v>
      </c>
      <c r="N59" s="282">
        <v>3054.27</v>
      </c>
      <c r="EZ59" s="252"/>
      <c r="FA59" s="256"/>
      <c r="FB59" s="266"/>
      <c r="FC59" s="266"/>
      <c r="FD59" s="266"/>
      <c r="FG59" s="271" t="s">
        <v>67</v>
      </c>
      <c r="FJ59" s="266"/>
    </row>
    <row r="60" spans="1:166" customFormat="1" ht="15" x14ac:dyDescent="0.25">
      <c r="A60" s="276"/>
      <c r="B60" s="273" t="s">
        <v>68</v>
      </c>
      <c r="C60" s="269" t="s">
        <v>69</v>
      </c>
      <c r="D60" s="269"/>
      <c r="E60" s="269"/>
      <c r="F60" s="277"/>
      <c r="G60" s="278"/>
      <c r="H60" s="278"/>
      <c r="I60" s="278"/>
      <c r="J60" s="279">
        <v>37.57</v>
      </c>
      <c r="K60" s="281">
        <v>1.1499999999999999</v>
      </c>
      <c r="L60" s="279">
        <v>23.76</v>
      </c>
      <c r="M60" s="281">
        <v>56.02</v>
      </c>
      <c r="N60" s="282">
        <v>1331.04</v>
      </c>
      <c r="EZ60" s="252"/>
      <c r="FA60" s="256"/>
      <c r="FB60" s="266"/>
      <c r="FC60" s="266"/>
      <c r="FD60" s="266"/>
      <c r="FG60" s="271" t="s">
        <v>69</v>
      </c>
      <c r="FJ60" s="266"/>
    </row>
    <row r="61" spans="1:166" customFormat="1" ht="15" x14ac:dyDescent="0.25">
      <c r="A61" s="284"/>
      <c r="B61" s="273"/>
      <c r="C61" s="269" t="s">
        <v>70</v>
      </c>
      <c r="D61" s="269"/>
      <c r="E61" s="269"/>
      <c r="F61" s="277" t="s">
        <v>71</v>
      </c>
      <c r="G61" s="285">
        <v>11.7</v>
      </c>
      <c r="H61" s="281">
        <v>1.1499999999999999</v>
      </c>
      <c r="I61" s="286">
        <v>7.4002499999999998</v>
      </c>
      <c r="J61" s="287"/>
      <c r="K61" s="278"/>
      <c r="L61" s="287"/>
      <c r="M61" s="278"/>
      <c r="N61" s="288"/>
      <c r="EZ61" s="252"/>
      <c r="FA61" s="256"/>
      <c r="FB61" s="266"/>
      <c r="FC61" s="266"/>
      <c r="FD61" s="266"/>
      <c r="FH61" s="271" t="s">
        <v>70</v>
      </c>
      <c r="FJ61" s="266"/>
    </row>
    <row r="62" spans="1:166" customFormat="1" ht="15" x14ac:dyDescent="0.25">
      <c r="A62" s="284"/>
      <c r="B62" s="273"/>
      <c r="C62" s="269" t="s">
        <v>72</v>
      </c>
      <c r="D62" s="269"/>
      <c r="E62" s="269"/>
      <c r="F62" s="277" t="s">
        <v>71</v>
      </c>
      <c r="G62" s="281">
        <v>2.96</v>
      </c>
      <c r="H62" s="281">
        <v>1.1499999999999999</v>
      </c>
      <c r="I62" s="280">
        <v>1.8722000000000001</v>
      </c>
      <c r="J62" s="287"/>
      <c r="K62" s="278"/>
      <c r="L62" s="287"/>
      <c r="M62" s="278"/>
      <c r="N62" s="288"/>
      <c r="EZ62" s="252"/>
      <c r="FA62" s="256"/>
      <c r="FB62" s="266"/>
      <c r="FC62" s="266"/>
      <c r="FD62" s="266"/>
      <c r="FH62" s="271" t="s">
        <v>72</v>
      </c>
      <c r="FJ62" s="266"/>
    </row>
    <row r="63" spans="1:166" customFormat="1" ht="15" x14ac:dyDescent="0.25">
      <c r="A63" s="267"/>
      <c r="B63" s="273"/>
      <c r="C63" s="290" t="s">
        <v>73</v>
      </c>
      <c r="D63" s="290"/>
      <c r="E63" s="290"/>
      <c r="F63" s="291"/>
      <c r="G63" s="292"/>
      <c r="H63" s="292"/>
      <c r="I63" s="292"/>
      <c r="J63" s="301">
        <v>379.68</v>
      </c>
      <c r="K63" s="292"/>
      <c r="L63" s="301">
        <v>240.15</v>
      </c>
      <c r="M63" s="292"/>
      <c r="N63" s="294">
        <v>6316.87</v>
      </c>
      <c r="EZ63" s="252"/>
      <c r="FA63" s="256"/>
      <c r="FB63" s="266"/>
      <c r="FC63" s="266"/>
      <c r="FD63" s="266"/>
      <c r="FI63" s="271" t="s">
        <v>73</v>
      </c>
      <c r="FJ63" s="266"/>
    </row>
    <row r="64" spans="1:166" customFormat="1" ht="15" x14ac:dyDescent="0.25">
      <c r="A64" s="284"/>
      <c r="B64" s="273"/>
      <c r="C64" s="269" t="s">
        <v>74</v>
      </c>
      <c r="D64" s="269"/>
      <c r="E64" s="269"/>
      <c r="F64" s="277"/>
      <c r="G64" s="278"/>
      <c r="H64" s="278"/>
      <c r="I64" s="278"/>
      <c r="J64" s="287"/>
      <c r="K64" s="278"/>
      <c r="L64" s="279">
        <v>82</v>
      </c>
      <c r="M64" s="278"/>
      <c r="N64" s="282">
        <v>4593.6400000000003</v>
      </c>
      <c r="EZ64" s="252"/>
      <c r="FA64" s="256"/>
      <c r="FB64" s="266"/>
      <c r="FC64" s="266"/>
      <c r="FD64" s="266"/>
      <c r="FH64" s="271" t="s">
        <v>74</v>
      </c>
      <c r="FJ64" s="266"/>
    </row>
    <row r="65" spans="1:166" customFormat="1" ht="22.5" x14ac:dyDescent="0.25">
      <c r="A65" s="284"/>
      <c r="B65" s="273" t="s">
        <v>85</v>
      </c>
      <c r="C65" s="269" t="s">
        <v>86</v>
      </c>
      <c r="D65" s="269"/>
      <c r="E65" s="269"/>
      <c r="F65" s="277" t="s">
        <v>77</v>
      </c>
      <c r="G65" s="295">
        <v>102</v>
      </c>
      <c r="H65" s="278"/>
      <c r="I65" s="295">
        <v>102</v>
      </c>
      <c r="J65" s="287"/>
      <c r="K65" s="278"/>
      <c r="L65" s="279">
        <v>83.64</v>
      </c>
      <c r="M65" s="278"/>
      <c r="N65" s="282">
        <v>4685.51</v>
      </c>
      <c r="EZ65" s="252"/>
      <c r="FA65" s="256"/>
      <c r="FB65" s="266"/>
      <c r="FC65" s="266"/>
      <c r="FD65" s="266"/>
      <c r="FH65" s="271" t="s">
        <v>86</v>
      </c>
      <c r="FJ65" s="266"/>
    </row>
    <row r="66" spans="1:166" customFormat="1" ht="22.5" x14ac:dyDescent="0.25">
      <c r="A66" s="284"/>
      <c r="B66" s="273" t="s">
        <v>87</v>
      </c>
      <c r="C66" s="269" t="s">
        <v>88</v>
      </c>
      <c r="D66" s="269"/>
      <c r="E66" s="269"/>
      <c r="F66" s="277" t="s">
        <v>77</v>
      </c>
      <c r="G66" s="295">
        <v>54</v>
      </c>
      <c r="H66" s="278"/>
      <c r="I66" s="295">
        <v>54</v>
      </c>
      <c r="J66" s="287"/>
      <c r="K66" s="278"/>
      <c r="L66" s="279">
        <v>44.28</v>
      </c>
      <c r="M66" s="278"/>
      <c r="N66" s="282">
        <v>2480.5700000000002</v>
      </c>
      <c r="EZ66" s="252"/>
      <c r="FA66" s="256"/>
      <c r="FB66" s="266"/>
      <c r="FC66" s="266"/>
      <c r="FD66" s="266"/>
      <c r="FH66" s="271" t="s">
        <v>88</v>
      </c>
      <c r="FJ66" s="266"/>
    </row>
    <row r="67" spans="1:166" customFormat="1" ht="15" x14ac:dyDescent="0.25">
      <c r="A67" s="296"/>
      <c r="B67" s="297"/>
      <c r="C67" s="259" t="s">
        <v>80</v>
      </c>
      <c r="D67" s="259"/>
      <c r="E67" s="259"/>
      <c r="F67" s="260"/>
      <c r="G67" s="261"/>
      <c r="H67" s="261"/>
      <c r="I67" s="261"/>
      <c r="J67" s="264"/>
      <c r="K67" s="261"/>
      <c r="L67" s="302">
        <v>368.07</v>
      </c>
      <c r="M67" s="292"/>
      <c r="N67" s="299">
        <v>13482.95</v>
      </c>
      <c r="EZ67" s="252"/>
      <c r="FA67" s="256"/>
      <c r="FB67" s="266"/>
      <c r="FC67" s="266"/>
      <c r="FD67" s="266"/>
      <c r="FJ67" s="266" t="s">
        <v>80</v>
      </c>
    </row>
    <row r="68" spans="1:166" customFormat="1" ht="15" x14ac:dyDescent="0.25">
      <c r="A68" s="253" t="s">
        <v>89</v>
      </c>
      <c r="B68" s="254"/>
      <c r="C68" s="254"/>
      <c r="D68" s="254"/>
      <c r="E68" s="254"/>
      <c r="F68" s="254"/>
      <c r="G68" s="254"/>
      <c r="H68" s="254"/>
      <c r="I68" s="254"/>
      <c r="J68" s="254"/>
      <c r="K68" s="254"/>
      <c r="L68" s="254"/>
      <c r="M68" s="254"/>
      <c r="N68" s="255"/>
      <c r="EZ68" s="252"/>
      <c r="FA68" s="256" t="s">
        <v>89</v>
      </c>
      <c r="FB68" s="266"/>
      <c r="FC68" s="266"/>
      <c r="FD68" s="266"/>
      <c r="FJ68" s="266"/>
    </row>
    <row r="69" spans="1:166" customFormat="1" ht="56.25" x14ac:dyDescent="0.25">
      <c r="A69" s="257" t="s">
        <v>68</v>
      </c>
      <c r="B69" s="258" t="s">
        <v>90</v>
      </c>
      <c r="C69" s="259" t="s">
        <v>91</v>
      </c>
      <c r="D69" s="259"/>
      <c r="E69" s="259"/>
      <c r="F69" s="260" t="s">
        <v>92</v>
      </c>
      <c r="G69" s="261">
        <v>104.5</v>
      </c>
      <c r="H69" s="262">
        <v>1</v>
      </c>
      <c r="I69" s="263">
        <v>104.5</v>
      </c>
      <c r="J69" s="302">
        <v>3.28</v>
      </c>
      <c r="K69" s="261"/>
      <c r="L69" s="302">
        <v>342.76</v>
      </c>
      <c r="M69" s="300">
        <v>16.79</v>
      </c>
      <c r="N69" s="299">
        <v>5754.94</v>
      </c>
      <c r="EZ69" s="252"/>
      <c r="FA69" s="256"/>
      <c r="FB69" s="266" t="s">
        <v>91</v>
      </c>
      <c r="FC69" s="266" t="s">
        <v>4</v>
      </c>
      <c r="FD69" s="266" t="s">
        <v>4</v>
      </c>
      <c r="FJ69" s="266"/>
    </row>
    <row r="70" spans="1:166" customFormat="1" ht="15" x14ac:dyDescent="0.25">
      <c r="A70" s="267"/>
      <c r="B70" s="268"/>
      <c r="C70" s="269" t="s">
        <v>93</v>
      </c>
      <c r="D70" s="269"/>
      <c r="E70" s="269"/>
      <c r="F70" s="269"/>
      <c r="G70" s="269"/>
      <c r="H70" s="269"/>
      <c r="I70" s="269"/>
      <c r="J70" s="269"/>
      <c r="K70" s="269"/>
      <c r="L70" s="269"/>
      <c r="M70" s="269"/>
      <c r="N70" s="270"/>
      <c r="EZ70" s="252"/>
      <c r="FA70" s="256"/>
      <c r="FB70" s="266"/>
      <c r="FC70" s="266"/>
      <c r="FD70" s="266"/>
      <c r="FE70" s="271" t="s">
        <v>93</v>
      </c>
      <c r="FJ70" s="266"/>
    </row>
    <row r="71" spans="1:166" customFormat="1" ht="15" x14ac:dyDescent="0.25">
      <c r="A71" s="296"/>
      <c r="B71" s="297"/>
      <c r="C71" s="259" t="s">
        <v>80</v>
      </c>
      <c r="D71" s="259"/>
      <c r="E71" s="259"/>
      <c r="F71" s="260"/>
      <c r="G71" s="261"/>
      <c r="H71" s="261"/>
      <c r="I71" s="261"/>
      <c r="J71" s="264"/>
      <c r="K71" s="261"/>
      <c r="L71" s="302">
        <v>342.76</v>
      </c>
      <c r="M71" s="292"/>
      <c r="N71" s="299">
        <v>5754.94</v>
      </c>
      <c r="EZ71" s="252"/>
      <c r="FA71" s="256"/>
      <c r="FB71" s="266"/>
      <c r="FC71" s="266"/>
      <c r="FD71" s="266"/>
      <c r="FJ71" s="266" t="s">
        <v>80</v>
      </c>
    </row>
    <row r="72" spans="1:166" customFormat="1" ht="15" x14ac:dyDescent="0.25">
      <c r="A72" s="253" t="s">
        <v>94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5"/>
      <c r="EZ72" s="252"/>
      <c r="FA72" s="256" t="s">
        <v>94</v>
      </c>
      <c r="FB72" s="266"/>
      <c r="FC72" s="266"/>
      <c r="FD72" s="266"/>
      <c r="FJ72" s="266"/>
    </row>
    <row r="73" spans="1:166" customFormat="1" ht="22.5" x14ac:dyDescent="0.25">
      <c r="A73" s="257" t="s">
        <v>95</v>
      </c>
      <c r="B73" s="258" t="s">
        <v>96</v>
      </c>
      <c r="C73" s="259" t="s">
        <v>97</v>
      </c>
      <c r="D73" s="259"/>
      <c r="E73" s="259"/>
      <c r="F73" s="260" t="s">
        <v>83</v>
      </c>
      <c r="G73" s="261">
        <v>0.25</v>
      </c>
      <c r="H73" s="262">
        <v>1</v>
      </c>
      <c r="I73" s="300">
        <v>0.25</v>
      </c>
      <c r="J73" s="264"/>
      <c r="K73" s="261"/>
      <c r="L73" s="264"/>
      <c r="M73" s="261"/>
      <c r="N73" s="265"/>
      <c r="EZ73" s="252"/>
      <c r="FA73" s="256"/>
      <c r="FB73" s="266" t="s">
        <v>97</v>
      </c>
      <c r="FC73" s="266" t="s">
        <v>4</v>
      </c>
      <c r="FD73" s="266" t="s">
        <v>4</v>
      </c>
      <c r="FJ73" s="266"/>
    </row>
    <row r="74" spans="1:166" customFormat="1" ht="15" x14ac:dyDescent="0.25">
      <c r="A74" s="267"/>
      <c r="B74" s="268"/>
      <c r="C74" s="269" t="s">
        <v>98</v>
      </c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70"/>
      <c r="EZ74" s="252"/>
      <c r="FA74" s="256"/>
      <c r="FB74" s="266"/>
      <c r="FC74" s="266"/>
      <c r="FD74" s="266"/>
      <c r="FE74" s="271" t="s">
        <v>98</v>
      </c>
      <c r="FJ74" s="266"/>
    </row>
    <row r="75" spans="1:166" customFormat="1" ht="22.5" x14ac:dyDescent="0.25">
      <c r="A75" s="272"/>
      <c r="B75" s="273" t="s">
        <v>61</v>
      </c>
      <c r="C75" s="274" t="s">
        <v>62</v>
      </c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5"/>
      <c r="EZ75" s="252"/>
      <c r="FA75" s="256"/>
      <c r="FB75" s="266"/>
      <c r="FC75" s="266"/>
      <c r="FD75" s="266"/>
      <c r="FF75" s="271" t="s">
        <v>62</v>
      </c>
      <c r="FJ75" s="266"/>
    </row>
    <row r="76" spans="1:166" customFormat="1" ht="67.5" x14ac:dyDescent="0.25">
      <c r="A76" s="272"/>
      <c r="B76" s="273" t="s">
        <v>63</v>
      </c>
      <c r="C76" s="274" t="s">
        <v>64</v>
      </c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5"/>
      <c r="EZ76" s="252"/>
      <c r="FA76" s="256"/>
      <c r="FB76" s="266"/>
      <c r="FC76" s="266"/>
      <c r="FD76" s="266"/>
      <c r="FF76" s="271" t="s">
        <v>64</v>
      </c>
      <c r="FJ76" s="266"/>
    </row>
    <row r="77" spans="1:166" customFormat="1" ht="15" x14ac:dyDescent="0.25">
      <c r="A77" s="276"/>
      <c r="B77" s="273" t="s">
        <v>56</v>
      </c>
      <c r="C77" s="269" t="s">
        <v>65</v>
      </c>
      <c r="D77" s="269"/>
      <c r="E77" s="269"/>
      <c r="F77" s="277"/>
      <c r="G77" s="278"/>
      <c r="H77" s="278"/>
      <c r="I77" s="278"/>
      <c r="J77" s="279">
        <v>106.88</v>
      </c>
      <c r="K77" s="280">
        <v>1.3225</v>
      </c>
      <c r="L77" s="279">
        <v>35.340000000000003</v>
      </c>
      <c r="M77" s="281">
        <v>56.02</v>
      </c>
      <c r="N77" s="282">
        <v>1979.75</v>
      </c>
      <c r="EZ77" s="252"/>
      <c r="FA77" s="256"/>
      <c r="FB77" s="266"/>
      <c r="FC77" s="266"/>
      <c r="FD77" s="266"/>
      <c r="FG77" s="271" t="s">
        <v>65</v>
      </c>
      <c r="FJ77" s="266"/>
    </row>
    <row r="78" spans="1:166" customFormat="1" ht="15" x14ac:dyDescent="0.25">
      <c r="A78" s="276"/>
      <c r="B78" s="273" t="s">
        <v>66</v>
      </c>
      <c r="C78" s="269" t="s">
        <v>67</v>
      </c>
      <c r="D78" s="269"/>
      <c r="E78" s="269"/>
      <c r="F78" s="277"/>
      <c r="G78" s="278"/>
      <c r="H78" s="278"/>
      <c r="I78" s="278"/>
      <c r="J78" s="279">
        <v>241.58</v>
      </c>
      <c r="K78" s="280">
        <v>1.4375</v>
      </c>
      <c r="L78" s="279">
        <v>86.82</v>
      </c>
      <c r="M78" s="281">
        <v>16.79</v>
      </c>
      <c r="N78" s="282">
        <v>1457.71</v>
      </c>
      <c r="EZ78" s="252"/>
      <c r="FA78" s="256"/>
      <c r="FB78" s="266"/>
      <c r="FC78" s="266"/>
      <c r="FD78" s="266"/>
      <c r="FG78" s="271" t="s">
        <v>67</v>
      </c>
      <c r="FJ78" s="266"/>
    </row>
    <row r="79" spans="1:166" customFormat="1" ht="15" x14ac:dyDescent="0.25">
      <c r="A79" s="276"/>
      <c r="B79" s="273" t="s">
        <v>68</v>
      </c>
      <c r="C79" s="269" t="s">
        <v>69</v>
      </c>
      <c r="D79" s="269"/>
      <c r="E79" s="269"/>
      <c r="F79" s="277"/>
      <c r="G79" s="278"/>
      <c r="H79" s="278"/>
      <c r="I79" s="278"/>
      <c r="J79" s="279">
        <v>26.36</v>
      </c>
      <c r="K79" s="280">
        <v>1.4375</v>
      </c>
      <c r="L79" s="279">
        <v>9.4700000000000006</v>
      </c>
      <c r="M79" s="281">
        <v>56.02</v>
      </c>
      <c r="N79" s="303">
        <v>530.51</v>
      </c>
      <c r="EZ79" s="252"/>
      <c r="FA79" s="256"/>
      <c r="FB79" s="266"/>
      <c r="FC79" s="266"/>
      <c r="FD79" s="266"/>
      <c r="FG79" s="271" t="s">
        <v>69</v>
      </c>
      <c r="FJ79" s="266"/>
    </row>
    <row r="80" spans="1:166" customFormat="1" ht="15" x14ac:dyDescent="0.25">
      <c r="A80" s="284"/>
      <c r="B80" s="273"/>
      <c r="C80" s="269" t="s">
        <v>70</v>
      </c>
      <c r="D80" s="269"/>
      <c r="E80" s="269"/>
      <c r="F80" s="277" t="s">
        <v>71</v>
      </c>
      <c r="G80" s="281">
        <v>12.53</v>
      </c>
      <c r="H80" s="280">
        <v>1.3225</v>
      </c>
      <c r="I80" s="304">
        <v>4.1427313000000003</v>
      </c>
      <c r="J80" s="287"/>
      <c r="K80" s="278"/>
      <c r="L80" s="287"/>
      <c r="M80" s="278"/>
      <c r="N80" s="288"/>
      <c r="EZ80" s="252"/>
      <c r="FA80" s="256"/>
      <c r="FB80" s="266"/>
      <c r="FC80" s="266"/>
      <c r="FD80" s="266"/>
      <c r="FH80" s="271" t="s">
        <v>70</v>
      </c>
      <c r="FJ80" s="266"/>
    </row>
    <row r="81" spans="1:166" customFormat="1" ht="15" x14ac:dyDescent="0.25">
      <c r="A81" s="284"/>
      <c r="B81" s="273"/>
      <c r="C81" s="269" t="s">
        <v>72</v>
      </c>
      <c r="D81" s="269"/>
      <c r="E81" s="269"/>
      <c r="F81" s="277" t="s">
        <v>71</v>
      </c>
      <c r="G81" s="281">
        <v>2.62</v>
      </c>
      <c r="H81" s="280">
        <v>1.4375</v>
      </c>
      <c r="I81" s="304">
        <v>0.94156249999999997</v>
      </c>
      <c r="J81" s="287"/>
      <c r="K81" s="278"/>
      <c r="L81" s="287"/>
      <c r="M81" s="278"/>
      <c r="N81" s="288"/>
      <c r="EZ81" s="252"/>
      <c r="FA81" s="256"/>
      <c r="FB81" s="266"/>
      <c r="FC81" s="266"/>
      <c r="FD81" s="266"/>
      <c r="FH81" s="271" t="s">
        <v>72</v>
      </c>
      <c r="FJ81" s="266"/>
    </row>
    <row r="82" spans="1:166" customFormat="1" ht="15" x14ac:dyDescent="0.25">
      <c r="A82" s="267"/>
      <c r="B82" s="273"/>
      <c r="C82" s="290" t="s">
        <v>73</v>
      </c>
      <c r="D82" s="290"/>
      <c r="E82" s="290"/>
      <c r="F82" s="291"/>
      <c r="G82" s="292"/>
      <c r="H82" s="292"/>
      <c r="I82" s="292"/>
      <c r="J82" s="301">
        <v>348.46</v>
      </c>
      <c r="K82" s="292"/>
      <c r="L82" s="301">
        <v>122.16</v>
      </c>
      <c r="M82" s="292"/>
      <c r="N82" s="294">
        <v>3437.46</v>
      </c>
      <c r="EZ82" s="252"/>
      <c r="FA82" s="256"/>
      <c r="FB82" s="266"/>
      <c r="FC82" s="266"/>
      <c r="FD82" s="266"/>
      <c r="FI82" s="271" t="s">
        <v>73</v>
      </c>
      <c r="FJ82" s="266"/>
    </row>
    <row r="83" spans="1:166" customFormat="1" ht="15" x14ac:dyDescent="0.25">
      <c r="A83" s="284"/>
      <c r="B83" s="273"/>
      <c r="C83" s="269" t="s">
        <v>74</v>
      </c>
      <c r="D83" s="269"/>
      <c r="E83" s="269"/>
      <c r="F83" s="277"/>
      <c r="G83" s="278"/>
      <c r="H83" s="278"/>
      <c r="I83" s="278"/>
      <c r="J83" s="287"/>
      <c r="K83" s="278"/>
      <c r="L83" s="279">
        <v>44.81</v>
      </c>
      <c r="M83" s="278"/>
      <c r="N83" s="282">
        <v>2510.2600000000002</v>
      </c>
      <c r="EZ83" s="252"/>
      <c r="FA83" s="256"/>
      <c r="FB83" s="266"/>
      <c r="FC83" s="266"/>
      <c r="FD83" s="266"/>
      <c r="FH83" s="271" t="s">
        <v>74</v>
      </c>
      <c r="FJ83" s="266"/>
    </row>
    <row r="84" spans="1:166" customFormat="1" ht="22.5" x14ac:dyDescent="0.25">
      <c r="A84" s="284"/>
      <c r="B84" s="273" t="s">
        <v>99</v>
      </c>
      <c r="C84" s="269" t="s">
        <v>100</v>
      </c>
      <c r="D84" s="269"/>
      <c r="E84" s="269"/>
      <c r="F84" s="277" t="s">
        <v>77</v>
      </c>
      <c r="G84" s="295">
        <v>92</v>
      </c>
      <c r="H84" s="278"/>
      <c r="I84" s="295">
        <v>92</v>
      </c>
      <c r="J84" s="287"/>
      <c r="K84" s="278"/>
      <c r="L84" s="279">
        <v>41.23</v>
      </c>
      <c r="M84" s="278"/>
      <c r="N84" s="282">
        <v>2309.44</v>
      </c>
      <c r="EZ84" s="252"/>
      <c r="FA84" s="256"/>
      <c r="FB84" s="266"/>
      <c r="FC84" s="266"/>
      <c r="FD84" s="266"/>
      <c r="FH84" s="271" t="s">
        <v>100</v>
      </c>
      <c r="FJ84" s="266"/>
    </row>
    <row r="85" spans="1:166" customFormat="1" ht="45" x14ac:dyDescent="0.25">
      <c r="A85" s="284"/>
      <c r="B85" s="273" t="s">
        <v>101</v>
      </c>
      <c r="C85" s="269" t="s">
        <v>102</v>
      </c>
      <c r="D85" s="269"/>
      <c r="E85" s="269"/>
      <c r="F85" s="277" t="s">
        <v>77</v>
      </c>
      <c r="G85" s="295">
        <v>46</v>
      </c>
      <c r="H85" s="281">
        <v>0.85</v>
      </c>
      <c r="I85" s="285">
        <v>39.1</v>
      </c>
      <c r="J85" s="287"/>
      <c r="K85" s="278"/>
      <c r="L85" s="279">
        <v>17.52</v>
      </c>
      <c r="M85" s="278"/>
      <c r="N85" s="303">
        <v>981.51</v>
      </c>
      <c r="EZ85" s="252"/>
      <c r="FA85" s="256"/>
      <c r="FB85" s="266"/>
      <c r="FC85" s="266"/>
      <c r="FD85" s="266"/>
      <c r="FH85" s="271" t="s">
        <v>102</v>
      </c>
      <c r="FJ85" s="266"/>
    </row>
    <row r="86" spans="1:166" customFormat="1" ht="15" x14ac:dyDescent="0.25">
      <c r="A86" s="296"/>
      <c r="B86" s="297"/>
      <c r="C86" s="259" t="s">
        <v>80</v>
      </c>
      <c r="D86" s="259"/>
      <c r="E86" s="259"/>
      <c r="F86" s="260"/>
      <c r="G86" s="261"/>
      <c r="H86" s="261"/>
      <c r="I86" s="261"/>
      <c r="J86" s="264"/>
      <c r="K86" s="261"/>
      <c r="L86" s="302">
        <v>180.91</v>
      </c>
      <c r="M86" s="292"/>
      <c r="N86" s="299">
        <v>6728.41</v>
      </c>
      <c r="EZ86" s="252"/>
      <c r="FA86" s="256"/>
      <c r="FB86" s="266"/>
      <c r="FC86" s="266"/>
      <c r="FD86" s="266"/>
      <c r="FJ86" s="266" t="s">
        <v>80</v>
      </c>
    </row>
    <row r="87" spans="1:166" customFormat="1" ht="33.75" x14ac:dyDescent="0.25">
      <c r="A87" s="257" t="s">
        <v>103</v>
      </c>
      <c r="B87" s="258" t="s">
        <v>104</v>
      </c>
      <c r="C87" s="259" t="s">
        <v>105</v>
      </c>
      <c r="D87" s="259"/>
      <c r="E87" s="259"/>
      <c r="F87" s="260" t="s">
        <v>83</v>
      </c>
      <c r="G87" s="261">
        <v>0.25</v>
      </c>
      <c r="H87" s="262">
        <v>1</v>
      </c>
      <c r="I87" s="300">
        <v>0.25</v>
      </c>
      <c r="J87" s="264"/>
      <c r="K87" s="261"/>
      <c r="L87" s="264"/>
      <c r="M87" s="261"/>
      <c r="N87" s="265"/>
      <c r="EZ87" s="252"/>
      <c r="FA87" s="256"/>
      <c r="FB87" s="266" t="s">
        <v>105</v>
      </c>
      <c r="FC87" s="266" t="s">
        <v>4</v>
      </c>
      <c r="FD87" s="266" t="s">
        <v>4</v>
      </c>
      <c r="FJ87" s="266"/>
    </row>
    <row r="88" spans="1:166" customFormat="1" ht="15" x14ac:dyDescent="0.25">
      <c r="A88" s="267"/>
      <c r="B88" s="268"/>
      <c r="C88" s="269" t="s">
        <v>98</v>
      </c>
      <c r="D88" s="269"/>
      <c r="E88" s="269"/>
      <c r="F88" s="269"/>
      <c r="G88" s="269"/>
      <c r="H88" s="269"/>
      <c r="I88" s="269"/>
      <c r="J88" s="269"/>
      <c r="K88" s="269"/>
      <c r="L88" s="269"/>
      <c r="M88" s="269"/>
      <c r="N88" s="270"/>
      <c r="EZ88" s="252"/>
      <c r="FA88" s="256"/>
      <c r="FB88" s="266"/>
      <c r="FC88" s="266"/>
      <c r="FD88" s="266"/>
      <c r="FE88" s="271" t="s">
        <v>98</v>
      </c>
      <c r="FJ88" s="266"/>
    </row>
    <row r="89" spans="1:166" customFormat="1" ht="22.5" x14ac:dyDescent="0.25">
      <c r="A89" s="272"/>
      <c r="B89" s="273" t="s">
        <v>61</v>
      </c>
      <c r="C89" s="274" t="s">
        <v>62</v>
      </c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5"/>
      <c r="EZ89" s="252"/>
      <c r="FA89" s="256"/>
      <c r="FB89" s="266"/>
      <c r="FC89" s="266"/>
      <c r="FD89" s="266"/>
      <c r="FF89" s="271" t="s">
        <v>62</v>
      </c>
      <c r="FJ89" s="266"/>
    </row>
    <row r="90" spans="1:166" customFormat="1" ht="67.5" x14ac:dyDescent="0.25">
      <c r="A90" s="272"/>
      <c r="B90" s="273" t="s">
        <v>63</v>
      </c>
      <c r="C90" s="274" t="s">
        <v>64</v>
      </c>
      <c r="D90" s="274"/>
      <c r="E90" s="274"/>
      <c r="F90" s="274"/>
      <c r="G90" s="274"/>
      <c r="H90" s="274"/>
      <c r="I90" s="274"/>
      <c r="J90" s="274"/>
      <c r="K90" s="274"/>
      <c r="L90" s="274"/>
      <c r="M90" s="274"/>
      <c r="N90" s="275"/>
      <c r="EZ90" s="252"/>
      <c r="FA90" s="256"/>
      <c r="FB90" s="266"/>
      <c r="FC90" s="266"/>
      <c r="FD90" s="266"/>
      <c r="FF90" s="271" t="s">
        <v>64</v>
      </c>
      <c r="FJ90" s="266"/>
    </row>
    <row r="91" spans="1:166" customFormat="1" ht="15" x14ac:dyDescent="0.25">
      <c r="A91" s="276"/>
      <c r="B91" s="273" t="s">
        <v>56</v>
      </c>
      <c r="C91" s="269" t="s">
        <v>65</v>
      </c>
      <c r="D91" s="269"/>
      <c r="E91" s="269"/>
      <c r="F91" s="277"/>
      <c r="G91" s="278"/>
      <c r="H91" s="278"/>
      <c r="I91" s="278"/>
      <c r="J91" s="279">
        <v>173.23</v>
      </c>
      <c r="K91" s="280">
        <v>1.3225</v>
      </c>
      <c r="L91" s="279">
        <v>57.27</v>
      </c>
      <c r="M91" s="281">
        <v>56.02</v>
      </c>
      <c r="N91" s="282">
        <v>3208.27</v>
      </c>
      <c r="EZ91" s="252"/>
      <c r="FA91" s="256"/>
      <c r="FB91" s="266"/>
      <c r="FC91" s="266"/>
      <c r="FD91" s="266"/>
      <c r="FG91" s="271" t="s">
        <v>65</v>
      </c>
      <c r="FJ91" s="266"/>
    </row>
    <row r="92" spans="1:166" customFormat="1" ht="15" x14ac:dyDescent="0.25">
      <c r="A92" s="276"/>
      <c r="B92" s="273" t="s">
        <v>66</v>
      </c>
      <c r="C92" s="269" t="s">
        <v>67</v>
      </c>
      <c r="D92" s="269"/>
      <c r="E92" s="269"/>
      <c r="F92" s="277"/>
      <c r="G92" s="278"/>
      <c r="H92" s="278"/>
      <c r="I92" s="278"/>
      <c r="J92" s="283">
        <v>5268.76</v>
      </c>
      <c r="K92" s="280">
        <v>1.4375</v>
      </c>
      <c r="L92" s="283">
        <v>1893.46</v>
      </c>
      <c r="M92" s="281">
        <v>16.79</v>
      </c>
      <c r="N92" s="282">
        <v>31791.19</v>
      </c>
      <c r="EZ92" s="252"/>
      <c r="FA92" s="256"/>
      <c r="FB92" s="266"/>
      <c r="FC92" s="266"/>
      <c r="FD92" s="266"/>
      <c r="FG92" s="271" t="s">
        <v>67</v>
      </c>
      <c r="FJ92" s="266"/>
    </row>
    <row r="93" spans="1:166" customFormat="1" ht="15" x14ac:dyDescent="0.25">
      <c r="A93" s="276"/>
      <c r="B93" s="273" t="s">
        <v>68</v>
      </c>
      <c r="C93" s="269" t="s">
        <v>69</v>
      </c>
      <c r="D93" s="269"/>
      <c r="E93" s="269"/>
      <c r="F93" s="277"/>
      <c r="G93" s="278"/>
      <c r="H93" s="278"/>
      <c r="I93" s="278"/>
      <c r="J93" s="279">
        <v>267.67</v>
      </c>
      <c r="K93" s="280">
        <v>1.4375</v>
      </c>
      <c r="L93" s="279">
        <v>96.19</v>
      </c>
      <c r="M93" s="281">
        <v>56.02</v>
      </c>
      <c r="N93" s="282">
        <v>5388.56</v>
      </c>
      <c r="EZ93" s="252"/>
      <c r="FA93" s="256"/>
      <c r="FB93" s="266"/>
      <c r="FC93" s="266"/>
      <c r="FD93" s="266"/>
      <c r="FG93" s="271" t="s">
        <v>69</v>
      </c>
      <c r="FJ93" s="266"/>
    </row>
    <row r="94" spans="1:166" customFormat="1" ht="15" x14ac:dyDescent="0.25">
      <c r="A94" s="276"/>
      <c r="B94" s="273" t="s">
        <v>95</v>
      </c>
      <c r="C94" s="269" t="s">
        <v>106</v>
      </c>
      <c r="D94" s="269"/>
      <c r="E94" s="269"/>
      <c r="F94" s="277"/>
      <c r="G94" s="278"/>
      <c r="H94" s="278"/>
      <c r="I94" s="278"/>
      <c r="J94" s="279">
        <v>17.079999999999998</v>
      </c>
      <c r="K94" s="278"/>
      <c r="L94" s="279">
        <v>4.2699999999999996</v>
      </c>
      <c r="M94" s="281">
        <v>9.51</v>
      </c>
      <c r="N94" s="303">
        <v>40.61</v>
      </c>
      <c r="EZ94" s="252"/>
      <c r="FA94" s="256"/>
      <c r="FB94" s="266"/>
      <c r="FC94" s="266"/>
      <c r="FD94" s="266"/>
      <c r="FG94" s="271" t="s">
        <v>106</v>
      </c>
      <c r="FJ94" s="266"/>
    </row>
    <row r="95" spans="1:166" customFormat="1" ht="15" x14ac:dyDescent="0.25">
      <c r="A95" s="284"/>
      <c r="B95" s="273"/>
      <c r="C95" s="269" t="s">
        <v>70</v>
      </c>
      <c r="D95" s="269"/>
      <c r="E95" s="269"/>
      <c r="F95" s="277" t="s">
        <v>71</v>
      </c>
      <c r="G95" s="285">
        <v>21.6</v>
      </c>
      <c r="H95" s="280">
        <v>1.3225</v>
      </c>
      <c r="I95" s="280">
        <v>7.1414999999999997</v>
      </c>
      <c r="J95" s="287"/>
      <c r="K95" s="278"/>
      <c r="L95" s="287"/>
      <c r="M95" s="278"/>
      <c r="N95" s="288"/>
      <c r="EZ95" s="252"/>
      <c r="FA95" s="256"/>
      <c r="FB95" s="266"/>
      <c r="FC95" s="266"/>
      <c r="FD95" s="266"/>
      <c r="FH95" s="271" t="s">
        <v>70</v>
      </c>
      <c r="FJ95" s="266"/>
    </row>
    <row r="96" spans="1:166" customFormat="1" ht="15" x14ac:dyDescent="0.25">
      <c r="A96" s="284"/>
      <c r="B96" s="273"/>
      <c r="C96" s="269" t="s">
        <v>72</v>
      </c>
      <c r="D96" s="269"/>
      <c r="E96" s="269"/>
      <c r="F96" s="277" t="s">
        <v>71</v>
      </c>
      <c r="G96" s="285">
        <v>20.6</v>
      </c>
      <c r="H96" s="280">
        <v>1.4375</v>
      </c>
      <c r="I96" s="305">
        <v>7.4031250000000002</v>
      </c>
      <c r="J96" s="287"/>
      <c r="K96" s="278"/>
      <c r="L96" s="287"/>
      <c r="M96" s="278"/>
      <c r="N96" s="288"/>
      <c r="EZ96" s="252"/>
      <c r="FA96" s="256"/>
      <c r="FB96" s="266"/>
      <c r="FC96" s="266"/>
      <c r="FD96" s="266"/>
      <c r="FH96" s="271" t="s">
        <v>72</v>
      </c>
      <c r="FJ96" s="266"/>
    </row>
    <row r="97" spans="1:167" customFormat="1" ht="15" x14ac:dyDescent="0.25">
      <c r="A97" s="267"/>
      <c r="B97" s="273"/>
      <c r="C97" s="290" t="s">
        <v>73</v>
      </c>
      <c r="D97" s="290"/>
      <c r="E97" s="290"/>
      <c r="F97" s="291"/>
      <c r="G97" s="292"/>
      <c r="H97" s="292"/>
      <c r="I97" s="292"/>
      <c r="J97" s="293">
        <v>5459.07</v>
      </c>
      <c r="K97" s="292"/>
      <c r="L97" s="293">
        <v>1955</v>
      </c>
      <c r="M97" s="292"/>
      <c r="N97" s="294">
        <v>35040.07</v>
      </c>
      <c r="EZ97" s="252"/>
      <c r="FA97" s="256"/>
      <c r="FB97" s="266"/>
      <c r="FC97" s="266"/>
      <c r="FD97" s="266"/>
      <c r="FI97" s="271" t="s">
        <v>73</v>
      </c>
      <c r="FJ97" s="266"/>
    </row>
    <row r="98" spans="1:167" customFormat="1" ht="15" x14ac:dyDescent="0.25">
      <c r="A98" s="284"/>
      <c r="B98" s="273"/>
      <c r="C98" s="269" t="s">
        <v>74</v>
      </c>
      <c r="D98" s="269"/>
      <c r="E98" s="269"/>
      <c r="F98" s="277"/>
      <c r="G98" s="278"/>
      <c r="H98" s="278"/>
      <c r="I98" s="278"/>
      <c r="J98" s="287"/>
      <c r="K98" s="278"/>
      <c r="L98" s="279">
        <v>153.46</v>
      </c>
      <c r="M98" s="278"/>
      <c r="N98" s="282">
        <v>8596.83</v>
      </c>
      <c r="EZ98" s="252"/>
      <c r="FA98" s="256"/>
      <c r="FB98" s="266"/>
      <c r="FC98" s="266"/>
      <c r="FD98" s="266"/>
      <c r="FH98" s="271" t="s">
        <v>74</v>
      </c>
      <c r="FJ98" s="266"/>
    </row>
    <row r="99" spans="1:167" customFormat="1" ht="45" x14ac:dyDescent="0.25">
      <c r="A99" s="284"/>
      <c r="B99" s="273" t="s">
        <v>107</v>
      </c>
      <c r="C99" s="269" t="s">
        <v>108</v>
      </c>
      <c r="D99" s="269"/>
      <c r="E99" s="269"/>
      <c r="F99" s="277" t="s">
        <v>77</v>
      </c>
      <c r="G99" s="295">
        <v>147</v>
      </c>
      <c r="H99" s="278"/>
      <c r="I99" s="295">
        <v>147</v>
      </c>
      <c r="J99" s="287"/>
      <c r="K99" s="278"/>
      <c r="L99" s="279">
        <v>225.59</v>
      </c>
      <c r="M99" s="278"/>
      <c r="N99" s="282">
        <v>12637.34</v>
      </c>
      <c r="EZ99" s="252"/>
      <c r="FA99" s="256"/>
      <c r="FB99" s="266"/>
      <c r="FC99" s="266"/>
      <c r="FD99" s="266"/>
      <c r="FH99" s="271" t="s">
        <v>108</v>
      </c>
      <c r="FJ99" s="266"/>
    </row>
    <row r="100" spans="1:167" customFormat="1" ht="56.25" x14ac:dyDescent="0.25">
      <c r="A100" s="284"/>
      <c r="B100" s="273" t="s">
        <v>109</v>
      </c>
      <c r="C100" s="269" t="s">
        <v>110</v>
      </c>
      <c r="D100" s="269"/>
      <c r="E100" s="269"/>
      <c r="F100" s="277" t="s">
        <v>77</v>
      </c>
      <c r="G100" s="295">
        <v>134</v>
      </c>
      <c r="H100" s="281">
        <v>0.85</v>
      </c>
      <c r="I100" s="285">
        <v>113.9</v>
      </c>
      <c r="J100" s="287"/>
      <c r="K100" s="278"/>
      <c r="L100" s="279">
        <v>174.79</v>
      </c>
      <c r="M100" s="278"/>
      <c r="N100" s="282">
        <v>9791.7900000000009</v>
      </c>
      <c r="EZ100" s="252"/>
      <c r="FA100" s="256"/>
      <c r="FB100" s="266"/>
      <c r="FC100" s="266"/>
      <c r="FD100" s="266"/>
      <c r="FH100" s="271" t="s">
        <v>110</v>
      </c>
      <c r="FJ100" s="266"/>
    </row>
    <row r="101" spans="1:167" customFormat="1" ht="15" x14ac:dyDescent="0.25">
      <c r="A101" s="296"/>
      <c r="B101" s="297"/>
      <c r="C101" s="259" t="s">
        <v>80</v>
      </c>
      <c r="D101" s="259"/>
      <c r="E101" s="259"/>
      <c r="F101" s="260"/>
      <c r="G101" s="261"/>
      <c r="H101" s="261"/>
      <c r="I101" s="261"/>
      <c r="J101" s="264"/>
      <c r="K101" s="261"/>
      <c r="L101" s="298">
        <v>2355.38</v>
      </c>
      <c r="M101" s="292"/>
      <c r="N101" s="299">
        <v>57469.2</v>
      </c>
      <c r="EZ101" s="252"/>
      <c r="FA101" s="256"/>
      <c r="FB101" s="266"/>
      <c r="FC101" s="266"/>
      <c r="FD101" s="266"/>
      <c r="FJ101" s="266" t="s">
        <v>80</v>
      </c>
    </row>
    <row r="102" spans="1:167" customFormat="1" ht="15" x14ac:dyDescent="0.25">
      <c r="A102" s="362" t="s">
        <v>111</v>
      </c>
      <c r="B102" s="363" t="s">
        <v>112</v>
      </c>
      <c r="C102" s="364" t="s">
        <v>113</v>
      </c>
      <c r="D102" s="364"/>
      <c r="E102" s="364"/>
      <c r="F102" s="365" t="s">
        <v>114</v>
      </c>
      <c r="G102" s="366">
        <v>31.5</v>
      </c>
      <c r="H102" s="367">
        <v>1</v>
      </c>
      <c r="I102" s="368">
        <v>31.5</v>
      </c>
      <c r="J102" s="369">
        <v>642.92999999999995</v>
      </c>
      <c r="K102" s="370">
        <v>1.012</v>
      </c>
      <c r="L102" s="371">
        <v>20495.32</v>
      </c>
      <c r="M102" s="372">
        <v>9.51</v>
      </c>
      <c r="N102" s="373">
        <v>194910.49</v>
      </c>
      <c r="EZ102" s="252"/>
      <c r="FA102" s="256"/>
      <c r="FB102" s="266" t="s">
        <v>113</v>
      </c>
      <c r="FC102" s="266" t="s">
        <v>4</v>
      </c>
      <c r="FD102" s="266" t="s">
        <v>4</v>
      </c>
      <c r="FJ102" s="266"/>
    </row>
    <row r="103" spans="1:167" customFormat="1" ht="15" x14ac:dyDescent="0.25">
      <c r="A103" s="267"/>
      <c r="B103" s="268"/>
      <c r="C103" s="269" t="s">
        <v>115</v>
      </c>
      <c r="D103" s="269"/>
      <c r="E103" s="269"/>
      <c r="F103" s="269"/>
      <c r="G103" s="269"/>
      <c r="H103" s="269"/>
      <c r="I103" s="269"/>
      <c r="J103" s="269"/>
      <c r="K103" s="269"/>
      <c r="L103" s="269"/>
      <c r="M103" s="269"/>
      <c r="N103" s="270"/>
      <c r="EZ103" s="252"/>
      <c r="FA103" s="256"/>
      <c r="FB103" s="266"/>
      <c r="FC103" s="266"/>
      <c r="FD103" s="266"/>
      <c r="FE103" s="271" t="s">
        <v>115</v>
      </c>
      <c r="FJ103" s="266"/>
    </row>
    <row r="104" spans="1:167" customFormat="1" ht="15" x14ac:dyDescent="0.25">
      <c r="A104" s="267"/>
      <c r="B104" s="268"/>
      <c r="C104" s="269" t="s">
        <v>116</v>
      </c>
      <c r="D104" s="269"/>
      <c r="E104" s="269"/>
      <c r="F104" s="269"/>
      <c r="G104" s="269"/>
      <c r="H104" s="269"/>
      <c r="I104" s="269"/>
      <c r="J104" s="269"/>
      <c r="K104" s="269"/>
      <c r="L104" s="269"/>
      <c r="M104" s="269"/>
      <c r="N104" s="270"/>
      <c r="EZ104" s="252"/>
      <c r="FA104" s="256"/>
      <c r="FB104" s="266"/>
      <c r="FC104" s="266"/>
      <c r="FD104" s="266"/>
      <c r="FJ104" s="266"/>
      <c r="FK104" s="271" t="s">
        <v>116</v>
      </c>
    </row>
    <row r="105" spans="1:167" customFormat="1" ht="15" x14ac:dyDescent="0.25">
      <c r="A105" s="272"/>
      <c r="B105" s="273"/>
      <c r="C105" s="274" t="s">
        <v>117</v>
      </c>
      <c r="D105" s="274"/>
      <c r="E105" s="274"/>
      <c r="F105" s="274"/>
      <c r="G105" s="274"/>
      <c r="H105" s="274"/>
      <c r="I105" s="274"/>
      <c r="J105" s="274"/>
      <c r="K105" s="274"/>
      <c r="L105" s="274"/>
      <c r="M105" s="274"/>
      <c r="N105" s="275"/>
      <c r="EZ105" s="252"/>
      <c r="FA105" s="256"/>
      <c r="FB105" s="266"/>
      <c r="FC105" s="266"/>
      <c r="FD105" s="266"/>
      <c r="FF105" s="271" t="s">
        <v>117</v>
      </c>
      <c r="FJ105" s="266"/>
    </row>
    <row r="106" spans="1:167" customFormat="1" ht="15" x14ac:dyDescent="0.25">
      <c r="A106" s="296"/>
      <c r="B106" s="297"/>
      <c r="C106" s="259" t="s">
        <v>80</v>
      </c>
      <c r="D106" s="259"/>
      <c r="E106" s="259"/>
      <c r="F106" s="260"/>
      <c r="G106" s="261"/>
      <c r="H106" s="261"/>
      <c r="I106" s="261"/>
      <c r="J106" s="264"/>
      <c r="K106" s="261"/>
      <c r="L106" s="298">
        <v>20495.32</v>
      </c>
      <c r="M106" s="292"/>
      <c r="N106" s="299">
        <v>194910.49</v>
      </c>
      <c r="EZ106" s="252"/>
      <c r="FA106" s="256"/>
      <c r="FB106" s="266"/>
      <c r="FC106" s="266"/>
      <c r="FD106" s="266"/>
      <c r="FJ106" s="266" t="s">
        <v>80</v>
      </c>
    </row>
    <row r="107" spans="1:167" customFormat="1" ht="15" x14ac:dyDescent="0.25">
      <c r="A107" s="253" t="s">
        <v>118</v>
      </c>
      <c r="B107" s="254"/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5"/>
      <c r="EZ107" s="252"/>
      <c r="FA107" s="256" t="s">
        <v>118</v>
      </c>
      <c r="FB107" s="266"/>
      <c r="FC107" s="266"/>
      <c r="FD107" s="266"/>
      <c r="FJ107" s="266"/>
    </row>
    <row r="108" spans="1:167" customFormat="1" ht="45" x14ac:dyDescent="0.25">
      <c r="A108" s="257" t="s">
        <v>119</v>
      </c>
      <c r="B108" s="258" t="s">
        <v>120</v>
      </c>
      <c r="C108" s="259" t="s">
        <v>121</v>
      </c>
      <c r="D108" s="259"/>
      <c r="E108" s="259"/>
      <c r="F108" s="260" t="s">
        <v>59</v>
      </c>
      <c r="G108" s="261">
        <v>0.1</v>
      </c>
      <c r="H108" s="262">
        <v>1</v>
      </c>
      <c r="I108" s="263">
        <v>0.1</v>
      </c>
      <c r="J108" s="264"/>
      <c r="K108" s="261"/>
      <c r="L108" s="264"/>
      <c r="M108" s="261"/>
      <c r="N108" s="265"/>
      <c r="EZ108" s="252"/>
      <c r="FA108" s="256"/>
      <c r="FB108" s="266" t="s">
        <v>121</v>
      </c>
      <c r="FC108" s="266" t="s">
        <v>4</v>
      </c>
      <c r="FD108" s="266" t="s">
        <v>4</v>
      </c>
      <c r="FJ108" s="266"/>
    </row>
    <row r="109" spans="1:167" customFormat="1" ht="15" x14ac:dyDescent="0.25">
      <c r="A109" s="267"/>
      <c r="B109" s="268"/>
      <c r="C109" s="269" t="s">
        <v>60</v>
      </c>
      <c r="D109" s="269"/>
      <c r="E109" s="269"/>
      <c r="F109" s="269"/>
      <c r="G109" s="269"/>
      <c r="H109" s="269"/>
      <c r="I109" s="269"/>
      <c r="J109" s="269"/>
      <c r="K109" s="269"/>
      <c r="L109" s="269"/>
      <c r="M109" s="269"/>
      <c r="N109" s="270"/>
      <c r="EZ109" s="252"/>
      <c r="FA109" s="256"/>
      <c r="FB109" s="266"/>
      <c r="FC109" s="266"/>
      <c r="FD109" s="266"/>
      <c r="FE109" s="271" t="s">
        <v>60</v>
      </c>
      <c r="FJ109" s="266"/>
    </row>
    <row r="110" spans="1:167" customFormat="1" ht="22.5" x14ac:dyDescent="0.25">
      <c r="A110" s="272"/>
      <c r="B110" s="273" t="s">
        <v>61</v>
      </c>
      <c r="C110" s="274" t="s">
        <v>62</v>
      </c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5"/>
      <c r="EZ110" s="252"/>
      <c r="FA110" s="256"/>
      <c r="FB110" s="266"/>
      <c r="FC110" s="266"/>
      <c r="FD110" s="266"/>
      <c r="FF110" s="271" t="s">
        <v>62</v>
      </c>
      <c r="FJ110" s="266"/>
    </row>
    <row r="111" spans="1:167" customFormat="1" ht="67.5" x14ac:dyDescent="0.25">
      <c r="A111" s="272"/>
      <c r="B111" s="273" t="s">
        <v>63</v>
      </c>
      <c r="C111" s="274" t="s">
        <v>64</v>
      </c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5"/>
      <c r="EZ111" s="252"/>
      <c r="FA111" s="256"/>
      <c r="FB111" s="266"/>
      <c r="FC111" s="266"/>
      <c r="FD111" s="266"/>
      <c r="FF111" s="271" t="s">
        <v>64</v>
      </c>
      <c r="FJ111" s="266"/>
    </row>
    <row r="112" spans="1:167" customFormat="1" ht="15" x14ac:dyDescent="0.25">
      <c r="A112" s="276"/>
      <c r="B112" s="273" t="s">
        <v>56</v>
      </c>
      <c r="C112" s="269" t="s">
        <v>65</v>
      </c>
      <c r="D112" s="269"/>
      <c r="E112" s="269"/>
      <c r="F112" s="277"/>
      <c r="G112" s="278"/>
      <c r="H112" s="278"/>
      <c r="I112" s="278"/>
      <c r="J112" s="283">
        <v>4496.49</v>
      </c>
      <c r="K112" s="280">
        <v>1.3225</v>
      </c>
      <c r="L112" s="279">
        <v>594.66</v>
      </c>
      <c r="M112" s="281">
        <v>56.02</v>
      </c>
      <c r="N112" s="282">
        <v>33312.85</v>
      </c>
      <c r="EZ112" s="252"/>
      <c r="FA112" s="256"/>
      <c r="FB112" s="266"/>
      <c r="FC112" s="266"/>
      <c r="FD112" s="266"/>
      <c r="FG112" s="271" t="s">
        <v>65</v>
      </c>
      <c r="FJ112" s="266"/>
    </row>
    <row r="113" spans="1:167" customFormat="1" ht="15" x14ac:dyDescent="0.25">
      <c r="A113" s="276"/>
      <c r="B113" s="273" t="s">
        <v>66</v>
      </c>
      <c r="C113" s="269" t="s">
        <v>67</v>
      </c>
      <c r="D113" s="269"/>
      <c r="E113" s="269"/>
      <c r="F113" s="277"/>
      <c r="G113" s="278"/>
      <c r="H113" s="278"/>
      <c r="I113" s="278"/>
      <c r="J113" s="283">
        <v>54501.97</v>
      </c>
      <c r="K113" s="280">
        <v>1.4375</v>
      </c>
      <c r="L113" s="283">
        <v>7834.66</v>
      </c>
      <c r="M113" s="281">
        <v>16.79</v>
      </c>
      <c r="N113" s="282">
        <v>131543.94</v>
      </c>
      <c r="EZ113" s="252"/>
      <c r="FA113" s="256"/>
      <c r="FB113" s="266"/>
      <c r="FC113" s="266"/>
      <c r="FD113" s="266"/>
      <c r="FG113" s="271" t="s">
        <v>67</v>
      </c>
      <c r="FJ113" s="266"/>
    </row>
    <row r="114" spans="1:167" customFormat="1" ht="15" x14ac:dyDescent="0.25">
      <c r="A114" s="276"/>
      <c r="B114" s="273" t="s">
        <v>68</v>
      </c>
      <c r="C114" s="269" t="s">
        <v>69</v>
      </c>
      <c r="D114" s="269"/>
      <c r="E114" s="269"/>
      <c r="F114" s="277"/>
      <c r="G114" s="278"/>
      <c r="H114" s="278"/>
      <c r="I114" s="278"/>
      <c r="J114" s="279">
        <v>925.1</v>
      </c>
      <c r="K114" s="280">
        <v>1.4375</v>
      </c>
      <c r="L114" s="279">
        <v>132.97999999999999</v>
      </c>
      <c r="M114" s="281">
        <v>56.02</v>
      </c>
      <c r="N114" s="282">
        <v>7449.54</v>
      </c>
      <c r="EZ114" s="252"/>
      <c r="FA114" s="256"/>
      <c r="FB114" s="266"/>
      <c r="FC114" s="266"/>
      <c r="FD114" s="266"/>
      <c r="FG114" s="271" t="s">
        <v>69</v>
      </c>
      <c r="FJ114" s="266"/>
    </row>
    <row r="115" spans="1:167" customFormat="1" ht="15" x14ac:dyDescent="0.25">
      <c r="A115" s="276"/>
      <c r="B115" s="273" t="s">
        <v>95</v>
      </c>
      <c r="C115" s="269" t="s">
        <v>106</v>
      </c>
      <c r="D115" s="269"/>
      <c r="E115" s="269"/>
      <c r="F115" s="277"/>
      <c r="G115" s="278"/>
      <c r="H115" s="278"/>
      <c r="I115" s="278"/>
      <c r="J115" s="283">
        <v>1582318.3</v>
      </c>
      <c r="K115" s="278"/>
      <c r="L115" s="283">
        <v>158231.82999999999</v>
      </c>
      <c r="M115" s="281">
        <v>9.51</v>
      </c>
      <c r="N115" s="282">
        <v>1504784.7</v>
      </c>
      <c r="EZ115" s="252"/>
      <c r="FA115" s="256"/>
      <c r="FB115" s="266"/>
      <c r="FC115" s="266"/>
      <c r="FD115" s="266"/>
      <c r="FG115" s="271" t="s">
        <v>106</v>
      </c>
      <c r="FJ115" s="266"/>
    </row>
    <row r="116" spans="1:167" customFormat="1" ht="15" x14ac:dyDescent="0.25">
      <c r="A116" s="284"/>
      <c r="B116" s="273"/>
      <c r="C116" s="269" t="s">
        <v>70</v>
      </c>
      <c r="D116" s="269"/>
      <c r="E116" s="269"/>
      <c r="F116" s="277" t="s">
        <v>71</v>
      </c>
      <c r="G116" s="285">
        <v>531.5</v>
      </c>
      <c r="H116" s="280">
        <v>1.3225</v>
      </c>
      <c r="I116" s="305">
        <v>70.290875</v>
      </c>
      <c r="J116" s="287"/>
      <c r="K116" s="278"/>
      <c r="L116" s="287"/>
      <c r="M116" s="278"/>
      <c r="N116" s="288"/>
      <c r="EZ116" s="252"/>
      <c r="FA116" s="256"/>
      <c r="FB116" s="266"/>
      <c r="FC116" s="266"/>
      <c r="FD116" s="266"/>
      <c r="FH116" s="271" t="s">
        <v>70</v>
      </c>
      <c r="FJ116" s="266"/>
    </row>
    <row r="117" spans="1:167" customFormat="1" ht="15" x14ac:dyDescent="0.25">
      <c r="A117" s="284"/>
      <c r="B117" s="273"/>
      <c r="C117" s="269" t="s">
        <v>72</v>
      </c>
      <c r="D117" s="269"/>
      <c r="E117" s="269"/>
      <c r="F117" s="277" t="s">
        <v>71</v>
      </c>
      <c r="G117" s="281">
        <v>79.75</v>
      </c>
      <c r="H117" s="280">
        <v>1.4375</v>
      </c>
      <c r="I117" s="304">
        <v>11.464062500000001</v>
      </c>
      <c r="J117" s="287"/>
      <c r="K117" s="278"/>
      <c r="L117" s="287"/>
      <c r="M117" s="278"/>
      <c r="N117" s="288"/>
      <c r="EZ117" s="252"/>
      <c r="FA117" s="256"/>
      <c r="FB117" s="266"/>
      <c r="FC117" s="266"/>
      <c r="FD117" s="266"/>
      <c r="FH117" s="271" t="s">
        <v>72</v>
      </c>
      <c r="FJ117" s="266"/>
    </row>
    <row r="118" spans="1:167" customFormat="1" ht="15" x14ac:dyDescent="0.25">
      <c r="A118" s="267"/>
      <c r="B118" s="273"/>
      <c r="C118" s="290" t="s">
        <v>73</v>
      </c>
      <c r="D118" s="290"/>
      <c r="E118" s="290"/>
      <c r="F118" s="291"/>
      <c r="G118" s="292"/>
      <c r="H118" s="292"/>
      <c r="I118" s="292"/>
      <c r="J118" s="293">
        <v>1641316.76</v>
      </c>
      <c r="K118" s="292"/>
      <c r="L118" s="293">
        <v>166661.15</v>
      </c>
      <c r="M118" s="292"/>
      <c r="N118" s="294">
        <v>1669641.49</v>
      </c>
      <c r="EZ118" s="252"/>
      <c r="FA118" s="256"/>
      <c r="FB118" s="266"/>
      <c r="FC118" s="266"/>
      <c r="FD118" s="266"/>
      <c r="FI118" s="271" t="s">
        <v>73</v>
      </c>
      <c r="FJ118" s="266"/>
    </row>
    <row r="119" spans="1:167" customFormat="1" ht="15" x14ac:dyDescent="0.25">
      <c r="A119" s="284"/>
      <c r="B119" s="273"/>
      <c r="C119" s="269" t="s">
        <v>74</v>
      </c>
      <c r="D119" s="269"/>
      <c r="E119" s="269"/>
      <c r="F119" s="277"/>
      <c r="G119" s="278"/>
      <c r="H119" s="278"/>
      <c r="I119" s="278"/>
      <c r="J119" s="287"/>
      <c r="K119" s="278"/>
      <c r="L119" s="279">
        <v>727.64</v>
      </c>
      <c r="M119" s="278"/>
      <c r="N119" s="282">
        <v>40762.39</v>
      </c>
      <c r="EZ119" s="252"/>
      <c r="FA119" s="256"/>
      <c r="FB119" s="266"/>
      <c r="FC119" s="266"/>
      <c r="FD119" s="266"/>
      <c r="FH119" s="271" t="s">
        <v>74</v>
      </c>
      <c r="FJ119" s="266"/>
    </row>
    <row r="120" spans="1:167" customFormat="1" ht="22.5" x14ac:dyDescent="0.25">
      <c r="A120" s="284"/>
      <c r="B120" s="273" t="s">
        <v>75</v>
      </c>
      <c r="C120" s="269" t="s">
        <v>76</v>
      </c>
      <c r="D120" s="269"/>
      <c r="E120" s="269"/>
      <c r="F120" s="277" t="s">
        <v>77</v>
      </c>
      <c r="G120" s="295">
        <v>109</v>
      </c>
      <c r="H120" s="278"/>
      <c r="I120" s="295">
        <v>109</v>
      </c>
      <c r="J120" s="287"/>
      <c r="K120" s="278"/>
      <c r="L120" s="279">
        <v>793.13</v>
      </c>
      <c r="M120" s="278"/>
      <c r="N120" s="282">
        <v>44431.01</v>
      </c>
      <c r="EZ120" s="252"/>
      <c r="FA120" s="256"/>
      <c r="FB120" s="266"/>
      <c r="FC120" s="266"/>
      <c r="FD120" s="266"/>
      <c r="FH120" s="271" t="s">
        <v>76</v>
      </c>
      <c r="FJ120" s="266"/>
    </row>
    <row r="121" spans="1:167" customFormat="1" ht="45" x14ac:dyDescent="0.25">
      <c r="A121" s="284"/>
      <c r="B121" s="273" t="s">
        <v>78</v>
      </c>
      <c r="C121" s="269" t="s">
        <v>79</v>
      </c>
      <c r="D121" s="269"/>
      <c r="E121" s="269"/>
      <c r="F121" s="277" t="s">
        <v>77</v>
      </c>
      <c r="G121" s="295">
        <v>65</v>
      </c>
      <c r="H121" s="281">
        <v>0.85</v>
      </c>
      <c r="I121" s="281">
        <v>55.25</v>
      </c>
      <c r="J121" s="287"/>
      <c r="K121" s="278"/>
      <c r="L121" s="279">
        <v>402.02</v>
      </c>
      <c r="M121" s="278"/>
      <c r="N121" s="282">
        <v>22521.22</v>
      </c>
      <c r="EZ121" s="252"/>
      <c r="FA121" s="256"/>
      <c r="FB121" s="266"/>
      <c r="FC121" s="266"/>
      <c r="FD121" s="266"/>
      <c r="FH121" s="271" t="s">
        <v>79</v>
      </c>
      <c r="FJ121" s="266"/>
    </row>
    <row r="122" spans="1:167" customFormat="1" ht="15" x14ac:dyDescent="0.25">
      <c r="A122" s="296"/>
      <c r="B122" s="297"/>
      <c r="C122" s="259" t="s">
        <v>80</v>
      </c>
      <c r="D122" s="259"/>
      <c r="E122" s="259"/>
      <c r="F122" s="260"/>
      <c r="G122" s="261"/>
      <c r="H122" s="261"/>
      <c r="I122" s="261"/>
      <c r="J122" s="264"/>
      <c r="K122" s="261"/>
      <c r="L122" s="298">
        <v>167856.3</v>
      </c>
      <c r="M122" s="292"/>
      <c r="N122" s="299">
        <v>1736593.72</v>
      </c>
      <c r="EZ122" s="252"/>
      <c r="FA122" s="256"/>
      <c r="FB122" s="266"/>
      <c r="FC122" s="266"/>
      <c r="FD122" s="266"/>
      <c r="FJ122" s="266" t="s">
        <v>80</v>
      </c>
    </row>
    <row r="123" spans="1:167" customFormat="1" ht="22.5" x14ac:dyDescent="0.25">
      <c r="A123" s="257" t="s">
        <v>122</v>
      </c>
      <c r="B123" s="258" t="s">
        <v>123</v>
      </c>
      <c r="C123" s="259" t="s">
        <v>124</v>
      </c>
      <c r="D123" s="259"/>
      <c r="E123" s="259"/>
      <c r="F123" s="260" t="s">
        <v>125</v>
      </c>
      <c r="G123" s="261">
        <v>-184</v>
      </c>
      <c r="H123" s="262">
        <v>1</v>
      </c>
      <c r="I123" s="262">
        <v>-184</v>
      </c>
      <c r="J123" s="302">
        <v>188.1</v>
      </c>
      <c r="K123" s="261"/>
      <c r="L123" s="298">
        <v>-34610.400000000001</v>
      </c>
      <c r="M123" s="300">
        <v>9.51</v>
      </c>
      <c r="N123" s="299">
        <v>-329144.90000000002</v>
      </c>
      <c r="EZ123" s="252"/>
      <c r="FA123" s="256"/>
      <c r="FB123" s="266" t="s">
        <v>124</v>
      </c>
      <c r="FC123" s="266" t="s">
        <v>4</v>
      </c>
      <c r="FD123" s="266" t="s">
        <v>4</v>
      </c>
      <c r="FJ123" s="266"/>
    </row>
    <row r="124" spans="1:167" customFormat="1" ht="15" x14ac:dyDescent="0.25">
      <c r="A124" s="296"/>
      <c r="B124" s="297"/>
      <c r="C124" s="259" t="s">
        <v>80</v>
      </c>
      <c r="D124" s="259"/>
      <c r="E124" s="259"/>
      <c r="F124" s="260"/>
      <c r="G124" s="261"/>
      <c r="H124" s="261"/>
      <c r="I124" s="261"/>
      <c r="J124" s="264"/>
      <c r="K124" s="261"/>
      <c r="L124" s="298">
        <v>-34610.400000000001</v>
      </c>
      <c r="M124" s="292"/>
      <c r="N124" s="299">
        <v>-329144.90000000002</v>
      </c>
      <c r="EZ124" s="252"/>
      <c r="FA124" s="256"/>
      <c r="FB124" s="266"/>
      <c r="FC124" s="266"/>
      <c r="FD124" s="266"/>
      <c r="FJ124" s="266" t="s">
        <v>80</v>
      </c>
    </row>
    <row r="125" spans="1:167" customFormat="1" ht="15" x14ac:dyDescent="0.25">
      <c r="A125" s="362" t="s">
        <v>126</v>
      </c>
      <c r="B125" s="363" t="s">
        <v>112</v>
      </c>
      <c r="C125" s="364" t="s">
        <v>127</v>
      </c>
      <c r="D125" s="364"/>
      <c r="E125" s="364"/>
      <c r="F125" s="365" t="s">
        <v>125</v>
      </c>
      <c r="G125" s="366">
        <v>184</v>
      </c>
      <c r="H125" s="367">
        <v>1</v>
      </c>
      <c r="I125" s="367">
        <v>184</v>
      </c>
      <c r="J125" s="371">
        <v>1350.1</v>
      </c>
      <c r="K125" s="374">
        <v>1.04236</v>
      </c>
      <c r="L125" s="371">
        <v>258941.4</v>
      </c>
      <c r="M125" s="372">
        <v>9.51</v>
      </c>
      <c r="N125" s="373">
        <v>2462532.71</v>
      </c>
      <c r="EZ125" s="252"/>
      <c r="FA125" s="256"/>
      <c r="FB125" s="266" t="s">
        <v>127</v>
      </c>
      <c r="FC125" s="266" t="s">
        <v>4</v>
      </c>
      <c r="FD125" s="266" t="s">
        <v>4</v>
      </c>
      <c r="FJ125" s="266"/>
    </row>
    <row r="126" spans="1:167" customFormat="1" ht="15" x14ac:dyDescent="0.25">
      <c r="A126" s="267"/>
      <c r="B126" s="268"/>
      <c r="C126" s="269" t="s">
        <v>128</v>
      </c>
      <c r="D126" s="269"/>
      <c r="E126" s="269"/>
      <c r="F126" s="269"/>
      <c r="G126" s="269"/>
      <c r="H126" s="269"/>
      <c r="I126" s="269"/>
      <c r="J126" s="269"/>
      <c r="K126" s="269"/>
      <c r="L126" s="269"/>
      <c r="M126" s="269"/>
      <c r="N126" s="270"/>
      <c r="EZ126" s="252"/>
      <c r="FA126" s="256"/>
      <c r="FB126" s="266"/>
      <c r="FC126" s="266"/>
      <c r="FD126" s="266"/>
      <c r="FJ126" s="266"/>
      <c r="FK126" s="271" t="s">
        <v>128</v>
      </c>
    </row>
    <row r="127" spans="1:167" customFormat="1" ht="15" x14ac:dyDescent="0.25">
      <c r="A127" s="272"/>
      <c r="B127" s="273"/>
      <c r="C127" s="274" t="s">
        <v>129</v>
      </c>
      <c r="D127" s="274"/>
      <c r="E127" s="274"/>
      <c r="F127" s="274"/>
      <c r="G127" s="274"/>
      <c r="H127" s="274"/>
      <c r="I127" s="274"/>
      <c r="J127" s="274"/>
      <c r="K127" s="274"/>
      <c r="L127" s="274"/>
      <c r="M127" s="274"/>
      <c r="N127" s="275"/>
      <c r="EZ127" s="252"/>
      <c r="FA127" s="256"/>
      <c r="FB127" s="266"/>
      <c r="FC127" s="266"/>
      <c r="FD127" s="266"/>
      <c r="FF127" s="271" t="s">
        <v>129</v>
      </c>
      <c r="FJ127" s="266"/>
    </row>
    <row r="128" spans="1:167" customFormat="1" ht="15" x14ac:dyDescent="0.25">
      <c r="A128" s="272"/>
      <c r="B128" s="273"/>
      <c r="C128" s="274" t="s">
        <v>117</v>
      </c>
      <c r="D128" s="274"/>
      <c r="E128" s="274"/>
      <c r="F128" s="274"/>
      <c r="G128" s="274"/>
      <c r="H128" s="274"/>
      <c r="I128" s="274"/>
      <c r="J128" s="274"/>
      <c r="K128" s="274"/>
      <c r="L128" s="274"/>
      <c r="M128" s="274"/>
      <c r="N128" s="275"/>
      <c r="EZ128" s="252"/>
      <c r="FA128" s="256"/>
      <c r="FB128" s="266"/>
      <c r="FC128" s="266"/>
      <c r="FD128" s="266"/>
      <c r="FF128" s="271" t="s">
        <v>117</v>
      </c>
      <c r="FJ128" s="266"/>
    </row>
    <row r="129" spans="1:167" customFormat="1" ht="15" x14ac:dyDescent="0.25">
      <c r="A129" s="296"/>
      <c r="B129" s="297"/>
      <c r="C129" s="259" t="s">
        <v>80</v>
      </c>
      <c r="D129" s="259"/>
      <c r="E129" s="259"/>
      <c r="F129" s="260"/>
      <c r="G129" s="261"/>
      <c r="H129" s="261"/>
      <c r="I129" s="261"/>
      <c r="J129" s="264"/>
      <c r="K129" s="261"/>
      <c r="L129" s="298">
        <v>258941.4</v>
      </c>
      <c r="M129" s="292"/>
      <c r="N129" s="299">
        <v>2462532.71</v>
      </c>
      <c r="EZ129" s="252"/>
      <c r="FA129" s="256"/>
      <c r="FB129" s="266"/>
      <c r="FC129" s="266"/>
      <c r="FD129" s="266"/>
      <c r="FJ129" s="266" t="s">
        <v>80</v>
      </c>
    </row>
    <row r="130" spans="1:167" customFormat="1" ht="33.75" x14ac:dyDescent="0.25">
      <c r="A130" s="257" t="s">
        <v>130</v>
      </c>
      <c r="B130" s="258" t="s">
        <v>131</v>
      </c>
      <c r="C130" s="259" t="s">
        <v>132</v>
      </c>
      <c r="D130" s="259"/>
      <c r="E130" s="259"/>
      <c r="F130" s="260" t="s">
        <v>133</v>
      </c>
      <c r="G130" s="261">
        <v>-4.7699999999999999E-2</v>
      </c>
      <c r="H130" s="262">
        <v>1</v>
      </c>
      <c r="I130" s="306">
        <v>-4.7699999999999999E-2</v>
      </c>
      <c r="J130" s="298">
        <v>10424</v>
      </c>
      <c r="K130" s="261"/>
      <c r="L130" s="302">
        <v>-497.22</v>
      </c>
      <c r="M130" s="300">
        <v>9.51</v>
      </c>
      <c r="N130" s="299">
        <v>-4728.5600000000004</v>
      </c>
      <c r="EZ130" s="252"/>
      <c r="FA130" s="256"/>
      <c r="FB130" s="266" t="s">
        <v>132</v>
      </c>
      <c r="FC130" s="266" t="s">
        <v>4</v>
      </c>
      <c r="FD130" s="266" t="s">
        <v>4</v>
      </c>
      <c r="FJ130" s="266"/>
    </row>
    <row r="131" spans="1:167" customFormat="1" ht="15" x14ac:dyDescent="0.25">
      <c r="A131" s="296"/>
      <c r="B131" s="297"/>
      <c r="C131" s="259" t="s">
        <v>80</v>
      </c>
      <c r="D131" s="259"/>
      <c r="E131" s="259"/>
      <c r="F131" s="260"/>
      <c r="G131" s="261"/>
      <c r="H131" s="261"/>
      <c r="I131" s="261"/>
      <c r="J131" s="264"/>
      <c r="K131" s="261"/>
      <c r="L131" s="302">
        <v>-497.22</v>
      </c>
      <c r="M131" s="292"/>
      <c r="N131" s="299">
        <v>-4728.5600000000004</v>
      </c>
      <c r="EZ131" s="252"/>
      <c r="FA131" s="256"/>
      <c r="FB131" s="266"/>
      <c r="FC131" s="266"/>
      <c r="FD131" s="266"/>
      <c r="FJ131" s="266" t="s">
        <v>80</v>
      </c>
    </row>
    <row r="132" spans="1:167" customFormat="1" ht="15" x14ac:dyDescent="0.25">
      <c r="A132" s="362" t="s">
        <v>134</v>
      </c>
      <c r="B132" s="363" t="s">
        <v>112</v>
      </c>
      <c r="C132" s="364" t="s">
        <v>135</v>
      </c>
      <c r="D132" s="364"/>
      <c r="E132" s="364"/>
      <c r="F132" s="365" t="s">
        <v>136</v>
      </c>
      <c r="G132" s="366">
        <v>7.1999999999999995E-2</v>
      </c>
      <c r="H132" s="367">
        <v>1</v>
      </c>
      <c r="I132" s="370">
        <v>7.1999999999999995E-2</v>
      </c>
      <c r="J132" s="371">
        <v>27293.79</v>
      </c>
      <c r="K132" s="374">
        <v>1.04236</v>
      </c>
      <c r="L132" s="371">
        <v>2048.4</v>
      </c>
      <c r="M132" s="372">
        <v>9.51</v>
      </c>
      <c r="N132" s="373">
        <v>19480.28</v>
      </c>
      <c r="EZ132" s="252"/>
      <c r="FA132" s="256"/>
      <c r="FB132" s="266" t="s">
        <v>135</v>
      </c>
      <c r="FC132" s="266" t="s">
        <v>4</v>
      </c>
      <c r="FD132" s="266" t="s">
        <v>4</v>
      </c>
      <c r="FJ132" s="266"/>
    </row>
    <row r="133" spans="1:167" customFormat="1" ht="15" x14ac:dyDescent="0.25">
      <c r="A133" s="267"/>
      <c r="B133" s="268"/>
      <c r="C133" s="269" t="s">
        <v>223</v>
      </c>
      <c r="D133" s="269"/>
      <c r="E133" s="269"/>
      <c r="F133" s="269"/>
      <c r="G133" s="269"/>
      <c r="H133" s="269"/>
      <c r="I133" s="269"/>
      <c r="J133" s="269"/>
      <c r="K133" s="269"/>
      <c r="L133" s="269"/>
      <c r="M133" s="269"/>
      <c r="N133" s="270"/>
      <c r="EZ133" s="252"/>
      <c r="FA133" s="256"/>
      <c r="FB133" s="266"/>
      <c r="FC133" s="266"/>
      <c r="FD133" s="266"/>
      <c r="FE133" s="271" t="s">
        <v>223</v>
      </c>
      <c r="FJ133" s="266"/>
    </row>
    <row r="134" spans="1:167" customFormat="1" ht="15" x14ac:dyDescent="0.25">
      <c r="A134" s="267"/>
      <c r="B134" s="268"/>
      <c r="C134" s="269" t="s">
        <v>137</v>
      </c>
      <c r="D134" s="269"/>
      <c r="E134" s="269"/>
      <c r="F134" s="269"/>
      <c r="G134" s="269"/>
      <c r="H134" s="269"/>
      <c r="I134" s="269"/>
      <c r="J134" s="269"/>
      <c r="K134" s="269"/>
      <c r="L134" s="269"/>
      <c r="M134" s="269"/>
      <c r="N134" s="270"/>
      <c r="EZ134" s="252"/>
      <c r="FA134" s="256"/>
      <c r="FB134" s="266"/>
      <c r="FC134" s="266"/>
      <c r="FD134" s="266"/>
      <c r="FJ134" s="266"/>
      <c r="FK134" s="271" t="s">
        <v>137</v>
      </c>
    </row>
    <row r="135" spans="1:167" customFormat="1" ht="15" x14ac:dyDescent="0.25">
      <c r="A135" s="272"/>
      <c r="B135" s="273"/>
      <c r="C135" s="274" t="s">
        <v>129</v>
      </c>
      <c r="D135" s="274"/>
      <c r="E135" s="274"/>
      <c r="F135" s="274"/>
      <c r="G135" s="274"/>
      <c r="H135" s="274"/>
      <c r="I135" s="274"/>
      <c r="J135" s="274"/>
      <c r="K135" s="274"/>
      <c r="L135" s="274"/>
      <c r="M135" s="274"/>
      <c r="N135" s="275"/>
      <c r="EZ135" s="252"/>
      <c r="FA135" s="256"/>
      <c r="FB135" s="266"/>
      <c r="FC135" s="266"/>
      <c r="FD135" s="266"/>
      <c r="FF135" s="271" t="s">
        <v>129</v>
      </c>
      <c r="FJ135" s="266"/>
    </row>
    <row r="136" spans="1:167" customFormat="1" ht="15" x14ac:dyDescent="0.25">
      <c r="A136" s="272"/>
      <c r="B136" s="273"/>
      <c r="C136" s="274" t="s">
        <v>117</v>
      </c>
      <c r="D136" s="274"/>
      <c r="E136" s="274"/>
      <c r="F136" s="274"/>
      <c r="G136" s="274"/>
      <c r="H136" s="274"/>
      <c r="I136" s="274"/>
      <c r="J136" s="274"/>
      <c r="K136" s="274"/>
      <c r="L136" s="274"/>
      <c r="M136" s="274"/>
      <c r="N136" s="275"/>
      <c r="EZ136" s="252"/>
      <c r="FA136" s="256"/>
      <c r="FB136" s="266"/>
      <c r="FC136" s="266"/>
      <c r="FD136" s="266"/>
      <c r="FF136" s="271" t="s">
        <v>117</v>
      </c>
      <c r="FJ136" s="266"/>
    </row>
    <row r="137" spans="1:167" customFormat="1" ht="15" x14ac:dyDescent="0.25">
      <c r="A137" s="296"/>
      <c r="B137" s="297"/>
      <c r="C137" s="259" t="s">
        <v>80</v>
      </c>
      <c r="D137" s="259"/>
      <c r="E137" s="259"/>
      <c r="F137" s="260"/>
      <c r="G137" s="261"/>
      <c r="H137" s="261"/>
      <c r="I137" s="261"/>
      <c r="J137" s="264"/>
      <c r="K137" s="261"/>
      <c r="L137" s="298">
        <v>2048.4</v>
      </c>
      <c r="M137" s="292"/>
      <c r="N137" s="299">
        <v>19480.28</v>
      </c>
      <c r="EZ137" s="252"/>
      <c r="FA137" s="256"/>
      <c r="FB137" s="266"/>
      <c r="FC137" s="266"/>
      <c r="FD137" s="266"/>
      <c r="FJ137" s="266" t="s">
        <v>80</v>
      </c>
    </row>
    <row r="138" spans="1:167" customFormat="1" ht="15" x14ac:dyDescent="0.25">
      <c r="A138" s="257" t="s">
        <v>138</v>
      </c>
      <c r="B138" s="258" t="s">
        <v>139</v>
      </c>
      <c r="C138" s="259" t="s">
        <v>140</v>
      </c>
      <c r="D138" s="259"/>
      <c r="E138" s="259"/>
      <c r="F138" s="260" t="s">
        <v>125</v>
      </c>
      <c r="G138" s="261">
        <v>-16</v>
      </c>
      <c r="H138" s="262">
        <v>1</v>
      </c>
      <c r="I138" s="262">
        <v>-16</v>
      </c>
      <c r="J138" s="302">
        <v>180.3</v>
      </c>
      <c r="K138" s="261"/>
      <c r="L138" s="298">
        <v>-2884.8</v>
      </c>
      <c r="M138" s="300">
        <v>9.51</v>
      </c>
      <c r="N138" s="299">
        <v>-27434.45</v>
      </c>
      <c r="EZ138" s="252"/>
      <c r="FA138" s="256"/>
      <c r="FB138" s="266" t="s">
        <v>140</v>
      </c>
      <c r="FC138" s="266" t="s">
        <v>4</v>
      </c>
      <c r="FD138" s="266" t="s">
        <v>4</v>
      </c>
      <c r="FJ138" s="266"/>
    </row>
    <row r="139" spans="1:167" customFormat="1" ht="15" x14ac:dyDescent="0.25">
      <c r="A139" s="296"/>
      <c r="B139" s="297"/>
      <c r="C139" s="259" t="s">
        <v>80</v>
      </c>
      <c r="D139" s="259"/>
      <c r="E139" s="259"/>
      <c r="F139" s="260"/>
      <c r="G139" s="261"/>
      <c r="H139" s="261"/>
      <c r="I139" s="261"/>
      <c r="J139" s="264"/>
      <c r="K139" s="261"/>
      <c r="L139" s="298">
        <v>-2884.8</v>
      </c>
      <c r="M139" s="292"/>
      <c r="N139" s="299">
        <v>-27434.45</v>
      </c>
      <c r="EZ139" s="252"/>
      <c r="FA139" s="256"/>
      <c r="FB139" s="266"/>
      <c r="FC139" s="266"/>
      <c r="FD139" s="266"/>
      <c r="FJ139" s="266" t="s">
        <v>80</v>
      </c>
    </row>
    <row r="140" spans="1:167" customFormat="1" ht="15" x14ac:dyDescent="0.25">
      <c r="A140" s="350" t="s">
        <v>141</v>
      </c>
      <c r="B140" s="351" t="s">
        <v>112</v>
      </c>
      <c r="C140" s="352" t="s">
        <v>142</v>
      </c>
      <c r="D140" s="352"/>
      <c r="E140" s="352"/>
      <c r="F140" s="353" t="s">
        <v>125</v>
      </c>
      <c r="G140" s="354">
        <v>28</v>
      </c>
      <c r="H140" s="355">
        <v>1</v>
      </c>
      <c r="I140" s="355">
        <v>28</v>
      </c>
      <c r="J140" s="356">
        <v>747.96</v>
      </c>
      <c r="K140" s="357">
        <v>1.04236</v>
      </c>
      <c r="L140" s="358">
        <v>21830.02</v>
      </c>
      <c r="M140" s="359">
        <v>9.51</v>
      </c>
      <c r="N140" s="360">
        <v>207603.49</v>
      </c>
      <c r="R140" t="s">
        <v>239</v>
      </c>
      <c r="EZ140" s="252"/>
      <c r="FA140" s="256"/>
      <c r="FB140" s="266" t="s">
        <v>142</v>
      </c>
      <c r="FC140" s="266" t="s">
        <v>4</v>
      </c>
      <c r="FD140" s="266" t="s">
        <v>4</v>
      </c>
      <c r="FJ140" s="266"/>
    </row>
    <row r="141" spans="1:167" customFormat="1" ht="15" x14ac:dyDescent="0.25">
      <c r="A141" s="267"/>
      <c r="B141" s="268"/>
      <c r="C141" s="269" t="s">
        <v>233</v>
      </c>
      <c r="D141" s="269"/>
      <c r="E141" s="269"/>
      <c r="F141" s="269"/>
      <c r="G141" s="269"/>
      <c r="H141" s="269"/>
      <c r="I141" s="269"/>
      <c r="J141" s="269"/>
      <c r="K141" s="269"/>
      <c r="L141" s="269"/>
      <c r="M141" s="269"/>
      <c r="N141" s="270"/>
      <c r="EZ141" s="252"/>
      <c r="FA141" s="256"/>
      <c r="FB141" s="266"/>
      <c r="FC141" s="266"/>
      <c r="FD141" s="266"/>
      <c r="FJ141" s="266"/>
      <c r="FK141" s="271" t="s">
        <v>233</v>
      </c>
    </row>
    <row r="142" spans="1:167" customFormat="1" ht="15" x14ac:dyDescent="0.25">
      <c r="A142" s="272"/>
      <c r="B142" s="273"/>
      <c r="C142" s="274" t="s">
        <v>129</v>
      </c>
      <c r="D142" s="274"/>
      <c r="E142" s="274"/>
      <c r="F142" s="274"/>
      <c r="G142" s="274"/>
      <c r="H142" s="274"/>
      <c r="I142" s="274"/>
      <c r="J142" s="274"/>
      <c r="K142" s="274"/>
      <c r="L142" s="274"/>
      <c r="M142" s="274"/>
      <c r="N142" s="275"/>
      <c r="EZ142" s="252"/>
      <c r="FA142" s="256"/>
      <c r="FB142" s="266"/>
      <c r="FC142" s="266"/>
      <c r="FD142" s="266"/>
      <c r="FF142" s="271" t="s">
        <v>129</v>
      </c>
      <c r="FJ142" s="266"/>
    </row>
    <row r="143" spans="1:167" customFormat="1" ht="15" x14ac:dyDescent="0.25">
      <c r="A143" s="272"/>
      <c r="B143" s="273"/>
      <c r="C143" s="274" t="s">
        <v>117</v>
      </c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5"/>
      <c r="EZ143" s="252"/>
      <c r="FA143" s="256"/>
      <c r="FB143" s="266"/>
      <c r="FC143" s="266"/>
      <c r="FD143" s="266"/>
      <c r="FF143" s="271" t="s">
        <v>117</v>
      </c>
      <c r="FJ143" s="266"/>
    </row>
    <row r="144" spans="1:167" customFormat="1" ht="15" x14ac:dyDescent="0.25">
      <c r="A144" s="296"/>
      <c r="B144" s="297"/>
      <c r="C144" s="259" t="s">
        <v>80</v>
      </c>
      <c r="D144" s="259"/>
      <c r="E144" s="259"/>
      <c r="F144" s="260"/>
      <c r="G144" s="261"/>
      <c r="H144" s="261"/>
      <c r="I144" s="261"/>
      <c r="J144" s="264"/>
      <c r="K144" s="261"/>
      <c r="L144" s="298">
        <v>21830.02</v>
      </c>
      <c r="M144" s="292"/>
      <c r="N144" s="299">
        <v>207603.49</v>
      </c>
      <c r="EZ144" s="252"/>
      <c r="FA144" s="256"/>
      <c r="FB144" s="266"/>
      <c r="FC144" s="266"/>
      <c r="FD144" s="266"/>
      <c r="FJ144" s="266" t="s">
        <v>80</v>
      </c>
    </row>
    <row r="145" spans="1:167" customFormat="1" ht="22.5" x14ac:dyDescent="0.25">
      <c r="A145" s="257" t="s">
        <v>144</v>
      </c>
      <c r="B145" s="258" t="s">
        <v>145</v>
      </c>
      <c r="C145" s="259" t="s">
        <v>146</v>
      </c>
      <c r="D145" s="259"/>
      <c r="E145" s="259"/>
      <c r="F145" s="260" t="s">
        <v>125</v>
      </c>
      <c r="G145" s="261">
        <v>-368</v>
      </c>
      <c r="H145" s="262">
        <v>1</v>
      </c>
      <c r="I145" s="262">
        <v>-368</v>
      </c>
      <c r="J145" s="302">
        <v>43.61</v>
      </c>
      <c r="K145" s="261"/>
      <c r="L145" s="298">
        <v>-16048.48</v>
      </c>
      <c r="M145" s="300">
        <v>9.51</v>
      </c>
      <c r="N145" s="299">
        <v>-152621.04</v>
      </c>
      <c r="EZ145" s="252"/>
      <c r="FA145" s="256"/>
      <c r="FB145" s="266" t="s">
        <v>146</v>
      </c>
      <c r="FC145" s="266" t="s">
        <v>4</v>
      </c>
      <c r="FD145" s="266" t="s">
        <v>4</v>
      </c>
      <c r="FJ145" s="266"/>
    </row>
    <row r="146" spans="1:167" customFormat="1" ht="15" x14ac:dyDescent="0.25">
      <c r="A146" s="296"/>
      <c r="B146" s="297"/>
      <c r="C146" s="259" t="s">
        <v>80</v>
      </c>
      <c r="D146" s="259"/>
      <c r="E146" s="259"/>
      <c r="F146" s="260"/>
      <c r="G146" s="261"/>
      <c r="H146" s="261"/>
      <c r="I146" s="261"/>
      <c r="J146" s="264"/>
      <c r="K146" s="261"/>
      <c r="L146" s="298">
        <v>-16048.48</v>
      </c>
      <c r="M146" s="292"/>
      <c r="N146" s="299">
        <v>-152621.04</v>
      </c>
      <c r="EZ146" s="252"/>
      <c r="FA146" s="256"/>
      <c r="FB146" s="266"/>
      <c r="FC146" s="266"/>
      <c r="FD146" s="266"/>
      <c r="FJ146" s="266" t="s">
        <v>80</v>
      </c>
    </row>
    <row r="147" spans="1:167" customFormat="1" ht="22.5" x14ac:dyDescent="0.25">
      <c r="A147" s="350" t="s">
        <v>147</v>
      </c>
      <c r="B147" s="351" t="s">
        <v>112</v>
      </c>
      <c r="C147" s="352" t="s">
        <v>148</v>
      </c>
      <c r="D147" s="352"/>
      <c r="E147" s="352"/>
      <c r="F147" s="353" t="s">
        <v>125</v>
      </c>
      <c r="G147" s="354">
        <v>368</v>
      </c>
      <c r="H147" s="355">
        <v>1</v>
      </c>
      <c r="I147" s="355">
        <v>368</v>
      </c>
      <c r="J147" s="356">
        <v>235.22</v>
      </c>
      <c r="K147" s="357">
        <v>1.04236</v>
      </c>
      <c r="L147" s="358">
        <v>90227.68</v>
      </c>
      <c r="M147" s="359">
        <v>9.51</v>
      </c>
      <c r="N147" s="360">
        <v>858065.24</v>
      </c>
      <c r="R147" t="s">
        <v>239</v>
      </c>
      <c r="EZ147" s="252"/>
      <c r="FA147" s="256"/>
      <c r="FB147" s="266" t="s">
        <v>148</v>
      </c>
      <c r="FC147" s="266" t="s">
        <v>4</v>
      </c>
      <c r="FD147" s="266" t="s">
        <v>4</v>
      </c>
      <c r="FJ147" s="266"/>
    </row>
    <row r="148" spans="1:167" customFormat="1" ht="15" x14ac:dyDescent="0.25">
      <c r="A148" s="267"/>
      <c r="B148" s="268"/>
      <c r="C148" s="269" t="s">
        <v>234</v>
      </c>
      <c r="D148" s="269"/>
      <c r="E148" s="269"/>
      <c r="F148" s="269"/>
      <c r="G148" s="269"/>
      <c r="H148" s="269"/>
      <c r="I148" s="269"/>
      <c r="J148" s="269"/>
      <c r="K148" s="269"/>
      <c r="L148" s="269"/>
      <c r="M148" s="269"/>
      <c r="N148" s="270"/>
      <c r="EZ148" s="252"/>
      <c r="FA148" s="256"/>
      <c r="FB148" s="266"/>
      <c r="FC148" s="266"/>
      <c r="FD148" s="266"/>
      <c r="FJ148" s="266"/>
      <c r="FK148" s="271" t="s">
        <v>234</v>
      </c>
    </row>
    <row r="149" spans="1:167" customFormat="1" ht="15" x14ac:dyDescent="0.25">
      <c r="A149" s="272"/>
      <c r="B149" s="273"/>
      <c r="C149" s="274" t="s">
        <v>129</v>
      </c>
      <c r="D149" s="274"/>
      <c r="E149" s="274"/>
      <c r="F149" s="274"/>
      <c r="G149" s="274"/>
      <c r="H149" s="274"/>
      <c r="I149" s="274"/>
      <c r="J149" s="274"/>
      <c r="K149" s="274"/>
      <c r="L149" s="274"/>
      <c r="M149" s="274"/>
      <c r="N149" s="275"/>
      <c r="EZ149" s="252"/>
      <c r="FA149" s="256"/>
      <c r="FB149" s="266"/>
      <c r="FC149" s="266"/>
      <c r="FD149" s="266"/>
      <c r="FF149" s="271" t="s">
        <v>129</v>
      </c>
      <c r="FJ149" s="266"/>
    </row>
    <row r="150" spans="1:167" customFormat="1" ht="15" x14ac:dyDescent="0.25">
      <c r="A150" s="272"/>
      <c r="B150" s="273"/>
      <c r="C150" s="274" t="s">
        <v>117</v>
      </c>
      <c r="D150" s="274"/>
      <c r="E150" s="274"/>
      <c r="F150" s="274"/>
      <c r="G150" s="274"/>
      <c r="H150" s="274"/>
      <c r="I150" s="274"/>
      <c r="J150" s="274"/>
      <c r="K150" s="274"/>
      <c r="L150" s="274"/>
      <c r="M150" s="274"/>
      <c r="N150" s="275"/>
      <c r="EZ150" s="252"/>
      <c r="FA150" s="256"/>
      <c r="FB150" s="266"/>
      <c r="FC150" s="266"/>
      <c r="FD150" s="266"/>
      <c r="FF150" s="271" t="s">
        <v>117</v>
      </c>
      <c r="FJ150" s="266"/>
    </row>
    <row r="151" spans="1:167" customFormat="1" ht="15" x14ac:dyDescent="0.25">
      <c r="A151" s="296"/>
      <c r="B151" s="297"/>
      <c r="C151" s="259" t="s">
        <v>80</v>
      </c>
      <c r="D151" s="259"/>
      <c r="E151" s="259"/>
      <c r="F151" s="260"/>
      <c r="G151" s="261"/>
      <c r="H151" s="261"/>
      <c r="I151" s="261"/>
      <c r="J151" s="264"/>
      <c r="K151" s="261"/>
      <c r="L151" s="298">
        <v>90227.68</v>
      </c>
      <c r="M151" s="292"/>
      <c r="N151" s="299">
        <v>858065.24</v>
      </c>
      <c r="EZ151" s="252"/>
      <c r="FA151" s="256"/>
      <c r="FB151" s="266"/>
      <c r="FC151" s="266"/>
      <c r="FD151" s="266"/>
      <c r="FJ151" s="266" t="s">
        <v>80</v>
      </c>
    </row>
    <row r="152" spans="1:167" customFormat="1" ht="22.5" x14ac:dyDescent="0.25">
      <c r="A152" s="257" t="s">
        <v>150</v>
      </c>
      <c r="B152" s="258" t="s">
        <v>151</v>
      </c>
      <c r="C152" s="259" t="s">
        <v>152</v>
      </c>
      <c r="D152" s="259"/>
      <c r="E152" s="259"/>
      <c r="F152" s="260" t="s">
        <v>153</v>
      </c>
      <c r="G152" s="261">
        <v>-200</v>
      </c>
      <c r="H152" s="262">
        <v>1</v>
      </c>
      <c r="I152" s="262">
        <v>-200</v>
      </c>
      <c r="J152" s="302">
        <v>403.13</v>
      </c>
      <c r="K152" s="261"/>
      <c r="L152" s="298">
        <v>-80626</v>
      </c>
      <c r="M152" s="300">
        <v>9.51</v>
      </c>
      <c r="N152" s="299">
        <v>-766753.26</v>
      </c>
      <c r="EZ152" s="252"/>
      <c r="FA152" s="256"/>
      <c r="FB152" s="266" t="s">
        <v>152</v>
      </c>
      <c r="FC152" s="266" t="s">
        <v>4</v>
      </c>
      <c r="FD152" s="266" t="s">
        <v>4</v>
      </c>
      <c r="FJ152" s="266"/>
    </row>
    <row r="153" spans="1:167" customFormat="1" ht="15" x14ac:dyDescent="0.25">
      <c r="A153" s="296"/>
      <c r="B153" s="297"/>
      <c r="C153" s="259" t="s">
        <v>80</v>
      </c>
      <c r="D153" s="259"/>
      <c r="E153" s="259"/>
      <c r="F153" s="260"/>
      <c r="G153" s="261"/>
      <c r="H153" s="261"/>
      <c r="I153" s="261"/>
      <c r="J153" s="264"/>
      <c r="K153" s="261"/>
      <c r="L153" s="298">
        <v>-80626</v>
      </c>
      <c r="M153" s="292"/>
      <c r="N153" s="299">
        <v>-766753.26</v>
      </c>
      <c r="EZ153" s="252"/>
      <c r="FA153" s="256"/>
      <c r="FB153" s="266"/>
      <c r="FC153" s="266"/>
      <c r="FD153" s="266"/>
      <c r="FJ153" s="266" t="s">
        <v>80</v>
      </c>
    </row>
    <row r="154" spans="1:167" customFormat="1" ht="15" x14ac:dyDescent="0.25">
      <c r="A154" s="350" t="s">
        <v>154</v>
      </c>
      <c r="B154" s="351" t="s">
        <v>112</v>
      </c>
      <c r="C154" s="352" t="s">
        <v>155</v>
      </c>
      <c r="D154" s="352"/>
      <c r="E154" s="352"/>
      <c r="F154" s="353" t="s">
        <v>136</v>
      </c>
      <c r="G154" s="354">
        <v>10.336</v>
      </c>
      <c r="H154" s="355">
        <v>1</v>
      </c>
      <c r="I154" s="361">
        <v>10.336</v>
      </c>
      <c r="J154" s="358">
        <v>20161.36</v>
      </c>
      <c r="K154" s="357">
        <v>1.04236</v>
      </c>
      <c r="L154" s="358">
        <v>217215.12</v>
      </c>
      <c r="M154" s="359">
        <v>9.51</v>
      </c>
      <c r="N154" s="360">
        <v>2065715.79</v>
      </c>
      <c r="R154" t="s">
        <v>239</v>
      </c>
      <c r="EZ154" s="252"/>
      <c r="FA154" s="256"/>
      <c r="FB154" s="266" t="s">
        <v>155</v>
      </c>
      <c r="FC154" s="266" t="s">
        <v>4</v>
      </c>
      <c r="FD154" s="266" t="s">
        <v>4</v>
      </c>
      <c r="FJ154" s="266"/>
    </row>
    <row r="155" spans="1:167" customFormat="1" ht="15" x14ac:dyDescent="0.25">
      <c r="A155" s="267"/>
      <c r="B155" s="268"/>
      <c r="C155" s="269" t="s">
        <v>235</v>
      </c>
      <c r="D155" s="269"/>
      <c r="E155" s="269"/>
      <c r="F155" s="269"/>
      <c r="G155" s="269"/>
      <c r="H155" s="269"/>
      <c r="I155" s="269"/>
      <c r="J155" s="269"/>
      <c r="K155" s="269"/>
      <c r="L155" s="269"/>
      <c r="M155" s="269"/>
      <c r="N155" s="270"/>
      <c r="EZ155" s="252"/>
      <c r="FA155" s="256"/>
      <c r="FB155" s="266"/>
      <c r="FC155" s="266"/>
      <c r="FD155" s="266"/>
      <c r="FJ155" s="266"/>
      <c r="FK155" s="271" t="s">
        <v>235</v>
      </c>
    </row>
    <row r="156" spans="1:167" customFormat="1" ht="15" x14ac:dyDescent="0.25">
      <c r="A156" s="272"/>
      <c r="B156" s="273"/>
      <c r="C156" s="274" t="s">
        <v>129</v>
      </c>
      <c r="D156" s="274"/>
      <c r="E156" s="274"/>
      <c r="F156" s="274"/>
      <c r="G156" s="274"/>
      <c r="H156" s="274"/>
      <c r="I156" s="274"/>
      <c r="J156" s="274"/>
      <c r="K156" s="274"/>
      <c r="L156" s="274"/>
      <c r="M156" s="274"/>
      <c r="N156" s="275"/>
      <c r="EZ156" s="252"/>
      <c r="FA156" s="256"/>
      <c r="FB156" s="266"/>
      <c r="FC156" s="266"/>
      <c r="FD156" s="266"/>
      <c r="FF156" s="271" t="s">
        <v>129</v>
      </c>
      <c r="FJ156" s="266"/>
    </row>
    <row r="157" spans="1:167" customFormat="1" ht="15" x14ac:dyDescent="0.25">
      <c r="A157" s="272"/>
      <c r="B157" s="273"/>
      <c r="C157" s="274" t="s">
        <v>117</v>
      </c>
      <c r="D157" s="274"/>
      <c r="E157" s="274"/>
      <c r="F157" s="274"/>
      <c r="G157" s="274"/>
      <c r="H157" s="274"/>
      <c r="I157" s="274"/>
      <c r="J157" s="274"/>
      <c r="K157" s="274"/>
      <c r="L157" s="274"/>
      <c r="M157" s="274"/>
      <c r="N157" s="275"/>
      <c r="EZ157" s="252"/>
      <c r="FA157" s="256"/>
      <c r="FB157" s="266"/>
      <c r="FC157" s="266"/>
      <c r="FD157" s="266"/>
      <c r="FF157" s="271" t="s">
        <v>117</v>
      </c>
      <c r="FJ157" s="266"/>
    </row>
    <row r="158" spans="1:167" customFormat="1" ht="15" x14ac:dyDescent="0.25">
      <c r="A158" s="296"/>
      <c r="B158" s="297"/>
      <c r="C158" s="259" t="s">
        <v>80</v>
      </c>
      <c r="D158" s="259"/>
      <c r="E158" s="259"/>
      <c r="F158" s="260"/>
      <c r="G158" s="261"/>
      <c r="H158" s="261"/>
      <c r="I158" s="261"/>
      <c r="J158" s="264"/>
      <c r="K158" s="261"/>
      <c r="L158" s="298">
        <v>217215.12</v>
      </c>
      <c r="M158" s="292"/>
      <c r="N158" s="299">
        <v>2065715.79</v>
      </c>
      <c r="EZ158" s="252"/>
      <c r="FA158" s="256"/>
      <c r="FB158" s="266"/>
      <c r="FC158" s="266"/>
      <c r="FD158" s="266"/>
      <c r="FJ158" s="266" t="s">
        <v>80</v>
      </c>
    </row>
    <row r="159" spans="1:167" customFormat="1" ht="45" x14ac:dyDescent="0.25">
      <c r="A159" s="257" t="s">
        <v>157</v>
      </c>
      <c r="B159" s="258" t="s">
        <v>158</v>
      </c>
      <c r="C159" s="259" t="s">
        <v>159</v>
      </c>
      <c r="D159" s="259"/>
      <c r="E159" s="259"/>
      <c r="F159" s="260" t="s">
        <v>59</v>
      </c>
      <c r="G159" s="261">
        <v>0.1</v>
      </c>
      <c r="H159" s="262">
        <v>1</v>
      </c>
      <c r="I159" s="263">
        <v>0.1</v>
      </c>
      <c r="J159" s="264"/>
      <c r="K159" s="261"/>
      <c r="L159" s="264"/>
      <c r="M159" s="261"/>
      <c r="N159" s="265"/>
      <c r="EZ159" s="252"/>
      <c r="FA159" s="256"/>
      <c r="FB159" s="266" t="s">
        <v>159</v>
      </c>
      <c r="FC159" s="266" t="s">
        <v>4</v>
      </c>
      <c r="FD159" s="266" t="s">
        <v>4</v>
      </c>
      <c r="FJ159" s="266"/>
    </row>
    <row r="160" spans="1:167" customFormat="1" ht="15" x14ac:dyDescent="0.25">
      <c r="A160" s="267"/>
      <c r="B160" s="268"/>
      <c r="C160" s="269" t="s">
        <v>60</v>
      </c>
      <c r="D160" s="269"/>
      <c r="E160" s="269"/>
      <c r="F160" s="269"/>
      <c r="G160" s="269"/>
      <c r="H160" s="269"/>
      <c r="I160" s="269"/>
      <c r="J160" s="269"/>
      <c r="K160" s="269"/>
      <c r="L160" s="269"/>
      <c r="M160" s="269"/>
      <c r="N160" s="270"/>
      <c r="EZ160" s="252"/>
      <c r="FA160" s="256"/>
      <c r="FB160" s="266"/>
      <c r="FC160" s="266"/>
      <c r="FD160" s="266"/>
      <c r="FE160" s="271" t="s">
        <v>60</v>
      </c>
      <c r="FJ160" s="266"/>
    </row>
    <row r="161" spans="1:166" customFormat="1" ht="22.5" x14ac:dyDescent="0.25">
      <c r="A161" s="272"/>
      <c r="B161" s="273" t="s">
        <v>61</v>
      </c>
      <c r="C161" s="274" t="s">
        <v>62</v>
      </c>
      <c r="D161" s="274"/>
      <c r="E161" s="274"/>
      <c r="F161" s="274"/>
      <c r="G161" s="274"/>
      <c r="H161" s="274"/>
      <c r="I161" s="274"/>
      <c r="J161" s="274"/>
      <c r="K161" s="274"/>
      <c r="L161" s="274"/>
      <c r="M161" s="274"/>
      <c r="N161" s="275"/>
      <c r="EZ161" s="252"/>
      <c r="FA161" s="256"/>
      <c r="FB161" s="266"/>
      <c r="FC161" s="266"/>
      <c r="FD161" s="266"/>
      <c r="FF161" s="271" t="s">
        <v>62</v>
      </c>
      <c r="FJ161" s="266"/>
    </row>
    <row r="162" spans="1:166" customFormat="1" ht="67.5" x14ac:dyDescent="0.25">
      <c r="A162" s="272"/>
      <c r="B162" s="273" t="s">
        <v>63</v>
      </c>
      <c r="C162" s="274" t="s">
        <v>64</v>
      </c>
      <c r="D162" s="274"/>
      <c r="E162" s="274"/>
      <c r="F162" s="274"/>
      <c r="G162" s="274"/>
      <c r="H162" s="274"/>
      <c r="I162" s="274"/>
      <c r="J162" s="274"/>
      <c r="K162" s="274"/>
      <c r="L162" s="274"/>
      <c r="M162" s="274"/>
      <c r="N162" s="275"/>
      <c r="EZ162" s="252"/>
      <c r="FA162" s="256"/>
      <c r="FB162" s="266"/>
      <c r="FC162" s="266"/>
      <c r="FD162" s="266"/>
      <c r="FF162" s="271" t="s">
        <v>64</v>
      </c>
      <c r="FJ162" s="266"/>
    </row>
    <row r="163" spans="1:166" customFormat="1" ht="15" x14ac:dyDescent="0.25">
      <c r="A163" s="276"/>
      <c r="B163" s="273" t="s">
        <v>56</v>
      </c>
      <c r="C163" s="269" t="s">
        <v>65</v>
      </c>
      <c r="D163" s="269"/>
      <c r="E163" s="269"/>
      <c r="F163" s="277"/>
      <c r="G163" s="278"/>
      <c r="H163" s="278"/>
      <c r="I163" s="278"/>
      <c r="J163" s="283">
        <v>1255.26</v>
      </c>
      <c r="K163" s="280">
        <v>1.3225</v>
      </c>
      <c r="L163" s="279">
        <v>166.01</v>
      </c>
      <c r="M163" s="281">
        <v>56.02</v>
      </c>
      <c r="N163" s="282">
        <v>9299.8799999999992</v>
      </c>
      <c r="EZ163" s="252"/>
      <c r="FA163" s="256"/>
      <c r="FB163" s="266"/>
      <c r="FC163" s="266"/>
      <c r="FD163" s="266"/>
      <c r="FG163" s="271" t="s">
        <v>65</v>
      </c>
      <c r="FJ163" s="266"/>
    </row>
    <row r="164" spans="1:166" customFormat="1" ht="15" x14ac:dyDescent="0.25">
      <c r="A164" s="276"/>
      <c r="B164" s="273" t="s">
        <v>66</v>
      </c>
      <c r="C164" s="269" t="s">
        <v>67</v>
      </c>
      <c r="D164" s="269"/>
      <c r="E164" s="269"/>
      <c r="F164" s="277"/>
      <c r="G164" s="278"/>
      <c r="H164" s="278"/>
      <c r="I164" s="278"/>
      <c r="J164" s="283">
        <v>20812.55</v>
      </c>
      <c r="K164" s="280">
        <v>1.4375</v>
      </c>
      <c r="L164" s="283">
        <v>2991.8</v>
      </c>
      <c r="M164" s="281">
        <v>16.79</v>
      </c>
      <c r="N164" s="282">
        <v>50232.32</v>
      </c>
      <c r="EZ164" s="252"/>
      <c r="FA164" s="256"/>
      <c r="FB164" s="266"/>
      <c r="FC164" s="266"/>
      <c r="FD164" s="266"/>
      <c r="FG164" s="271" t="s">
        <v>67</v>
      </c>
      <c r="FJ164" s="266"/>
    </row>
    <row r="165" spans="1:166" customFormat="1" ht="15" x14ac:dyDescent="0.25">
      <c r="A165" s="276"/>
      <c r="B165" s="273" t="s">
        <v>68</v>
      </c>
      <c r="C165" s="269" t="s">
        <v>69</v>
      </c>
      <c r="D165" s="269"/>
      <c r="E165" s="269"/>
      <c r="F165" s="277"/>
      <c r="G165" s="278"/>
      <c r="H165" s="278"/>
      <c r="I165" s="278"/>
      <c r="J165" s="279">
        <v>558.85</v>
      </c>
      <c r="K165" s="280">
        <v>1.4375</v>
      </c>
      <c r="L165" s="279">
        <v>80.33</v>
      </c>
      <c r="M165" s="281">
        <v>56.02</v>
      </c>
      <c r="N165" s="282">
        <v>4500.09</v>
      </c>
      <c r="EZ165" s="252"/>
      <c r="FA165" s="256"/>
      <c r="FB165" s="266"/>
      <c r="FC165" s="266"/>
      <c r="FD165" s="266"/>
      <c r="FG165" s="271" t="s">
        <v>69</v>
      </c>
      <c r="FJ165" s="266"/>
    </row>
    <row r="166" spans="1:166" customFormat="1" ht="15" x14ac:dyDescent="0.25">
      <c r="A166" s="284"/>
      <c r="B166" s="273"/>
      <c r="C166" s="269" t="s">
        <v>70</v>
      </c>
      <c r="D166" s="269"/>
      <c r="E166" s="269"/>
      <c r="F166" s="277" t="s">
        <v>71</v>
      </c>
      <c r="G166" s="281">
        <v>135.12</v>
      </c>
      <c r="H166" s="280">
        <v>1.3225</v>
      </c>
      <c r="I166" s="286">
        <v>17.869620000000001</v>
      </c>
      <c r="J166" s="287"/>
      <c r="K166" s="278"/>
      <c r="L166" s="287"/>
      <c r="M166" s="278"/>
      <c r="N166" s="288"/>
      <c r="EZ166" s="252"/>
      <c r="FA166" s="256"/>
      <c r="FB166" s="266"/>
      <c r="FC166" s="266"/>
      <c r="FD166" s="266"/>
      <c r="FH166" s="271" t="s">
        <v>70</v>
      </c>
      <c r="FJ166" s="266"/>
    </row>
    <row r="167" spans="1:166" customFormat="1" ht="15" x14ac:dyDescent="0.25">
      <c r="A167" s="284"/>
      <c r="B167" s="273"/>
      <c r="C167" s="269" t="s">
        <v>72</v>
      </c>
      <c r="D167" s="269"/>
      <c r="E167" s="269"/>
      <c r="F167" s="277" t="s">
        <v>71</v>
      </c>
      <c r="G167" s="281">
        <v>35.46</v>
      </c>
      <c r="H167" s="280">
        <v>1.4375</v>
      </c>
      <c r="I167" s="305">
        <v>5.0973750000000004</v>
      </c>
      <c r="J167" s="287"/>
      <c r="K167" s="278"/>
      <c r="L167" s="287"/>
      <c r="M167" s="278"/>
      <c r="N167" s="288"/>
      <c r="EZ167" s="252"/>
      <c r="FA167" s="256"/>
      <c r="FB167" s="266"/>
      <c r="FC167" s="266"/>
      <c r="FD167" s="266"/>
      <c r="FH167" s="271" t="s">
        <v>72</v>
      </c>
      <c r="FJ167" s="266"/>
    </row>
    <row r="168" spans="1:166" customFormat="1" ht="15" x14ac:dyDescent="0.25">
      <c r="A168" s="267"/>
      <c r="B168" s="273"/>
      <c r="C168" s="290" t="s">
        <v>73</v>
      </c>
      <c r="D168" s="290"/>
      <c r="E168" s="290"/>
      <c r="F168" s="291"/>
      <c r="G168" s="292"/>
      <c r="H168" s="292"/>
      <c r="I168" s="292"/>
      <c r="J168" s="293">
        <v>22067.81</v>
      </c>
      <c r="K168" s="292"/>
      <c r="L168" s="293">
        <v>3157.81</v>
      </c>
      <c r="M168" s="292"/>
      <c r="N168" s="294">
        <v>59532.2</v>
      </c>
      <c r="EZ168" s="252"/>
      <c r="FA168" s="256"/>
      <c r="FB168" s="266"/>
      <c r="FC168" s="266"/>
      <c r="FD168" s="266"/>
      <c r="FI168" s="271" t="s">
        <v>73</v>
      </c>
      <c r="FJ168" s="266"/>
    </row>
    <row r="169" spans="1:166" customFormat="1" ht="15" x14ac:dyDescent="0.25">
      <c r="A169" s="284"/>
      <c r="B169" s="273"/>
      <c r="C169" s="269" t="s">
        <v>74</v>
      </c>
      <c r="D169" s="269"/>
      <c r="E169" s="269"/>
      <c r="F169" s="277"/>
      <c r="G169" s="278"/>
      <c r="H169" s="278"/>
      <c r="I169" s="278"/>
      <c r="J169" s="287"/>
      <c r="K169" s="278"/>
      <c r="L169" s="279">
        <v>246.34</v>
      </c>
      <c r="M169" s="278"/>
      <c r="N169" s="282">
        <v>13799.97</v>
      </c>
      <c r="EZ169" s="252"/>
      <c r="FA169" s="256"/>
      <c r="FB169" s="266"/>
      <c r="FC169" s="266"/>
      <c r="FD169" s="266"/>
      <c r="FH169" s="271" t="s">
        <v>74</v>
      </c>
      <c r="FJ169" s="266"/>
    </row>
    <row r="170" spans="1:166" customFormat="1" ht="22.5" x14ac:dyDescent="0.25">
      <c r="A170" s="284"/>
      <c r="B170" s="273" t="s">
        <v>75</v>
      </c>
      <c r="C170" s="269" t="s">
        <v>76</v>
      </c>
      <c r="D170" s="269"/>
      <c r="E170" s="269"/>
      <c r="F170" s="277" t="s">
        <v>77</v>
      </c>
      <c r="G170" s="295">
        <v>109</v>
      </c>
      <c r="H170" s="278"/>
      <c r="I170" s="295">
        <v>109</v>
      </c>
      <c r="J170" s="287"/>
      <c r="K170" s="278"/>
      <c r="L170" s="279">
        <v>268.51</v>
      </c>
      <c r="M170" s="278"/>
      <c r="N170" s="282">
        <v>15041.97</v>
      </c>
      <c r="EZ170" s="252"/>
      <c r="FA170" s="256"/>
      <c r="FB170" s="266"/>
      <c r="FC170" s="266"/>
      <c r="FD170" s="266"/>
      <c r="FH170" s="271" t="s">
        <v>76</v>
      </c>
      <c r="FJ170" s="266"/>
    </row>
    <row r="171" spans="1:166" customFormat="1" ht="45" x14ac:dyDescent="0.25">
      <c r="A171" s="284"/>
      <c r="B171" s="273" t="s">
        <v>78</v>
      </c>
      <c r="C171" s="269" t="s">
        <v>79</v>
      </c>
      <c r="D171" s="269"/>
      <c r="E171" s="269"/>
      <c r="F171" s="277" t="s">
        <v>77</v>
      </c>
      <c r="G171" s="295">
        <v>65</v>
      </c>
      <c r="H171" s="281">
        <v>0.85</v>
      </c>
      <c r="I171" s="281">
        <v>55.25</v>
      </c>
      <c r="J171" s="287"/>
      <c r="K171" s="278"/>
      <c r="L171" s="279">
        <v>136.1</v>
      </c>
      <c r="M171" s="278"/>
      <c r="N171" s="282">
        <v>7624.48</v>
      </c>
      <c r="EZ171" s="252"/>
      <c r="FA171" s="256"/>
      <c r="FB171" s="266"/>
      <c r="FC171" s="266"/>
      <c r="FD171" s="266"/>
      <c r="FH171" s="271" t="s">
        <v>79</v>
      </c>
      <c r="FJ171" s="266"/>
    </row>
    <row r="172" spans="1:166" customFormat="1" ht="15" x14ac:dyDescent="0.25">
      <c r="A172" s="296"/>
      <c r="B172" s="297"/>
      <c r="C172" s="259" t="s">
        <v>80</v>
      </c>
      <c r="D172" s="259"/>
      <c r="E172" s="259"/>
      <c r="F172" s="260"/>
      <c r="G172" s="261"/>
      <c r="H172" s="261"/>
      <c r="I172" s="261"/>
      <c r="J172" s="264"/>
      <c r="K172" s="261"/>
      <c r="L172" s="298">
        <v>3562.42</v>
      </c>
      <c r="M172" s="292"/>
      <c r="N172" s="299">
        <v>82198.649999999994</v>
      </c>
      <c r="EZ172" s="252"/>
      <c r="FA172" s="256"/>
      <c r="FB172" s="266"/>
      <c r="FC172" s="266"/>
      <c r="FD172" s="266"/>
      <c r="FJ172" s="266" t="s">
        <v>80</v>
      </c>
    </row>
    <row r="173" spans="1:166" customFormat="1" ht="33.75" x14ac:dyDescent="0.25">
      <c r="A173" s="257" t="s">
        <v>160</v>
      </c>
      <c r="B173" s="258" t="s">
        <v>161</v>
      </c>
      <c r="C173" s="259" t="s">
        <v>162</v>
      </c>
      <c r="D173" s="259"/>
      <c r="E173" s="259"/>
      <c r="F173" s="260" t="s">
        <v>163</v>
      </c>
      <c r="G173" s="261">
        <v>0.04</v>
      </c>
      <c r="H173" s="262">
        <v>1</v>
      </c>
      <c r="I173" s="300">
        <v>0.04</v>
      </c>
      <c r="J173" s="264"/>
      <c r="K173" s="261"/>
      <c r="L173" s="264"/>
      <c r="M173" s="261"/>
      <c r="N173" s="265"/>
      <c r="EZ173" s="252"/>
      <c r="FA173" s="256"/>
      <c r="FB173" s="266" t="s">
        <v>162</v>
      </c>
      <c r="FC173" s="266" t="s">
        <v>4</v>
      </c>
      <c r="FD173" s="266" t="s">
        <v>4</v>
      </c>
      <c r="FJ173" s="266"/>
    </row>
    <row r="174" spans="1:166" customFormat="1" ht="15" x14ac:dyDescent="0.25">
      <c r="A174" s="267"/>
      <c r="B174" s="268"/>
      <c r="C174" s="269" t="s">
        <v>164</v>
      </c>
      <c r="D174" s="269"/>
      <c r="E174" s="269"/>
      <c r="F174" s="269"/>
      <c r="G174" s="269"/>
      <c r="H174" s="269"/>
      <c r="I174" s="269"/>
      <c r="J174" s="269"/>
      <c r="K174" s="269"/>
      <c r="L174" s="269"/>
      <c r="M174" s="269"/>
      <c r="N174" s="270"/>
      <c r="EZ174" s="252"/>
      <c r="FA174" s="256"/>
      <c r="FB174" s="266"/>
      <c r="FC174" s="266"/>
      <c r="FD174" s="266"/>
      <c r="FE174" s="271" t="s">
        <v>164</v>
      </c>
      <c r="FJ174" s="266"/>
    </row>
    <row r="175" spans="1:166" customFormat="1" ht="22.5" x14ac:dyDescent="0.25">
      <c r="A175" s="272"/>
      <c r="B175" s="273" t="s">
        <v>61</v>
      </c>
      <c r="C175" s="274" t="s">
        <v>62</v>
      </c>
      <c r="D175" s="274"/>
      <c r="E175" s="274"/>
      <c r="F175" s="274"/>
      <c r="G175" s="274"/>
      <c r="H175" s="274"/>
      <c r="I175" s="274"/>
      <c r="J175" s="274"/>
      <c r="K175" s="274"/>
      <c r="L175" s="274"/>
      <c r="M175" s="274"/>
      <c r="N175" s="275"/>
      <c r="EZ175" s="252"/>
      <c r="FA175" s="256"/>
      <c r="FB175" s="266"/>
      <c r="FC175" s="266"/>
      <c r="FD175" s="266"/>
      <c r="FF175" s="271" t="s">
        <v>62</v>
      </c>
      <c r="FJ175" s="266"/>
    </row>
    <row r="176" spans="1:166" customFormat="1" ht="67.5" x14ac:dyDescent="0.25">
      <c r="A176" s="272"/>
      <c r="B176" s="273" t="s">
        <v>63</v>
      </c>
      <c r="C176" s="274" t="s">
        <v>64</v>
      </c>
      <c r="D176" s="274"/>
      <c r="E176" s="274"/>
      <c r="F176" s="274"/>
      <c r="G176" s="274"/>
      <c r="H176" s="274"/>
      <c r="I176" s="274"/>
      <c r="J176" s="274"/>
      <c r="K176" s="274"/>
      <c r="L176" s="274"/>
      <c r="M176" s="274"/>
      <c r="N176" s="275"/>
      <c r="EZ176" s="252"/>
      <c r="FA176" s="256"/>
      <c r="FB176" s="266"/>
      <c r="FC176" s="266"/>
      <c r="FD176" s="266"/>
      <c r="FF176" s="271" t="s">
        <v>64</v>
      </c>
      <c r="FJ176" s="266"/>
    </row>
    <row r="177" spans="1:166" customFormat="1" ht="15" x14ac:dyDescent="0.25">
      <c r="A177" s="276"/>
      <c r="B177" s="273" t="s">
        <v>56</v>
      </c>
      <c r="C177" s="269" t="s">
        <v>65</v>
      </c>
      <c r="D177" s="269"/>
      <c r="E177" s="269"/>
      <c r="F177" s="277"/>
      <c r="G177" s="278"/>
      <c r="H177" s="278"/>
      <c r="I177" s="278"/>
      <c r="J177" s="283">
        <v>1183.68</v>
      </c>
      <c r="K177" s="280">
        <v>1.3225</v>
      </c>
      <c r="L177" s="279">
        <v>62.62</v>
      </c>
      <c r="M177" s="281">
        <v>56.02</v>
      </c>
      <c r="N177" s="282">
        <v>3507.97</v>
      </c>
      <c r="EZ177" s="252"/>
      <c r="FA177" s="256"/>
      <c r="FB177" s="266"/>
      <c r="FC177" s="266"/>
      <c r="FD177" s="266"/>
      <c r="FG177" s="271" t="s">
        <v>65</v>
      </c>
      <c r="FJ177" s="266"/>
    </row>
    <row r="178" spans="1:166" customFormat="1" ht="15" x14ac:dyDescent="0.25">
      <c r="A178" s="276"/>
      <c r="B178" s="273" t="s">
        <v>66</v>
      </c>
      <c r="C178" s="269" t="s">
        <v>67</v>
      </c>
      <c r="D178" s="269"/>
      <c r="E178" s="269"/>
      <c r="F178" s="277"/>
      <c r="G178" s="278"/>
      <c r="H178" s="278"/>
      <c r="I178" s="278"/>
      <c r="J178" s="279">
        <v>946.33</v>
      </c>
      <c r="K178" s="280">
        <v>1.4375</v>
      </c>
      <c r="L178" s="279">
        <v>54.41</v>
      </c>
      <c r="M178" s="281">
        <v>16.79</v>
      </c>
      <c r="N178" s="303">
        <v>913.54</v>
      </c>
      <c r="EZ178" s="252"/>
      <c r="FA178" s="256"/>
      <c r="FB178" s="266"/>
      <c r="FC178" s="266"/>
      <c r="FD178" s="266"/>
      <c r="FG178" s="271" t="s">
        <v>67</v>
      </c>
      <c r="FJ178" s="266"/>
    </row>
    <row r="179" spans="1:166" customFormat="1" ht="15" x14ac:dyDescent="0.25">
      <c r="A179" s="276"/>
      <c r="B179" s="273" t="s">
        <v>68</v>
      </c>
      <c r="C179" s="269" t="s">
        <v>69</v>
      </c>
      <c r="D179" s="269"/>
      <c r="E179" s="269"/>
      <c r="F179" s="277"/>
      <c r="G179" s="278"/>
      <c r="H179" s="278"/>
      <c r="I179" s="278"/>
      <c r="J179" s="279">
        <v>90.65</v>
      </c>
      <c r="K179" s="280">
        <v>1.4375</v>
      </c>
      <c r="L179" s="279">
        <v>5.21</v>
      </c>
      <c r="M179" s="281">
        <v>56.02</v>
      </c>
      <c r="N179" s="303">
        <v>291.86</v>
      </c>
      <c r="EZ179" s="252"/>
      <c r="FA179" s="256"/>
      <c r="FB179" s="266"/>
      <c r="FC179" s="266"/>
      <c r="FD179" s="266"/>
      <c r="FG179" s="271" t="s">
        <v>69</v>
      </c>
      <c r="FJ179" s="266"/>
    </row>
    <row r="180" spans="1:166" customFormat="1" ht="15" x14ac:dyDescent="0.25">
      <c r="A180" s="276"/>
      <c r="B180" s="273" t="s">
        <v>95</v>
      </c>
      <c r="C180" s="269" t="s">
        <v>106</v>
      </c>
      <c r="D180" s="269"/>
      <c r="E180" s="269"/>
      <c r="F180" s="277"/>
      <c r="G180" s="278"/>
      <c r="H180" s="278"/>
      <c r="I180" s="278"/>
      <c r="J180" s="283">
        <v>8643.11</v>
      </c>
      <c r="K180" s="278"/>
      <c r="L180" s="279">
        <v>345.72</v>
      </c>
      <c r="M180" s="281">
        <v>9.51</v>
      </c>
      <c r="N180" s="282">
        <v>3287.8</v>
      </c>
      <c r="EZ180" s="252"/>
      <c r="FA180" s="256"/>
      <c r="FB180" s="266"/>
      <c r="FC180" s="266"/>
      <c r="FD180" s="266"/>
      <c r="FG180" s="271" t="s">
        <v>106</v>
      </c>
      <c r="FJ180" s="266"/>
    </row>
    <row r="181" spans="1:166" customFormat="1" ht="15" x14ac:dyDescent="0.25">
      <c r="A181" s="284"/>
      <c r="B181" s="273"/>
      <c r="C181" s="269" t="s">
        <v>70</v>
      </c>
      <c r="D181" s="269"/>
      <c r="E181" s="269"/>
      <c r="F181" s="277" t="s">
        <v>71</v>
      </c>
      <c r="G181" s="295">
        <v>137</v>
      </c>
      <c r="H181" s="280">
        <v>1.3225</v>
      </c>
      <c r="I181" s="280">
        <v>7.2473000000000001</v>
      </c>
      <c r="J181" s="287"/>
      <c r="K181" s="278"/>
      <c r="L181" s="287"/>
      <c r="M181" s="278"/>
      <c r="N181" s="288"/>
      <c r="EZ181" s="252"/>
      <c r="FA181" s="256"/>
      <c r="FB181" s="266"/>
      <c r="FC181" s="266"/>
      <c r="FD181" s="266"/>
      <c r="FH181" s="271" t="s">
        <v>70</v>
      </c>
      <c r="FJ181" s="266"/>
    </row>
    <row r="182" spans="1:166" customFormat="1" ht="15" x14ac:dyDescent="0.25">
      <c r="A182" s="284"/>
      <c r="B182" s="273"/>
      <c r="C182" s="269" t="s">
        <v>72</v>
      </c>
      <c r="D182" s="269"/>
      <c r="E182" s="269"/>
      <c r="F182" s="277" t="s">
        <v>71</v>
      </c>
      <c r="G182" s="281">
        <v>8.01</v>
      </c>
      <c r="H182" s="280">
        <v>1.4375</v>
      </c>
      <c r="I182" s="305">
        <v>0.46057500000000001</v>
      </c>
      <c r="J182" s="287"/>
      <c r="K182" s="278"/>
      <c r="L182" s="287"/>
      <c r="M182" s="278"/>
      <c r="N182" s="288"/>
      <c r="EZ182" s="252"/>
      <c r="FA182" s="256"/>
      <c r="FB182" s="266"/>
      <c r="FC182" s="266"/>
      <c r="FD182" s="266"/>
      <c r="FH182" s="271" t="s">
        <v>72</v>
      </c>
      <c r="FJ182" s="266"/>
    </row>
    <row r="183" spans="1:166" customFormat="1" ht="15" x14ac:dyDescent="0.25">
      <c r="A183" s="267"/>
      <c r="B183" s="273"/>
      <c r="C183" s="290" t="s">
        <v>73</v>
      </c>
      <c r="D183" s="290"/>
      <c r="E183" s="290"/>
      <c r="F183" s="291"/>
      <c r="G183" s="292"/>
      <c r="H183" s="292"/>
      <c r="I183" s="292"/>
      <c r="J183" s="293">
        <v>10773.12</v>
      </c>
      <c r="K183" s="292"/>
      <c r="L183" s="301">
        <v>462.75</v>
      </c>
      <c r="M183" s="292"/>
      <c r="N183" s="294">
        <v>7709.31</v>
      </c>
      <c r="EZ183" s="252"/>
      <c r="FA183" s="256"/>
      <c r="FB183" s="266"/>
      <c r="FC183" s="266"/>
      <c r="FD183" s="266"/>
      <c r="FI183" s="271" t="s">
        <v>73</v>
      </c>
      <c r="FJ183" s="266"/>
    </row>
    <row r="184" spans="1:166" customFormat="1" ht="15" x14ac:dyDescent="0.25">
      <c r="A184" s="284"/>
      <c r="B184" s="273"/>
      <c r="C184" s="269" t="s">
        <v>74</v>
      </c>
      <c r="D184" s="269"/>
      <c r="E184" s="269"/>
      <c r="F184" s="277"/>
      <c r="G184" s="278"/>
      <c r="H184" s="278"/>
      <c r="I184" s="278"/>
      <c r="J184" s="287"/>
      <c r="K184" s="278"/>
      <c r="L184" s="279">
        <v>67.83</v>
      </c>
      <c r="M184" s="278"/>
      <c r="N184" s="282">
        <v>3799.83</v>
      </c>
      <c r="EZ184" s="252"/>
      <c r="FA184" s="256"/>
      <c r="FB184" s="266"/>
      <c r="FC184" s="266"/>
      <c r="FD184" s="266"/>
      <c r="FH184" s="271" t="s">
        <v>74</v>
      </c>
      <c r="FJ184" s="266"/>
    </row>
    <row r="185" spans="1:166" customFormat="1" ht="15" x14ac:dyDescent="0.25">
      <c r="A185" s="284"/>
      <c r="B185" s="273" t="s">
        <v>165</v>
      </c>
      <c r="C185" s="269" t="s">
        <v>166</v>
      </c>
      <c r="D185" s="269"/>
      <c r="E185" s="269"/>
      <c r="F185" s="277" t="s">
        <v>77</v>
      </c>
      <c r="G185" s="295">
        <v>106</v>
      </c>
      <c r="H185" s="278"/>
      <c r="I185" s="295">
        <v>106</v>
      </c>
      <c r="J185" s="287"/>
      <c r="K185" s="278"/>
      <c r="L185" s="279">
        <v>71.900000000000006</v>
      </c>
      <c r="M185" s="278"/>
      <c r="N185" s="282">
        <v>4027.82</v>
      </c>
      <c r="EZ185" s="252"/>
      <c r="FA185" s="256"/>
      <c r="FB185" s="266"/>
      <c r="FC185" s="266"/>
      <c r="FD185" s="266"/>
      <c r="FH185" s="271" t="s">
        <v>166</v>
      </c>
      <c r="FJ185" s="266"/>
    </row>
    <row r="186" spans="1:166" customFormat="1" ht="22.5" x14ac:dyDescent="0.25">
      <c r="A186" s="284"/>
      <c r="B186" s="273" t="s">
        <v>167</v>
      </c>
      <c r="C186" s="269" t="s">
        <v>168</v>
      </c>
      <c r="D186" s="269"/>
      <c r="E186" s="269"/>
      <c r="F186" s="277" t="s">
        <v>77</v>
      </c>
      <c r="G186" s="295">
        <v>56</v>
      </c>
      <c r="H186" s="281">
        <v>0.85</v>
      </c>
      <c r="I186" s="285">
        <v>47.6</v>
      </c>
      <c r="J186" s="287"/>
      <c r="K186" s="278"/>
      <c r="L186" s="279">
        <v>32.29</v>
      </c>
      <c r="M186" s="278"/>
      <c r="N186" s="282">
        <v>1808.72</v>
      </c>
      <c r="EZ186" s="252"/>
      <c r="FA186" s="256"/>
      <c r="FB186" s="266"/>
      <c r="FC186" s="266"/>
      <c r="FD186" s="266"/>
      <c r="FH186" s="271" t="s">
        <v>168</v>
      </c>
      <c r="FJ186" s="266"/>
    </row>
    <row r="187" spans="1:166" customFormat="1" ht="15" x14ac:dyDescent="0.25">
      <c r="A187" s="296"/>
      <c r="B187" s="297"/>
      <c r="C187" s="259" t="s">
        <v>80</v>
      </c>
      <c r="D187" s="259"/>
      <c r="E187" s="259"/>
      <c r="F187" s="260"/>
      <c r="G187" s="261"/>
      <c r="H187" s="261"/>
      <c r="I187" s="261"/>
      <c r="J187" s="264"/>
      <c r="K187" s="261"/>
      <c r="L187" s="302">
        <v>566.94000000000005</v>
      </c>
      <c r="M187" s="292"/>
      <c r="N187" s="299">
        <v>13545.85</v>
      </c>
      <c r="EZ187" s="252"/>
      <c r="FA187" s="256"/>
      <c r="FB187" s="266"/>
      <c r="FC187" s="266"/>
      <c r="FD187" s="266"/>
      <c r="FJ187" s="266" t="s">
        <v>80</v>
      </c>
    </row>
    <row r="188" spans="1:166" customFormat="1" ht="15" x14ac:dyDescent="0.25">
      <c r="A188" s="253" t="s">
        <v>169</v>
      </c>
      <c r="B188" s="254"/>
      <c r="C188" s="254"/>
      <c r="D188" s="254"/>
      <c r="E188" s="254"/>
      <c r="F188" s="254"/>
      <c r="G188" s="254"/>
      <c r="H188" s="254"/>
      <c r="I188" s="254"/>
      <c r="J188" s="254"/>
      <c r="K188" s="254"/>
      <c r="L188" s="254"/>
      <c r="M188" s="254"/>
      <c r="N188" s="255"/>
      <c r="EZ188" s="252"/>
      <c r="FA188" s="256" t="s">
        <v>169</v>
      </c>
      <c r="FB188" s="266"/>
      <c r="FC188" s="266"/>
      <c r="FD188" s="266"/>
      <c r="FJ188" s="266"/>
    </row>
    <row r="189" spans="1:166" customFormat="1" ht="56.25" x14ac:dyDescent="0.25">
      <c r="A189" s="257" t="s">
        <v>170</v>
      </c>
      <c r="B189" s="258" t="s">
        <v>171</v>
      </c>
      <c r="C189" s="259" t="s">
        <v>172</v>
      </c>
      <c r="D189" s="259"/>
      <c r="E189" s="259"/>
      <c r="F189" s="260" t="s">
        <v>59</v>
      </c>
      <c r="G189" s="261">
        <v>0.1</v>
      </c>
      <c r="H189" s="262">
        <v>1</v>
      </c>
      <c r="I189" s="263">
        <v>0.1</v>
      </c>
      <c r="J189" s="264"/>
      <c r="K189" s="261"/>
      <c r="L189" s="264"/>
      <c r="M189" s="261"/>
      <c r="N189" s="265"/>
      <c r="EZ189" s="252"/>
      <c r="FA189" s="256"/>
      <c r="FB189" s="266" t="s">
        <v>172</v>
      </c>
      <c r="FC189" s="266" t="s">
        <v>4</v>
      </c>
      <c r="FD189" s="266" t="s">
        <v>4</v>
      </c>
      <c r="FJ189" s="266"/>
    </row>
    <row r="190" spans="1:166" customFormat="1" ht="15" x14ac:dyDescent="0.25">
      <c r="A190" s="267"/>
      <c r="B190" s="268"/>
      <c r="C190" s="269" t="s">
        <v>60</v>
      </c>
      <c r="D190" s="269"/>
      <c r="E190" s="269"/>
      <c r="F190" s="269"/>
      <c r="G190" s="269"/>
      <c r="H190" s="269"/>
      <c r="I190" s="269"/>
      <c r="J190" s="269"/>
      <c r="K190" s="269"/>
      <c r="L190" s="269"/>
      <c r="M190" s="269"/>
      <c r="N190" s="270"/>
      <c r="EZ190" s="252"/>
      <c r="FA190" s="256"/>
      <c r="FB190" s="266"/>
      <c r="FC190" s="266"/>
      <c r="FD190" s="266"/>
      <c r="FE190" s="271" t="s">
        <v>60</v>
      </c>
      <c r="FJ190" s="266"/>
    </row>
    <row r="191" spans="1:166" customFormat="1" ht="22.5" x14ac:dyDescent="0.25">
      <c r="A191" s="272"/>
      <c r="B191" s="273" t="s">
        <v>61</v>
      </c>
      <c r="C191" s="274" t="s">
        <v>62</v>
      </c>
      <c r="D191" s="274"/>
      <c r="E191" s="274"/>
      <c r="F191" s="274"/>
      <c r="G191" s="274"/>
      <c r="H191" s="274"/>
      <c r="I191" s="274"/>
      <c r="J191" s="274"/>
      <c r="K191" s="274"/>
      <c r="L191" s="274"/>
      <c r="M191" s="274"/>
      <c r="N191" s="275"/>
      <c r="EZ191" s="252"/>
      <c r="FA191" s="256"/>
      <c r="FB191" s="266"/>
      <c r="FC191" s="266"/>
      <c r="FD191" s="266"/>
      <c r="FF191" s="271" t="s">
        <v>62</v>
      </c>
      <c r="FJ191" s="266"/>
    </row>
    <row r="192" spans="1:166" customFormat="1" ht="67.5" x14ac:dyDescent="0.25">
      <c r="A192" s="272"/>
      <c r="B192" s="273" t="s">
        <v>63</v>
      </c>
      <c r="C192" s="274" t="s">
        <v>64</v>
      </c>
      <c r="D192" s="274"/>
      <c r="E192" s="274"/>
      <c r="F192" s="274"/>
      <c r="G192" s="274"/>
      <c r="H192" s="274"/>
      <c r="I192" s="274"/>
      <c r="J192" s="274"/>
      <c r="K192" s="274"/>
      <c r="L192" s="274"/>
      <c r="M192" s="274"/>
      <c r="N192" s="275"/>
      <c r="EZ192" s="252"/>
      <c r="FA192" s="256"/>
      <c r="FB192" s="266"/>
      <c r="FC192" s="266"/>
      <c r="FD192" s="266"/>
      <c r="FF192" s="271" t="s">
        <v>64</v>
      </c>
      <c r="FJ192" s="266"/>
    </row>
    <row r="193" spans="1:167" customFormat="1" ht="15" x14ac:dyDescent="0.25">
      <c r="A193" s="276"/>
      <c r="B193" s="273" t="s">
        <v>56</v>
      </c>
      <c r="C193" s="269" t="s">
        <v>65</v>
      </c>
      <c r="D193" s="269"/>
      <c r="E193" s="269"/>
      <c r="F193" s="277"/>
      <c r="G193" s="278"/>
      <c r="H193" s="278"/>
      <c r="I193" s="278"/>
      <c r="J193" s="279">
        <v>991.03</v>
      </c>
      <c r="K193" s="280">
        <v>1.3225</v>
      </c>
      <c r="L193" s="279">
        <v>131.06</v>
      </c>
      <c r="M193" s="281">
        <v>56.02</v>
      </c>
      <c r="N193" s="282">
        <v>7341.98</v>
      </c>
      <c r="EZ193" s="252"/>
      <c r="FA193" s="256"/>
      <c r="FB193" s="266"/>
      <c r="FC193" s="266"/>
      <c r="FD193" s="266"/>
      <c r="FG193" s="271" t="s">
        <v>65</v>
      </c>
      <c r="FJ193" s="266"/>
    </row>
    <row r="194" spans="1:167" customFormat="1" ht="15" x14ac:dyDescent="0.25">
      <c r="A194" s="276"/>
      <c r="B194" s="273" t="s">
        <v>66</v>
      </c>
      <c r="C194" s="269" t="s">
        <v>67</v>
      </c>
      <c r="D194" s="269"/>
      <c r="E194" s="269"/>
      <c r="F194" s="277"/>
      <c r="G194" s="278"/>
      <c r="H194" s="278"/>
      <c r="I194" s="278"/>
      <c r="J194" s="283">
        <v>9818.43</v>
      </c>
      <c r="K194" s="280">
        <v>1.4375</v>
      </c>
      <c r="L194" s="283">
        <v>1411.4</v>
      </c>
      <c r="M194" s="281">
        <v>16.79</v>
      </c>
      <c r="N194" s="282">
        <v>23697.41</v>
      </c>
      <c r="EZ194" s="252"/>
      <c r="FA194" s="256"/>
      <c r="FB194" s="266"/>
      <c r="FC194" s="266"/>
      <c r="FD194" s="266"/>
      <c r="FG194" s="271" t="s">
        <v>67</v>
      </c>
      <c r="FJ194" s="266"/>
    </row>
    <row r="195" spans="1:167" customFormat="1" ht="15" x14ac:dyDescent="0.25">
      <c r="A195" s="276"/>
      <c r="B195" s="273" t="s">
        <v>68</v>
      </c>
      <c r="C195" s="269" t="s">
        <v>69</v>
      </c>
      <c r="D195" s="269"/>
      <c r="E195" s="269"/>
      <c r="F195" s="277"/>
      <c r="G195" s="278"/>
      <c r="H195" s="278"/>
      <c r="I195" s="278"/>
      <c r="J195" s="279">
        <v>554.48</v>
      </c>
      <c r="K195" s="280">
        <v>1.4375</v>
      </c>
      <c r="L195" s="279">
        <v>79.709999999999994</v>
      </c>
      <c r="M195" s="281">
        <v>56.02</v>
      </c>
      <c r="N195" s="282">
        <v>4465.3500000000004</v>
      </c>
      <c r="EZ195" s="252"/>
      <c r="FA195" s="256"/>
      <c r="FB195" s="266"/>
      <c r="FC195" s="266"/>
      <c r="FD195" s="266"/>
      <c r="FG195" s="271" t="s">
        <v>69</v>
      </c>
      <c r="FJ195" s="266"/>
    </row>
    <row r="196" spans="1:167" customFormat="1" ht="15" x14ac:dyDescent="0.25">
      <c r="A196" s="284"/>
      <c r="B196" s="273"/>
      <c r="C196" s="269" t="s">
        <v>70</v>
      </c>
      <c r="D196" s="269"/>
      <c r="E196" s="269"/>
      <c r="F196" s="277" t="s">
        <v>71</v>
      </c>
      <c r="G196" s="285">
        <v>122.5</v>
      </c>
      <c r="H196" s="280">
        <v>1.3225</v>
      </c>
      <c r="I196" s="305">
        <v>16.200624999999999</v>
      </c>
      <c r="J196" s="287"/>
      <c r="K196" s="278"/>
      <c r="L196" s="287"/>
      <c r="M196" s="278"/>
      <c r="N196" s="288"/>
      <c r="EZ196" s="252"/>
      <c r="FA196" s="256"/>
      <c r="FB196" s="266"/>
      <c r="FC196" s="266"/>
      <c r="FD196" s="266"/>
      <c r="FH196" s="271" t="s">
        <v>70</v>
      </c>
      <c r="FJ196" s="266"/>
    </row>
    <row r="197" spans="1:167" customFormat="1" ht="15" x14ac:dyDescent="0.25">
      <c r="A197" s="284"/>
      <c r="B197" s="273"/>
      <c r="C197" s="269" t="s">
        <v>72</v>
      </c>
      <c r="D197" s="269"/>
      <c r="E197" s="269"/>
      <c r="F197" s="277" t="s">
        <v>71</v>
      </c>
      <c r="G197" s="281">
        <v>39.049999999999997</v>
      </c>
      <c r="H197" s="280">
        <v>1.4375</v>
      </c>
      <c r="I197" s="304">
        <v>5.6134374999999999</v>
      </c>
      <c r="J197" s="287"/>
      <c r="K197" s="278"/>
      <c r="L197" s="287"/>
      <c r="M197" s="278"/>
      <c r="N197" s="288"/>
      <c r="EZ197" s="252"/>
      <c r="FA197" s="256"/>
      <c r="FB197" s="266"/>
      <c r="FC197" s="266"/>
      <c r="FD197" s="266"/>
      <c r="FH197" s="271" t="s">
        <v>72</v>
      </c>
      <c r="FJ197" s="266"/>
    </row>
    <row r="198" spans="1:167" customFormat="1" ht="15" x14ac:dyDescent="0.25">
      <c r="A198" s="267"/>
      <c r="B198" s="273"/>
      <c r="C198" s="290" t="s">
        <v>73</v>
      </c>
      <c r="D198" s="290"/>
      <c r="E198" s="290"/>
      <c r="F198" s="291"/>
      <c r="G198" s="292"/>
      <c r="H198" s="292"/>
      <c r="I198" s="292"/>
      <c r="J198" s="293">
        <v>10809.46</v>
      </c>
      <c r="K198" s="292"/>
      <c r="L198" s="293">
        <v>1542.46</v>
      </c>
      <c r="M198" s="292"/>
      <c r="N198" s="294">
        <v>31039.39</v>
      </c>
      <c r="EZ198" s="252"/>
      <c r="FA198" s="256"/>
      <c r="FB198" s="266"/>
      <c r="FC198" s="266"/>
      <c r="FD198" s="266"/>
      <c r="FI198" s="271" t="s">
        <v>73</v>
      </c>
      <c r="FJ198" s="266"/>
    </row>
    <row r="199" spans="1:167" customFormat="1" ht="15" x14ac:dyDescent="0.25">
      <c r="A199" s="284"/>
      <c r="B199" s="273"/>
      <c r="C199" s="269" t="s">
        <v>74</v>
      </c>
      <c r="D199" s="269"/>
      <c r="E199" s="269"/>
      <c r="F199" s="277"/>
      <c r="G199" s="278"/>
      <c r="H199" s="278"/>
      <c r="I199" s="278"/>
      <c r="J199" s="287"/>
      <c r="K199" s="278"/>
      <c r="L199" s="279">
        <v>210.77</v>
      </c>
      <c r="M199" s="278"/>
      <c r="N199" s="282">
        <v>11807.33</v>
      </c>
      <c r="EZ199" s="252"/>
      <c r="FA199" s="256"/>
      <c r="FB199" s="266"/>
      <c r="FC199" s="266"/>
      <c r="FD199" s="266"/>
      <c r="FH199" s="271" t="s">
        <v>74</v>
      </c>
      <c r="FJ199" s="266"/>
    </row>
    <row r="200" spans="1:167" customFormat="1" ht="22.5" x14ac:dyDescent="0.25">
      <c r="A200" s="284"/>
      <c r="B200" s="273" t="s">
        <v>75</v>
      </c>
      <c r="C200" s="269" t="s">
        <v>76</v>
      </c>
      <c r="D200" s="269"/>
      <c r="E200" s="269"/>
      <c r="F200" s="277" t="s">
        <v>77</v>
      </c>
      <c r="G200" s="295">
        <v>109</v>
      </c>
      <c r="H200" s="278"/>
      <c r="I200" s="295">
        <v>109</v>
      </c>
      <c r="J200" s="287"/>
      <c r="K200" s="278"/>
      <c r="L200" s="279">
        <v>229.74</v>
      </c>
      <c r="M200" s="278"/>
      <c r="N200" s="282">
        <v>12869.99</v>
      </c>
      <c r="EZ200" s="252"/>
      <c r="FA200" s="256"/>
      <c r="FB200" s="266"/>
      <c r="FC200" s="266"/>
      <c r="FD200" s="266"/>
      <c r="FH200" s="271" t="s">
        <v>76</v>
      </c>
      <c r="FJ200" s="266"/>
    </row>
    <row r="201" spans="1:167" customFormat="1" ht="45" x14ac:dyDescent="0.25">
      <c r="A201" s="284"/>
      <c r="B201" s="273" t="s">
        <v>78</v>
      </c>
      <c r="C201" s="269" t="s">
        <v>79</v>
      </c>
      <c r="D201" s="269"/>
      <c r="E201" s="269"/>
      <c r="F201" s="277" t="s">
        <v>77</v>
      </c>
      <c r="G201" s="295">
        <v>65</v>
      </c>
      <c r="H201" s="281">
        <v>0.85</v>
      </c>
      <c r="I201" s="281">
        <v>55.25</v>
      </c>
      <c r="J201" s="287"/>
      <c r="K201" s="278"/>
      <c r="L201" s="279">
        <v>116.45</v>
      </c>
      <c r="M201" s="278"/>
      <c r="N201" s="282">
        <v>6523.55</v>
      </c>
      <c r="EZ201" s="252"/>
      <c r="FA201" s="256"/>
      <c r="FB201" s="266"/>
      <c r="FC201" s="266"/>
      <c r="FD201" s="266"/>
      <c r="FH201" s="271" t="s">
        <v>79</v>
      </c>
      <c r="FJ201" s="266"/>
    </row>
    <row r="202" spans="1:167" customFormat="1" ht="15" x14ac:dyDescent="0.25">
      <c r="A202" s="296"/>
      <c r="B202" s="297"/>
      <c r="C202" s="259" t="s">
        <v>80</v>
      </c>
      <c r="D202" s="259"/>
      <c r="E202" s="259"/>
      <c r="F202" s="260"/>
      <c r="G202" s="261"/>
      <c r="H202" s="261"/>
      <c r="I202" s="261"/>
      <c r="J202" s="264"/>
      <c r="K202" s="261"/>
      <c r="L202" s="298">
        <v>1888.65</v>
      </c>
      <c r="M202" s="292"/>
      <c r="N202" s="299">
        <v>50432.93</v>
      </c>
      <c r="EZ202" s="252"/>
      <c r="FA202" s="256"/>
      <c r="FB202" s="266"/>
      <c r="FC202" s="266"/>
      <c r="FD202" s="266"/>
      <c r="FJ202" s="266" t="s">
        <v>80</v>
      </c>
    </row>
    <row r="203" spans="1:167" customFormat="1" ht="15" x14ac:dyDescent="0.25">
      <c r="A203" s="362" t="s">
        <v>173</v>
      </c>
      <c r="B203" s="363" t="s">
        <v>112</v>
      </c>
      <c r="C203" s="364" t="s">
        <v>113</v>
      </c>
      <c r="D203" s="364"/>
      <c r="E203" s="364"/>
      <c r="F203" s="365" t="s">
        <v>114</v>
      </c>
      <c r="G203" s="366">
        <v>5</v>
      </c>
      <c r="H203" s="367">
        <v>1</v>
      </c>
      <c r="I203" s="367">
        <v>5</v>
      </c>
      <c r="J203" s="369">
        <v>642.92999999999995</v>
      </c>
      <c r="K203" s="370">
        <v>1.012</v>
      </c>
      <c r="L203" s="371">
        <v>3253.23</v>
      </c>
      <c r="M203" s="372">
        <v>9.51</v>
      </c>
      <c r="N203" s="373">
        <v>30938.22</v>
      </c>
      <c r="EZ203" s="252"/>
      <c r="FA203" s="256"/>
      <c r="FB203" s="266" t="s">
        <v>113</v>
      </c>
      <c r="FC203" s="266" t="s">
        <v>4</v>
      </c>
      <c r="FD203" s="266" t="s">
        <v>4</v>
      </c>
      <c r="FJ203" s="266"/>
    </row>
    <row r="204" spans="1:167" customFormat="1" ht="15" x14ac:dyDescent="0.25">
      <c r="A204" s="267"/>
      <c r="B204" s="268"/>
      <c r="C204" s="269" t="s">
        <v>116</v>
      </c>
      <c r="D204" s="269"/>
      <c r="E204" s="269"/>
      <c r="F204" s="269"/>
      <c r="G204" s="269"/>
      <c r="H204" s="269"/>
      <c r="I204" s="269"/>
      <c r="J204" s="269"/>
      <c r="K204" s="269"/>
      <c r="L204" s="269"/>
      <c r="M204" s="269"/>
      <c r="N204" s="270"/>
      <c r="EZ204" s="252"/>
      <c r="FA204" s="256"/>
      <c r="FB204" s="266"/>
      <c r="FC204" s="266"/>
      <c r="FD204" s="266"/>
      <c r="FJ204" s="266"/>
      <c r="FK204" s="271" t="s">
        <v>116</v>
      </c>
    </row>
    <row r="205" spans="1:167" customFormat="1" ht="15" x14ac:dyDescent="0.25">
      <c r="A205" s="272"/>
      <c r="B205" s="273"/>
      <c r="C205" s="274" t="s">
        <v>117</v>
      </c>
      <c r="D205" s="274"/>
      <c r="E205" s="274"/>
      <c r="F205" s="274"/>
      <c r="G205" s="274"/>
      <c r="H205" s="274"/>
      <c r="I205" s="274"/>
      <c r="J205" s="274"/>
      <c r="K205" s="274"/>
      <c r="L205" s="274"/>
      <c r="M205" s="274"/>
      <c r="N205" s="275"/>
      <c r="EZ205" s="252"/>
      <c r="FA205" s="256"/>
      <c r="FB205" s="266"/>
      <c r="FC205" s="266"/>
      <c r="FD205" s="266"/>
      <c r="FF205" s="271" t="s">
        <v>117</v>
      </c>
      <c r="FJ205" s="266"/>
    </row>
    <row r="206" spans="1:167" customFormat="1" ht="15" x14ac:dyDescent="0.25">
      <c r="A206" s="296"/>
      <c r="B206" s="297"/>
      <c r="C206" s="259" t="s">
        <v>80</v>
      </c>
      <c r="D206" s="259"/>
      <c r="E206" s="259"/>
      <c r="F206" s="260"/>
      <c r="G206" s="261"/>
      <c r="H206" s="261"/>
      <c r="I206" s="261"/>
      <c r="J206" s="264"/>
      <c r="K206" s="261"/>
      <c r="L206" s="298">
        <v>3253.23</v>
      </c>
      <c r="M206" s="292"/>
      <c r="N206" s="299">
        <v>30938.22</v>
      </c>
      <c r="EZ206" s="252"/>
      <c r="FA206" s="256"/>
      <c r="FB206" s="266"/>
      <c r="FC206" s="266"/>
      <c r="FD206" s="266"/>
      <c r="FJ206" s="266" t="s">
        <v>80</v>
      </c>
    </row>
    <row r="207" spans="1:167" customFormat="1" ht="0" hidden="1" customHeight="1" x14ac:dyDescent="0.25">
      <c r="A207" s="307"/>
      <c r="B207" s="266"/>
      <c r="C207" s="266"/>
      <c r="D207" s="266"/>
      <c r="E207" s="266"/>
      <c r="F207" s="308"/>
      <c r="G207" s="308"/>
      <c r="H207" s="308"/>
      <c r="I207" s="308"/>
      <c r="J207" s="309"/>
      <c r="K207" s="308"/>
      <c r="L207" s="309"/>
      <c r="M207" s="278"/>
      <c r="N207" s="309"/>
      <c r="EZ207" s="252"/>
      <c r="FA207" s="256"/>
      <c r="FB207" s="266"/>
      <c r="FC207" s="266"/>
      <c r="FD207" s="266"/>
      <c r="FJ207" s="266"/>
    </row>
    <row r="208" spans="1:167" customFormat="1" ht="11.25" hidden="1" customHeight="1" x14ac:dyDescent="0.25">
      <c r="B208" s="310"/>
      <c r="C208" s="310"/>
      <c r="D208" s="310"/>
      <c r="E208" s="310"/>
      <c r="F208" s="310"/>
      <c r="G208" s="310"/>
      <c r="H208" s="310"/>
      <c r="I208" s="310"/>
      <c r="J208" s="310"/>
      <c r="K208" s="310"/>
      <c r="L208" s="311"/>
      <c r="M208" s="311"/>
      <c r="N208" s="311"/>
    </row>
    <row r="209" spans="1:169" customFormat="1" ht="15" x14ac:dyDescent="0.25">
      <c r="A209" s="312"/>
      <c r="B209" s="313"/>
      <c r="C209" s="259" t="s">
        <v>174</v>
      </c>
      <c r="D209" s="259"/>
      <c r="E209" s="259"/>
      <c r="F209" s="259"/>
      <c r="G209" s="259"/>
      <c r="H209" s="259"/>
      <c r="I209" s="259"/>
      <c r="J209" s="259"/>
      <c r="K209" s="259"/>
      <c r="L209" s="314"/>
      <c r="M209" s="315"/>
      <c r="N209" s="316"/>
      <c r="FL209" s="266" t="s">
        <v>174</v>
      </c>
    </row>
    <row r="210" spans="1:169" customFormat="1" ht="16.5" x14ac:dyDescent="0.3">
      <c r="A210" s="317"/>
      <c r="B210" s="273"/>
      <c r="C210" s="269" t="s">
        <v>175</v>
      </c>
      <c r="D210" s="269"/>
      <c r="E210" s="269"/>
      <c r="F210" s="269"/>
      <c r="G210" s="269"/>
      <c r="H210" s="269"/>
      <c r="I210" s="269"/>
      <c r="J210" s="269"/>
      <c r="K210" s="269"/>
      <c r="L210" s="318">
        <v>655347.69999999995</v>
      </c>
      <c r="M210" s="319"/>
      <c r="N210" s="320">
        <v>6405236.4699999997</v>
      </c>
      <c r="O210" s="321"/>
      <c r="P210" s="321"/>
      <c r="Q210" s="321"/>
      <c r="FL210" s="266"/>
      <c r="FM210" s="271" t="s">
        <v>175</v>
      </c>
    </row>
    <row r="211" spans="1:169" customFormat="1" ht="16.5" x14ac:dyDescent="0.3">
      <c r="A211" s="317"/>
      <c r="B211" s="273"/>
      <c r="C211" s="269" t="s">
        <v>176</v>
      </c>
      <c r="D211" s="269"/>
      <c r="E211" s="269"/>
      <c r="F211" s="269"/>
      <c r="G211" s="269"/>
      <c r="H211" s="269"/>
      <c r="I211" s="269"/>
      <c r="J211" s="269"/>
      <c r="K211" s="269"/>
      <c r="L211" s="322"/>
      <c r="M211" s="319"/>
      <c r="N211" s="323"/>
      <c r="O211" s="321"/>
      <c r="P211" s="321"/>
      <c r="Q211" s="321"/>
      <c r="FL211" s="266"/>
      <c r="FM211" s="271" t="s">
        <v>176</v>
      </c>
    </row>
    <row r="212" spans="1:169" customFormat="1" ht="16.5" x14ac:dyDescent="0.3">
      <c r="A212" s="317"/>
      <c r="B212" s="273"/>
      <c r="C212" s="269" t="s">
        <v>177</v>
      </c>
      <c r="D212" s="269"/>
      <c r="E212" s="269"/>
      <c r="F212" s="269"/>
      <c r="G212" s="269"/>
      <c r="H212" s="269"/>
      <c r="I212" s="269"/>
      <c r="J212" s="269"/>
      <c r="K212" s="269"/>
      <c r="L212" s="318">
        <v>1173.8599999999999</v>
      </c>
      <c r="M212" s="319"/>
      <c r="N212" s="320">
        <v>65759.63</v>
      </c>
      <c r="O212" s="321"/>
      <c r="P212" s="321"/>
      <c r="Q212" s="321"/>
      <c r="FL212" s="266"/>
      <c r="FM212" s="271" t="s">
        <v>177</v>
      </c>
    </row>
    <row r="213" spans="1:169" customFormat="1" ht="16.5" x14ac:dyDescent="0.3">
      <c r="A213" s="317"/>
      <c r="B213" s="273"/>
      <c r="C213" s="269" t="s">
        <v>178</v>
      </c>
      <c r="D213" s="269"/>
      <c r="E213" s="269"/>
      <c r="F213" s="269"/>
      <c r="G213" s="269"/>
      <c r="H213" s="269"/>
      <c r="I213" s="269"/>
      <c r="J213" s="269"/>
      <c r="K213" s="269"/>
      <c r="L213" s="318">
        <v>15904.99</v>
      </c>
      <c r="M213" s="319"/>
      <c r="N213" s="320">
        <v>267044.78000000003</v>
      </c>
      <c r="O213" s="321"/>
      <c r="P213" s="321"/>
      <c r="Q213" s="321"/>
      <c r="FL213" s="266"/>
      <c r="FM213" s="271" t="s">
        <v>178</v>
      </c>
    </row>
    <row r="214" spans="1:169" customFormat="1" ht="16.5" x14ac:dyDescent="0.3">
      <c r="A214" s="317"/>
      <c r="B214" s="273"/>
      <c r="C214" s="269" t="s">
        <v>179</v>
      </c>
      <c r="D214" s="269"/>
      <c r="E214" s="269"/>
      <c r="F214" s="269"/>
      <c r="G214" s="269"/>
      <c r="H214" s="269"/>
      <c r="I214" s="269"/>
      <c r="J214" s="269"/>
      <c r="K214" s="269"/>
      <c r="L214" s="324">
        <v>488.34</v>
      </c>
      <c r="M214" s="319"/>
      <c r="N214" s="320">
        <v>27356.799999999999</v>
      </c>
      <c r="O214" s="321"/>
      <c r="P214" s="321"/>
      <c r="Q214" s="321"/>
      <c r="FL214" s="266"/>
      <c r="FM214" s="271" t="s">
        <v>179</v>
      </c>
    </row>
    <row r="215" spans="1:169" customFormat="1" ht="16.5" x14ac:dyDescent="0.3">
      <c r="A215" s="317"/>
      <c r="B215" s="273"/>
      <c r="C215" s="269" t="s">
        <v>180</v>
      </c>
      <c r="D215" s="269"/>
      <c r="E215" s="269"/>
      <c r="F215" s="269"/>
      <c r="G215" s="269"/>
      <c r="H215" s="269"/>
      <c r="I215" s="269"/>
      <c r="J215" s="269"/>
      <c r="K215" s="269"/>
      <c r="L215" s="318">
        <v>637926.09</v>
      </c>
      <c r="M215" s="319"/>
      <c r="N215" s="320">
        <v>6066677.1200000001</v>
      </c>
      <c r="O215" s="321"/>
      <c r="P215" s="321"/>
      <c r="Q215" s="321"/>
      <c r="FL215" s="266"/>
      <c r="FM215" s="271" t="s">
        <v>180</v>
      </c>
    </row>
    <row r="216" spans="1:169" customFormat="1" ht="16.5" x14ac:dyDescent="0.3">
      <c r="A216" s="317"/>
      <c r="B216" s="273"/>
      <c r="C216" s="269" t="s">
        <v>181</v>
      </c>
      <c r="D216" s="269"/>
      <c r="E216" s="269"/>
      <c r="F216" s="269"/>
      <c r="G216" s="269"/>
      <c r="H216" s="269"/>
      <c r="I216" s="269"/>
      <c r="J216" s="269"/>
      <c r="K216" s="269"/>
      <c r="L216" s="324">
        <v>342.76</v>
      </c>
      <c r="M216" s="319"/>
      <c r="N216" s="320">
        <v>5754.94</v>
      </c>
      <c r="O216" s="321"/>
      <c r="P216" s="321"/>
      <c r="Q216" s="321"/>
      <c r="FL216" s="266"/>
      <c r="FM216" s="271" t="s">
        <v>181</v>
      </c>
    </row>
    <row r="217" spans="1:169" customFormat="1" ht="16.5" x14ac:dyDescent="0.3">
      <c r="A217" s="317"/>
      <c r="B217" s="273"/>
      <c r="C217" s="269" t="s">
        <v>182</v>
      </c>
      <c r="D217" s="269"/>
      <c r="E217" s="269"/>
      <c r="F217" s="269"/>
      <c r="G217" s="269"/>
      <c r="H217" s="269"/>
      <c r="I217" s="269"/>
      <c r="J217" s="269"/>
      <c r="K217" s="269"/>
      <c r="L217" s="318">
        <v>658197.35</v>
      </c>
      <c r="M217" s="319"/>
      <c r="N217" s="320">
        <v>6564873.2400000002</v>
      </c>
      <c r="O217" s="321"/>
      <c r="P217" s="321"/>
      <c r="Q217" s="321"/>
      <c r="FL217" s="266"/>
      <c r="FM217" s="271" t="s">
        <v>182</v>
      </c>
    </row>
    <row r="218" spans="1:169" customFormat="1" ht="16.5" x14ac:dyDescent="0.3">
      <c r="A218" s="317"/>
      <c r="B218" s="273"/>
      <c r="C218" s="269" t="s">
        <v>183</v>
      </c>
      <c r="D218" s="269"/>
      <c r="E218" s="269"/>
      <c r="F218" s="269"/>
      <c r="G218" s="269"/>
      <c r="H218" s="269"/>
      <c r="I218" s="269"/>
      <c r="J218" s="269"/>
      <c r="K218" s="269"/>
      <c r="L218" s="318">
        <v>657854.59</v>
      </c>
      <c r="M218" s="319"/>
      <c r="N218" s="320">
        <v>6559118.2999999998</v>
      </c>
      <c r="O218" s="321"/>
      <c r="P218" s="321"/>
      <c r="Q218" s="321"/>
      <c r="FL218" s="266"/>
      <c r="FM218" s="271" t="s">
        <v>183</v>
      </c>
    </row>
    <row r="219" spans="1:169" customFormat="1" ht="16.5" x14ac:dyDescent="0.3">
      <c r="A219" s="317"/>
      <c r="B219" s="273"/>
      <c r="C219" s="269" t="s">
        <v>184</v>
      </c>
      <c r="D219" s="269"/>
      <c r="E219" s="269"/>
      <c r="F219" s="269"/>
      <c r="G219" s="269"/>
      <c r="H219" s="269"/>
      <c r="I219" s="269"/>
      <c r="J219" s="269"/>
      <c r="K219" s="269"/>
      <c r="L219" s="322"/>
      <c r="M219" s="319"/>
      <c r="N219" s="323"/>
      <c r="O219" s="321"/>
      <c r="P219" s="321"/>
      <c r="Q219" s="321"/>
      <c r="FL219" s="266"/>
      <c r="FM219" s="271" t="s">
        <v>184</v>
      </c>
    </row>
    <row r="220" spans="1:169" customFormat="1" ht="16.5" x14ac:dyDescent="0.3">
      <c r="A220" s="317"/>
      <c r="B220" s="273"/>
      <c r="C220" s="269" t="s">
        <v>185</v>
      </c>
      <c r="D220" s="269"/>
      <c r="E220" s="269"/>
      <c r="F220" s="269"/>
      <c r="G220" s="269"/>
      <c r="H220" s="269"/>
      <c r="I220" s="269"/>
      <c r="J220" s="269"/>
      <c r="K220" s="269"/>
      <c r="L220" s="318">
        <v>1173.8599999999999</v>
      </c>
      <c r="M220" s="319"/>
      <c r="N220" s="320">
        <v>65759.63</v>
      </c>
      <c r="O220" s="321"/>
      <c r="P220" s="321"/>
      <c r="Q220" s="321"/>
      <c r="FL220" s="266"/>
      <c r="FM220" s="271" t="s">
        <v>185</v>
      </c>
    </row>
    <row r="221" spans="1:169" customFormat="1" ht="16.5" x14ac:dyDescent="0.3">
      <c r="A221" s="317"/>
      <c r="B221" s="273"/>
      <c r="C221" s="269" t="s">
        <v>186</v>
      </c>
      <c r="D221" s="269"/>
      <c r="E221" s="269"/>
      <c r="F221" s="269"/>
      <c r="G221" s="269"/>
      <c r="H221" s="269"/>
      <c r="I221" s="269"/>
      <c r="J221" s="269"/>
      <c r="K221" s="269"/>
      <c r="L221" s="318">
        <v>15904.99</v>
      </c>
      <c r="M221" s="319"/>
      <c r="N221" s="320">
        <v>267044.78000000003</v>
      </c>
      <c r="O221" s="321"/>
      <c r="P221" s="321"/>
      <c r="Q221" s="321"/>
      <c r="FL221" s="266"/>
      <c r="FM221" s="271" t="s">
        <v>186</v>
      </c>
    </row>
    <row r="222" spans="1:169" customFormat="1" ht="16.5" x14ac:dyDescent="0.3">
      <c r="A222" s="317"/>
      <c r="B222" s="273"/>
      <c r="C222" s="269" t="s">
        <v>187</v>
      </c>
      <c r="D222" s="269"/>
      <c r="E222" s="269"/>
      <c r="F222" s="269"/>
      <c r="G222" s="269"/>
      <c r="H222" s="269"/>
      <c r="I222" s="269"/>
      <c r="J222" s="269"/>
      <c r="K222" s="269"/>
      <c r="L222" s="324">
        <v>488.34</v>
      </c>
      <c r="M222" s="319"/>
      <c r="N222" s="320">
        <v>27356.799999999999</v>
      </c>
      <c r="O222" s="321"/>
      <c r="P222" s="321"/>
      <c r="Q222" s="321"/>
      <c r="FL222" s="266"/>
      <c r="FM222" s="271" t="s">
        <v>187</v>
      </c>
    </row>
    <row r="223" spans="1:169" customFormat="1" ht="16.5" x14ac:dyDescent="0.3">
      <c r="A223" s="317"/>
      <c r="B223" s="273"/>
      <c r="C223" s="269" t="s">
        <v>188</v>
      </c>
      <c r="D223" s="269"/>
      <c r="E223" s="269"/>
      <c r="F223" s="269"/>
      <c r="G223" s="269"/>
      <c r="H223" s="269"/>
      <c r="I223" s="269"/>
      <c r="J223" s="269"/>
      <c r="K223" s="269"/>
      <c r="L223" s="318">
        <v>637926.09</v>
      </c>
      <c r="M223" s="319"/>
      <c r="N223" s="320">
        <v>6066677.1200000001</v>
      </c>
      <c r="O223" s="321"/>
      <c r="P223" s="321"/>
      <c r="Q223" s="321"/>
      <c r="FL223" s="266"/>
      <c r="FM223" s="271" t="s">
        <v>188</v>
      </c>
    </row>
    <row r="224" spans="1:169" customFormat="1" ht="16.5" x14ac:dyDescent="0.3">
      <c r="A224" s="317"/>
      <c r="B224" s="273"/>
      <c r="C224" s="269" t="s">
        <v>189</v>
      </c>
      <c r="D224" s="269"/>
      <c r="E224" s="269"/>
      <c r="F224" s="269"/>
      <c r="G224" s="269"/>
      <c r="H224" s="269"/>
      <c r="I224" s="269"/>
      <c r="J224" s="269"/>
      <c r="K224" s="269"/>
      <c r="L224" s="318">
        <v>1854.73</v>
      </c>
      <c r="M224" s="319"/>
      <c r="N224" s="320">
        <v>103901.42</v>
      </c>
      <c r="O224" s="321"/>
      <c r="P224" s="321"/>
      <c r="Q224" s="321"/>
      <c r="FL224" s="266"/>
      <c r="FM224" s="271" t="s">
        <v>189</v>
      </c>
    </row>
    <row r="225" spans="1:233" customFormat="1" ht="16.5" x14ac:dyDescent="0.3">
      <c r="A225" s="317"/>
      <c r="B225" s="273"/>
      <c r="C225" s="269" t="s">
        <v>190</v>
      </c>
      <c r="D225" s="269"/>
      <c r="E225" s="269"/>
      <c r="F225" s="269"/>
      <c r="G225" s="269"/>
      <c r="H225" s="269"/>
      <c r="I225" s="269"/>
      <c r="J225" s="269"/>
      <c r="K225" s="269"/>
      <c r="L225" s="324">
        <v>994.92</v>
      </c>
      <c r="M225" s="319"/>
      <c r="N225" s="320">
        <v>55735.35</v>
      </c>
      <c r="O225" s="321"/>
      <c r="P225" s="321"/>
      <c r="Q225" s="321"/>
      <c r="FL225" s="266"/>
      <c r="FM225" s="271" t="s">
        <v>190</v>
      </c>
    </row>
    <row r="226" spans="1:233" customFormat="1" ht="16.5" x14ac:dyDescent="0.3">
      <c r="A226" s="317"/>
      <c r="B226" s="273"/>
      <c r="C226" s="269" t="s">
        <v>191</v>
      </c>
      <c r="D226" s="269"/>
      <c r="E226" s="269"/>
      <c r="F226" s="269"/>
      <c r="G226" s="269"/>
      <c r="H226" s="269"/>
      <c r="I226" s="269"/>
      <c r="J226" s="269"/>
      <c r="K226" s="269"/>
      <c r="L226" s="324">
        <v>342.76</v>
      </c>
      <c r="M226" s="319"/>
      <c r="N226" s="320">
        <v>5754.94</v>
      </c>
      <c r="O226" s="321"/>
      <c r="P226" s="321"/>
      <c r="Q226" s="321"/>
      <c r="FL226" s="266"/>
      <c r="FM226" s="271" t="s">
        <v>191</v>
      </c>
    </row>
    <row r="227" spans="1:233" customFormat="1" ht="16.5" x14ac:dyDescent="0.3">
      <c r="A227" s="317"/>
      <c r="B227" s="273"/>
      <c r="C227" s="269" t="s">
        <v>192</v>
      </c>
      <c r="D227" s="269"/>
      <c r="E227" s="269"/>
      <c r="F227" s="269"/>
      <c r="G227" s="269"/>
      <c r="H227" s="269"/>
      <c r="I227" s="269"/>
      <c r="J227" s="269"/>
      <c r="K227" s="269"/>
      <c r="L227" s="318">
        <v>1662.2</v>
      </c>
      <c r="M227" s="319"/>
      <c r="N227" s="320">
        <v>93116.43</v>
      </c>
      <c r="O227" s="321"/>
      <c r="P227" s="321"/>
      <c r="Q227" s="321"/>
      <c r="FL227" s="266"/>
      <c r="FM227" s="271" t="s">
        <v>192</v>
      </c>
    </row>
    <row r="228" spans="1:233" customFormat="1" ht="16.5" x14ac:dyDescent="0.3">
      <c r="A228" s="317"/>
      <c r="B228" s="273"/>
      <c r="C228" s="269" t="s">
        <v>193</v>
      </c>
      <c r="D228" s="269"/>
      <c r="E228" s="269"/>
      <c r="F228" s="269"/>
      <c r="G228" s="269"/>
      <c r="H228" s="269"/>
      <c r="I228" s="269"/>
      <c r="J228" s="269"/>
      <c r="K228" s="269"/>
      <c r="L228" s="318">
        <v>1854.73</v>
      </c>
      <c r="M228" s="319"/>
      <c r="N228" s="320">
        <v>103901.42</v>
      </c>
      <c r="O228" s="321"/>
      <c r="P228" s="321"/>
      <c r="Q228" s="321"/>
      <c r="FL228" s="266"/>
      <c r="FM228" s="271" t="s">
        <v>193</v>
      </c>
    </row>
    <row r="229" spans="1:233" customFormat="1" ht="16.5" x14ac:dyDescent="0.3">
      <c r="A229" s="317"/>
      <c r="B229" s="273"/>
      <c r="C229" s="269" t="s">
        <v>194</v>
      </c>
      <c r="D229" s="269"/>
      <c r="E229" s="269"/>
      <c r="F229" s="269"/>
      <c r="G229" s="269"/>
      <c r="H229" s="269"/>
      <c r="I229" s="269"/>
      <c r="J229" s="269"/>
      <c r="K229" s="269"/>
      <c r="L229" s="324">
        <v>994.92</v>
      </c>
      <c r="M229" s="319"/>
      <c r="N229" s="320">
        <v>55735.35</v>
      </c>
      <c r="O229" s="321"/>
      <c r="P229" s="321"/>
      <c r="Q229" s="321"/>
      <c r="FL229" s="266"/>
      <c r="FM229" s="271" t="s">
        <v>194</v>
      </c>
    </row>
    <row r="230" spans="1:233" customFormat="1" ht="16.5" x14ac:dyDescent="0.3">
      <c r="A230" s="317"/>
      <c r="B230" s="273"/>
      <c r="C230" s="269" t="s">
        <v>195</v>
      </c>
      <c r="D230" s="269"/>
      <c r="E230" s="269"/>
      <c r="F230" s="269"/>
      <c r="G230" s="269"/>
      <c r="H230" s="269"/>
      <c r="I230" s="269"/>
      <c r="J230" s="269"/>
      <c r="K230" s="269"/>
      <c r="L230" s="318">
        <v>144803.42000000001</v>
      </c>
      <c r="M230" s="319"/>
      <c r="N230" s="320">
        <v>1444272.11</v>
      </c>
      <c r="O230" s="321"/>
      <c r="P230" s="321"/>
      <c r="Q230" s="321"/>
      <c r="FL230" s="266"/>
      <c r="FN230" s="271" t="s">
        <v>195</v>
      </c>
    </row>
    <row r="231" spans="1:233" customFormat="1" ht="16.5" x14ac:dyDescent="0.3">
      <c r="A231" s="317"/>
      <c r="B231" s="325"/>
      <c r="C231" s="326" t="s">
        <v>196</v>
      </c>
      <c r="D231" s="326"/>
      <c r="E231" s="326"/>
      <c r="F231" s="326"/>
      <c r="G231" s="326"/>
      <c r="H231" s="326"/>
      <c r="I231" s="326"/>
      <c r="J231" s="326"/>
      <c r="K231" s="326"/>
      <c r="L231" s="327">
        <v>803000.77</v>
      </c>
      <c r="M231" s="328"/>
      <c r="N231" s="329">
        <v>8009145.3499999996</v>
      </c>
      <c r="O231" s="321"/>
      <c r="P231" s="321"/>
      <c r="Q231" s="321"/>
      <c r="FL231" s="266"/>
      <c r="FO231" s="266" t="s">
        <v>196</v>
      </c>
    </row>
    <row r="232" spans="1:233" customFormat="1" ht="1.5" customHeight="1" x14ac:dyDescent="0.25">
      <c r="B232" s="309"/>
      <c r="C232" s="266"/>
      <c r="D232" s="266"/>
      <c r="E232" s="266"/>
      <c r="F232" s="266"/>
      <c r="G232" s="266"/>
      <c r="H232" s="266"/>
      <c r="I232" s="266"/>
      <c r="J232" s="266"/>
      <c r="K232" s="266"/>
      <c r="L232" s="327"/>
      <c r="M232" s="330"/>
      <c r="N232" s="331"/>
    </row>
    <row r="233" spans="1:233" customFormat="1" ht="26.25" customHeight="1" x14ac:dyDescent="0.25">
      <c r="A233" s="332"/>
      <c r="B233" s="333"/>
      <c r="C233" s="333"/>
      <c r="D233" s="333"/>
      <c r="E233" s="333"/>
      <c r="F233" s="333"/>
      <c r="G233" s="333"/>
      <c r="H233" s="333"/>
      <c r="I233" s="333"/>
      <c r="J233" s="333"/>
      <c r="K233" s="333"/>
      <c r="L233" s="333"/>
      <c r="M233" s="333"/>
      <c r="N233" s="333"/>
    </row>
    <row r="234" spans="1:233" s="227" customFormat="1" ht="15" x14ac:dyDescent="0.25">
      <c r="A234" s="196"/>
      <c r="B234" s="334" t="s">
        <v>197</v>
      </c>
      <c r="C234" s="335"/>
      <c r="D234" s="335"/>
      <c r="E234" s="335"/>
      <c r="F234" s="335"/>
      <c r="G234" s="335"/>
      <c r="H234" s="336"/>
      <c r="I234" s="336"/>
      <c r="J234" s="336"/>
      <c r="K234" s="336"/>
      <c r="L234" s="336"/>
      <c r="M234"/>
      <c r="N234"/>
      <c r="O234"/>
      <c r="P234"/>
      <c r="Q234"/>
      <c r="R234"/>
      <c r="S234"/>
      <c r="T234"/>
      <c r="U234"/>
      <c r="V234"/>
      <c r="W234"/>
      <c r="X234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7"/>
      <c r="AP234" s="207"/>
      <c r="AQ234" s="207"/>
      <c r="AR234" s="207"/>
      <c r="AS234" s="207"/>
      <c r="AT234" s="207"/>
      <c r="AU234" s="200"/>
      <c r="AV234" s="200"/>
      <c r="AW234" s="200"/>
      <c r="AX234" s="200"/>
      <c r="AY234" s="200"/>
      <c r="AZ234" s="200"/>
      <c r="BA234" s="200"/>
      <c r="BB234" s="200"/>
      <c r="BC234" s="207"/>
      <c r="BD234" s="207"/>
      <c r="BE234" s="207"/>
      <c r="BF234" s="207"/>
      <c r="BG234" s="207"/>
      <c r="BH234" s="207"/>
      <c r="BI234" s="200"/>
      <c r="BJ234" s="200"/>
      <c r="BK234" s="200"/>
      <c r="BL234" s="200"/>
      <c r="BM234" s="200"/>
      <c r="BN234" s="200"/>
      <c r="BO234" s="200"/>
      <c r="BP234" s="200"/>
      <c r="BQ234" s="207"/>
      <c r="BR234" s="207"/>
      <c r="BS234" s="207"/>
      <c r="BT234" s="207"/>
      <c r="BU234" s="207"/>
      <c r="BV234" s="207"/>
      <c r="BW234" s="200"/>
      <c r="BX234" s="200"/>
      <c r="BY234" s="200"/>
      <c r="BZ234" s="200"/>
      <c r="CA234" s="200"/>
      <c r="CB234" s="200"/>
      <c r="CC234" s="200"/>
      <c r="CD234" s="200"/>
      <c r="CE234" s="207"/>
      <c r="CF234" s="207"/>
      <c r="CG234" s="207"/>
      <c r="CH234" s="207"/>
      <c r="CI234" s="207"/>
      <c r="CJ234" s="207"/>
      <c r="CK234" s="200"/>
      <c r="CL234" s="200"/>
      <c r="CM234" s="200"/>
      <c r="CN234" s="200"/>
      <c r="CO234" s="200"/>
      <c r="CP234" s="200"/>
      <c r="CQ234" s="200"/>
      <c r="CR234" s="200"/>
      <c r="CS234" s="207"/>
      <c r="CT234" s="207"/>
      <c r="CU234" s="207"/>
      <c r="CV234" s="207"/>
      <c r="CW234" s="207"/>
      <c r="CX234" s="207"/>
      <c r="CY234" s="200"/>
      <c r="CZ234" s="200"/>
      <c r="DA234" s="200"/>
      <c r="DB234" s="200"/>
      <c r="DC234" s="200"/>
      <c r="DD234" s="200"/>
      <c r="DE234" s="200"/>
      <c r="DF234" s="200"/>
      <c r="DG234" s="213"/>
      <c r="DH234" s="213"/>
      <c r="DI234" s="213"/>
      <c r="DJ234" s="213"/>
      <c r="DK234" s="213"/>
      <c r="DL234" s="213"/>
      <c r="DM234" s="213"/>
      <c r="DN234" s="213"/>
      <c r="DO234" s="213"/>
      <c r="DP234" s="213"/>
      <c r="DQ234" s="213"/>
      <c r="DR234" s="213"/>
      <c r="DS234" s="213"/>
      <c r="DT234" s="213"/>
      <c r="DU234" s="213"/>
      <c r="DV234" s="213"/>
      <c r="DW234" s="213"/>
      <c r="DX234" s="213"/>
      <c r="DY234" s="213"/>
      <c r="DZ234" s="213"/>
      <c r="EA234" s="213"/>
      <c r="EB234" s="213"/>
      <c r="EC234" s="213"/>
      <c r="ED234" s="213"/>
      <c r="EE234" s="213"/>
      <c r="EF234" s="213"/>
      <c r="EG234" s="213"/>
      <c r="EH234" s="213"/>
      <c r="EI234" s="213"/>
      <c r="EJ234" s="213"/>
      <c r="EK234" s="213"/>
      <c r="EL234" s="213"/>
      <c r="EM234" s="213"/>
      <c r="EN234" s="213"/>
      <c r="EO234" s="213"/>
      <c r="EP234" s="213"/>
      <c r="EQ234" s="213"/>
      <c r="ER234" s="213"/>
      <c r="ES234" s="213"/>
      <c r="ET234" s="213"/>
      <c r="EU234" s="213"/>
      <c r="EV234" s="213"/>
      <c r="EW234" s="206"/>
      <c r="EX234" s="206"/>
      <c r="EY234" s="206"/>
      <c r="EZ234" s="337"/>
      <c r="FA234" s="337"/>
      <c r="FB234" s="207"/>
      <c r="FC234" s="207"/>
      <c r="FD234" s="207"/>
      <c r="FE234" s="207"/>
      <c r="FF234" s="207"/>
      <c r="FG234" s="207"/>
      <c r="FH234" s="207"/>
      <c r="FI234" s="207"/>
      <c r="FJ234" s="207"/>
      <c r="FK234" s="207"/>
      <c r="FL234" s="207"/>
      <c r="FM234" s="207"/>
      <c r="FN234" s="207"/>
      <c r="FO234" s="207"/>
      <c r="FP234" s="338" t="s">
        <v>4</v>
      </c>
      <c r="FQ234" s="338" t="s">
        <v>4</v>
      </c>
      <c r="FR234" s="338" t="s">
        <v>4</v>
      </c>
      <c r="FS234" s="338" t="s">
        <v>4</v>
      </c>
      <c r="FT234" s="338" t="s">
        <v>4</v>
      </c>
      <c r="FU234" s="339" t="s">
        <v>4</v>
      </c>
      <c r="FV234" s="339" t="s">
        <v>4</v>
      </c>
      <c r="FW234" s="339" t="s">
        <v>4</v>
      </c>
      <c r="FX234" s="339" t="s">
        <v>4</v>
      </c>
      <c r="FY234" s="339" t="s">
        <v>4</v>
      </c>
      <c r="FZ234" s="338"/>
      <c r="GA234" s="338"/>
      <c r="GB234" s="338"/>
      <c r="GC234" s="338"/>
      <c r="GD234" s="338"/>
      <c r="GE234" s="339"/>
      <c r="GF234" s="339"/>
      <c r="GG234" s="339"/>
      <c r="GH234" s="339"/>
      <c r="GI234" s="339"/>
      <c r="GJ234" s="207"/>
      <c r="GK234" s="207"/>
      <c r="GL234" s="207"/>
      <c r="GM234" s="207"/>
      <c r="GN234" s="207"/>
      <c r="GO234" s="207"/>
      <c r="GP234" s="207"/>
      <c r="GQ234" s="207"/>
      <c r="GR234" s="207"/>
      <c r="GS234" s="207"/>
      <c r="GT234" s="207"/>
      <c r="GU234" s="207"/>
      <c r="GV234" s="207"/>
      <c r="GW234" s="207"/>
      <c r="GX234" s="207"/>
      <c r="GY234" s="207"/>
      <c r="GZ234" s="207"/>
      <c r="HA234" s="207"/>
      <c r="HB234" s="207"/>
      <c r="HC234" s="207"/>
      <c r="HD234" s="207"/>
      <c r="HE234" s="207"/>
      <c r="HF234" s="207"/>
      <c r="HG234" s="207"/>
      <c r="HH234" s="207"/>
      <c r="HI234" s="207"/>
      <c r="HJ234" s="207"/>
      <c r="HK234" s="207"/>
      <c r="HL234" s="207"/>
      <c r="HM234" s="207"/>
      <c r="HN234" s="207"/>
      <c r="HO234" s="207"/>
      <c r="HP234" s="207"/>
      <c r="HQ234" s="207"/>
      <c r="HR234" s="207"/>
      <c r="HS234" s="207"/>
      <c r="HT234" s="207"/>
      <c r="HU234" s="207"/>
      <c r="HV234" s="207"/>
      <c r="HW234" s="207"/>
      <c r="HX234" s="207"/>
      <c r="HY234" s="207"/>
    </row>
    <row r="235" spans="1:233" s="341" customFormat="1" ht="16.5" customHeight="1" x14ac:dyDescent="0.25">
      <c r="A235" s="198"/>
      <c r="B235" s="334"/>
      <c r="C235" s="340" t="s">
        <v>198</v>
      </c>
      <c r="D235" s="340"/>
      <c r="E235" s="340"/>
      <c r="F235" s="340"/>
      <c r="G235" s="340"/>
      <c r="H235" s="340"/>
      <c r="I235" s="340"/>
      <c r="J235" s="340"/>
      <c r="K235" s="340"/>
      <c r="L235" s="340"/>
      <c r="Y235" s="207"/>
      <c r="Z235" s="207"/>
      <c r="AA235" s="207"/>
      <c r="AB235" s="207"/>
      <c r="AC235" s="207"/>
      <c r="AD235" s="207"/>
      <c r="AE235" s="207"/>
      <c r="AF235" s="207"/>
      <c r="AG235" s="207"/>
      <c r="AH235" s="207"/>
      <c r="AI235" s="207"/>
      <c r="AJ235" s="207"/>
      <c r="AK235" s="207"/>
      <c r="AL235" s="207"/>
      <c r="AM235" s="207"/>
      <c r="AN235" s="207"/>
      <c r="AO235" s="207"/>
      <c r="AP235" s="207"/>
      <c r="AQ235" s="207"/>
      <c r="AR235" s="207"/>
      <c r="AS235" s="207"/>
      <c r="AT235" s="207"/>
      <c r="AU235" s="207"/>
      <c r="AV235" s="207"/>
      <c r="AW235" s="207"/>
      <c r="AX235" s="207"/>
      <c r="AY235" s="207"/>
      <c r="AZ235" s="207"/>
      <c r="BA235" s="207"/>
      <c r="BB235" s="207"/>
      <c r="BC235" s="207"/>
      <c r="BD235" s="207"/>
      <c r="BE235" s="207"/>
      <c r="BF235" s="207"/>
      <c r="BG235" s="207"/>
      <c r="BH235" s="207"/>
      <c r="BI235" s="207"/>
      <c r="BJ235" s="207"/>
      <c r="BK235" s="207"/>
      <c r="BL235" s="207"/>
      <c r="BM235" s="207"/>
      <c r="BN235" s="207"/>
      <c r="BO235" s="207"/>
      <c r="BP235" s="207"/>
      <c r="BQ235" s="207"/>
      <c r="BR235" s="207"/>
      <c r="BS235" s="207"/>
      <c r="BT235" s="207"/>
      <c r="BU235" s="207"/>
      <c r="BV235" s="207"/>
      <c r="BW235" s="207"/>
      <c r="BX235" s="207"/>
      <c r="BY235" s="207"/>
      <c r="BZ235" s="207"/>
      <c r="CA235" s="207"/>
      <c r="CB235" s="207"/>
      <c r="CC235" s="207"/>
      <c r="CD235" s="207"/>
      <c r="CE235" s="207"/>
      <c r="CF235" s="207"/>
      <c r="CG235" s="207"/>
      <c r="CH235" s="207"/>
      <c r="CI235" s="207"/>
      <c r="CJ235" s="207"/>
      <c r="CK235" s="207"/>
      <c r="CL235" s="207"/>
      <c r="CM235" s="207"/>
      <c r="CN235" s="207"/>
      <c r="CO235" s="207"/>
      <c r="CP235" s="207"/>
      <c r="CQ235" s="207"/>
      <c r="CR235" s="207"/>
      <c r="CS235" s="207"/>
      <c r="CT235" s="207"/>
      <c r="CU235" s="207"/>
      <c r="CV235" s="207"/>
      <c r="CW235" s="207"/>
      <c r="CX235" s="207"/>
      <c r="CY235" s="207"/>
      <c r="CZ235" s="207"/>
      <c r="DA235" s="207"/>
      <c r="DB235" s="207"/>
      <c r="DC235" s="207"/>
      <c r="DD235" s="207"/>
      <c r="DE235" s="207"/>
      <c r="DF235" s="207"/>
      <c r="DG235" s="342"/>
      <c r="DH235" s="342"/>
      <c r="DI235" s="342"/>
      <c r="DJ235" s="342"/>
      <c r="DK235" s="342"/>
      <c r="DL235" s="342"/>
      <c r="DM235" s="342"/>
      <c r="DN235" s="342"/>
      <c r="DO235" s="342"/>
      <c r="DP235" s="342"/>
      <c r="DQ235" s="342"/>
      <c r="DR235" s="342"/>
      <c r="DS235" s="342"/>
      <c r="DT235" s="342"/>
      <c r="DU235" s="342"/>
      <c r="DV235" s="342"/>
      <c r="DW235" s="342"/>
      <c r="DX235" s="342"/>
      <c r="DY235" s="342"/>
      <c r="DZ235" s="342"/>
      <c r="EA235" s="342"/>
      <c r="EB235" s="342"/>
      <c r="EC235" s="342"/>
      <c r="ED235" s="342"/>
      <c r="EE235" s="342"/>
      <c r="EF235" s="342"/>
      <c r="EG235" s="342"/>
      <c r="EH235" s="342"/>
      <c r="EI235" s="342"/>
      <c r="EJ235" s="342"/>
      <c r="EK235" s="342"/>
      <c r="EL235" s="342"/>
      <c r="EM235" s="342"/>
      <c r="EN235" s="342"/>
      <c r="EO235" s="342"/>
      <c r="EP235" s="342"/>
      <c r="EQ235" s="342"/>
      <c r="ER235" s="342"/>
      <c r="ES235" s="342"/>
      <c r="ET235" s="342"/>
      <c r="EU235" s="342"/>
      <c r="EV235" s="342"/>
      <c r="EW235" s="338"/>
      <c r="EX235" s="338"/>
      <c r="EY235" s="338"/>
      <c r="EZ235" s="337"/>
      <c r="FA235" s="337"/>
      <c r="FB235" s="207"/>
      <c r="FC235" s="207"/>
      <c r="FD235" s="207"/>
      <c r="FE235" s="207"/>
      <c r="FF235" s="207"/>
      <c r="FG235" s="207"/>
      <c r="FH235" s="207"/>
      <c r="FI235" s="207"/>
      <c r="FJ235" s="207"/>
      <c r="FK235" s="207"/>
      <c r="FL235" s="207"/>
      <c r="FM235" s="207"/>
      <c r="FN235" s="207"/>
      <c r="FO235" s="207"/>
      <c r="FP235" s="338"/>
      <c r="FQ235" s="338"/>
      <c r="FR235" s="338"/>
      <c r="FS235" s="338"/>
      <c r="FT235" s="338"/>
      <c r="FU235" s="339"/>
      <c r="FV235" s="339"/>
      <c r="FW235" s="339"/>
      <c r="FX235" s="339"/>
      <c r="FY235" s="339"/>
      <c r="FZ235" s="338"/>
      <c r="GA235" s="338"/>
      <c r="GB235" s="338"/>
      <c r="GC235" s="338"/>
      <c r="GD235" s="338"/>
      <c r="GE235" s="339"/>
      <c r="GF235" s="339"/>
      <c r="GG235" s="339"/>
      <c r="GH235" s="339"/>
      <c r="GI235" s="339"/>
      <c r="GJ235" s="207"/>
      <c r="GK235" s="207"/>
      <c r="GL235" s="207"/>
      <c r="GM235" s="207"/>
      <c r="GN235" s="207"/>
      <c r="GO235" s="207"/>
      <c r="GP235" s="207"/>
      <c r="GQ235" s="207"/>
      <c r="GR235" s="207"/>
      <c r="GS235" s="207"/>
      <c r="GT235" s="207"/>
      <c r="GU235" s="207"/>
      <c r="GV235" s="207"/>
      <c r="GW235" s="207"/>
      <c r="GX235" s="207"/>
      <c r="GY235" s="207"/>
      <c r="GZ235" s="207"/>
      <c r="HA235" s="207"/>
      <c r="HB235" s="207"/>
      <c r="HC235" s="207"/>
      <c r="HD235" s="207"/>
      <c r="HE235" s="207"/>
      <c r="HF235" s="207"/>
      <c r="HG235" s="207"/>
      <c r="HH235" s="207"/>
      <c r="HI235" s="207"/>
      <c r="HJ235" s="207"/>
      <c r="HK235" s="207"/>
      <c r="HL235" s="207"/>
      <c r="HM235" s="207"/>
      <c r="HN235" s="207"/>
      <c r="HO235" s="207"/>
      <c r="HP235" s="207"/>
      <c r="HQ235" s="207"/>
      <c r="HR235" s="207"/>
      <c r="HS235" s="207"/>
      <c r="HT235" s="207"/>
      <c r="HU235" s="207"/>
      <c r="HV235" s="207"/>
      <c r="HW235" s="207"/>
      <c r="HX235" s="207"/>
      <c r="HY235" s="207"/>
    </row>
    <row r="236" spans="1:233" s="227" customFormat="1" ht="15" x14ac:dyDescent="0.25">
      <c r="A236" s="196"/>
      <c r="B236" s="334" t="s">
        <v>199</v>
      </c>
      <c r="C236" s="335"/>
      <c r="D236" s="335"/>
      <c r="E236" s="335"/>
      <c r="F236" s="335"/>
      <c r="G236" s="335"/>
      <c r="H236" s="336"/>
      <c r="I236" s="336"/>
      <c r="J236" s="336"/>
      <c r="K236" s="336"/>
      <c r="L236" s="336"/>
      <c r="M236"/>
      <c r="N236"/>
      <c r="O236"/>
      <c r="P236"/>
      <c r="Q236"/>
      <c r="R236"/>
      <c r="S236"/>
      <c r="T236"/>
      <c r="U236"/>
      <c r="V236"/>
      <c r="W236"/>
      <c r="X236"/>
      <c r="Y236" s="200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00"/>
      <c r="AK236" s="200"/>
      <c r="AL236" s="200"/>
      <c r="AM236" s="200"/>
      <c r="AN236" s="200"/>
      <c r="AO236" s="207"/>
      <c r="AP236" s="207"/>
      <c r="AQ236" s="207"/>
      <c r="AR236" s="207"/>
      <c r="AS236" s="207"/>
      <c r="AT236" s="207"/>
      <c r="AU236" s="200"/>
      <c r="AV236" s="200"/>
      <c r="AW236" s="200"/>
      <c r="AX236" s="200"/>
      <c r="AY236" s="200"/>
      <c r="AZ236" s="200"/>
      <c r="BA236" s="200"/>
      <c r="BB236" s="200"/>
      <c r="BC236" s="207"/>
      <c r="BD236" s="207"/>
      <c r="BE236" s="207"/>
      <c r="BF236" s="207"/>
      <c r="BG236" s="207"/>
      <c r="BH236" s="207"/>
      <c r="BI236" s="200"/>
      <c r="BJ236" s="200"/>
      <c r="BK236" s="200"/>
      <c r="BL236" s="200"/>
      <c r="BM236" s="200"/>
      <c r="BN236" s="200"/>
      <c r="BO236" s="200"/>
      <c r="BP236" s="200"/>
      <c r="BQ236" s="207"/>
      <c r="BR236" s="207"/>
      <c r="BS236" s="207"/>
      <c r="BT236" s="207"/>
      <c r="BU236" s="207"/>
      <c r="BV236" s="207"/>
      <c r="BW236" s="200"/>
      <c r="BX236" s="200"/>
      <c r="BY236" s="200"/>
      <c r="BZ236" s="200"/>
      <c r="CA236" s="200"/>
      <c r="CB236" s="200"/>
      <c r="CC236" s="200"/>
      <c r="CD236" s="200"/>
      <c r="CE236" s="207"/>
      <c r="CF236" s="207"/>
      <c r="CG236" s="207"/>
      <c r="CH236" s="207"/>
      <c r="CI236" s="207"/>
      <c r="CJ236" s="207"/>
      <c r="CK236" s="200"/>
      <c r="CL236" s="200"/>
      <c r="CM236" s="200"/>
      <c r="CN236" s="200"/>
      <c r="CO236" s="200"/>
      <c r="CP236" s="200"/>
      <c r="CQ236" s="200"/>
      <c r="CR236" s="200"/>
      <c r="CS236" s="207"/>
      <c r="CT236" s="207"/>
      <c r="CU236" s="207"/>
      <c r="CV236" s="207"/>
      <c r="CW236" s="207"/>
      <c r="CX236" s="207"/>
      <c r="CY236" s="200"/>
      <c r="CZ236" s="200"/>
      <c r="DA236" s="200"/>
      <c r="DB236" s="200"/>
      <c r="DC236" s="200"/>
      <c r="DD236" s="200"/>
      <c r="DE236" s="200"/>
      <c r="DF236" s="200"/>
      <c r="DG236" s="213"/>
      <c r="DH236" s="213"/>
      <c r="DI236" s="213"/>
      <c r="DJ236" s="213"/>
      <c r="DK236" s="213"/>
      <c r="DL236" s="213"/>
      <c r="DM236" s="213"/>
      <c r="DN236" s="213"/>
      <c r="DO236" s="213"/>
      <c r="DP236" s="213"/>
      <c r="DQ236" s="213"/>
      <c r="DR236" s="213"/>
      <c r="DS236" s="213"/>
      <c r="DT236" s="213"/>
      <c r="DU236" s="213"/>
      <c r="DV236" s="213"/>
      <c r="DW236" s="213"/>
      <c r="DX236" s="213"/>
      <c r="DY236" s="213"/>
      <c r="DZ236" s="213"/>
      <c r="EA236" s="213"/>
      <c r="EB236" s="213"/>
      <c r="EC236" s="213"/>
      <c r="ED236" s="213"/>
      <c r="EE236" s="213"/>
      <c r="EF236" s="213"/>
      <c r="EG236" s="213"/>
      <c r="EH236" s="213"/>
      <c r="EI236" s="213"/>
      <c r="EJ236" s="213"/>
      <c r="EK236" s="213"/>
      <c r="EL236" s="213"/>
      <c r="EM236" s="213"/>
      <c r="EN236" s="213"/>
      <c r="EO236" s="213"/>
      <c r="EP236" s="213"/>
      <c r="EQ236" s="213"/>
      <c r="ER236" s="213"/>
      <c r="ES236" s="213"/>
      <c r="ET236" s="213"/>
      <c r="EU236" s="213"/>
      <c r="EV236" s="213"/>
      <c r="EW236" s="206"/>
      <c r="EX236" s="206"/>
      <c r="EY236" s="206"/>
      <c r="EZ236" s="337"/>
      <c r="FA236" s="337"/>
      <c r="FB236" s="207"/>
      <c r="FC236" s="207"/>
      <c r="FD236" s="207"/>
      <c r="FE236" s="207"/>
      <c r="FF236" s="207"/>
      <c r="FG236" s="207"/>
      <c r="FH236" s="207"/>
      <c r="FI236" s="207"/>
      <c r="FJ236" s="207"/>
      <c r="FK236" s="207"/>
      <c r="FL236" s="207"/>
      <c r="FM236" s="207"/>
      <c r="FN236" s="207"/>
      <c r="FO236" s="207"/>
      <c r="FP236" s="338"/>
      <c r="FQ236" s="338"/>
      <c r="FR236" s="338"/>
      <c r="FS236" s="338"/>
      <c r="FT236" s="338"/>
      <c r="FU236" s="339"/>
      <c r="FV236" s="339"/>
      <c r="FW236" s="339"/>
      <c r="FX236" s="339"/>
      <c r="FY236" s="339"/>
      <c r="FZ236" s="338" t="s">
        <v>4</v>
      </c>
      <c r="GA236" s="338" t="s">
        <v>4</v>
      </c>
      <c r="GB236" s="338" t="s">
        <v>4</v>
      </c>
      <c r="GC236" s="338" t="s">
        <v>4</v>
      </c>
      <c r="GD236" s="338" t="s">
        <v>4</v>
      </c>
      <c r="GE236" s="339" t="s">
        <v>4</v>
      </c>
      <c r="GF236" s="339" t="s">
        <v>4</v>
      </c>
      <c r="GG236" s="339" t="s">
        <v>4</v>
      </c>
      <c r="GH236" s="339" t="s">
        <v>4</v>
      </c>
      <c r="GI236" s="339" t="s">
        <v>4</v>
      </c>
      <c r="GJ236" s="207"/>
      <c r="GK236" s="207"/>
      <c r="GL236" s="207"/>
      <c r="GM236" s="207"/>
      <c r="GN236" s="207"/>
      <c r="GO236" s="207"/>
      <c r="GP236" s="207"/>
      <c r="GQ236" s="207"/>
      <c r="GR236" s="207"/>
      <c r="GS236" s="207"/>
      <c r="GT236" s="207"/>
      <c r="GU236" s="207"/>
      <c r="GV236" s="207"/>
      <c r="GW236" s="207"/>
      <c r="GX236" s="207"/>
      <c r="GY236" s="207"/>
      <c r="GZ236" s="207"/>
      <c r="HA236" s="207"/>
      <c r="HB236" s="207"/>
      <c r="HC236" s="207"/>
      <c r="HD236" s="207"/>
      <c r="HE236" s="207"/>
      <c r="HF236" s="207"/>
      <c r="HG236" s="207"/>
      <c r="HH236" s="207"/>
      <c r="HI236" s="207"/>
      <c r="HJ236" s="207"/>
      <c r="HK236" s="207"/>
      <c r="HL236" s="207"/>
      <c r="HM236" s="207"/>
      <c r="HN236" s="207"/>
      <c r="HO236" s="207"/>
      <c r="HP236" s="207"/>
      <c r="HQ236" s="207"/>
      <c r="HR236" s="207"/>
      <c r="HS236" s="207"/>
      <c r="HT236" s="207"/>
      <c r="HU236" s="207"/>
      <c r="HV236" s="207"/>
      <c r="HW236" s="207"/>
      <c r="HX236" s="207"/>
      <c r="HY236" s="207"/>
    </row>
    <row r="237" spans="1:233" s="341" customFormat="1" ht="16.5" customHeight="1" x14ac:dyDescent="0.25">
      <c r="A237" s="198"/>
      <c r="C237" s="340" t="s">
        <v>198</v>
      </c>
      <c r="D237" s="340"/>
      <c r="E237" s="340"/>
      <c r="F237" s="340"/>
      <c r="G237" s="340"/>
      <c r="H237" s="340"/>
      <c r="I237" s="340"/>
      <c r="J237" s="340"/>
      <c r="K237" s="340"/>
      <c r="L237" s="340"/>
      <c r="Y237" s="207"/>
      <c r="Z237" s="207"/>
      <c r="AA237" s="207"/>
      <c r="AB237" s="207"/>
      <c r="AC237" s="207"/>
      <c r="AD237" s="207"/>
      <c r="AE237" s="207"/>
      <c r="AF237" s="207"/>
      <c r="AG237" s="207"/>
      <c r="AH237" s="207"/>
      <c r="AI237" s="207"/>
      <c r="AJ237" s="207"/>
      <c r="AK237" s="207"/>
      <c r="AL237" s="207"/>
      <c r="AM237" s="207"/>
      <c r="AN237" s="207"/>
      <c r="AO237" s="207"/>
      <c r="AP237" s="207"/>
      <c r="AQ237" s="207"/>
      <c r="AR237" s="207"/>
      <c r="AS237" s="207"/>
      <c r="AT237" s="207"/>
      <c r="AU237" s="207"/>
      <c r="AV237" s="207"/>
      <c r="AW237" s="207"/>
      <c r="AX237" s="207"/>
      <c r="AY237" s="207"/>
      <c r="AZ237" s="207"/>
      <c r="BA237" s="207"/>
      <c r="BB237" s="207"/>
      <c r="BC237" s="207"/>
      <c r="BD237" s="207"/>
      <c r="BE237" s="207"/>
      <c r="BF237" s="207"/>
      <c r="BG237" s="207"/>
      <c r="BH237" s="207"/>
      <c r="BI237" s="207"/>
      <c r="BJ237" s="207"/>
      <c r="BK237" s="207"/>
      <c r="BL237" s="207"/>
      <c r="BM237" s="207"/>
      <c r="BN237" s="207"/>
      <c r="BO237" s="207"/>
      <c r="BP237" s="207"/>
      <c r="BQ237" s="207"/>
      <c r="BR237" s="207"/>
      <c r="BS237" s="207"/>
      <c r="BT237" s="207"/>
      <c r="BU237" s="207"/>
      <c r="BV237" s="207"/>
      <c r="BW237" s="207"/>
      <c r="BX237" s="207"/>
      <c r="BY237" s="207"/>
      <c r="BZ237" s="207"/>
      <c r="CA237" s="207"/>
      <c r="CB237" s="207"/>
      <c r="CC237" s="207"/>
      <c r="CD237" s="207"/>
      <c r="CE237" s="207"/>
      <c r="CF237" s="207"/>
      <c r="CG237" s="207"/>
      <c r="CH237" s="207"/>
      <c r="CI237" s="207"/>
      <c r="CJ237" s="207"/>
      <c r="CK237" s="207"/>
      <c r="CL237" s="207"/>
      <c r="CM237" s="207"/>
      <c r="CN237" s="207"/>
      <c r="CO237" s="207"/>
      <c r="CP237" s="207"/>
      <c r="CQ237" s="207"/>
      <c r="CR237" s="207"/>
      <c r="CS237" s="207"/>
      <c r="CT237" s="207"/>
      <c r="CU237" s="207"/>
      <c r="CV237" s="207"/>
      <c r="CW237" s="207"/>
      <c r="CX237" s="207"/>
      <c r="CY237" s="207"/>
      <c r="CZ237" s="207"/>
      <c r="DA237" s="207"/>
      <c r="DB237" s="207"/>
      <c r="DC237" s="207"/>
      <c r="DD237" s="207"/>
      <c r="DE237" s="207"/>
      <c r="DF237" s="207"/>
      <c r="DG237" s="342"/>
      <c r="DH237" s="342"/>
      <c r="DI237" s="342"/>
      <c r="DJ237" s="342"/>
      <c r="DK237" s="342"/>
      <c r="DL237" s="342"/>
      <c r="DM237" s="342"/>
      <c r="DN237" s="342"/>
      <c r="DO237" s="342"/>
      <c r="DP237" s="342"/>
      <c r="DQ237" s="342"/>
      <c r="DR237" s="342"/>
      <c r="DS237" s="342"/>
      <c r="DT237" s="342"/>
      <c r="DU237" s="342"/>
      <c r="DV237" s="342"/>
      <c r="DW237" s="342"/>
      <c r="DX237" s="342"/>
      <c r="DY237" s="342"/>
      <c r="DZ237" s="342"/>
      <c r="EA237" s="342"/>
      <c r="EB237" s="342"/>
      <c r="EC237" s="342"/>
      <c r="ED237" s="342"/>
      <c r="EE237" s="342"/>
      <c r="EF237" s="342"/>
      <c r="EG237" s="342"/>
      <c r="EH237" s="342"/>
      <c r="EI237" s="342"/>
      <c r="EJ237" s="342"/>
      <c r="EK237" s="342"/>
      <c r="EL237" s="342"/>
      <c r="EM237" s="342"/>
      <c r="EN237" s="342"/>
      <c r="EO237" s="342"/>
      <c r="EP237" s="342"/>
      <c r="EQ237" s="342"/>
      <c r="ER237" s="342"/>
      <c r="ES237" s="342"/>
      <c r="ET237" s="342"/>
      <c r="EU237" s="342"/>
      <c r="EV237" s="342"/>
      <c r="EW237" s="338"/>
      <c r="EX237" s="338"/>
      <c r="EY237" s="338"/>
      <c r="EZ237" s="337"/>
      <c r="FA237" s="337"/>
      <c r="FB237" s="207"/>
      <c r="FC237" s="207"/>
      <c r="FD237" s="207"/>
      <c r="FE237" s="207"/>
      <c r="FF237" s="207"/>
      <c r="FG237" s="207"/>
      <c r="FH237" s="207"/>
      <c r="FI237" s="207"/>
      <c r="FJ237" s="207"/>
      <c r="FK237" s="207"/>
      <c r="FL237" s="207"/>
      <c r="FM237" s="207"/>
      <c r="FN237" s="207"/>
      <c r="FO237" s="207"/>
      <c r="FP237" s="338"/>
      <c r="FQ237" s="338"/>
      <c r="FR237" s="338"/>
      <c r="FS237" s="338"/>
      <c r="FT237" s="338"/>
      <c r="FU237" s="339"/>
      <c r="FV237" s="339"/>
      <c r="FW237" s="339"/>
      <c r="FX237" s="339"/>
      <c r="FY237" s="339"/>
      <c r="FZ237" s="338"/>
      <c r="GA237" s="338"/>
      <c r="GB237" s="338"/>
      <c r="GC237" s="338"/>
      <c r="GD237" s="338"/>
      <c r="GE237" s="339"/>
      <c r="GF237" s="339"/>
      <c r="GG237" s="339"/>
      <c r="GH237" s="339"/>
      <c r="GI237" s="339"/>
      <c r="GJ237" s="207"/>
      <c r="GK237" s="207"/>
      <c r="GL237" s="207"/>
      <c r="GM237" s="207"/>
      <c r="GN237" s="207"/>
      <c r="GO237" s="207"/>
      <c r="GP237" s="207"/>
      <c r="GQ237" s="207"/>
      <c r="GR237" s="207"/>
      <c r="GS237" s="207"/>
      <c r="GT237" s="207"/>
      <c r="GU237" s="207"/>
      <c r="GV237" s="207"/>
      <c r="GW237" s="207"/>
      <c r="GX237" s="207"/>
      <c r="GY237" s="207"/>
      <c r="GZ237" s="207"/>
      <c r="HA237" s="207"/>
      <c r="HB237" s="207"/>
      <c r="HC237" s="207"/>
      <c r="HD237" s="207"/>
      <c r="HE237" s="207"/>
      <c r="HF237" s="207"/>
      <c r="HG237" s="207"/>
      <c r="HH237" s="207"/>
      <c r="HI237" s="207"/>
      <c r="HJ237" s="207"/>
      <c r="HK237" s="207"/>
      <c r="HL237" s="207"/>
      <c r="HM237" s="207"/>
      <c r="HN237" s="207"/>
      <c r="HO237" s="207"/>
      <c r="HP237" s="207"/>
      <c r="HQ237" s="207"/>
      <c r="HR237" s="207"/>
      <c r="HS237" s="207"/>
      <c r="HT237" s="207"/>
      <c r="HU237" s="207"/>
      <c r="HV237" s="207"/>
      <c r="HW237" s="207"/>
      <c r="HX237" s="207"/>
      <c r="HY237" s="207"/>
    </row>
    <row r="238" spans="1:233" customFormat="1" ht="21" customHeight="1" x14ac:dyDescent="0.25"/>
    <row r="239" spans="1:233" s="227" customFormat="1" ht="22.5" x14ac:dyDescent="0.25">
      <c r="A239" s="274" t="s">
        <v>236</v>
      </c>
      <c r="B239" s="274"/>
      <c r="C239" s="274"/>
      <c r="D239" s="274"/>
      <c r="E239" s="274"/>
      <c r="F239" s="274"/>
      <c r="G239" s="274"/>
      <c r="H239" s="274"/>
      <c r="I239" s="274"/>
      <c r="J239" s="274"/>
      <c r="K239" s="274"/>
      <c r="L239" s="274"/>
      <c r="M239" s="274"/>
      <c r="N239" s="274"/>
      <c r="O239" s="310"/>
      <c r="P239" s="310"/>
      <c r="Q239"/>
      <c r="R239"/>
      <c r="S239"/>
      <c r="T239"/>
      <c r="U239"/>
      <c r="V239"/>
      <c r="W239"/>
      <c r="X239"/>
      <c r="Y239" s="200"/>
      <c r="Z239" s="200"/>
      <c r="AA239" s="200"/>
      <c r="AB239" s="200"/>
      <c r="AC239" s="200"/>
      <c r="AD239" s="200"/>
      <c r="AE239" s="200"/>
      <c r="AF239" s="200"/>
      <c r="AG239" s="200"/>
      <c r="AH239" s="200"/>
      <c r="AI239" s="200"/>
      <c r="AJ239" s="200"/>
      <c r="AK239" s="200"/>
      <c r="AL239" s="200"/>
      <c r="AM239" s="200"/>
      <c r="AN239" s="200"/>
      <c r="AO239" s="207"/>
      <c r="AP239" s="207"/>
      <c r="AQ239" s="207"/>
      <c r="AR239" s="207"/>
      <c r="AS239" s="207"/>
      <c r="AT239" s="207"/>
      <c r="AU239" s="200"/>
      <c r="AV239" s="200"/>
      <c r="AW239" s="200"/>
      <c r="AX239" s="200"/>
      <c r="AY239" s="200"/>
      <c r="AZ239" s="200"/>
      <c r="BA239" s="200"/>
      <c r="BB239" s="200"/>
      <c r="BC239" s="207"/>
      <c r="BD239" s="207"/>
      <c r="BE239" s="207"/>
      <c r="BF239" s="207"/>
      <c r="BG239" s="207"/>
      <c r="BH239" s="207"/>
      <c r="BI239" s="200"/>
      <c r="BJ239" s="200"/>
      <c r="BK239" s="200"/>
      <c r="BL239" s="200"/>
      <c r="BM239" s="200"/>
      <c r="BN239" s="200"/>
      <c r="BO239" s="200"/>
      <c r="BP239" s="200"/>
      <c r="BQ239" s="207"/>
      <c r="BR239" s="207"/>
      <c r="BS239" s="207"/>
      <c r="BT239" s="207"/>
      <c r="BU239" s="207"/>
      <c r="BV239" s="207"/>
      <c r="BW239" s="200"/>
      <c r="BX239" s="200"/>
      <c r="BY239" s="200"/>
      <c r="BZ239" s="200"/>
      <c r="CA239" s="200"/>
      <c r="CB239" s="200"/>
      <c r="CC239" s="200"/>
      <c r="CD239" s="200"/>
      <c r="CE239" s="207"/>
      <c r="CF239" s="207"/>
      <c r="CG239" s="207"/>
      <c r="CH239" s="207"/>
      <c r="CI239" s="207"/>
      <c r="CJ239" s="207"/>
      <c r="CK239" s="200"/>
      <c r="CL239" s="200"/>
      <c r="CM239" s="200"/>
      <c r="CN239" s="200"/>
      <c r="CO239" s="200"/>
      <c r="CP239" s="200"/>
      <c r="CQ239" s="200"/>
      <c r="CR239" s="200"/>
      <c r="CS239" s="207"/>
      <c r="CT239" s="207"/>
      <c r="CU239" s="207"/>
      <c r="CV239" s="207"/>
      <c r="CW239" s="207"/>
      <c r="CX239" s="207"/>
      <c r="CY239" s="200"/>
      <c r="CZ239" s="200"/>
      <c r="DA239" s="200"/>
      <c r="DB239" s="200"/>
      <c r="DC239" s="200"/>
      <c r="DD239" s="200"/>
      <c r="DE239" s="200"/>
      <c r="DF239" s="200"/>
      <c r="DG239" s="213"/>
      <c r="DH239" s="213"/>
      <c r="DI239" s="213"/>
      <c r="DJ239" s="213"/>
      <c r="DK239" s="213"/>
      <c r="DL239" s="213"/>
      <c r="DM239" s="213"/>
      <c r="DN239" s="213"/>
      <c r="DO239" s="213"/>
      <c r="DP239" s="213"/>
      <c r="DQ239" s="213"/>
      <c r="DR239" s="213"/>
      <c r="DS239" s="213"/>
      <c r="DT239" s="213"/>
      <c r="DU239" s="213"/>
      <c r="DV239" s="213"/>
      <c r="DW239" s="213"/>
      <c r="DX239" s="213"/>
      <c r="DY239" s="213"/>
      <c r="DZ239" s="213"/>
      <c r="EA239" s="213"/>
      <c r="EB239" s="213"/>
      <c r="EC239" s="213"/>
      <c r="ED239" s="213"/>
      <c r="EE239" s="213"/>
      <c r="EF239" s="213"/>
      <c r="EG239" s="213"/>
      <c r="EH239" s="213"/>
      <c r="EI239" s="213"/>
      <c r="EJ239" s="213"/>
      <c r="EK239" s="213"/>
      <c r="EL239" s="213"/>
      <c r="EM239" s="213"/>
      <c r="EN239" s="213"/>
      <c r="EO239" s="213"/>
      <c r="EP239" s="213"/>
      <c r="EQ239" s="213"/>
      <c r="ER239" s="213"/>
      <c r="ES239" s="213"/>
      <c r="ET239" s="213"/>
      <c r="EU239" s="213"/>
      <c r="EV239" s="213"/>
      <c r="EW239" s="206"/>
      <c r="EX239" s="206"/>
      <c r="EY239" s="206"/>
      <c r="EZ239" s="337"/>
      <c r="FA239" s="337"/>
      <c r="FB239" s="207"/>
      <c r="FC239" s="207"/>
      <c r="FD239" s="207"/>
      <c r="FE239" s="207"/>
      <c r="FF239" s="207"/>
      <c r="FG239" s="207"/>
      <c r="FH239" s="207"/>
      <c r="FI239" s="207"/>
      <c r="FJ239" s="207"/>
      <c r="FK239" s="207"/>
      <c r="FL239" s="207"/>
      <c r="FM239" s="207"/>
      <c r="FN239" s="207"/>
      <c r="FO239" s="207"/>
      <c r="FP239" s="338"/>
      <c r="FQ239" s="338"/>
      <c r="FR239" s="338"/>
      <c r="FS239" s="338"/>
      <c r="FT239" s="338"/>
      <c r="FU239" s="339"/>
      <c r="FV239" s="339"/>
      <c r="FW239" s="339"/>
      <c r="FX239" s="339"/>
      <c r="FY239" s="339"/>
      <c r="FZ239" s="338"/>
      <c r="GA239" s="338"/>
      <c r="GB239" s="338"/>
      <c r="GC239" s="338"/>
      <c r="GD239" s="338"/>
      <c r="GE239" s="339"/>
      <c r="GF239" s="339"/>
      <c r="GG239" s="339"/>
      <c r="GH239" s="339"/>
      <c r="GI239" s="339"/>
      <c r="GJ239" s="271" t="s">
        <v>236</v>
      </c>
      <c r="GK239" s="271" t="s">
        <v>4</v>
      </c>
      <c r="GL239" s="271" t="s">
        <v>4</v>
      </c>
      <c r="GM239" s="271" t="s">
        <v>4</v>
      </c>
      <c r="GN239" s="271" t="s">
        <v>4</v>
      </c>
      <c r="GO239" s="271" t="s">
        <v>4</v>
      </c>
      <c r="GP239" s="271" t="s">
        <v>4</v>
      </c>
      <c r="GQ239" s="271" t="s">
        <v>4</v>
      </c>
      <c r="GR239" s="271" t="s">
        <v>4</v>
      </c>
      <c r="GS239" s="271" t="s">
        <v>4</v>
      </c>
      <c r="GT239" s="271" t="s">
        <v>4</v>
      </c>
      <c r="GU239" s="271" t="s">
        <v>4</v>
      </c>
      <c r="GV239" s="271" t="s">
        <v>4</v>
      </c>
      <c r="GW239" s="271" t="s">
        <v>4</v>
      </c>
      <c r="GX239" s="207"/>
      <c r="GY239" s="207"/>
      <c r="GZ239" s="207"/>
      <c r="HA239" s="207"/>
      <c r="HB239" s="207"/>
      <c r="HC239" s="207"/>
      <c r="HD239" s="207"/>
      <c r="HE239" s="207"/>
      <c r="HF239" s="207"/>
      <c r="HG239" s="207"/>
      <c r="HH239" s="207"/>
      <c r="HI239" s="207"/>
      <c r="HJ239" s="207"/>
      <c r="HK239" s="207"/>
      <c r="HL239" s="207"/>
      <c r="HM239" s="207"/>
      <c r="HN239" s="207"/>
      <c r="HO239" s="207"/>
      <c r="HP239" s="207"/>
      <c r="HQ239" s="207"/>
      <c r="HR239" s="207"/>
      <c r="HS239" s="207"/>
      <c r="HT239" s="207"/>
      <c r="HU239" s="207"/>
      <c r="HV239" s="207"/>
      <c r="HW239" s="207"/>
      <c r="HX239" s="207"/>
      <c r="HY239" s="207"/>
    </row>
    <row r="240" spans="1:233" s="227" customFormat="1" x14ac:dyDescent="0.25">
      <c r="A240" s="274" t="s">
        <v>237</v>
      </c>
      <c r="B240" s="274"/>
      <c r="C240" s="274"/>
      <c r="D240" s="274"/>
      <c r="E240" s="274"/>
      <c r="F240" s="274"/>
      <c r="G240" s="274"/>
      <c r="H240" s="274"/>
      <c r="I240" s="274"/>
      <c r="J240" s="274"/>
      <c r="K240" s="274"/>
      <c r="L240" s="274"/>
      <c r="M240" s="274"/>
      <c r="N240" s="274"/>
      <c r="O240" s="310"/>
      <c r="P240" s="310"/>
      <c r="Q240"/>
      <c r="R240"/>
      <c r="S240"/>
      <c r="T240"/>
      <c r="U240"/>
      <c r="V240"/>
      <c r="W240"/>
      <c r="X24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00"/>
      <c r="AK240" s="200"/>
      <c r="AL240" s="200"/>
      <c r="AM240" s="200"/>
      <c r="AN240" s="200"/>
      <c r="AO240" s="207"/>
      <c r="AP240" s="207"/>
      <c r="AQ240" s="207"/>
      <c r="AR240" s="207"/>
      <c r="AS240" s="207"/>
      <c r="AT240" s="207"/>
      <c r="AU240" s="200"/>
      <c r="AV240" s="200"/>
      <c r="AW240" s="200"/>
      <c r="AX240" s="200"/>
      <c r="AY240" s="200"/>
      <c r="AZ240" s="200"/>
      <c r="BA240" s="200"/>
      <c r="BB240" s="200"/>
      <c r="BC240" s="207"/>
      <c r="BD240" s="207"/>
      <c r="BE240" s="207"/>
      <c r="BF240" s="207"/>
      <c r="BG240" s="207"/>
      <c r="BH240" s="207"/>
      <c r="BI240" s="200"/>
      <c r="BJ240" s="200"/>
      <c r="BK240" s="200"/>
      <c r="BL240" s="200"/>
      <c r="BM240" s="200"/>
      <c r="BN240" s="200"/>
      <c r="BO240" s="200"/>
      <c r="BP240" s="200"/>
      <c r="BQ240" s="207"/>
      <c r="BR240" s="207"/>
      <c r="BS240" s="207"/>
      <c r="BT240" s="207"/>
      <c r="BU240" s="207"/>
      <c r="BV240" s="207"/>
      <c r="BW240" s="200"/>
      <c r="BX240" s="200"/>
      <c r="BY240" s="200"/>
      <c r="BZ240" s="200"/>
      <c r="CA240" s="200"/>
      <c r="CB240" s="200"/>
      <c r="CC240" s="200"/>
      <c r="CD240" s="200"/>
      <c r="CE240" s="207"/>
      <c r="CF240" s="207"/>
      <c r="CG240" s="207"/>
      <c r="CH240" s="207"/>
      <c r="CI240" s="207"/>
      <c r="CJ240" s="207"/>
      <c r="CK240" s="200"/>
      <c r="CL240" s="200"/>
      <c r="CM240" s="200"/>
      <c r="CN240" s="200"/>
      <c r="CO240" s="200"/>
      <c r="CP240" s="200"/>
      <c r="CQ240" s="200"/>
      <c r="CR240" s="200"/>
      <c r="CS240" s="207"/>
      <c r="CT240" s="207"/>
      <c r="CU240" s="207"/>
      <c r="CV240" s="207"/>
      <c r="CW240" s="207"/>
      <c r="CX240" s="207"/>
      <c r="CY240" s="200"/>
      <c r="CZ240" s="200"/>
      <c r="DA240" s="200"/>
      <c r="DB240" s="200"/>
      <c r="DC240" s="200"/>
      <c r="DD240" s="200"/>
      <c r="DE240" s="200"/>
      <c r="DF240" s="200"/>
      <c r="DG240" s="213"/>
      <c r="DH240" s="213"/>
      <c r="DI240" s="213"/>
      <c r="DJ240" s="213"/>
      <c r="DK240" s="213"/>
      <c r="DL240" s="213"/>
      <c r="DM240" s="213"/>
      <c r="DN240" s="213"/>
      <c r="DO240" s="213"/>
      <c r="DP240" s="213"/>
      <c r="DQ240" s="213"/>
      <c r="DR240" s="213"/>
      <c r="DS240" s="213"/>
      <c r="DT240" s="213"/>
      <c r="DU240" s="213"/>
      <c r="DV240" s="213"/>
      <c r="DW240" s="213"/>
      <c r="DX240" s="213"/>
      <c r="DY240" s="213"/>
      <c r="DZ240" s="213"/>
      <c r="EA240" s="213"/>
      <c r="EB240" s="213"/>
      <c r="EC240" s="213"/>
      <c r="ED240" s="213"/>
      <c r="EE240" s="213"/>
      <c r="EF240" s="213"/>
      <c r="EG240" s="213"/>
      <c r="EH240" s="213"/>
      <c r="EI240" s="213"/>
      <c r="EJ240" s="213"/>
      <c r="EK240" s="213"/>
      <c r="EL240" s="213"/>
      <c r="EM240" s="213"/>
      <c r="EN240" s="213"/>
      <c r="EO240" s="213"/>
      <c r="EP240" s="213"/>
      <c r="EQ240" s="213"/>
      <c r="ER240" s="213"/>
      <c r="ES240" s="213"/>
      <c r="ET240" s="213"/>
      <c r="EU240" s="213"/>
      <c r="EV240" s="213"/>
      <c r="EW240" s="206"/>
      <c r="EX240" s="206"/>
      <c r="EY240" s="206"/>
      <c r="EZ240" s="337"/>
      <c r="FA240" s="337"/>
      <c r="FB240" s="207"/>
      <c r="FC240" s="207"/>
      <c r="FD240" s="207"/>
      <c r="FE240" s="207"/>
      <c r="FF240" s="207"/>
      <c r="FG240" s="207"/>
      <c r="FH240" s="207"/>
      <c r="FI240" s="207"/>
      <c r="FJ240" s="207"/>
      <c r="FK240" s="207"/>
      <c r="FL240" s="207"/>
      <c r="FM240" s="207"/>
      <c r="FN240" s="207"/>
      <c r="FO240" s="207"/>
      <c r="FP240" s="338"/>
      <c r="FQ240" s="338"/>
      <c r="FR240" s="338"/>
      <c r="FS240" s="338"/>
      <c r="FT240" s="338"/>
      <c r="FU240" s="339"/>
      <c r="FV240" s="339"/>
      <c r="FW240" s="339"/>
      <c r="FX240" s="339"/>
      <c r="FY240" s="339"/>
      <c r="FZ240" s="338"/>
      <c r="GA240" s="338"/>
      <c r="GB240" s="338"/>
      <c r="GC240" s="338"/>
      <c r="GD240" s="338"/>
      <c r="GE240" s="339"/>
      <c r="GF240" s="339"/>
      <c r="GG240" s="339"/>
      <c r="GH240" s="339"/>
      <c r="GI240" s="339"/>
      <c r="GJ240" s="207"/>
      <c r="GK240" s="207"/>
      <c r="GL240" s="207"/>
      <c r="GM240" s="207"/>
      <c r="GN240" s="207"/>
      <c r="GO240" s="207"/>
      <c r="GP240" s="207"/>
      <c r="GQ240" s="207"/>
      <c r="GR240" s="207"/>
      <c r="GS240" s="207"/>
      <c r="GT240" s="207"/>
      <c r="GU240" s="207"/>
      <c r="GV240" s="207"/>
      <c r="GW240" s="207"/>
      <c r="GX240" s="271" t="s">
        <v>237</v>
      </c>
      <c r="GY240" s="271" t="s">
        <v>4</v>
      </c>
      <c r="GZ240" s="271" t="s">
        <v>4</v>
      </c>
      <c r="HA240" s="271" t="s">
        <v>4</v>
      </c>
      <c r="HB240" s="271" t="s">
        <v>4</v>
      </c>
      <c r="HC240" s="271" t="s">
        <v>4</v>
      </c>
      <c r="HD240" s="271" t="s">
        <v>4</v>
      </c>
      <c r="HE240" s="271" t="s">
        <v>4</v>
      </c>
      <c r="HF240" s="271" t="s">
        <v>4</v>
      </c>
      <c r="HG240" s="271" t="s">
        <v>4</v>
      </c>
      <c r="HH240" s="271" t="s">
        <v>4</v>
      </c>
      <c r="HI240" s="271" t="s">
        <v>4</v>
      </c>
      <c r="HJ240" s="271" t="s">
        <v>4</v>
      </c>
      <c r="HK240" s="271" t="s">
        <v>4</v>
      </c>
      <c r="HL240" s="207"/>
      <c r="HM240" s="207"/>
      <c r="HN240" s="207"/>
      <c r="HO240" s="207"/>
      <c r="HP240" s="207"/>
      <c r="HQ240" s="207"/>
      <c r="HR240" s="207"/>
      <c r="HS240" s="207"/>
      <c r="HT240" s="207"/>
      <c r="HU240" s="207"/>
      <c r="HV240" s="207"/>
      <c r="HW240" s="207"/>
      <c r="HX240" s="207"/>
      <c r="HY240" s="207"/>
    </row>
    <row r="241" spans="1:233" s="227" customFormat="1" ht="15" x14ac:dyDescent="0.25">
      <c r="A241" s="274" t="s">
        <v>238</v>
      </c>
      <c r="B241" s="274"/>
      <c r="C241" s="274"/>
      <c r="D241" s="274"/>
      <c r="E241" s="274"/>
      <c r="F241" s="274"/>
      <c r="G241" s="274"/>
      <c r="H241" s="274"/>
      <c r="I241" s="274"/>
      <c r="J241" s="274"/>
      <c r="K241" s="274"/>
      <c r="L241" s="274"/>
      <c r="M241" s="274"/>
      <c r="N241" s="274"/>
      <c r="O241" s="310"/>
      <c r="P241" s="310"/>
      <c r="Q241"/>
      <c r="R241"/>
      <c r="S241"/>
      <c r="T241"/>
      <c r="U241"/>
      <c r="V241"/>
      <c r="W241"/>
      <c r="X241"/>
      <c r="Y241" s="200"/>
      <c r="Z241" s="200"/>
      <c r="AA241" s="200"/>
      <c r="AB241" s="200"/>
      <c r="AC241" s="200"/>
      <c r="AD241" s="200"/>
      <c r="AE241" s="200"/>
      <c r="AF241" s="200"/>
      <c r="AG241" s="200"/>
      <c r="AH241" s="200"/>
      <c r="AI241" s="200"/>
      <c r="AJ241" s="200"/>
      <c r="AK241" s="200"/>
      <c r="AL241" s="200"/>
      <c r="AM241" s="200"/>
      <c r="AN241" s="200"/>
      <c r="AO241" s="207"/>
      <c r="AP241" s="207"/>
      <c r="AQ241" s="207"/>
      <c r="AR241" s="207"/>
      <c r="AS241" s="207"/>
      <c r="AT241" s="207"/>
      <c r="AU241" s="200"/>
      <c r="AV241" s="200"/>
      <c r="AW241" s="200"/>
      <c r="AX241" s="200"/>
      <c r="AY241" s="200"/>
      <c r="AZ241" s="200"/>
      <c r="BA241" s="200"/>
      <c r="BB241" s="200"/>
      <c r="BC241" s="207"/>
      <c r="BD241" s="207"/>
      <c r="BE241" s="207"/>
      <c r="BF241" s="207"/>
      <c r="BG241" s="207"/>
      <c r="BH241" s="207"/>
      <c r="BI241" s="200"/>
      <c r="BJ241" s="200"/>
      <c r="BK241" s="200"/>
      <c r="BL241" s="200"/>
      <c r="BM241" s="200"/>
      <c r="BN241" s="200"/>
      <c r="BO241" s="200"/>
      <c r="BP241" s="200"/>
      <c r="BQ241" s="207"/>
      <c r="BR241" s="207"/>
      <c r="BS241" s="207"/>
      <c r="BT241" s="207"/>
      <c r="BU241" s="207"/>
      <c r="BV241" s="207"/>
      <c r="BW241" s="200"/>
      <c r="BX241" s="200"/>
      <c r="BY241" s="200"/>
      <c r="BZ241" s="200"/>
      <c r="CA241" s="200"/>
      <c r="CB241" s="200"/>
      <c r="CC241" s="200"/>
      <c r="CD241" s="200"/>
      <c r="CE241" s="207"/>
      <c r="CF241" s="207"/>
      <c r="CG241" s="207"/>
      <c r="CH241" s="207"/>
      <c r="CI241" s="207"/>
      <c r="CJ241" s="207"/>
      <c r="CK241" s="200"/>
      <c r="CL241" s="200"/>
      <c r="CM241" s="200"/>
      <c r="CN241" s="200"/>
      <c r="CO241" s="200"/>
      <c r="CP241" s="200"/>
      <c r="CQ241" s="200"/>
      <c r="CR241" s="200"/>
      <c r="CS241" s="207"/>
      <c r="CT241" s="207"/>
      <c r="CU241" s="207"/>
      <c r="CV241" s="207"/>
      <c r="CW241" s="207"/>
      <c r="CX241" s="207"/>
      <c r="CY241" s="200"/>
      <c r="CZ241" s="200"/>
      <c r="DA241" s="200"/>
      <c r="DB241" s="200"/>
      <c r="DC241" s="200"/>
      <c r="DD241" s="200"/>
      <c r="DE241" s="200"/>
      <c r="DF241" s="200"/>
      <c r="DG241" s="213"/>
      <c r="DH241" s="213"/>
      <c r="DI241" s="213"/>
      <c r="DJ241" s="213"/>
      <c r="DK241" s="213"/>
      <c r="DL241" s="213"/>
      <c r="DM241" s="213"/>
      <c r="DN241" s="213"/>
      <c r="DO241" s="213"/>
      <c r="DP241" s="213"/>
      <c r="DQ241" s="213"/>
      <c r="DR241" s="213"/>
      <c r="DS241" s="213"/>
      <c r="DT241" s="213"/>
      <c r="DU241" s="213"/>
      <c r="DV241" s="213"/>
      <c r="DW241" s="213"/>
      <c r="DX241" s="213"/>
      <c r="DY241" s="213"/>
      <c r="DZ241" s="213"/>
      <c r="EA241" s="213"/>
      <c r="EB241" s="213"/>
      <c r="EC241" s="213"/>
      <c r="ED241" s="213"/>
      <c r="EE241" s="213"/>
      <c r="EF241" s="213"/>
      <c r="EG241" s="213"/>
      <c r="EH241" s="213"/>
      <c r="EI241" s="213"/>
      <c r="EJ241" s="213"/>
      <c r="EK241" s="213"/>
      <c r="EL241" s="213"/>
      <c r="EM241" s="213"/>
      <c r="EN241" s="213"/>
      <c r="EO241" s="213"/>
      <c r="EP241" s="213"/>
      <c r="EQ241" s="213"/>
      <c r="ER241" s="213"/>
      <c r="ES241" s="213"/>
      <c r="ET241" s="213"/>
      <c r="EU241" s="213"/>
      <c r="EV241" s="213"/>
      <c r="EW241" s="206"/>
      <c r="EX241" s="206"/>
      <c r="EY241" s="206"/>
      <c r="EZ241" s="337"/>
      <c r="FA241" s="337"/>
      <c r="FB241" s="207"/>
      <c r="FC241" s="207"/>
      <c r="FD241" s="207"/>
      <c r="FE241" s="207"/>
      <c r="FF241" s="207"/>
      <c r="FG241" s="207"/>
      <c r="FH241" s="207"/>
      <c r="FI241" s="207"/>
      <c r="FJ241" s="207"/>
      <c r="FK241" s="207"/>
      <c r="FL241" s="207"/>
      <c r="FM241" s="207"/>
      <c r="FN241" s="207"/>
      <c r="FO241" s="207"/>
      <c r="FP241" s="338"/>
      <c r="FQ241" s="338"/>
      <c r="FR241" s="338"/>
      <c r="FS241" s="338"/>
      <c r="FT241" s="338"/>
      <c r="FU241" s="339"/>
      <c r="FV241" s="339"/>
      <c r="FW241" s="339"/>
      <c r="FX241" s="339"/>
      <c r="FY241" s="339"/>
      <c r="FZ241" s="338"/>
      <c r="GA241" s="338"/>
      <c r="GB241" s="338"/>
      <c r="GC241" s="338"/>
      <c r="GD241" s="338"/>
      <c r="GE241" s="339"/>
      <c r="GF241" s="339"/>
      <c r="GG241" s="339"/>
      <c r="GH241" s="339"/>
      <c r="GI241" s="339"/>
      <c r="GJ241" s="207"/>
      <c r="GK241" s="207"/>
      <c r="GL241" s="207"/>
      <c r="GM241" s="207"/>
      <c r="GN241" s="207"/>
      <c r="GO241" s="207"/>
      <c r="GP241" s="207"/>
      <c r="GQ241" s="207"/>
      <c r="GR241" s="207"/>
      <c r="GS241" s="207"/>
      <c r="GT241" s="207"/>
      <c r="GU241" s="207"/>
      <c r="GV241" s="207"/>
      <c r="GW241" s="207"/>
      <c r="GX241" s="207"/>
      <c r="GY241" s="207"/>
      <c r="GZ241" s="207"/>
      <c r="HA241" s="207"/>
      <c r="HB241" s="207"/>
      <c r="HC241" s="207"/>
      <c r="HD241" s="207"/>
      <c r="HE241" s="207"/>
      <c r="HF241" s="207"/>
      <c r="HG241" s="207"/>
      <c r="HH241" s="207"/>
      <c r="HI241" s="207"/>
      <c r="HJ241" s="207"/>
      <c r="HK241" s="207"/>
      <c r="HL241" s="271" t="s">
        <v>238</v>
      </c>
      <c r="HM241" s="271" t="s">
        <v>4</v>
      </c>
      <c r="HN241" s="271" t="s">
        <v>4</v>
      </c>
      <c r="HO241" s="271" t="s">
        <v>4</v>
      </c>
      <c r="HP241" s="271" t="s">
        <v>4</v>
      </c>
      <c r="HQ241" s="271" t="s">
        <v>4</v>
      </c>
      <c r="HR241" s="271" t="s">
        <v>4</v>
      </c>
      <c r="HS241" s="271" t="s">
        <v>4</v>
      </c>
      <c r="HT241" s="271" t="s">
        <v>4</v>
      </c>
      <c r="HU241" s="271" t="s">
        <v>4</v>
      </c>
      <c r="HV241" s="271" t="s">
        <v>4</v>
      </c>
      <c r="HW241" s="271" t="s">
        <v>4</v>
      </c>
      <c r="HX241" s="271" t="s">
        <v>4</v>
      </c>
      <c r="HY241" s="271" t="s">
        <v>4</v>
      </c>
    </row>
    <row r="242" spans="1:233" s="227" customFormat="1" ht="20.25" customHeight="1" x14ac:dyDescent="0.25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  <c r="N242" s="268"/>
      <c r="O242" s="310"/>
      <c r="P242" s="310"/>
      <c r="Q242"/>
      <c r="R242"/>
      <c r="S242"/>
      <c r="T242"/>
      <c r="U242"/>
      <c r="V242"/>
      <c r="W242"/>
      <c r="X242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7"/>
      <c r="AP242" s="207"/>
      <c r="AQ242" s="207"/>
      <c r="AR242" s="207"/>
      <c r="AS242" s="207"/>
      <c r="AT242" s="207"/>
      <c r="AU242" s="200"/>
      <c r="AV242" s="200"/>
      <c r="AW242" s="200"/>
      <c r="AX242" s="200"/>
      <c r="AY242" s="200"/>
      <c r="AZ242" s="200"/>
      <c r="BA242" s="200"/>
      <c r="BB242" s="200"/>
      <c r="BC242" s="207"/>
      <c r="BD242" s="207"/>
      <c r="BE242" s="207"/>
      <c r="BF242" s="207"/>
      <c r="BG242" s="207"/>
      <c r="BH242" s="207"/>
      <c r="BI242" s="200"/>
      <c r="BJ242" s="200"/>
      <c r="BK242" s="200"/>
      <c r="BL242" s="200"/>
      <c r="BM242" s="200"/>
      <c r="BN242" s="200"/>
      <c r="BO242" s="200"/>
      <c r="BP242" s="200"/>
      <c r="BQ242" s="207"/>
      <c r="BR242" s="207"/>
      <c r="BS242" s="207"/>
      <c r="BT242" s="207"/>
      <c r="BU242" s="207"/>
      <c r="BV242" s="207"/>
      <c r="BW242" s="200"/>
      <c r="BX242" s="200"/>
      <c r="BY242" s="200"/>
      <c r="BZ242" s="200"/>
      <c r="CA242" s="200"/>
      <c r="CB242" s="200"/>
      <c r="CC242" s="200"/>
      <c r="CD242" s="200"/>
      <c r="CE242" s="207"/>
      <c r="CF242" s="207"/>
      <c r="CG242" s="207"/>
      <c r="CH242" s="207"/>
      <c r="CI242" s="207"/>
      <c r="CJ242" s="207"/>
      <c r="CK242" s="200"/>
      <c r="CL242" s="200"/>
      <c r="CM242" s="200"/>
      <c r="CN242" s="200"/>
      <c r="CO242" s="200"/>
      <c r="CP242" s="200"/>
      <c r="CQ242" s="200"/>
      <c r="CR242" s="200"/>
      <c r="CS242" s="207"/>
      <c r="CT242" s="207"/>
      <c r="CU242" s="207"/>
      <c r="CV242" s="207"/>
      <c r="CW242" s="207"/>
      <c r="CX242" s="207"/>
      <c r="CY242" s="200"/>
      <c r="CZ242" s="200"/>
      <c r="DA242" s="200"/>
      <c r="DB242" s="200"/>
      <c r="DC242" s="200"/>
      <c r="DD242" s="200"/>
      <c r="DE242" s="200"/>
      <c r="DF242" s="200"/>
      <c r="DG242" s="213"/>
      <c r="DH242" s="213"/>
      <c r="DI242" s="213"/>
      <c r="DJ242" s="213"/>
      <c r="DK242" s="213"/>
      <c r="DL242" s="213"/>
      <c r="DM242" s="213"/>
      <c r="DN242" s="213"/>
      <c r="DO242" s="213"/>
      <c r="DP242" s="213"/>
      <c r="DQ242" s="213"/>
      <c r="DR242" s="213"/>
      <c r="DS242" s="213"/>
      <c r="DT242" s="213"/>
      <c r="DU242" s="213"/>
      <c r="DV242" s="213"/>
      <c r="DW242" s="213"/>
      <c r="DX242" s="213"/>
      <c r="DY242" s="213"/>
      <c r="DZ242" s="213"/>
      <c r="EA242" s="213"/>
      <c r="EB242" s="213"/>
      <c r="EC242" s="213"/>
      <c r="ED242" s="213"/>
      <c r="EE242" s="213"/>
      <c r="EF242" s="213"/>
      <c r="EG242" s="213"/>
      <c r="EH242" s="213"/>
      <c r="EI242" s="213"/>
      <c r="EJ242" s="213"/>
      <c r="EK242" s="213"/>
      <c r="EL242" s="213"/>
      <c r="EM242" s="213"/>
      <c r="EN242" s="213"/>
      <c r="EO242" s="213"/>
      <c r="EP242" s="213"/>
      <c r="EQ242" s="213"/>
      <c r="ER242" s="213"/>
      <c r="ES242" s="213"/>
      <c r="ET242" s="213"/>
      <c r="EU242" s="213"/>
      <c r="EV242" s="213"/>
      <c r="EW242" s="206"/>
      <c r="EX242" s="206"/>
      <c r="EY242" s="206"/>
      <c r="EZ242" s="337"/>
      <c r="FA242" s="337"/>
      <c r="FB242" s="207"/>
      <c r="FC242" s="207"/>
      <c r="FD242" s="207"/>
      <c r="FE242" s="207"/>
      <c r="FF242" s="207"/>
      <c r="FG242" s="207"/>
      <c r="FH242" s="207"/>
      <c r="FI242" s="207"/>
      <c r="FJ242" s="207"/>
      <c r="FK242" s="207"/>
      <c r="FL242" s="207"/>
      <c r="FM242" s="207"/>
      <c r="FN242" s="207"/>
      <c r="FO242" s="207"/>
      <c r="FP242" s="338"/>
      <c r="FQ242" s="338"/>
      <c r="FR242" s="338"/>
      <c r="FS242" s="338"/>
      <c r="FT242" s="338"/>
      <c r="FU242" s="339"/>
      <c r="FV242" s="339"/>
      <c r="FW242" s="339"/>
      <c r="FX242" s="339"/>
      <c r="FY242" s="339"/>
      <c r="FZ242" s="338"/>
      <c r="GA242" s="338"/>
      <c r="GB242" s="338"/>
      <c r="GC242" s="338"/>
      <c r="GD242" s="338"/>
      <c r="GE242" s="339"/>
      <c r="GF242" s="339"/>
      <c r="GG242" s="339"/>
      <c r="GH242" s="339"/>
      <c r="GI242" s="339"/>
      <c r="GJ242" s="207"/>
      <c r="GK242" s="207"/>
      <c r="GL242" s="207"/>
      <c r="GM242" s="207"/>
      <c r="GN242" s="207"/>
      <c r="GO242" s="207"/>
      <c r="GP242" s="207"/>
      <c r="GQ242" s="207"/>
      <c r="GR242" s="207"/>
      <c r="GS242" s="207"/>
      <c r="GT242" s="207"/>
      <c r="GU242" s="207"/>
      <c r="GV242" s="207"/>
      <c r="GW242" s="207"/>
      <c r="GX242" s="207"/>
      <c r="GY242" s="207"/>
      <c r="GZ242" s="207"/>
      <c r="HA242" s="207"/>
      <c r="HB242" s="207"/>
      <c r="HC242" s="207"/>
      <c r="HD242" s="207"/>
      <c r="HE242" s="207"/>
      <c r="HF242" s="207"/>
      <c r="HG242" s="207"/>
      <c r="HH242" s="207"/>
      <c r="HI242" s="207"/>
      <c r="HJ242" s="207"/>
      <c r="HK242" s="207"/>
      <c r="HL242" s="207"/>
      <c r="HM242" s="207"/>
      <c r="HN242" s="207"/>
      <c r="HO242" s="207"/>
      <c r="HP242" s="207"/>
      <c r="HQ242" s="207"/>
      <c r="HR242" s="207"/>
      <c r="HS242" s="207"/>
      <c r="HT242" s="207"/>
      <c r="HU242" s="207"/>
      <c r="HV242" s="207"/>
      <c r="HW242" s="207"/>
      <c r="HX242" s="207"/>
      <c r="HY242" s="207"/>
    </row>
    <row r="243" spans="1:233" customFormat="1" ht="15" x14ac:dyDescent="0.25">
      <c r="B243" s="343"/>
      <c r="D243" s="343"/>
      <c r="F243" s="343"/>
    </row>
  </sheetData>
  <mergeCells count="234">
    <mergeCell ref="A241:N241"/>
    <mergeCell ref="C235:L235"/>
    <mergeCell ref="C236:G236"/>
    <mergeCell ref="H236:L236"/>
    <mergeCell ref="C237:L237"/>
    <mergeCell ref="A239:N239"/>
    <mergeCell ref="A240:N240"/>
    <mergeCell ref="C231:K231"/>
    <mergeCell ref="C234:G234"/>
    <mergeCell ref="H234:L234"/>
    <mergeCell ref="C225:K225"/>
    <mergeCell ref="C226:K226"/>
    <mergeCell ref="C227:K227"/>
    <mergeCell ref="C228:K228"/>
    <mergeCell ref="C229:K229"/>
    <mergeCell ref="C230:K230"/>
    <mergeCell ref="C219:K219"/>
    <mergeCell ref="C220:K220"/>
    <mergeCell ref="C221:K221"/>
    <mergeCell ref="C222:K222"/>
    <mergeCell ref="C223:K223"/>
    <mergeCell ref="C224:K224"/>
    <mergeCell ref="C213:K213"/>
    <mergeCell ref="C214:K214"/>
    <mergeCell ref="C215:K215"/>
    <mergeCell ref="C216:K216"/>
    <mergeCell ref="C217:K217"/>
    <mergeCell ref="C218:K218"/>
    <mergeCell ref="C205:N205"/>
    <mergeCell ref="C206:E206"/>
    <mergeCell ref="C209:K209"/>
    <mergeCell ref="C210:K210"/>
    <mergeCell ref="C211:K211"/>
    <mergeCell ref="C212:K212"/>
    <mergeCell ref="C199:E199"/>
    <mergeCell ref="C200:E200"/>
    <mergeCell ref="C201:E201"/>
    <mergeCell ref="C202:E202"/>
    <mergeCell ref="C203:E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A188:N188"/>
    <mergeCell ref="C189:E189"/>
    <mergeCell ref="C190:N190"/>
    <mergeCell ref="C191:N191"/>
    <mergeCell ref="C192:N192"/>
    <mergeCell ref="C181:E181"/>
    <mergeCell ref="C182:E182"/>
    <mergeCell ref="C183:E183"/>
    <mergeCell ref="C184:E184"/>
    <mergeCell ref="C185:E185"/>
    <mergeCell ref="C186:E186"/>
    <mergeCell ref="C175:N175"/>
    <mergeCell ref="C176:N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N174"/>
    <mergeCell ref="C163:E163"/>
    <mergeCell ref="C164:E164"/>
    <mergeCell ref="C165:E165"/>
    <mergeCell ref="C166:E166"/>
    <mergeCell ref="C167:E167"/>
    <mergeCell ref="C168:E168"/>
    <mergeCell ref="C157:N157"/>
    <mergeCell ref="C158:E158"/>
    <mergeCell ref="C159:E159"/>
    <mergeCell ref="C160:N160"/>
    <mergeCell ref="C161:N161"/>
    <mergeCell ref="C162:N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N148"/>
    <mergeCell ref="C149:N149"/>
    <mergeCell ref="C150:N150"/>
    <mergeCell ref="C139:E139"/>
    <mergeCell ref="C140:E140"/>
    <mergeCell ref="C141:N141"/>
    <mergeCell ref="C142:N142"/>
    <mergeCell ref="C143:N143"/>
    <mergeCell ref="C144:E144"/>
    <mergeCell ref="C133:N133"/>
    <mergeCell ref="C134:N134"/>
    <mergeCell ref="C135:N135"/>
    <mergeCell ref="C136:N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N111"/>
    <mergeCell ref="C112:E112"/>
    <mergeCell ref="C113:E113"/>
    <mergeCell ref="C114:E114"/>
    <mergeCell ref="C103:N103"/>
    <mergeCell ref="C104:N104"/>
    <mergeCell ref="C105:N105"/>
    <mergeCell ref="C106:E106"/>
    <mergeCell ref="A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N88"/>
    <mergeCell ref="C89:N89"/>
    <mergeCell ref="C90:N90"/>
    <mergeCell ref="C79:E79"/>
    <mergeCell ref="C80:E80"/>
    <mergeCell ref="C81:E81"/>
    <mergeCell ref="C82:E82"/>
    <mergeCell ref="C83:E83"/>
    <mergeCell ref="C84:E84"/>
    <mergeCell ref="C73:E73"/>
    <mergeCell ref="C74:N74"/>
    <mergeCell ref="C75:N75"/>
    <mergeCell ref="C76:N76"/>
    <mergeCell ref="C77:E77"/>
    <mergeCell ref="C78:E78"/>
    <mergeCell ref="C67:E67"/>
    <mergeCell ref="A68:N68"/>
    <mergeCell ref="C69:E69"/>
    <mergeCell ref="C70:N70"/>
    <mergeCell ref="C71:E71"/>
    <mergeCell ref="A72:N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5448-F396-4E40-B07A-810CDA1F8D9E}">
  <dimension ref="B2:L10"/>
  <sheetViews>
    <sheetView tabSelected="1" workbookViewId="0">
      <selection activeCell="H8" sqref="H8"/>
    </sheetView>
  </sheetViews>
  <sheetFormatPr defaultRowHeight="15" x14ac:dyDescent="0.25"/>
  <cols>
    <col min="1" max="1" width="9.140625" style="3"/>
    <col min="2" max="2" width="25.7109375" style="3" customWidth="1"/>
    <col min="3" max="3" width="10" style="2" bestFit="1" customWidth="1"/>
    <col min="4" max="4" width="13.5703125" style="3" bestFit="1" customWidth="1"/>
    <col min="5" max="6" width="25.7109375" style="3" customWidth="1"/>
    <col min="7" max="7" width="1.85546875" style="3" customWidth="1"/>
    <col min="8" max="9" width="25.7109375" style="3" customWidth="1"/>
    <col min="10" max="10" width="15.85546875" style="3" customWidth="1"/>
    <col min="11" max="16384" width="9.140625" style="3"/>
  </cols>
  <sheetData>
    <row r="2" spans="2:12" ht="16.5" thickBot="1" x14ac:dyDescent="0.3">
      <c r="B2" s="1" t="s">
        <v>200</v>
      </c>
    </row>
    <row r="3" spans="2:12" ht="32.25" thickBot="1" x14ac:dyDescent="0.3">
      <c r="B3" s="4" t="s">
        <v>201</v>
      </c>
      <c r="C3" s="4" t="s">
        <v>202</v>
      </c>
      <c r="D3" s="4" t="s">
        <v>46</v>
      </c>
      <c r="E3" s="4" t="s">
        <v>203</v>
      </c>
      <c r="F3" s="4" t="s">
        <v>204</v>
      </c>
      <c r="G3" s="5"/>
      <c r="H3" s="4" t="s">
        <v>205</v>
      </c>
      <c r="I3" s="4" t="s">
        <v>206</v>
      </c>
    </row>
    <row r="4" spans="2:12" ht="32.1" customHeight="1" thickBot="1" x14ac:dyDescent="0.3">
      <c r="B4" s="6" t="s">
        <v>207</v>
      </c>
      <c r="C4" s="7" t="s">
        <v>125</v>
      </c>
      <c r="D4" s="7">
        <v>16</v>
      </c>
      <c r="E4" s="6" t="s">
        <v>208</v>
      </c>
      <c r="F4" s="153" t="s">
        <v>228</v>
      </c>
      <c r="G4" s="8"/>
      <c r="H4" s="191">
        <f>162000*1.45/1.22</f>
        <v>192540.98360655739</v>
      </c>
      <c r="I4" s="155">
        <f>162000*1.45</f>
        <v>234900</v>
      </c>
    </row>
    <row r="5" spans="2:12" ht="32.1" customHeight="1" thickBot="1" x14ac:dyDescent="0.3">
      <c r="B5" s="6" t="s">
        <v>155</v>
      </c>
      <c r="C5" s="7" t="s">
        <v>133</v>
      </c>
      <c r="D5" s="7">
        <v>10.336</v>
      </c>
      <c r="E5" s="6" t="s">
        <v>210</v>
      </c>
      <c r="F5" s="154"/>
      <c r="G5" s="9"/>
      <c r="H5" s="192"/>
      <c r="I5" s="156"/>
    </row>
    <row r="6" spans="2:12" ht="32.1" customHeight="1" thickBot="1" x14ac:dyDescent="0.3">
      <c r="B6" s="6" t="s">
        <v>211</v>
      </c>
      <c r="C6" s="7" t="s">
        <v>125</v>
      </c>
      <c r="D6" s="7">
        <v>184</v>
      </c>
      <c r="E6" s="6" t="s">
        <v>212</v>
      </c>
      <c r="F6" s="6" t="s">
        <v>213</v>
      </c>
      <c r="G6" s="10"/>
      <c r="H6" s="193">
        <f>15730/1.22</f>
        <v>12893.442622950821</v>
      </c>
      <c r="I6" s="11">
        <f>15730</f>
        <v>15730</v>
      </c>
    </row>
    <row r="7" spans="2:12" ht="32.1" customHeight="1" thickBot="1" x14ac:dyDescent="0.3">
      <c r="B7" s="6" t="s">
        <v>142</v>
      </c>
      <c r="C7" s="7" t="s">
        <v>125</v>
      </c>
      <c r="D7" s="7">
        <v>28</v>
      </c>
      <c r="E7" s="6" t="s">
        <v>214</v>
      </c>
      <c r="F7" s="6" t="s">
        <v>229</v>
      </c>
      <c r="G7" s="10"/>
      <c r="H7" s="190">
        <f>168280*1.45/1.22/28</f>
        <v>7143.0327868852464</v>
      </c>
      <c r="I7" s="11">
        <f>168280*1.45/28</f>
        <v>8714.5</v>
      </c>
    </row>
    <row r="8" spans="2:12" ht="32.1" customHeight="1" thickBot="1" x14ac:dyDescent="0.3">
      <c r="B8" s="6" t="s">
        <v>148</v>
      </c>
      <c r="C8" s="7" t="s">
        <v>125</v>
      </c>
      <c r="D8" s="7">
        <v>368</v>
      </c>
      <c r="E8" s="6" t="s">
        <v>216</v>
      </c>
      <c r="F8" s="6" t="s">
        <v>230</v>
      </c>
      <c r="G8" s="10"/>
      <c r="H8" s="190">
        <f>695520*1.45/1.22/368</f>
        <v>2246.311475409836</v>
      </c>
      <c r="I8" s="11">
        <f>695520*1.45/368</f>
        <v>2740.5</v>
      </c>
    </row>
    <row r="9" spans="2:12" ht="32.1" customHeight="1" thickBot="1" x14ac:dyDescent="0.3">
      <c r="B9" s="6" t="s">
        <v>218</v>
      </c>
      <c r="C9" s="151" t="s">
        <v>224</v>
      </c>
      <c r="D9" s="7">
        <v>84</v>
      </c>
      <c r="E9" s="6" t="s">
        <v>219</v>
      </c>
      <c r="F9" s="6" t="s">
        <v>220</v>
      </c>
      <c r="G9" s="10"/>
      <c r="H9" s="11">
        <f>318000/1.22</f>
        <v>260655.73770491805</v>
      </c>
      <c r="I9" s="11">
        <f>318000</f>
        <v>318000</v>
      </c>
      <c r="J9" s="3" t="s">
        <v>225</v>
      </c>
      <c r="K9" s="152">
        <f>0.855*84/1000</f>
        <v>7.1819999999999995E-2</v>
      </c>
      <c r="L9" s="3" t="s">
        <v>226</v>
      </c>
    </row>
    <row r="10" spans="2:12" ht="32.1" customHeight="1" thickBot="1" x14ac:dyDescent="0.3">
      <c r="B10" s="6" t="s">
        <v>113</v>
      </c>
      <c r="C10" s="7" t="s">
        <v>114</v>
      </c>
      <c r="D10" s="7"/>
      <c r="E10" s="6"/>
      <c r="F10" s="6" t="s">
        <v>213</v>
      </c>
      <c r="G10" s="10"/>
      <c r="H10" s="11">
        <f>6140</f>
        <v>6140</v>
      </c>
      <c r="I10" s="11">
        <f>6140*1.22</f>
        <v>7490.8</v>
      </c>
    </row>
  </sheetData>
  <mergeCells count="3">
    <mergeCell ref="F4:F5"/>
    <mergeCell ref="H4:H5"/>
    <mergeCell ref="I4:I5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5296-1296-4E43-BE54-92565BC61B71}">
  <sheetPr>
    <pageSetUpPr fitToPage="1"/>
  </sheetPr>
  <dimension ref="A1:HY240"/>
  <sheetViews>
    <sheetView topLeftCell="A10" workbookViewId="0">
      <selection activeCell="L32" sqref="L32:M32"/>
    </sheetView>
  </sheetViews>
  <sheetFormatPr defaultColWidth="9.140625" defaultRowHeight="11.25" customHeight="1" x14ac:dyDescent="0.2"/>
  <cols>
    <col min="1" max="1" width="8.85546875" style="13" customWidth="1"/>
    <col min="2" max="2" width="20.140625" style="131" customWidth="1"/>
    <col min="3" max="4" width="10.42578125" style="131" customWidth="1"/>
    <col min="5" max="5" width="13.28515625" style="131" customWidth="1"/>
    <col min="6" max="6" width="8.5703125" style="131" customWidth="1"/>
    <col min="7" max="7" width="10.7109375" style="131" customWidth="1"/>
    <col min="8" max="8" width="8.42578125" style="131" customWidth="1"/>
    <col min="9" max="9" width="13.140625" style="131" customWidth="1"/>
    <col min="10" max="10" width="12.28515625" style="131" customWidth="1"/>
    <col min="11" max="11" width="8.5703125" style="131" customWidth="1"/>
    <col min="12" max="12" width="13" style="131" customWidth="1"/>
    <col min="13" max="13" width="7.85546875" style="131" customWidth="1"/>
    <col min="14" max="14" width="13.28515625" style="131" customWidth="1"/>
    <col min="15" max="15" width="1.140625" style="131" hidden="1" customWidth="1"/>
    <col min="16" max="16" width="73.85546875" style="131" hidden="1" customWidth="1"/>
    <col min="17" max="17" width="83.42578125" style="131" hidden="1" customWidth="1"/>
    <col min="18" max="19" width="11.42578125" style="131" bestFit="1" customWidth="1"/>
    <col min="20" max="24" width="9.140625" style="131"/>
    <col min="25" max="40" width="87.28515625" style="132" hidden="1" customWidth="1"/>
    <col min="41" max="46" width="71.7109375" style="65" hidden="1" customWidth="1"/>
    <col min="47" max="54" width="87.28515625" style="132" hidden="1" customWidth="1"/>
    <col min="55" max="60" width="71.7109375" style="65" hidden="1" customWidth="1"/>
    <col min="61" max="68" width="87.28515625" style="132" hidden="1" customWidth="1"/>
    <col min="69" max="74" width="71.7109375" style="65" hidden="1" customWidth="1"/>
    <col min="75" max="82" width="87.28515625" style="132" hidden="1" customWidth="1"/>
    <col min="83" max="88" width="71.7109375" style="65" hidden="1" customWidth="1"/>
    <col min="89" max="96" width="87.28515625" style="132" hidden="1" customWidth="1"/>
    <col min="97" max="102" width="71.7109375" style="65" hidden="1" customWidth="1"/>
    <col min="103" max="110" width="87.28515625" style="132" hidden="1" customWidth="1"/>
    <col min="111" max="152" width="159" style="133" hidden="1" customWidth="1"/>
    <col min="153" max="155" width="32.28515625" style="134" hidden="1" customWidth="1"/>
    <col min="156" max="157" width="159" style="135" hidden="1" customWidth="1"/>
    <col min="158" max="160" width="34.140625" style="65" hidden="1" customWidth="1"/>
    <col min="161" max="162" width="130" style="65" hidden="1" customWidth="1"/>
    <col min="163" max="166" width="34.140625" style="65" hidden="1" customWidth="1"/>
    <col min="167" max="167" width="130" style="65" hidden="1" customWidth="1"/>
    <col min="168" max="171" width="95.85546875" style="65" hidden="1" customWidth="1"/>
    <col min="172" max="176" width="53.42578125" style="136" hidden="1" customWidth="1"/>
    <col min="177" max="181" width="55.42578125" style="79" hidden="1" customWidth="1"/>
    <col min="182" max="186" width="53.42578125" style="136" hidden="1" customWidth="1"/>
    <col min="187" max="191" width="55.42578125" style="79" hidden="1" customWidth="1"/>
    <col min="192" max="233" width="159" style="65" hidden="1" customWidth="1"/>
    <col min="234" max="16384" width="9.140625" style="131"/>
  </cols>
  <sheetData>
    <row r="1" spans="1:138" s="12" customFormat="1" ht="15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 t="s">
        <v>0</v>
      </c>
    </row>
    <row r="2" spans="1:138" s="12" customFormat="1" ht="11.2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4" t="s">
        <v>1</v>
      </c>
    </row>
    <row r="3" spans="1:138" s="12" customFormat="1" ht="8.2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4"/>
    </row>
    <row r="4" spans="1:138" s="12" customFormat="1" ht="2.25" customHeight="1" x14ac:dyDescent="0.25">
      <c r="A4" s="16"/>
      <c r="B4" s="17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38" s="12" customFormat="1" ht="15" x14ac:dyDescent="0.25">
      <c r="A5" s="16" t="s">
        <v>2</v>
      </c>
      <c r="B5" s="17"/>
      <c r="C5" s="15"/>
      <c r="E5" s="15"/>
      <c r="F5" s="15"/>
      <c r="G5" s="179" t="s">
        <v>3</v>
      </c>
      <c r="H5" s="179"/>
      <c r="I5" s="179"/>
      <c r="J5" s="179"/>
      <c r="K5" s="179"/>
      <c r="L5" s="179"/>
      <c r="M5" s="179"/>
      <c r="N5" s="179"/>
      <c r="Y5" s="18" t="s">
        <v>3</v>
      </c>
      <c r="Z5" s="18" t="s">
        <v>4</v>
      </c>
      <c r="AA5" s="18" t="s">
        <v>4</v>
      </c>
      <c r="AB5" s="18" t="s">
        <v>4</v>
      </c>
      <c r="AC5" s="18" t="s">
        <v>4</v>
      </c>
      <c r="AD5" s="18" t="s">
        <v>4</v>
      </c>
      <c r="AE5" s="18" t="s">
        <v>4</v>
      </c>
      <c r="AF5" s="18" t="s">
        <v>4</v>
      </c>
    </row>
    <row r="6" spans="1:138" s="12" customFormat="1" ht="68.25" x14ac:dyDescent="0.25">
      <c r="A6" s="16" t="s">
        <v>5</v>
      </c>
      <c r="B6" s="17"/>
      <c r="C6" s="15"/>
      <c r="E6" s="19"/>
      <c r="F6" s="19"/>
      <c r="G6" s="187" t="s">
        <v>6</v>
      </c>
      <c r="H6" s="187"/>
      <c r="I6" s="187"/>
      <c r="J6" s="187"/>
      <c r="K6" s="187"/>
      <c r="L6" s="187"/>
      <c r="M6" s="187"/>
      <c r="N6" s="187"/>
      <c r="AG6" s="18" t="s">
        <v>6</v>
      </c>
      <c r="AH6" s="18" t="s">
        <v>4</v>
      </c>
      <c r="AI6" s="18" t="s">
        <v>4</v>
      </c>
      <c r="AJ6" s="18" t="s">
        <v>4</v>
      </c>
      <c r="AK6" s="18" t="s">
        <v>4</v>
      </c>
      <c r="AL6" s="18" t="s">
        <v>4</v>
      </c>
      <c r="AM6" s="18" t="s">
        <v>4</v>
      </c>
      <c r="AN6" s="18" t="s">
        <v>4</v>
      </c>
    </row>
    <row r="7" spans="1:138" s="12" customFormat="1" ht="45.75" x14ac:dyDescent="0.25">
      <c r="A7" s="186" t="s">
        <v>7</v>
      </c>
      <c r="B7" s="186"/>
      <c r="C7" s="186"/>
      <c r="D7" s="186"/>
      <c r="E7" s="186"/>
      <c r="F7" s="186"/>
      <c r="G7" s="187" t="s">
        <v>8</v>
      </c>
      <c r="H7" s="187"/>
      <c r="I7" s="187"/>
      <c r="J7" s="187"/>
      <c r="K7" s="187"/>
      <c r="L7" s="187"/>
      <c r="M7" s="187"/>
      <c r="N7" s="187"/>
      <c r="P7" s="20" t="s">
        <v>7</v>
      </c>
      <c r="Q7" s="21" t="s">
        <v>8</v>
      </c>
      <c r="R7" s="22"/>
      <c r="S7" s="22"/>
      <c r="T7" s="22"/>
      <c r="U7" s="22"/>
      <c r="V7" s="22"/>
      <c r="W7" s="22"/>
      <c r="X7" s="22"/>
      <c r="AO7" s="23" t="s">
        <v>7</v>
      </c>
      <c r="AP7" s="23" t="s">
        <v>4</v>
      </c>
      <c r="AQ7" s="23" t="s">
        <v>4</v>
      </c>
      <c r="AR7" s="23" t="s">
        <v>4</v>
      </c>
      <c r="AS7" s="23" t="s">
        <v>4</v>
      </c>
      <c r="AT7" s="23" t="s">
        <v>4</v>
      </c>
      <c r="AU7" s="18" t="s">
        <v>8</v>
      </c>
      <c r="AV7" s="18" t="s">
        <v>4</v>
      </c>
      <c r="AW7" s="18" t="s">
        <v>4</v>
      </c>
      <c r="AX7" s="18" t="s">
        <v>4</v>
      </c>
      <c r="AY7" s="18" t="s">
        <v>4</v>
      </c>
      <c r="AZ7" s="18" t="s">
        <v>4</v>
      </c>
      <c r="BA7" s="18" t="s">
        <v>4</v>
      </c>
      <c r="BB7" s="18" t="s">
        <v>4</v>
      </c>
    </row>
    <row r="8" spans="1:138" s="12" customFormat="1" ht="78.75" x14ac:dyDescent="0.25">
      <c r="A8" s="189" t="s">
        <v>9</v>
      </c>
      <c r="B8" s="189"/>
      <c r="C8" s="189"/>
      <c r="D8" s="189"/>
      <c r="E8" s="189"/>
      <c r="F8" s="189"/>
      <c r="G8" s="187"/>
      <c r="H8" s="187"/>
      <c r="I8" s="187"/>
      <c r="J8" s="187"/>
      <c r="K8" s="187"/>
      <c r="L8" s="187"/>
      <c r="M8" s="187"/>
      <c r="N8" s="187"/>
      <c r="P8" s="20" t="s">
        <v>9</v>
      </c>
      <c r="Q8" s="21"/>
      <c r="R8" s="22"/>
      <c r="S8" s="22"/>
      <c r="T8" s="22"/>
      <c r="U8" s="22"/>
      <c r="V8" s="22"/>
      <c r="W8" s="22"/>
      <c r="X8" s="22"/>
      <c r="BC8" s="23" t="s">
        <v>9</v>
      </c>
      <c r="BD8" s="23" t="s">
        <v>4</v>
      </c>
      <c r="BE8" s="23" t="s">
        <v>4</v>
      </c>
      <c r="BF8" s="23" t="s">
        <v>4</v>
      </c>
      <c r="BG8" s="23" t="s">
        <v>4</v>
      </c>
      <c r="BH8" s="23" t="s">
        <v>4</v>
      </c>
      <c r="BI8" s="18" t="s">
        <v>4</v>
      </c>
      <c r="BJ8" s="18" t="s">
        <v>4</v>
      </c>
      <c r="BK8" s="18" t="s">
        <v>4</v>
      </c>
      <c r="BL8" s="18" t="s">
        <v>4</v>
      </c>
      <c r="BM8" s="18" t="s">
        <v>4</v>
      </c>
      <c r="BN8" s="18" t="s">
        <v>4</v>
      </c>
      <c r="BO8" s="18" t="s">
        <v>4</v>
      </c>
      <c r="BP8" s="18" t="s">
        <v>4</v>
      </c>
    </row>
    <row r="9" spans="1:138" s="12" customFormat="1" ht="33.75" x14ac:dyDescent="0.25">
      <c r="A9" s="186" t="s">
        <v>10</v>
      </c>
      <c r="B9" s="186"/>
      <c r="C9" s="186"/>
      <c r="D9" s="186"/>
      <c r="E9" s="186"/>
      <c r="F9" s="186"/>
      <c r="G9" s="187"/>
      <c r="H9" s="187"/>
      <c r="I9" s="187"/>
      <c r="J9" s="187"/>
      <c r="K9" s="187"/>
      <c r="L9" s="187"/>
      <c r="M9" s="187"/>
      <c r="N9" s="187"/>
      <c r="P9" s="20" t="s">
        <v>10</v>
      </c>
      <c r="Q9" s="21"/>
      <c r="R9" s="22"/>
      <c r="S9" s="22"/>
      <c r="T9" s="22"/>
      <c r="U9" s="22"/>
      <c r="V9" s="22"/>
      <c r="W9" s="22"/>
      <c r="X9" s="22"/>
      <c r="BQ9" s="23" t="s">
        <v>10</v>
      </c>
      <c r="BR9" s="23" t="s">
        <v>4</v>
      </c>
      <c r="BS9" s="23" t="s">
        <v>4</v>
      </c>
      <c r="BT9" s="23" t="s">
        <v>4</v>
      </c>
      <c r="BU9" s="23" t="s">
        <v>4</v>
      </c>
      <c r="BV9" s="23" t="s">
        <v>4</v>
      </c>
      <c r="BW9" s="18" t="s">
        <v>4</v>
      </c>
      <c r="BX9" s="18" t="s">
        <v>4</v>
      </c>
      <c r="BY9" s="18" t="s">
        <v>4</v>
      </c>
      <c r="BZ9" s="18" t="s">
        <v>4</v>
      </c>
      <c r="CA9" s="18" t="s">
        <v>4</v>
      </c>
      <c r="CB9" s="18" t="s">
        <v>4</v>
      </c>
      <c r="CC9" s="18" t="s">
        <v>4</v>
      </c>
      <c r="CD9" s="18" t="s">
        <v>4</v>
      </c>
    </row>
    <row r="10" spans="1:138" s="12" customFormat="1" ht="15" x14ac:dyDescent="0.25">
      <c r="A10" s="188" t="s">
        <v>11</v>
      </c>
      <c r="B10" s="188"/>
      <c r="C10" s="188"/>
      <c r="D10" s="188"/>
      <c r="E10" s="188"/>
      <c r="F10" s="188"/>
      <c r="G10" s="187" t="s">
        <v>12</v>
      </c>
      <c r="H10" s="187"/>
      <c r="I10" s="187"/>
      <c r="J10" s="187"/>
      <c r="K10" s="187"/>
      <c r="L10" s="187"/>
      <c r="M10" s="187"/>
      <c r="N10" s="187"/>
      <c r="P10" s="24"/>
      <c r="Q10" s="24"/>
      <c r="CE10" s="23" t="s">
        <v>11</v>
      </c>
      <c r="CF10" s="23" t="s">
        <v>4</v>
      </c>
      <c r="CG10" s="23" t="s">
        <v>4</v>
      </c>
      <c r="CH10" s="23" t="s">
        <v>4</v>
      </c>
      <c r="CI10" s="23" t="s">
        <v>4</v>
      </c>
      <c r="CJ10" s="23" t="s">
        <v>4</v>
      </c>
      <c r="CK10" s="18" t="s">
        <v>12</v>
      </c>
      <c r="CL10" s="18" t="s">
        <v>4</v>
      </c>
      <c r="CM10" s="18" t="s">
        <v>4</v>
      </c>
      <c r="CN10" s="18" t="s">
        <v>4</v>
      </c>
      <c r="CO10" s="18" t="s">
        <v>4</v>
      </c>
      <c r="CP10" s="18" t="s">
        <v>4</v>
      </c>
      <c r="CQ10" s="18" t="s">
        <v>4</v>
      </c>
      <c r="CR10" s="18" t="s">
        <v>4</v>
      </c>
    </row>
    <row r="11" spans="1:138" s="12" customFormat="1" ht="15" x14ac:dyDescent="0.25">
      <c r="A11" s="188" t="s">
        <v>13</v>
      </c>
      <c r="B11" s="188"/>
      <c r="C11" s="188"/>
      <c r="D11" s="188"/>
      <c r="E11" s="188"/>
      <c r="F11" s="188"/>
      <c r="G11" s="187"/>
      <c r="H11" s="187"/>
      <c r="I11" s="187"/>
      <c r="J11" s="187"/>
      <c r="K11" s="187"/>
      <c r="L11" s="187"/>
      <c r="M11" s="187"/>
      <c r="N11" s="187"/>
      <c r="CS11" s="23" t="s">
        <v>13</v>
      </c>
      <c r="CT11" s="23" t="s">
        <v>4</v>
      </c>
      <c r="CU11" s="23" t="s">
        <v>4</v>
      </c>
      <c r="CV11" s="23" t="s">
        <v>4</v>
      </c>
      <c r="CW11" s="23" t="s">
        <v>4</v>
      </c>
      <c r="CX11" s="23" t="s">
        <v>4</v>
      </c>
      <c r="CY11" s="18" t="s">
        <v>4</v>
      </c>
      <c r="CZ11" s="18" t="s">
        <v>4</v>
      </c>
      <c r="DA11" s="18" t="s">
        <v>4</v>
      </c>
      <c r="DB11" s="18" t="s">
        <v>4</v>
      </c>
      <c r="DC11" s="18" t="s">
        <v>4</v>
      </c>
      <c r="DD11" s="18" t="s">
        <v>4</v>
      </c>
      <c r="DE11" s="18" t="s">
        <v>4</v>
      </c>
      <c r="DF11" s="18" t="s">
        <v>4</v>
      </c>
    </row>
    <row r="12" spans="1:138" s="12" customFormat="1" ht="8.25" customHeight="1" x14ac:dyDescent="0.25">
      <c r="A12" s="25"/>
      <c r="B12" s="15"/>
      <c r="C12" s="15"/>
      <c r="D12" s="15"/>
      <c r="E12" s="15"/>
      <c r="F12" s="17"/>
      <c r="G12" s="17"/>
      <c r="H12" s="17"/>
      <c r="I12" s="17"/>
      <c r="J12" s="17"/>
      <c r="K12" s="17"/>
      <c r="L12" s="17"/>
      <c r="M12" s="17"/>
      <c r="N12" s="17"/>
    </row>
    <row r="13" spans="1:138" s="12" customFormat="1" ht="15" x14ac:dyDescent="0.25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DG13" s="26" t="s">
        <v>4</v>
      </c>
      <c r="DH13" s="26" t="s">
        <v>4</v>
      </c>
      <c r="DI13" s="26" t="s">
        <v>4</v>
      </c>
      <c r="DJ13" s="26" t="s">
        <v>4</v>
      </c>
      <c r="DK13" s="26" t="s">
        <v>4</v>
      </c>
      <c r="DL13" s="26" t="s">
        <v>4</v>
      </c>
      <c r="DM13" s="26" t="s">
        <v>4</v>
      </c>
      <c r="DN13" s="26" t="s">
        <v>4</v>
      </c>
      <c r="DO13" s="26" t="s">
        <v>4</v>
      </c>
      <c r="DP13" s="26" t="s">
        <v>4</v>
      </c>
      <c r="DQ13" s="26" t="s">
        <v>4</v>
      </c>
      <c r="DR13" s="26" t="s">
        <v>4</v>
      </c>
      <c r="DS13" s="26" t="s">
        <v>4</v>
      </c>
      <c r="DT13" s="26" t="s">
        <v>4</v>
      </c>
    </row>
    <row r="14" spans="1:138" s="12" customFormat="1" ht="15" x14ac:dyDescent="0.25">
      <c r="A14" s="178" t="s">
        <v>14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</row>
    <row r="15" spans="1:138" s="12" customFormat="1" ht="8.25" customHeigh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38" s="12" customFormat="1" ht="15" x14ac:dyDescent="0.25">
      <c r="A16" s="183" t="s">
        <v>15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DU16" s="26" t="s">
        <v>15</v>
      </c>
      <c r="DV16" s="26" t="s">
        <v>4</v>
      </c>
      <c r="DW16" s="26" t="s">
        <v>4</v>
      </c>
      <c r="DX16" s="26" t="s">
        <v>4</v>
      </c>
      <c r="DY16" s="26" t="s">
        <v>4</v>
      </c>
      <c r="DZ16" s="26" t="s">
        <v>4</v>
      </c>
      <c r="EA16" s="26" t="s">
        <v>4</v>
      </c>
      <c r="EB16" s="26" t="s">
        <v>4</v>
      </c>
      <c r="EC16" s="26" t="s">
        <v>4</v>
      </c>
      <c r="ED16" s="26" t="s">
        <v>4</v>
      </c>
      <c r="EE16" s="26" t="s">
        <v>4</v>
      </c>
      <c r="EF16" s="26" t="s">
        <v>4</v>
      </c>
      <c r="EG16" s="26" t="s">
        <v>4</v>
      </c>
      <c r="EH16" s="26" t="s">
        <v>4</v>
      </c>
    </row>
    <row r="17" spans="1:155" s="12" customFormat="1" ht="15" x14ac:dyDescent="0.25">
      <c r="A17" s="178" t="s">
        <v>16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</row>
    <row r="18" spans="1:155" s="12" customFormat="1" ht="24" customHeight="1" x14ac:dyDescent="0.25">
      <c r="A18" s="184" t="s">
        <v>17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</row>
    <row r="19" spans="1:155" s="12" customFormat="1" ht="8.2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55" s="12" customFormat="1" ht="15" x14ac:dyDescent="0.25">
      <c r="A20" s="185" t="s">
        <v>18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EI20" s="26" t="s">
        <v>18</v>
      </c>
      <c r="EJ20" s="26" t="s">
        <v>4</v>
      </c>
      <c r="EK20" s="26" t="s">
        <v>4</v>
      </c>
      <c r="EL20" s="26" t="s">
        <v>4</v>
      </c>
      <c r="EM20" s="26" t="s">
        <v>4</v>
      </c>
      <c r="EN20" s="26" t="s">
        <v>4</v>
      </c>
      <c r="EO20" s="26" t="s">
        <v>4</v>
      </c>
      <c r="EP20" s="26" t="s">
        <v>4</v>
      </c>
      <c r="EQ20" s="26" t="s">
        <v>4</v>
      </c>
      <c r="ER20" s="26" t="s">
        <v>4</v>
      </c>
      <c r="ES20" s="26" t="s">
        <v>4</v>
      </c>
      <c r="ET20" s="26" t="s">
        <v>4</v>
      </c>
      <c r="EU20" s="26" t="s">
        <v>4</v>
      </c>
      <c r="EV20" s="26" t="s">
        <v>4</v>
      </c>
    </row>
    <row r="21" spans="1:155" s="12" customFormat="1" ht="13.5" customHeight="1" x14ac:dyDescent="0.25">
      <c r="A21" s="178" t="s">
        <v>19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</row>
    <row r="22" spans="1:155" s="12" customFormat="1" ht="15" customHeight="1" x14ac:dyDescent="0.25">
      <c r="A22" s="15" t="s">
        <v>20</v>
      </c>
      <c r="B22" s="29" t="s">
        <v>21</v>
      </c>
      <c r="C22" s="13" t="s">
        <v>22</v>
      </c>
      <c r="D22" s="13"/>
      <c r="E22" s="13"/>
      <c r="F22" s="19"/>
      <c r="G22" s="19"/>
      <c r="H22" s="19"/>
      <c r="I22" s="19"/>
      <c r="J22" s="19"/>
      <c r="K22" s="19"/>
      <c r="L22" s="19"/>
      <c r="M22" s="19"/>
      <c r="N22" s="19"/>
    </row>
    <row r="23" spans="1:155" s="12" customFormat="1" ht="18" customHeight="1" x14ac:dyDescent="0.25">
      <c r="A23" s="15" t="s">
        <v>23</v>
      </c>
      <c r="B23" s="179" t="s">
        <v>24</v>
      </c>
      <c r="C23" s="179"/>
      <c r="D23" s="179"/>
      <c r="E23" s="179"/>
      <c r="F23" s="179"/>
      <c r="G23" s="19"/>
      <c r="H23" s="19"/>
      <c r="I23" s="19"/>
      <c r="J23" s="19"/>
      <c r="K23" s="19"/>
      <c r="L23" s="19"/>
      <c r="M23" s="19"/>
      <c r="N23" s="19"/>
    </row>
    <row r="24" spans="1:155" s="12" customFormat="1" ht="15" x14ac:dyDescent="0.25">
      <c r="A24" s="15"/>
      <c r="B24" s="180" t="s">
        <v>25</v>
      </c>
      <c r="C24" s="180"/>
      <c r="D24" s="180"/>
      <c r="E24" s="180"/>
      <c r="F24" s="180"/>
      <c r="G24" s="30"/>
      <c r="H24" s="30"/>
      <c r="I24" s="30"/>
      <c r="J24" s="30"/>
      <c r="K24" s="30"/>
      <c r="L24" s="30"/>
      <c r="M24" s="31"/>
      <c r="N24" s="30"/>
    </row>
    <row r="25" spans="1:155" s="12" customFormat="1" ht="9.75" customHeight="1" x14ac:dyDescent="0.25">
      <c r="A25" s="15"/>
      <c r="B25" s="15"/>
      <c r="C25" s="15"/>
      <c r="D25" s="32"/>
      <c r="E25" s="32"/>
      <c r="F25" s="32"/>
      <c r="G25" s="32"/>
      <c r="H25" s="32"/>
      <c r="I25" s="32"/>
      <c r="J25" s="32"/>
      <c r="K25" s="32"/>
      <c r="L25" s="32"/>
      <c r="M25" s="30"/>
      <c r="N25" s="30"/>
    </row>
    <row r="26" spans="1:155" s="12" customFormat="1" ht="15" x14ac:dyDescent="0.25">
      <c r="A26" s="33" t="s">
        <v>26</v>
      </c>
      <c r="B26" s="15"/>
      <c r="C26" s="15"/>
      <c r="D26" s="181" t="s">
        <v>227</v>
      </c>
      <c r="E26" s="181"/>
      <c r="F26" s="181"/>
      <c r="G26" s="34"/>
      <c r="H26" s="34"/>
      <c r="I26" s="34"/>
      <c r="J26" s="34"/>
      <c r="K26" s="34"/>
      <c r="L26" s="34"/>
      <c r="M26" s="34"/>
      <c r="N26" s="34"/>
      <c r="EW26" s="22" t="s">
        <v>27</v>
      </c>
      <c r="EX26" s="22" t="s">
        <v>4</v>
      </c>
      <c r="EY26" s="22" t="s">
        <v>4</v>
      </c>
    </row>
    <row r="27" spans="1:155" s="12" customFormat="1" ht="9.75" customHeight="1" x14ac:dyDescent="0.25">
      <c r="A27" s="15"/>
      <c r="B27" s="35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5" s="12" customFormat="1" ht="12.75" customHeight="1" x14ac:dyDescent="0.25">
      <c r="A28" s="33" t="s">
        <v>28</v>
      </c>
      <c r="B28" s="35"/>
      <c r="C28" s="37">
        <v>7482.18</v>
      </c>
      <c r="D28" s="38" t="s">
        <v>221</v>
      </c>
      <c r="E28" s="39" t="s">
        <v>29</v>
      </c>
      <c r="G28" s="35"/>
      <c r="H28" s="35"/>
      <c r="I28" s="35"/>
      <c r="J28" s="35"/>
      <c r="K28" s="35"/>
      <c r="L28" s="40"/>
      <c r="M28" s="40"/>
      <c r="N28" s="35"/>
    </row>
    <row r="29" spans="1:155" s="12" customFormat="1" ht="12.75" customHeight="1" x14ac:dyDescent="0.25">
      <c r="A29" s="15"/>
      <c r="B29" s="41" t="s">
        <v>30</v>
      </c>
      <c r="C29" s="42"/>
      <c r="D29" s="43"/>
      <c r="E29" s="39"/>
      <c r="G29" s="35"/>
    </row>
    <row r="30" spans="1:155" s="12" customFormat="1" ht="12.75" customHeight="1" x14ac:dyDescent="0.25">
      <c r="A30" s="15"/>
      <c r="B30" s="44" t="s">
        <v>31</v>
      </c>
      <c r="C30" s="37">
        <v>6132.94</v>
      </c>
      <c r="D30" s="38" t="s">
        <v>222</v>
      </c>
      <c r="E30" s="39" t="s">
        <v>29</v>
      </c>
      <c r="G30" s="35" t="s">
        <v>32</v>
      </c>
      <c r="I30" s="35"/>
      <c r="J30" s="35"/>
      <c r="K30" s="35"/>
      <c r="L30" s="37">
        <v>65.760000000000005</v>
      </c>
      <c r="M30" s="45" t="s">
        <v>33</v>
      </c>
      <c r="N30" s="39" t="s">
        <v>29</v>
      </c>
    </row>
    <row r="31" spans="1:155" s="12" customFormat="1" ht="12.75" customHeight="1" x14ac:dyDescent="0.25">
      <c r="A31" s="15"/>
      <c r="B31" s="44" t="s">
        <v>34</v>
      </c>
      <c r="C31" s="37">
        <v>0</v>
      </c>
      <c r="D31" s="46" t="s">
        <v>35</v>
      </c>
      <c r="E31" s="39" t="s">
        <v>29</v>
      </c>
      <c r="G31" s="35" t="s">
        <v>36</v>
      </c>
      <c r="I31" s="35"/>
      <c r="J31" s="35"/>
      <c r="K31" s="35"/>
      <c r="L31" s="182">
        <v>138.15</v>
      </c>
      <c r="M31" s="182"/>
      <c r="N31" s="39" t="s">
        <v>37</v>
      </c>
    </row>
    <row r="32" spans="1:155" s="12" customFormat="1" ht="12.75" customHeight="1" x14ac:dyDescent="0.25">
      <c r="A32" s="15"/>
      <c r="B32" s="44" t="s">
        <v>38</v>
      </c>
      <c r="C32" s="37">
        <v>0</v>
      </c>
      <c r="D32" s="46" t="s">
        <v>35</v>
      </c>
      <c r="E32" s="39" t="s">
        <v>29</v>
      </c>
      <c r="G32" s="35" t="s">
        <v>39</v>
      </c>
      <c r="I32" s="35"/>
      <c r="J32" s="35"/>
      <c r="K32" s="35"/>
      <c r="L32" s="182">
        <v>37.130000000000003</v>
      </c>
      <c r="M32" s="182"/>
      <c r="N32" s="39" t="s">
        <v>37</v>
      </c>
    </row>
    <row r="33" spans="1:164" s="12" customFormat="1" ht="12.75" customHeight="1" x14ac:dyDescent="0.25">
      <c r="A33" s="15"/>
      <c r="B33" s="44" t="s">
        <v>40</v>
      </c>
      <c r="C33" s="37">
        <v>0</v>
      </c>
      <c r="D33" s="38" t="s">
        <v>35</v>
      </c>
      <c r="E33" s="39" t="s">
        <v>29</v>
      </c>
      <c r="G33" s="35"/>
      <c r="H33" s="35"/>
      <c r="I33" s="35"/>
      <c r="J33" s="35"/>
      <c r="K33" s="35"/>
      <c r="L33" s="176" t="s">
        <v>41</v>
      </c>
      <c r="M33" s="176"/>
      <c r="N33" s="35"/>
    </row>
    <row r="34" spans="1:164" s="12" customFormat="1" ht="9.75" customHeight="1" x14ac:dyDescent="0.25">
      <c r="A34" s="47"/>
    </row>
    <row r="35" spans="1:164" s="12" customFormat="1" ht="36" customHeight="1" x14ac:dyDescent="0.25">
      <c r="A35" s="177" t="s">
        <v>42</v>
      </c>
      <c r="B35" s="171" t="s">
        <v>43</v>
      </c>
      <c r="C35" s="171" t="s">
        <v>44</v>
      </c>
      <c r="D35" s="171"/>
      <c r="E35" s="171"/>
      <c r="F35" s="171" t="s">
        <v>45</v>
      </c>
      <c r="G35" s="171" t="s">
        <v>46</v>
      </c>
      <c r="H35" s="171"/>
      <c r="I35" s="171"/>
      <c r="J35" s="171" t="s">
        <v>47</v>
      </c>
      <c r="K35" s="171"/>
      <c r="L35" s="171"/>
      <c r="M35" s="171" t="s">
        <v>48</v>
      </c>
      <c r="N35" s="171" t="s">
        <v>49</v>
      </c>
    </row>
    <row r="36" spans="1:164" s="12" customFormat="1" ht="11.25" customHeight="1" x14ac:dyDescent="0.25">
      <c r="A36" s="177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</row>
    <row r="37" spans="1:164" s="12" customFormat="1" ht="34.5" customHeight="1" x14ac:dyDescent="0.25">
      <c r="A37" s="177"/>
      <c r="B37" s="171"/>
      <c r="C37" s="171"/>
      <c r="D37" s="171"/>
      <c r="E37" s="171"/>
      <c r="F37" s="171"/>
      <c r="G37" s="48" t="s">
        <v>50</v>
      </c>
      <c r="H37" s="48" t="s">
        <v>51</v>
      </c>
      <c r="I37" s="48" t="s">
        <v>52</v>
      </c>
      <c r="J37" s="48" t="s">
        <v>50</v>
      </c>
      <c r="K37" s="48" t="s">
        <v>51</v>
      </c>
      <c r="L37" s="48" t="s">
        <v>53</v>
      </c>
      <c r="M37" s="171"/>
      <c r="N37" s="171"/>
    </row>
    <row r="38" spans="1:164" s="12" customFormat="1" ht="15" x14ac:dyDescent="0.25">
      <c r="A38" s="49">
        <v>1</v>
      </c>
      <c r="B38" s="50">
        <v>2</v>
      </c>
      <c r="C38" s="172">
        <v>3</v>
      </c>
      <c r="D38" s="172"/>
      <c r="E38" s="172"/>
      <c r="F38" s="50">
        <v>4</v>
      </c>
      <c r="G38" s="50">
        <v>5</v>
      </c>
      <c r="H38" s="50">
        <v>6</v>
      </c>
      <c r="I38" s="50">
        <v>7</v>
      </c>
      <c r="J38" s="50">
        <v>8</v>
      </c>
      <c r="K38" s="50">
        <v>9</v>
      </c>
      <c r="L38" s="50">
        <v>10</v>
      </c>
      <c r="M38" s="50">
        <v>11</v>
      </c>
      <c r="N38" s="50">
        <v>12</v>
      </c>
      <c r="O38" s="51"/>
      <c r="P38" s="51"/>
      <c r="Q38" s="51"/>
    </row>
    <row r="39" spans="1:164" s="12" customFormat="1" ht="15" x14ac:dyDescent="0.25">
      <c r="A39" s="173" t="s">
        <v>54</v>
      </c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5"/>
      <c r="EZ39" s="52" t="s">
        <v>54</v>
      </c>
    </row>
    <row r="40" spans="1:164" s="12" customFormat="1" ht="15" x14ac:dyDescent="0.25">
      <c r="A40" s="168" t="s">
        <v>55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70"/>
      <c r="EZ40" s="52"/>
      <c r="FA40" s="53" t="s">
        <v>55</v>
      </c>
    </row>
    <row r="41" spans="1:164" s="12" customFormat="1" ht="33.75" x14ac:dyDescent="0.25">
      <c r="A41" s="54" t="s">
        <v>56</v>
      </c>
      <c r="B41" s="55" t="s">
        <v>57</v>
      </c>
      <c r="C41" s="164" t="s">
        <v>58</v>
      </c>
      <c r="D41" s="164"/>
      <c r="E41" s="164"/>
      <c r="F41" s="56" t="s">
        <v>59</v>
      </c>
      <c r="G41" s="57">
        <v>0.1</v>
      </c>
      <c r="H41" s="58">
        <v>1</v>
      </c>
      <c r="I41" s="59">
        <v>0.1</v>
      </c>
      <c r="J41" s="60"/>
      <c r="K41" s="57"/>
      <c r="L41" s="60"/>
      <c r="M41" s="57"/>
      <c r="N41" s="61"/>
      <c r="EZ41" s="52"/>
      <c r="FA41" s="53"/>
      <c r="FB41" s="62" t="s">
        <v>58</v>
      </c>
      <c r="FC41" s="62" t="s">
        <v>4</v>
      </c>
      <c r="FD41" s="62" t="s">
        <v>4</v>
      </c>
    </row>
    <row r="42" spans="1:164" s="12" customFormat="1" ht="15" x14ac:dyDescent="0.25">
      <c r="A42" s="63"/>
      <c r="B42" s="64"/>
      <c r="C42" s="161" t="s">
        <v>60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6"/>
      <c r="EZ42" s="52"/>
      <c r="FA42" s="53"/>
      <c r="FB42" s="62"/>
      <c r="FC42" s="62"/>
      <c r="FD42" s="62"/>
      <c r="FE42" s="65" t="s">
        <v>60</v>
      </c>
    </row>
    <row r="43" spans="1:164" s="12" customFormat="1" ht="22.5" x14ac:dyDescent="0.25">
      <c r="A43" s="66"/>
      <c r="B43" s="67" t="s">
        <v>61</v>
      </c>
      <c r="C43" s="162" t="s">
        <v>62</v>
      </c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3"/>
      <c r="EZ43" s="52"/>
      <c r="FA43" s="53"/>
      <c r="FB43" s="62"/>
      <c r="FC43" s="62"/>
      <c r="FD43" s="62"/>
      <c r="FF43" s="65" t="s">
        <v>62</v>
      </c>
    </row>
    <row r="44" spans="1:164" s="12" customFormat="1" ht="67.5" x14ac:dyDescent="0.25">
      <c r="A44" s="66"/>
      <c r="B44" s="67" t="s">
        <v>63</v>
      </c>
      <c r="C44" s="162" t="s">
        <v>64</v>
      </c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3"/>
      <c r="EZ44" s="52"/>
      <c r="FA44" s="53"/>
      <c r="FB44" s="62"/>
      <c r="FC44" s="62"/>
      <c r="FD44" s="62"/>
      <c r="FF44" s="65" t="s">
        <v>64</v>
      </c>
    </row>
    <row r="45" spans="1:164" s="12" customFormat="1" ht="15" x14ac:dyDescent="0.25">
      <c r="A45" s="68"/>
      <c r="B45" s="67" t="s">
        <v>56</v>
      </c>
      <c r="C45" s="161" t="s">
        <v>65</v>
      </c>
      <c r="D45" s="161"/>
      <c r="E45" s="161"/>
      <c r="F45" s="69"/>
      <c r="G45" s="70"/>
      <c r="H45" s="70"/>
      <c r="I45" s="70"/>
      <c r="J45" s="71">
        <v>519.16</v>
      </c>
      <c r="K45" s="72">
        <v>1.3225</v>
      </c>
      <c r="L45" s="71">
        <v>68.66</v>
      </c>
      <c r="M45" s="73">
        <v>56.02</v>
      </c>
      <c r="N45" s="74">
        <v>3846.33</v>
      </c>
      <c r="EZ45" s="52"/>
      <c r="FA45" s="53"/>
      <c r="FB45" s="62"/>
      <c r="FC45" s="62"/>
      <c r="FD45" s="62"/>
      <c r="FG45" s="65" t="s">
        <v>65</v>
      </c>
    </row>
    <row r="46" spans="1:164" s="12" customFormat="1" ht="15" x14ac:dyDescent="0.25">
      <c r="A46" s="68"/>
      <c r="B46" s="67" t="s">
        <v>66</v>
      </c>
      <c r="C46" s="161" t="s">
        <v>67</v>
      </c>
      <c r="D46" s="161"/>
      <c r="E46" s="161"/>
      <c r="F46" s="69"/>
      <c r="G46" s="70"/>
      <c r="H46" s="70"/>
      <c r="I46" s="70"/>
      <c r="J46" s="75">
        <v>10090.67</v>
      </c>
      <c r="K46" s="72">
        <v>1.4375</v>
      </c>
      <c r="L46" s="75">
        <v>1450.53</v>
      </c>
      <c r="M46" s="73">
        <v>16.79</v>
      </c>
      <c r="N46" s="74">
        <v>24354.400000000001</v>
      </c>
      <c r="EZ46" s="52"/>
      <c r="FA46" s="53"/>
      <c r="FB46" s="62"/>
      <c r="FC46" s="62"/>
      <c r="FD46" s="62"/>
      <c r="FG46" s="65" t="s">
        <v>67</v>
      </c>
    </row>
    <row r="47" spans="1:164" s="12" customFormat="1" ht="15" x14ac:dyDescent="0.25">
      <c r="A47" s="68"/>
      <c r="B47" s="67" t="s">
        <v>68</v>
      </c>
      <c r="C47" s="161" t="s">
        <v>69</v>
      </c>
      <c r="D47" s="161"/>
      <c r="E47" s="161"/>
      <c r="F47" s="69"/>
      <c r="G47" s="70"/>
      <c r="H47" s="70"/>
      <c r="I47" s="70"/>
      <c r="J47" s="71">
        <v>422.22</v>
      </c>
      <c r="K47" s="72">
        <v>1.4375</v>
      </c>
      <c r="L47" s="71">
        <v>60.69</v>
      </c>
      <c r="M47" s="73">
        <v>56.02</v>
      </c>
      <c r="N47" s="74">
        <v>3399.85</v>
      </c>
      <c r="EZ47" s="52"/>
      <c r="FA47" s="53"/>
      <c r="FB47" s="62"/>
      <c r="FC47" s="62"/>
      <c r="FD47" s="62"/>
      <c r="FG47" s="65" t="s">
        <v>69</v>
      </c>
    </row>
    <row r="48" spans="1:164" s="12" customFormat="1" ht="15" x14ac:dyDescent="0.25">
      <c r="A48" s="76"/>
      <c r="B48" s="67"/>
      <c r="C48" s="161" t="s">
        <v>70</v>
      </c>
      <c r="D48" s="161"/>
      <c r="E48" s="161"/>
      <c r="F48" s="69" t="s">
        <v>71</v>
      </c>
      <c r="G48" s="77">
        <v>59.4</v>
      </c>
      <c r="H48" s="72">
        <v>1.3225</v>
      </c>
      <c r="I48" s="78">
        <v>7.8556499999999998</v>
      </c>
      <c r="J48" s="79"/>
      <c r="K48" s="70"/>
      <c r="L48" s="79"/>
      <c r="M48" s="70"/>
      <c r="N48" s="80"/>
      <c r="EZ48" s="52"/>
      <c r="FA48" s="53"/>
      <c r="FB48" s="62"/>
      <c r="FC48" s="62"/>
      <c r="FD48" s="62"/>
      <c r="FH48" s="65" t="s">
        <v>70</v>
      </c>
    </row>
    <row r="49" spans="1:166" s="12" customFormat="1" ht="15" x14ac:dyDescent="0.25">
      <c r="A49" s="76"/>
      <c r="B49" s="67"/>
      <c r="C49" s="161" t="s">
        <v>72</v>
      </c>
      <c r="D49" s="161"/>
      <c r="E49" s="161"/>
      <c r="F49" s="69" t="s">
        <v>71</v>
      </c>
      <c r="G49" s="73">
        <v>29.76</v>
      </c>
      <c r="H49" s="72">
        <v>1.4375</v>
      </c>
      <c r="I49" s="81">
        <v>4.2779999999999996</v>
      </c>
      <c r="J49" s="79"/>
      <c r="K49" s="70"/>
      <c r="L49" s="79"/>
      <c r="M49" s="70"/>
      <c r="N49" s="80"/>
      <c r="EZ49" s="52"/>
      <c r="FA49" s="53"/>
      <c r="FB49" s="62"/>
      <c r="FC49" s="62"/>
      <c r="FD49" s="62"/>
      <c r="FH49" s="65" t="s">
        <v>72</v>
      </c>
    </row>
    <row r="50" spans="1:166" s="12" customFormat="1" ht="15" x14ac:dyDescent="0.25">
      <c r="A50" s="63"/>
      <c r="B50" s="67"/>
      <c r="C50" s="167" t="s">
        <v>73</v>
      </c>
      <c r="D50" s="167"/>
      <c r="E50" s="167"/>
      <c r="F50" s="82"/>
      <c r="G50" s="83"/>
      <c r="H50" s="83"/>
      <c r="I50" s="83"/>
      <c r="J50" s="84">
        <v>10609.83</v>
      </c>
      <c r="K50" s="83"/>
      <c r="L50" s="84">
        <v>1519.19</v>
      </c>
      <c r="M50" s="83"/>
      <c r="N50" s="85">
        <v>28200.73</v>
      </c>
      <c r="EZ50" s="52"/>
      <c r="FA50" s="53"/>
      <c r="FB50" s="62"/>
      <c r="FC50" s="62"/>
      <c r="FD50" s="62"/>
      <c r="FI50" s="65" t="s">
        <v>73</v>
      </c>
    </row>
    <row r="51" spans="1:166" s="12" customFormat="1" ht="15" x14ac:dyDescent="0.25">
      <c r="A51" s="76"/>
      <c r="B51" s="67"/>
      <c r="C51" s="161" t="s">
        <v>74</v>
      </c>
      <c r="D51" s="161"/>
      <c r="E51" s="161"/>
      <c r="F51" s="69"/>
      <c r="G51" s="70"/>
      <c r="H51" s="70"/>
      <c r="I51" s="70"/>
      <c r="J51" s="79"/>
      <c r="K51" s="70"/>
      <c r="L51" s="71">
        <v>129.35</v>
      </c>
      <c r="M51" s="70"/>
      <c r="N51" s="74">
        <v>7246.18</v>
      </c>
      <c r="EZ51" s="52"/>
      <c r="FA51" s="53"/>
      <c r="FB51" s="62"/>
      <c r="FC51" s="62"/>
      <c r="FD51" s="62"/>
      <c r="FH51" s="65" t="s">
        <v>74</v>
      </c>
    </row>
    <row r="52" spans="1:166" s="12" customFormat="1" ht="22.5" x14ac:dyDescent="0.25">
      <c r="A52" s="76"/>
      <c r="B52" s="67" t="s">
        <v>75</v>
      </c>
      <c r="C52" s="161" t="s">
        <v>76</v>
      </c>
      <c r="D52" s="161"/>
      <c r="E52" s="161"/>
      <c r="F52" s="69" t="s">
        <v>77</v>
      </c>
      <c r="G52" s="86">
        <v>109</v>
      </c>
      <c r="H52" s="70"/>
      <c r="I52" s="86">
        <v>109</v>
      </c>
      <c r="J52" s="79"/>
      <c r="K52" s="70"/>
      <c r="L52" s="71">
        <v>140.99</v>
      </c>
      <c r="M52" s="70"/>
      <c r="N52" s="74">
        <v>7898.34</v>
      </c>
      <c r="EZ52" s="52"/>
      <c r="FA52" s="53"/>
      <c r="FB52" s="62"/>
      <c r="FC52" s="62"/>
      <c r="FD52" s="62"/>
      <c r="FH52" s="65" t="s">
        <v>76</v>
      </c>
    </row>
    <row r="53" spans="1:166" s="12" customFormat="1" ht="45" x14ac:dyDescent="0.25">
      <c r="A53" s="76"/>
      <c r="B53" s="67" t="s">
        <v>78</v>
      </c>
      <c r="C53" s="161" t="s">
        <v>79</v>
      </c>
      <c r="D53" s="161"/>
      <c r="E53" s="161"/>
      <c r="F53" s="69" t="s">
        <v>77</v>
      </c>
      <c r="G53" s="86">
        <v>65</v>
      </c>
      <c r="H53" s="73">
        <v>0.85</v>
      </c>
      <c r="I53" s="73">
        <v>55.25</v>
      </c>
      <c r="J53" s="79"/>
      <c r="K53" s="70"/>
      <c r="L53" s="71">
        <v>71.47</v>
      </c>
      <c r="M53" s="70"/>
      <c r="N53" s="74">
        <v>4003.51</v>
      </c>
      <c r="EZ53" s="52"/>
      <c r="FA53" s="53"/>
      <c r="FB53" s="62"/>
      <c r="FC53" s="62"/>
      <c r="FD53" s="62"/>
      <c r="FH53" s="65" t="s">
        <v>79</v>
      </c>
    </row>
    <row r="54" spans="1:166" s="12" customFormat="1" ht="15" x14ac:dyDescent="0.25">
      <c r="A54" s="87"/>
      <c r="B54" s="88"/>
      <c r="C54" s="164" t="s">
        <v>80</v>
      </c>
      <c r="D54" s="164"/>
      <c r="E54" s="164"/>
      <c r="F54" s="56"/>
      <c r="G54" s="57"/>
      <c r="H54" s="57"/>
      <c r="I54" s="57"/>
      <c r="J54" s="60"/>
      <c r="K54" s="57"/>
      <c r="L54" s="89">
        <v>1731.65</v>
      </c>
      <c r="M54" s="83"/>
      <c r="N54" s="90">
        <v>40102.58</v>
      </c>
      <c r="EZ54" s="52"/>
      <c r="FA54" s="53"/>
      <c r="FB54" s="62"/>
      <c r="FC54" s="62"/>
      <c r="FD54" s="62"/>
      <c r="FJ54" s="62" t="s">
        <v>80</v>
      </c>
    </row>
    <row r="55" spans="1:166" s="12" customFormat="1" ht="45" x14ac:dyDescent="0.25">
      <c r="A55" s="54" t="s">
        <v>66</v>
      </c>
      <c r="B55" s="55" t="s">
        <v>81</v>
      </c>
      <c r="C55" s="164" t="s">
        <v>82</v>
      </c>
      <c r="D55" s="164"/>
      <c r="E55" s="164"/>
      <c r="F55" s="56" t="s">
        <v>83</v>
      </c>
      <c r="G55" s="57">
        <v>0.55000000000000004</v>
      </c>
      <c r="H55" s="58">
        <v>1</v>
      </c>
      <c r="I55" s="91">
        <v>0.55000000000000004</v>
      </c>
      <c r="J55" s="60"/>
      <c r="K55" s="57"/>
      <c r="L55" s="60"/>
      <c r="M55" s="57"/>
      <c r="N55" s="61"/>
      <c r="EZ55" s="52"/>
      <c r="FA55" s="53"/>
      <c r="FB55" s="62" t="s">
        <v>82</v>
      </c>
      <c r="FC55" s="62" t="s">
        <v>4</v>
      </c>
      <c r="FD55" s="62" t="s">
        <v>4</v>
      </c>
      <c r="FJ55" s="62"/>
    </row>
    <row r="56" spans="1:166" s="12" customFormat="1" ht="15" x14ac:dyDescent="0.25">
      <c r="A56" s="63"/>
      <c r="B56" s="64"/>
      <c r="C56" s="161" t="s">
        <v>84</v>
      </c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6"/>
      <c r="EZ56" s="52"/>
      <c r="FA56" s="53"/>
      <c r="FB56" s="62"/>
      <c r="FC56" s="62"/>
      <c r="FD56" s="62"/>
      <c r="FE56" s="65" t="s">
        <v>84</v>
      </c>
      <c r="FJ56" s="62"/>
    </row>
    <row r="57" spans="1:166" s="12" customFormat="1" ht="67.5" x14ac:dyDescent="0.25">
      <c r="A57" s="66"/>
      <c r="B57" s="67" t="s">
        <v>63</v>
      </c>
      <c r="C57" s="162" t="s">
        <v>64</v>
      </c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3"/>
      <c r="EZ57" s="52"/>
      <c r="FA57" s="53"/>
      <c r="FB57" s="62"/>
      <c r="FC57" s="62"/>
      <c r="FD57" s="62"/>
      <c r="FF57" s="65" t="s">
        <v>64</v>
      </c>
      <c r="FJ57" s="62"/>
    </row>
    <row r="58" spans="1:166" s="12" customFormat="1" ht="15" x14ac:dyDescent="0.25">
      <c r="A58" s="68"/>
      <c r="B58" s="67" t="s">
        <v>56</v>
      </c>
      <c r="C58" s="161" t="s">
        <v>65</v>
      </c>
      <c r="D58" s="161"/>
      <c r="E58" s="161"/>
      <c r="F58" s="69"/>
      <c r="G58" s="70"/>
      <c r="H58" s="70"/>
      <c r="I58" s="70"/>
      <c r="J58" s="71">
        <v>92.08</v>
      </c>
      <c r="K58" s="73">
        <v>1.1499999999999999</v>
      </c>
      <c r="L58" s="71">
        <v>58.24</v>
      </c>
      <c r="M58" s="73">
        <v>56.02</v>
      </c>
      <c r="N58" s="74">
        <v>3262.6</v>
      </c>
      <c r="EZ58" s="52"/>
      <c r="FA58" s="53"/>
      <c r="FB58" s="62"/>
      <c r="FC58" s="62"/>
      <c r="FD58" s="62"/>
      <c r="FG58" s="65" t="s">
        <v>65</v>
      </c>
      <c r="FJ58" s="62"/>
    </row>
    <row r="59" spans="1:166" s="12" customFormat="1" ht="15" x14ac:dyDescent="0.25">
      <c r="A59" s="68"/>
      <c r="B59" s="67" t="s">
        <v>66</v>
      </c>
      <c r="C59" s="161" t="s">
        <v>67</v>
      </c>
      <c r="D59" s="161"/>
      <c r="E59" s="161"/>
      <c r="F59" s="69"/>
      <c r="G59" s="70"/>
      <c r="H59" s="70"/>
      <c r="I59" s="70"/>
      <c r="J59" s="71">
        <v>287.60000000000002</v>
      </c>
      <c r="K59" s="73">
        <v>1.1499999999999999</v>
      </c>
      <c r="L59" s="71">
        <v>181.91</v>
      </c>
      <c r="M59" s="73">
        <v>16.79</v>
      </c>
      <c r="N59" s="74">
        <v>3054.27</v>
      </c>
      <c r="EZ59" s="52"/>
      <c r="FA59" s="53"/>
      <c r="FB59" s="62"/>
      <c r="FC59" s="62"/>
      <c r="FD59" s="62"/>
      <c r="FG59" s="65" t="s">
        <v>67</v>
      </c>
      <c r="FJ59" s="62"/>
    </row>
    <row r="60" spans="1:166" s="12" customFormat="1" ht="15" x14ac:dyDescent="0.25">
      <c r="A60" s="68"/>
      <c r="B60" s="67" t="s">
        <v>68</v>
      </c>
      <c r="C60" s="161" t="s">
        <v>69</v>
      </c>
      <c r="D60" s="161"/>
      <c r="E60" s="161"/>
      <c r="F60" s="69"/>
      <c r="G60" s="70"/>
      <c r="H60" s="70"/>
      <c r="I60" s="70"/>
      <c r="J60" s="71">
        <v>37.57</v>
      </c>
      <c r="K60" s="73">
        <v>1.1499999999999999</v>
      </c>
      <c r="L60" s="71">
        <v>23.76</v>
      </c>
      <c r="M60" s="73">
        <v>56.02</v>
      </c>
      <c r="N60" s="74">
        <v>1331.04</v>
      </c>
      <c r="EZ60" s="52"/>
      <c r="FA60" s="53"/>
      <c r="FB60" s="62"/>
      <c r="FC60" s="62"/>
      <c r="FD60" s="62"/>
      <c r="FG60" s="65" t="s">
        <v>69</v>
      </c>
      <c r="FJ60" s="62"/>
    </row>
    <row r="61" spans="1:166" s="12" customFormat="1" ht="15" x14ac:dyDescent="0.25">
      <c r="A61" s="76"/>
      <c r="B61" s="67"/>
      <c r="C61" s="161" t="s">
        <v>70</v>
      </c>
      <c r="D61" s="161"/>
      <c r="E61" s="161"/>
      <c r="F61" s="69" t="s">
        <v>71</v>
      </c>
      <c r="G61" s="77">
        <v>11.7</v>
      </c>
      <c r="H61" s="73">
        <v>1.1499999999999999</v>
      </c>
      <c r="I61" s="78">
        <v>7.4002499999999998</v>
      </c>
      <c r="J61" s="79"/>
      <c r="K61" s="70"/>
      <c r="L61" s="79"/>
      <c r="M61" s="70"/>
      <c r="N61" s="80"/>
      <c r="EZ61" s="52"/>
      <c r="FA61" s="53"/>
      <c r="FB61" s="62"/>
      <c r="FC61" s="62"/>
      <c r="FD61" s="62"/>
      <c r="FH61" s="65" t="s">
        <v>70</v>
      </c>
      <c r="FJ61" s="62"/>
    </row>
    <row r="62" spans="1:166" s="12" customFormat="1" ht="15" x14ac:dyDescent="0.25">
      <c r="A62" s="76"/>
      <c r="B62" s="67"/>
      <c r="C62" s="161" t="s">
        <v>72</v>
      </c>
      <c r="D62" s="161"/>
      <c r="E62" s="161"/>
      <c r="F62" s="69" t="s">
        <v>71</v>
      </c>
      <c r="G62" s="73">
        <v>2.96</v>
      </c>
      <c r="H62" s="73">
        <v>1.1499999999999999</v>
      </c>
      <c r="I62" s="72">
        <v>1.8722000000000001</v>
      </c>
      <c r="J62" s="79"/>
      <c r="K62" s="70"/>
      <c r="L62" s="79"/>
      <c r="M62" s="70"/>
      <c r="N62" s="80"/>
      <c r="EZ62" s="52"/>
      <c r="FA62" s="53"/>
      <c r="FB62" s="62"/>
      <c r="FC62" s="62"/>
      <c r="FD62" s="62"/>
      <c r="FH62" s="65" t="s">
        <v>72</v>
      </c>
      <c r="FJ62" s="62"/>
    </row>
    <row r="63" spans="1:166" s="12" customFormat="1" ht="15" x14ac:dyDescent="0.25">
      <c r="A63" s="63"/>
      <c r="B63" s="67"/>
      <c r="C63" s="167" t="s">
        <v>73</v>
      </c>
      <c r="D63" s="167"/>
      <c r="E63" s="167"/>
      <c r="F63" s="82"/>
      <c r="G63" s="83"/>
      <c r="H63" s="83"/>
      <c r="I63" s="83"/>
      <c r="J63" s="92">
        <v>379.68</v>
      </c>
      <c r="K63" s="83"/>
      <c r="L63" s="92">
        <v>240.15</v>
      </c>
      <c r="M63" s="83"/>
      <c r="N63" s="85">
        <v>6316.87</v>
      </c>
      <c r="EZ63" s="52"/>
      <c r="FA63" s="53"/>
      <c r="FB63" s="62"/>
      <c r="FC63" s="62"/>
      <c r="FD63" s="62"/>
      <c r="FI63" s="65" t="s">
        <v>73</v>
      </c>
      <c r="FJ63" s="62"/>
    </row>
    <row r="64" spans="1:166" s="12" customFormat="1" ht="15" x14ac:dyDescent="0.25">
      <c r="A64" s="76"/>
      <c r="B64" s="67"/>
      <c r="C64" s="161" t="s">
        <v>74</v>
      </c>
      <c r="D64" s="161"/>
      <c r="E64" s="161"/>
      <c r="F64" s="69"/>
      <c r="G64" s="70"/>
      <c r="H64" s="70"/>
      <c r="I64" s="70"/>
      <c r="J64" s="79"/>
      <c r="K64" s="70"/>
      <c r="L64" s="71">
        <v>82</v>
      </c>
      <c r="M64" s="70"/>
      <c r="N64" s="74">
        <v>4593.6400000000003</v>
      </c>
      <c r="EZ64" s="52"/>
      <c r="FA64" s="53"/>
      <c r="FB64" s="62"/>
      <c r="FC64" s="62"/>
      <c r="FD64" s="62"/>
      <c r="FH64" s="65" t="s">
        <v>74</v>
      </c>
      <c r="FJ64" s="62"/>
    </row>
    <row r="65" spans="1:166" s="12" customFormat="1" ht="22.5" x14ac:dyDescent="0.25">
      <c r="A65" s="76"/>
      <c r="B65" s="67" t="s">
        <v>85</v>
      </c>
      <c r="C65" s="161" t="s">
        <v>86</v>
      </c>
      <c r="D65" s="161"/>
      <c r="E65" s="161"/>
      <c r="F65" s="69" t="s">
        <v>77</v>
      </c>
      <c r="G65" s="86">
        <v>102</v>
      </c>
      <c r="H65" s="70"/>
      <c r="I65" s="86">
        <v>102</v>
      </c>
      <c r="J65" s="79"/>
      <c r="K65" s="70"/>
      <c r="L65" s="71">
        <v>83.64</v>
      </c>
      <c r="M65" s="70"/>
      <c r="N65" s="74">
        <v>4685.51</v>
      </c>
      <c r="EZ65" s="52"/>
      <c r="FA65" s="53"/>
      <c r="FB65" s="62"/>
      <c r="FC65" s="62"/>
      <c r="FD65" s="62"/>
      <c r="FH65" s="65" t="s">
        <v>86</v>
      </c>
      <c r="FJ65" s="62"/>
    </row>
    <row r="66" spans="1:166" s="12" customFormat="1" ht="22.5" x14ac:dyDescent="0.25">
      <c r="A66" s="76"/>
      <c r="B66" s="67" t="s">
        <v>87</v>
      </c>
      <c r="C66" s="161" t="s">
        <v>88</v>
      </c>
      <c r="D66" s="161"/>
      <c r="E66" s="161"/>
      <c r="F66" s="69" t="s">
        <v>77</v>
      </c>
      <c r="G66" s="86">
        <v>54</v>
      </c>
      <c r="H66" s="70"/>
      <c r="I66" s="86">
        <v>54</v>
      </c>
      <c r="J66" s="79"/>
      <c r="K66" s="70"/>
      <c r="L66" s="71">
        <v>44.28</v>
      </c>
      <c r="M66" s="70"/>
      <c r="N66" s="74">
        <v>2480.5700000000002</v>
      </c>
      <c r="EZ66" s="52"/>
      <c r="FA66" s="53"/>
      <c r="FB66" s="62"/>
      <c r="FC66" s="62"/>
      <c r="FD66" s="62"/>
      <c r="FH66" s="65" t="s">
        <v>88</v>
      </c>
      <c r="FJ66" s="62"/>
    </row>
    <row r="67" spans="1:166" s="12" customFormat="1" ht="15" x14ac:dyDescent="0.25">
      <c r="A67" s="87"/>
      <c r="B67" s="88"/>
      <c r="C67" s="164" t="s">
        <v>80</v>
      </c>
      <c r="D67" s="164"/>
      <c r="E67" s="164"/>
      <c r="F67" s="56"/>
      <c r="G67" s="57"/>
      <c r="H67" s="57"/>
      <c r="I67" s="57"/>
      <c r="J67" s="60"/>
      <c r="K67" s="57"/>
      <c r="L67" s="93">
        <v>368.07</v>
      </c>
      <c r="M67" s="83"/>
      <c r="N67" s="90">
        <v>13482.95</v>
      </c>
      <c r="EZ67" s="52"/>
      <c r="FA67" s="53"/>
      <c r="FB67" s="62"/>
      <c r="FC67" s="62"/>
      <c r="FD67" s="62"/>
      <c r="FJ67" s="62" t="s">
        <v>80</v>
      </c>
    </row>
    <row r="68" spans="1:166" s="12" customFormat="1" ht="15" x14ac:dyDescent="0.25">
      <c r="A68" s="168" t="s">
        <v>89</v>
      </c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70"/>
      <c r="EZ68" s="52"/>
      <c r="FA68" s="53" t="s">
        <v>89</v>
      </c>
      <c r="FB68" s="62"/>
      <c r="FC68" s="62"/>
      <c r="FD68" s="62"/>
      <c r="FJ68" s="62"/>
    </row>
    <row r="69" spans="1:166" s="12" customFormat="1" ht="56.25" x14ac:dyDescent="0.25">
      <c r="A69" s="54" t="s">
        <v>68</v>
      </c>
      <c r="B69" s="55" t="s">
        <v>90</v>
      </c>
      <c r="C69" s="164" t="s">
        <v>91</v>
      </c>
      <c r="D69" s="164"/>
      <c r="E69" s="164"/>
      <c r="F69" s="56" t="s">
        <v>92</v>
      </c>
      <c r="G69" s="57">
        <v>104.5</v>
      </c>
      <c r="H69" s="58">
        <v>1</v>
      </c>
      <c r="I69" s="59">
        <v>104.5</v>
      </c>
      <c r="J69" s="93">
        <v>3.28</v>
      </c>
      <c r="K69" s="57"/>
      <c r="L69" s="93">
        <v>342.76</v>
      </c>
      <c r="M69" s="91">
        <v>16.79</v>
      </c>
      <c r="N69" s="90">
        <v>5754.94</v>
      </c>
      <c r="EZ69" s="52"/>
      <c r="FA69" s="53"/>
      <c r="FB69" s="62" t="s">
        <v>91</v>
      </c>
      <c r="FC69" s="62" t="s">
        <v>4</v>
      </c>
      <c r="FD69" s="62" t="s">
        <v>4</v>
      </c>
      <c r="FJ69" s="62"/>
    </row>
    <row r="70" spans="1:166" s="12" customFormat="1" ht="15" x14ac:dyDescent="0.25">
      <c r="A70" s="63"/>
      <c r="B70" s="64"/>
      <c r="C70" s="161" t="s">
        <v>93</v>
      </c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6"/>
      <c r="EZ70" s="52"/>
      <c r="FA70" s="53"/>
      <c r="FB70" s="62"/>
      <c r="FC70" s="62"/>
      <c r="FD70" s="62"/>
      <c r="FE70" s="65" t="s">
        <v>93</v>
      </c>
      <c r="FJ70" s="62"/>
    </row>
    <row r="71" spans="1:166" s="12" customFormat="1" ht="15" x14ac:dyDescent="0.25">
      <c r="A71" s="87"/>
      <c r="B71" s="88"/>
      <c r="C71" s="164" t="s">
        <v>80</v>
      </c>
      <c r="D71" s="164"/>
      <c r="E71" s="164"/>
      <c r="F71" s="56"/>
      <c r="G71" s="57"/>
      <c r="H71" s="57"/>
      <c r="I71" s="57"/>
      <c r="J71" s="60"/>
      <c r="K71" s="57"/>
      <c r="L71" s="93">
        <v>342.76</v>
      </c>
      <c r="M71" s="83"/>
      <c r="N71" s="90">
        <v>5754.94</v>
      </c>
      <c r="EZ71" s="52"/>
      <c r="FA71" s="53"/>
      <c r="FB71" s="62"/>
      <c r="FC71" s="62"/>
      <c r="FD71" s="62"/>
      <c r="FJ71" s="62" t="s">
        <v>80</v>
      </c>
    </row>
    <row r="72" spans="1:166" s="12" customFormat="1" ht="15" x14ac:dyDescent="0.25">
      <c r="A72" s="168" t="s">
        <v>94</v>
      </c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70"/>
      <c r="EZ72" s="52"/>
      <c r="FA72" s="53" t="s">
        <v>94</v>
      </c>
      <c r="FB72" s="62"/>
      <c r="FC72" s="62"/>
      <c r="FD72" s="62"/>
      <c r="FJ72" s="62"/>
    </row>
    <row r="73" spans="1:166" s="12" customFormat="1" ht="22.5" x14ac:dyDescent="0.25">
      <c r="A73" s="54" t="s">
        <v>95</v>
      </c>
      <c r="B73" s="55" t="s">
        <v>96</v>
      </c>
      <c r="C73" s="164" t="s">
        <v>97</v>
      </c>
      <c r="D73" s="164"/>
      <c r="E73" s="164"/>
      <c r="F73" s="56" t="s">
        <v>83</v>
      </c>
      <c r="G73" s="57">
        <v>0.25</v>
      </c>
      <c r="H73" s="58">
        <v>1</v>
      </c>
      <c r="I73" s="91">
        <v>0.25</v>
      </c>
      <c r="J73" s="60"/>
      <c r="K73" s="57"/>
      <c r="L73" s="60"/>
      <c r="M73" s="57"/>
      <c r="N73" s="61"/>
      <c r="EZ73" s="52"/>
      <c r="FA73" s="53"/>
      <c r="FB73" s="62" t="s">
        <v>97</v>
      </c>
      <c r="FC73" s="62" t="s">
        <v>4</v>
      </c>
      <c r="FD73" s="62" t="s">
        <v>4</v>
      </c>
      <c r="FJ73" s="62"/>
    </row>
    <row r="74" spans="1:166" s="12" customFormat="1" ht="15" x14ac:dyDescent="0.25">
      <c r="A74" s="63"/>
      <c r="B74" s="64"/>
      <c r="C74" s="161" t="s">
        <v>98</v>
      </c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6"/>
      <c r="EZ74" s="52"/>
      <c r="FA74" s="53"/>
      <c r="FB74" s="62"/>
      <c r="FC74" s="62"/>
      <c r="FD74" s="62"/>
      <c r="FE74" s="65" t="s">
        <v>98</v>
      </c>
      <c r="FJ74" s="62"/>
    </row>
    <row r="75" spans="1:166" s="12" customFormat="1" ht="22.5" x14ac:dyDescent="0.25">
      <c r="A75" s="66"/>
      <c r="B75" s="67" t="s">
        <v>61</v>
      </c>
      <c r="C75" s="162" t="s">
        <v>62</v>
      </c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3"/>
      <c r="EZ75" s="52"/>
      <c r="FA75" s="53"/>
      <c r="FB75" s="62"/>
      <c r="FC75" s="62"/>
      <c r="FD75" s="62"/>
      <c r="FF75" s="65" t="s">
        <v>62</v>
      </c>
      <c r="FJ75" s="62"/>
    </row>
    <row r="76" spans="1:166" s="12" customFormat="1" ht="67.5" x14ac:dyDescent="0.25">
      <c r="A76" s="66"/>
      <c r="B76" s="67" t="s">
        <v>63</v>
      </c>
      <c r="C76" s="162" t="s">
        <v>64</v>
      </c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3"/>
      <c r="EZ76" s="52"/>
      <c r="FA76" s="53"/>
      <c r="FB76" s="62"/>
      <c r="FC76" s="62"/>
      <c r="FD76" s="62"/>
      <c r="FF76" s="65" t="s">
        <v>64</v>
      </c>
      <c r="FJ76" s="62"/>
    </row>
    <row r="77" spans="1:166" s="12" customFormat="1" ht="15" x14ac:dyDescent="0.25">
      <c r="A77" s="68"/>
      <c r="B77" s="67" t="s">
        <v>56</v>
      </c>
      <c r="C77" s="161" t="s">
        <v>65</v>
      </c>
      <c r="D77" s="161"/>
      <c r="E77" s="161"/>
      <c r="F77" s="69"/>
      <c r="G77" s="70"/>
      <c r="H77" s="70"/>
      <c r="I77" s="70"/>
      <c r="J77" s="71">
        <v>106.88</v>
      </c>
      <c r="K77" s="72">
        <v>1.3225</v>
      </c>
      <c r="L77" s="71">
        <v>35.340000000000003</v>
      </c>
      <c r="M77" s="73">
        <v>56.02</v>
      </c>
      <c r="N77" s="74">
        <v>1979.75</v>
      </c>
      <c r="EZ77" s="52"/>
      <c r="FA77" s="53"/>
      <c r="FB77" s="62"/>
      <c r="FC77" s="62"/>
      <c r="FD77" s="62"/>
      <c r="FG77" s="65" t="s">
        <v>65</v>
      </c>
      <c r="FJ77" s="62"/>
    </row>
    <row r="78" spans="1:166" s="12" customFormat="1" ht="15" x14ac:dyDescent="0.25">
      <c r="A78" s="68"/>
      <c r="B78" s="67" t="s">
        <v>66</v>
      </c>
      <c r="C78" s="161" t="s">
        <v>67</v>
      </c>
      <c r="D78" s="161"/>
      <c r="E78" s="161"/>
      <c r="F78" s="69"/>
      <c r="G78" s="70"/>
      <c r="H78" s="70"/>
      <c r="I78" s="70"/>
      <c r="J78" s="71">
        <v>241.58</v>
      </c>
      <c r="K78" s="72">
        <v>1.4375</v>
      </c>
      <c r="L78" s="71">
        <v>86.82</v>
      </c>
      <c r="M78" s="73">
        <v>16.79</v>
      </c>
      <c r="N78" s="74">
        <v>1457.71</v>
      </c>
      <c r="EZ78" s="52"/>
      <c r="FA78" s="53"/>
      <c r="FB78" s="62"/>
      <c r="FC78" s="62"/>
      <c r="FD78" s="62"/>
      <c r="FG78" s="65" t="s">
        <v>67</v>
      </c>
      <c r="FJ78" s="62"/>
    </row>
    <row r="79" spans="1:166" s="12" customFormat="1" ht="15" x14ac:dyDescent="0.25">
      <c r="A79" s="68"/>
      <c r="B79" s="67" t="s">
        <v>68</v>
      </c>
      <c r="C79" s="161" t="s">
        <v>69</v>
      </c>
      <c r="D79" s="161"/>
      <c r="E79" s="161"/>
      <c r="F79" s="69"/>
      <c r="G79" s="70"/>
      <c r="H79" s="70"/>
      <c r="I79" s="70"/>
      <c r="J79" s="71">
        <v>26.36</v>
      </c>
      <c r="K79" s="72">
        <v>1.4375</v>
      </c>
      <c r="L79" s="71">
        <v>9.4700000000000006</v>
      </c>
      <c r="M79" s="73">
        <v>56.02</v>
      </c>
      <c r="N79" s="94">
        <v>530.51</v>
      </c>
      <c r="EZ79" s="52"/>
      <c r="FA79" s="53"/>
      <c r="FB79" s="62"/>
      <c r="FC79" s="62"/>
      <c r="FD79" s="62"/>
      <c r="FG79" s="65" t="s">
        <v>69</v>
      </c>
      <c r="FJ79" s="62"/>
    </row>
    <row r="80" spans="1:166" s="12" customFormat="1" ht="15" x14ac:dyDescent="0.25">
      <c r="A80" s="76"/>
      <c r="B80" s="67"/>
      <c r="C80" s="161" t="s">
        <v>70</v>
      </c>
      <c r="D80" s="161"/>
      <c r="E80" s="161"/>
      <c r="F80" s="69" t="s">
        <v>71</v>
      </c>
      <c r="G80" s="73">
        <v>12.53</v>
      </c>
      <c r="H80" s="72">
        <v>1.3225</v>
      </c>
      <c r="I80" s="95">
        <v>4.1427313000000003</v>
      </c>
      <c r="J80" s="79"/>
      <c r="K80" s="70"/>
      <c r="L80" s="79"/>
      <c r="M80" s="70"/>
      <c r="N80" s="80"/>
      <c r="EZ80" s="52"/>
      <c r="FA80" s="53"/>
      <c r="FB80" s="62"/>
      <c r="FC80" s="62"/>
      <c r="FD80" s="62"/>
      <c r="FH80" s="65" t="s">
        <v>70</v>
      </c>
      <c r="FJ80" s="62"/>
    </row>
    <row r="81" spans="1:166" s="12" customFormat="1" ht="15" x14ac:dyDescent="0.25">
      <c r="A81" s="76"/>
      <c r="B81" s="67"/>
      <c r="C81" s="161" t="s">
        <v>72</v>
      </c>
      <c r="D81" s="161"/>
      <c r="E81" s="161"/>
      <c r="F81" s="69" t="s">
        <v>71</v>
      </c>
      <c r="G81" s="73">
        <v>2.62</v>
      </c>
      <c r="H81" s="72">
        <v>1.4375</v>
      </c>
      <c r="I81" s="95">
        <v>0.94156249999999997</v>
      </c>
      <c r="J81" s="79"/>
      <c r="K81" s="70"/>
      <c r="L81" s="79"/>
      <c r="M81" s="70"/>
      <c r="N81" s="80"/>
      <c r="EZ81" s="52"/>
      <c r="FA81" s="53"/>
      <c r="FB81" s="62"/>
      <c r="FC81" s="62"/>
      <c r="FD81" s="62"/>
      <c r="FH81" s="65" t="s">
        <v>72</v>
      </c>
      <c r="FJ81" s="62"/>
    </row>
    <row r="82" spans="1:166" s="12" customFormat="1" ht="15" x14ac:dyDescent="0.25">
      <c r="A82" s="63"/>
      <c r="B82" s="67"/>
      <c r="C82" s="167" t="s">
        <v>73</v>
      </c>
      <c r="D82" s="167"/>
      <c r="E82" s="167"/>
      <c r="F82" s="82"/>
      <c r="G82" s="83"/>
      <c r="H82" s="83"/>
      <c r="I82" s="83"/>
      <c r="J82" s="92">
        <v>348.46</v>
      </c>
      <c r="K82" s="83"/>
      <c r="L82" s="92">
        <v>122.16</v>
      </c>
      <c r="M82" s="83"/>
      <c r="N82" s="85">
        <v>3437.46</v>
      </c>
      <c r="EZ82" s="52"/>
      <c r="FA82" s="53"/>
      <c r="FB82" s="62"/>
      <c r="FC82" s="62"/>
      <c r="FD82" s="62"/>
      <c r="FI82" s="65" t="s">
        <v>73</v>
      </c>
      <c r="FJ82" s="62"/>
    </row>
    <row r="83" spans="1:166" s="12" customFormat="1" ht="15" x14ac:dyDescent="0.25">
      <c r="A83" s="76"/>
      <c r="B83" s="67"/>
      <c r="C83" s="161" t="s">
        <v>74</v>
      </c>
      <c r="D83" s="161"/>
      <c r="E83" s="161"/>
      <c r="F83" s="69"/>
      <c r="G83" s="70"/>
      <c r="H83" s="70"/>
      <c r="I83" s="70"/>
      <c r="J83" s="79"/>
      <c r="K83" s="70"/>
      <c r="L83" s="71">
        <v>44.81</v>
      </c>
      <c r="M83" s="70"/>
      <c r="N83" s="74">
        <v>2510.2600000000002</v>
      </c>
      <c r="EZ83" s="52"/>
      <c r="FA83" s="53"/>
      <c r="FB83" s="62"/>
      <c r="FC83" s="62"/>
      <c r="FD83" s="62"/>
      <c r="FH83" s="65" t="s">
        <v>74</v>
      </c>
      <c r="FJ83" s="62"/>
    </row>
    <row r="84" spans="1:166" s="12" customFormat="1" ht="22.5" x14ac:dyDescent="0.25">
      <c r="A84" s="76"/>
      <c r="B84" s="67" t="s">
        <v>99</v>
      </c>
      <c r="C84" s="161" t="s">
        <v>100</v>
      </c>
      <c r="D84" s="161"/>
      <c r="E84" s="161"/>
      <c r="F84" s="69" t="s">
        <v>77</v>
      </c>
      <c r="G84" s="86">
        <v>92</v>
      </c>
      <c r="H84" s="70"/>
      <c r="I84" s="86">
        <v>92</v>
      </c>
      <c r="J84" s="79"/>
      <c r="K84" s="70"/>
      <c r="L84" s="71">
        <v>41.23</v>
      </c>
      <c r="M84" s="70"/>
      <c r="N84" s="74">
        <v>2309.44</v>
      </c>
      <c r="EZ84" s="52"/>
      <c r="FA84" s="53"/>
      <c r="FB84" s="62"/>
      <c r="FC84" s="62"/>
      <c r="FD84" s="62"/>
      <c r="FH84" s="65" t="s">
        <v>100</v>
      </c>
      <c r="FJ84" s="62"/>
    </row>
    <row r="85" spans="1:166" s="12" customFormat="1" ht="45" x14ac:dyDescent="0.25">
      <c r="A85" s="76"/>
      <c r="B85" s="67" t="s">
        <v>101</v>
      </c>
      <c r="C85" s="161" t="s">
        <v>102</v>
      </c>
      <c r="D85" s="161"/>
      <c r="E85" s="161"/>
      <c r="F85" s="69" t="s">
        <v>77</v>
      </c>
      <c r="G85" s="86">
        <v>46</v>
      </c>
      <c r="H85" s="73">
        <v>0.85</v>
      </c>
      <c r="I85" s="77">
        <v>39.1</v>
      </c>
      <c r="J85" s="79"/>
      <c r="K85" s="70"/>
      <c r="L85" s="71">
        <v>17.52</v>
      </c>
      <c r="M85" s="70"/>
      <c r="N85" s="94">
        <v>981.51</v>
      </c>
      <c r="EZ85" s="52"/>
      <c r="FA85" s="53"/>
      <c r="FB85" s="62"/>
      <c r="FC85" s="62"/>
      <c r="FD85" s="62"/>
      <c r="FH85" s="65" t="s">
        <v>102</v>
      </c>
      <c r="FJ85" s="62"/>
    </row>
    <row r="86" spans="1:166" s="12" customFormat="1" ht="15" x14ac:dyDescent="0.25">
      <c r="A86" s="87"/>
      <c r="B86" s="88"/>
      <c r="C86" s="164" t="s">
        <v>80</v>
      </c>
      <c r="D86" s="164"/>
      <c r="E86" s="164"/>
      <c r="F86" s="56"/>
      <c r="G86" s="57"/>
      <c r="H86" s="57"/>
      <c r="I86" s="57"/>
      <c r="J86" s="60"/>
      <c r="K86" s="57"/>
      <c r="L86" s="93">
        <v>180.91</v>
      </c>
      <c r="M86" s="83"/>
      <c r="N86" s="90">
        <v>6728.41</v>
      </c>
      <c r="EZ86" s="52"/>
      <c r="FA86" s="53"/>
      <c r="FB86" s="62"/>
      <c r="FC86" s="62"/>
      <c r="FD86" s="62"/>
      <c r="FJ86" s="62" t="s">
        <v>80</v>
      </c>
    </row>
    <row r="87" spans="1:166" s="12" customFormat="1" ht="33.75" x14ac:dyDescent="0.25">
      <c r="A87" s="54" t="s">
        <v>103</v>
      </c>
      <c r="B87" s="55" t="s">
        <v>104</v>
      </c>
      <c r="C87" s="164" t="s">
        <v>105</v>
      </c>
      <c r="D87" s="164"/>
      <c r="E87" s="164"/>
      <c r="F87" s="56" t="s">
        <v>83</v>
      </c>
      <c r="G87" s="57">
        <v>0.25</v>
      </c>
      <c r="H87" s="58">
        <v>1</v>
      </c>
      <c r="I87" s="91">
        <v>0.25</v>
      </c>
      <c r="J87" s="60"/>
      <c r="K87" s="57"/>
      <c r="L87" s="60"/>
      <c r="M87" s="57"/>
      <c r="N87" s="61"/>
      <c r="EZ87" s="52"/>
      <c r="FA87" s="53"/>
      <c r="FB87" s="62" t="s">
        <v>105</v>
      </c>
      <c r="FC87" s="62" t="s">
        <v>4</v>
      </c>
      <c r="FD87" s="62" t="s">
        <v>4</v>
      </c>
      <c r="FJ87" s="62"/>
    </row>
    <row r="88" spans="1:166" s="12" customFormat="1" ht="15" x14ac:dyDescent="0.25">
      <c r="A88" s="63"/>
      <c r="B88" s="64"/>
      <c r="C88" s="161" t="s">
        <v>98</v>
      </c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6"/>
      <c r="EZ88" s="52"/>
      <c r="FA88" s="53"/>
      <c r="FB88" s="62"/>
      <c r="FC88" s="62"/>
      <c r="FD88" s="62"/>
      <c r="FE88" s="65" t="s">
        <v>98</v>
      </c>
      <c r="FJ88" s="62"/>
    </row>
    <row r="89" spans="1:166" s="12" customFormat="1" ht="22.5" x14ac:dyDescent="0.25">
      <c r="A89" s="66"/>
      <c r="B89" s="67" t="s">
        <v>61</v>
      </c>
      <c r="C89" s="162" t="s">
        <v>62</v>
      </c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3"/>
      <c r="EZ89" s="52"/>
      <c r="FA89" s="53"/>
      <c r="FB89" s="62"/>
      <c r="FC89" s="62"/>
      <c r="FD89" s="62"/>
      <c r="FF89" s="65" t="s">
        <v>62</v>
      </c>
      <c r="FJ89" s="62"/>
    </row>
    <row r="90" spans="1:166" s="12" customFormat="1" ht="67.5" x14ac:dyDescent="0.25">
      <c r="A90" s="66"/>
      <c r="B90" s="67" t="s">
        <v>63</v>
      </c>
      <c r="C90" s="162" t="s">
        <v>64</v>
      </c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3"/>
      <c r="EZ90" s="52"/>
      <c r="FA90" s="53"/>
      <c r="FB90" s="62"/>
      <c r="FC90" s="62"/>
      <c r="FD90" s="62"/>
      <c r="FF90" s="65" t="s">
        <v>64</v>
      </c>
      <c r="FJ90" s="62"/>
    </row>
    <row r="91" spans="1:166" s="12" customFormat="1" ht="15" x14ac:dyDescent="0.25">
      <c r="A91" s="68"/>
      <c r="B91" s="67" t="s">
        <v>56</v>
      </c>
      <c r="C91" s="161" t="s">
        <v>65</v>
      </c>
      <c r="D91" s="161"/>
      <c r="E91" s="161"/>
      <c r="F91" s="69"/>
      <c r="G91" s="70"/>
      <c r="H91" s="70"/>
      <c r="I91" s="70"/>
      <c r="J91" s="71">
        <v>173.23</v>
      </c>
      <c r="K91" s="72">
        <v>1.3225</v>
      </c>
      <c r="L91" s="71">
        <v>57.27</v>
      </c>
      <c r="M91" s="73">
        <v>56.02</v>
      </c>
      <c r="N91" s="74">
        <v>3208.27</v>
      </c>
      <c r="EZ91" s="52"/>
      <c r="FA91" s="53"/>
      <c r="FB91" s="62"/>
      <c r="FC91" s="62"/>
      <c r="FD91" s="62"/>
      <c r="FG91" s="65" t="s">
        <v>65</v>
      </c>
      <c r="FJ91" s="62"/>
    </row>
    <row r="92" spans="1:166" s="12" customFormat="1" ht="15" x14ac:dyDescent="0.25">
      <c r="A92" s="68"/>
      <c r="B92" s="67" t="s">
        <v>66</v>
      </c>
      <c r="C92" s="161" t="s">
        <v>67</v>
      </c>
      <c r="D92" s="161"/>
      <c r="E92" s="161"/>
      <c r="F92" s="69"/>
      <c r="G92" s="70"/>
      <c r="H92" s="70"/>
      <c r="I92" s="70"/>
      <c r="J92" s="75">
        <v>5268.76</v>
      </c>
      <c r="K92" s="72">
        <v>1.4375</v>
      </c>
      <c r="L92" s="75">
        <v>1893.46</v>
      </c>
      <c r="M92" s="73">
        <v>16.79</v>
      </c>
      <c r="N92" s="74">
        <v>31791.19</v>
      </c>
      <c r="EZ92" s="52"/>
      <c r="FA92" s="53"/>
      <c r="FB92" s="62"/>
      <c r="FC92" s="62"/>
      <c r="FD92" s="62"/>
      <c r="FG92" s="65" t="s">
        <v>67</v>
      </c>
      <c r="FJ92" s="62"/>
    </row>
    <row r="93" spans="1:166" s="12" customFormat="1" ht="15" x14ac:dyDescent="0.25">
      <c r="A93" s="68"/>
      <c r="B93" s="67" t="s">
        <v>68</v>
      </c>
      <c r="C93" s="161" t="s">
        <v>69</v>
      </c>
      <c r="D93" s="161"/>
      <c r="E93" s="161"/>
      <c r="F93" s="69"/>
      <c r="G93" s="70"/>
      <c r="H93" s="70"/>
      <c r="I93" s="70"/>
      <c r="J93" s="71">
        <v>267.67</v>
      </c>
      <c r="K93" s="72">
        <v>1.4375</v>
      </c>
      <c r="L93" s="71">
        <v>96.19</v>
      </c>
      <c r="M93" s="73">
        <v>56.02</v>
      </c>
      <c r="N93" s="74">
        <v>5388.56</v>
      </c>
      <c r="EZ93" s="52"/>
      <c r="FA93" s="53"/>
      <c r="FB93" s="62"/>
      <c r="FC93" s="62"/>
      <c r="FD93" s="62"/>
      <c r="FG93" s="65" t="s">
        <v>69</v>
      </c>
      <c r="FJ93" s="62"/>
    </row>
    <row r="94" spans="1:166" s="12" customFormat="1" ht="15" x14ac:dyDescent="0.25">
      <c r="A94" s="68"/>
      <c r="B94" s="67" t="s">
        <v>95</v>
      </c>
      <c r="C94" s="161" t="s">
        <v>106</v>
      </c>
      <c r="D94" s="161"/>
      <c r="E94" s="161"/>
      <c r="F94" s="69"/>
      <c r="G94" s="70"/>
      <c r="H94" s="70"/>
      <c r="I94" s="70"/>
      <c r="J94" s="71">
        <v>17.079999999999998</v>
      </c>
      <c r="K94" s="70"/>
      <c r="L94" s="71">
        <v>4.2699999999999996</v>
      </c>
      <c r="M94" s="73">
        <v>9.51</v>
      </c>
      <c r="N94" s="94">
        <v>40.61</v>
      </c>
      <c r="EZ94" s="52"/>
      <c r="FA94" s="53"/>
      <c r="FB94" s="62"/>
      <c r="FC94" s="62"/>
      <c r="FD94" s="62"/>
      <c r="FG94" s="65" t="s">
        <v>106</v>
      </c>
      <c r="FJ94" s="62"/>
    </row>
    <row r="95" spans="1:166" s="12" customFormat="1" ht="15" x14ac:dyDescent="0.25">
      <c r="A95" s="76"/>
      <c r="B95" s="67"/>
      <c r="C95" s="161" t="s">
        <v>70</v>
      </c>
      <c r="D95" s="161"/>
      <c r="E95" s="161"/>
      <c r="F95" s="69" t="s">
        <v>71</v>
      </c>
      <c r="G95" s="77">
        <v>21.6</v>
      </c>
      <c r="H95" s="72">
        <v>1.3225</v>
      </c>
      <c r="I95" s="72">
        <v>7.1414999999999997</v>
      </c>
      <c r="J95" s="79"/>
      <c r="K95" s="70"/>
      <c r="L95" s="79"/>
      <c r="M95" s="70"/>
      <c r="N95" s="80"/>
      <c r="EZ95" s="52"/>
      <c r="FA95" s="53"/>
      <c r="FB95" s="62"/>
      <c r="FC95" s="62"/>
      <c r="FD95" s="62"/>
      <c r="FH95" s="65" t="s">
        <v>70</v>
      </c>
      <c r="FJ95" s="62"/>
    </row>
    <row r="96" spans="1:166" s="12" customFormat="1" ht="15" x14ac:dyDescent="0.25">
      <c r="A96" s="76"/>
      <c r="B96" s="67"/>
      <c r="C96" s="161" t="s">
        <v>72</v>
      </c>
      <c r="D96" s="161"/>
      <c r="E96" s="161"/>
      <c r="F96" s="69" t="s">
        <v>71</v>
      </c>
      <c r="G96" s="77">
        <v>20.6</v>
      </c>
      <c r="H96" s="72">
        <v>1.4375</v>
      </c>
      <c r="I96" s="96">
        <v>7.4031250000000002</v>
      </c>
      <c r="J96" s="79"/>
      <c r="K96" s="70"/>
      <c r="L96" s="79"/>
      <c r="M96" s="70"/>
      <c r="N96" s="80"/>
      <c r="EZ96" s="52"/>
      <c r="FA96" s="53"/>
      <c r="FB96" s="62"/>
      <c r="FC96" s="62"/>
      <c r="FD96" s="62"/>
      <c r="FH96" s="65" t="s">
        <v>72</v>
      </c>
      <c r="FJ96" s="62"/>
    </row>
    <row r="97" spans="1:167" s="12" customFormat="1" ht="15" x14ac:dyDescent="0.25">
      <c r="A97" s="63"/>
      <c r="B97" s="67"/>
      <c r="C97" s="167" t="s">
        <v>73</v>
      </c>
      <c r="D97" s="167"/>
      <c r="E97" s="167"/>
      <c r="F97" s="82"/>
      <c r="G97" s="83"/>
      <c r="H97" s="83"/>
      <c r="I97" s="83"/>
      <c r="J97" s="84">
        <v>5459.07</v>
      </c>
      <c r="K97" s="83"/>
      <c r="L97" s="84">
        <v>1955</v>
      </c>
      <c r="M97" s="83"/>
      <c r="N97" s="85">
        <v>35040.07</v>
      </c>
      <c r="EZ97" s="52"/>
      <c r="FA97" s="53"/>
      <c r="FB97" s="62"/>
      <c r="FC97" s="62"/>
      <c r="FD97" s="62"/>
      <c r="FI97" s="65" t="s">
        <v>73</v>
      </c>
      <c r="FJ97" s="62"/>
    </row>
    <row r="98" spans="1:167" s="12" customFormat="1" ht="15" x14ac:dyDescent="0.25">
      <c r="A98" s="76"/>
      <c r="B98" s="67"/>
      <c r="C98" s="161" t="s">
        <v>74</v>
      </c>
      <c r="D98" s="161"/>
      <c r="E98" s="161"/>
      <c r="F98" s="69"/>
      <c r="G98" s="70"/>
      <c r="H98" s="70"/>
      <c r="I98" s="70"/>
      <c r="J98" s="79"/>
      <c r="K98" s="70"/>
      <c r="L98" s="71">
        <v>153.46</v>
      </c>
      <c r="M98" s="70"/>
      <c r="N98" s="74">
        <v>8596.83</v>
      </c>
      <c r="EZ98" s="52"/>
      <c r="FA98" s="53"/>
      <c r="FB98" s="62"/>
      <c r="FC98" s="62"/>
      <c r="FD98" s="62"/>
      <c r="FH98" s="65" t="s">
        <v>74</v>
      </c>
      <c r="FJ98" s="62"/>
    </row>
    <row r="99" spans="1:167" s="12" customFormat="1" ht="45" x14ac:dyDescent="0.25">
      <c r="A99" s="76"/>
      <c r="B99" s="67" t="s">
        <v>107</v>
      </c>
      <c r="C99" s="161" t="s">
        <v>108</v>
      </c>
      <c r="D99" s="161"/>
      <c r="E99" s="161"/>
      <c r="F99" s="69" t="s">
        <v>77</v>
      </c>
      <c r="G99" s="86">
        <v>147</v>
      </c>
      <c r="H99" s="70"/>
      <c r="I99" s="86">
        <v>147</v>
      </c>
      <c r="J99" s="79"/>
      <c r="K99" s="70"/>
      <c r="L99" s="71">
        <v>225.59</v>
      </c>
      <c r="M99" s="70"/>
      <c r="N99" s="74">
        <v>12637.34</v>
      </c>
      <c r="EZ99" s="52"/>
      <c r="FA99" s="53"/>
      <c r="FB99" s="62"/>
      <c r="FC99" s="62"/>
      <c r="FD99" s="62"/>
      <c r="FH99" s="65" t="s">
        <v>108</v>
      </c>
      <c r="FJ99" s="62"/>
    </row>
    <row r="100" spans="1:167" s="12" customFormat="1" ht="56.25" x14ac:dyDescent="0.25">
      <c r="A100" s="76"/>
      <c r="B100" s="67" t="s">
        <v>109</v>
      </c>
      <c r="C100" s="161" t="s">
        <v>110</v>
      </c>
      <c r="D100" s="161"/>
      <c r="E100" s="161"/>
      <c r="F100" s="69" t="s">
        <v>77</v>
      </c>
      <c r="G100" s="86">
        <v>134</v>
      </c>
      <c r="H100" s="73">
        <v>0.85</v>
      </c>
      <c r="I100" s="77">
        <v>113.9</v>
      </c>
      <c r="J100" s="79"/>
      <c r="K100" s="70"/>
      <c r="L100" s="71">
        <v>174.79</v>
      </c>
      <c r="M100" s="70"/>
      <c r="N100" s="74">
        <v>9791.7900000000009</v>
      </c>
      <c r="EZ100" s="52"/>
      <c r="FA100" s="53"/>
      <c r="FB100" s="62"/>
      <c r="FC100" s="62"/>
      <c r="FD100" s="62"/>
      <c r="FH100" s="65" t="s">
        <v>110</v>
      </c>
      <c r="FJ100" s="62"/>
    </row>
    <row r="101" spans="1:167" s="12" customFormat="1" ht="15" x14ac:dyDescent="0.25">
      <c r="A101" s="87"/>
      <c r="B101" s="88"/>
      <c r="C101" s="164" t="s">
        <v>80</v>
      </c>
      <c r="D101" s="164"/>
      <c r="E101" s="164"/>
      <c r="F101" s="56"/>
      <c r="G101" s="57"/>
      <c r="H101" s="57"/>
      <c r="I101" s="57"/>
      <c r="J101" s="60"/>
      <c r="K101" s="57"/>
      <c r="L101" s="89">
        <v>2355.38</v>
      </c>
      <c r="M101" s="83"/>
      <c r="N101" s="90">
        <v>57469.2</v>
      </c>
      <c r="EZ101" s="52"/>
      <c r="FA101" s="53"/>
      <c r="FB101" s="62"/>
      <c r="FC101" s="62"/>
      <c r="FD101" s="62"/>
      <c r="FJ101" s="62" t="s">
        <v>80</v>
      </c>
    </row>
    <row r="102" spans="1:167" s="12" customFormat="1" ht="15" x14ac:dyDescent="0.25">
      <c r="A102" s="137" t="s">
        <v>111</v>
      </c>
      <c r="B102" s="138" t="s">
        <v>112</v>
      </c>
      <c r="C102" s="165" t="s">
        <v>113</v>
      </c>
      <c r="D102" s="165"/>
      <c r="E102" s="165"/>
      <c r="F102" s="139" t="s">
        <v>114</v>
      </c>
      <c r="G102" s="140">
        <v>31.5</v>
      </c>
      <c r="H102" s="141">
        <v>1</v>
      </c>
      <c r="I102" s="148">
        <v>31.5</v>
      </c>
      <c r="J102" s="147">
        <v>642.92999999999995</v>
      </c>
      <c r="K102" s="146">
        <v>1.012</v>
      </c>
      <c r="L102" s="142">
        <v>20495.32</v>
      </c>
      <c r="M102" s="144">
        <v>9.51</v>
      </c>
      <c r="N102" s="145">
        <v>194910.49</v>
      </c>
      <c r="EZ102" s="52"/>
      <c r="FA102" s="53"/>
      <c r="FB102" s="62" t="s">
        <v>113</v>
      </c>
      <c r="FC102" s="62" t="s">
        <v>4</v>
      </c>
      <c r="FD102" s="62" t="s">
        <v>4</v>
      </c>
      <c r="FJ102" s="62"/>
    </row>
    <row r="103" spans="1:167" s="12" customFormat="1" ht="15" x14ac:dyDescent="0.25">
      <c r="A103" s="63"/>
      <c r="B103" s="64"/>
      <c r="C103" s="161" t="s">
        <v>115</v>
      </c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6"/>
      <c r="EZ103" s="52"/>
      <c r="FA103" s="53"/>
      <c r="FB103" s="62"/>
      <c r="FC103" s="62"/>
      <c r="FD103" s="62"/>
      <c r="FE103" s="65" t="s">
        <v>115</v>
      </c>
      <c r="FJ103" s="62"/>
    </row>
    <row r="104" spans="1:167" s="12" customFormat="1" ht="15" x14ac:dyDescent="0.25">
      <c r="A104" s="63"/>
      <c r="B104" s="64"/>
      <c r="C104" s="161" t="s">
        <v>116</v>
      </c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6"/>
      <c r="EZ104" s="52"/>
      <c r="FA104" s="53"/>
      <c r="FB104" s="62"/>
      <c r="FC104" s="62"/>
      <c r="FD104" s="62"/>
      <c r="FJ104" s="62"/>
      <c r="FK104" s="65" t="s">
        <v>116</v>
      </c>
    </row>
    <row r="105" spans="1:167" s="12" customFormat="1" ht="15" x14ac:dyDescent="0.25">
      <c r="A105" s="66"/>
      <c r="B105" s="67"/>
      <c r="C105" s="162" t="s">
        <v>117</v>
      </c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3"/>
      <c r="EZ105" s="52"/>
      <c r="FA105" s="53"/>
      <c r="FB105" s="62"/>
      <c r="FC105" s="62"/>
      <c r="FD105" s="62"/>
      <c r="FF105" s="65" t="s">
        <v>117</v>
      </c>
      <c r="FJ105" s="62"/>
    </row>
    <row r="106" spans="1:167" s="12" customFormat="1" ht="15" x14ac:dyDescent="0.25">
      <c r="A106" s="87"/>
      <c r="B106" s="88"/>
      <c r="C106" s="164" t="s">
        <v>80</v>
      </c>
      <c r="D106" s="164"/>
      <c r="E106" s="164"/>
      <c r="F106" s="56"/>
      <c r="G106" s="57"/>
      <c r="H106" s="57"/>
      <c r="I106" s="57"/>
      <c r="J106" s="60"/>
      <c r="K106" s="57"/>
      <c r="L106" s="89">
        <v>20495.32</v>
      </c>
      <c r="M106" s="83"/>
      <c r="N106" s="90">
        <v>194910.49</v>
      </c>
      <c r="EZ106" s="52"/>
      <c r="FA106" s="53"/>
      <c r="FB106" s="62"/>
      <c r="FC106" s="62"/>
      <c r="FD106" s="62"/>
      <c r="FJ106" s="62" t="s">
        <v>80</v>
      </c>
    </row>
    <row r="107" spans="1:167" s="12" customFormat="1" ht="15" x14ac:dyDescent="0.25">
      <c r="A107" s="168" t="s">
        <v>118</v>
      </c>
      <c r="B107" s="169"/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70"/>
      <c r="EZ107" s="52"/>
      <c r="FA107" s="53" t="s">
        <v>118</v>
      </c>
      <c r="FB107" s="62"/>
      <c r="FC107" s="62"/>
      <c r="FD107" s="62"/>
      <c r="FJ107" s="62"/>
    </row>
    <row r="108" spans="1:167" s="12" customFormat="1" ht="45" x14ac:dyDescent="0.25">
      <c r="A108" s="54" t="s">
        <v>119</v>
      </c>
      <c r="B108" s="55" t="s">
        <v>120</v>
      </c>
      <c r="C108" s="164" t="s">
        <v>121</v>
      </c>
      <c r="D108" s="164"/>
      <c r="E108" s="164"/>
      <c r="F108" s="56" t="s">
        <v>59</v>
      </c>
      <c r="G108" s="57">
        <v>0.1</v>
      </c>
      <c r="H108" s="58">
        <v>1</v>
      </c>
      <c r="I108" s="59">
        <v>0.1</v>
      </c>
      <c r="J108" s="60"/>
      <c r="K108" s="57"/>
      <c r="L108" s="60"/>
      <c r="M108" s="57"/>
      <c r="N108" s="61"/>
      <c r="EZ108" s="52"/>
      <c r="FA108" s="53"/>
      <c r="FB108" s="62" t="s">
        <v>121</v>
      </c>
      <c r="FC108" s="62" t="s">
        <v>4</v>
      </c>
      <c r="FD108" s="62" t="s">
        <v>4</v>
      </c>
      <c r="FJ108" s="62"/>
    </row>
    <row r="109" spans="1:167" s="12" customFormat="1" ht="15" x14ac:dyDescent="0.25">
      <c r="A109" s="63"/>
      <c r="B109" s="64"/>
      <c r="C109" s="161" t="s">
        <v>60</v>
      </c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6"/>
      <c r="EZ109" s="52"/>
      <c r="FA109" s="53"/>
      <c r="FB109" s="62"/>
      <c r="FC109" s="62"/>
      <c r="FD109" s="62"/>
      <c r="FE109" s="65" t="s">
        <v>60</v>
      </c>
      <c r="FJ109" s="62"/>
    </row>
    <row r="110" spans="1:167" s="12" customFormat="1" ht="22.5" x14ac:dyDescent="0.25">
      <c r="A110" s="66"/>
      <c r="B110" s="67" t="s">
        <v>61</v>
      </c>
      <c r="C110" s="162" t="s">
        <v>62</v>
      </c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3"/>
      <c r="EZ110" s="52"/>
      <c r="FA110" s="53"/>
      <c r="FB110" s="62"/>
      <c r="FC110" s="62"/>
      <c r="FD110" s="62"/>
      <c r="FF110" s="65" t="s">
        <v>62</v>
      </c>
      <c r="FJ110" s="62"/>
    </row>
    <row r="111" spans="1:167" s="12" customFormat="1" ht="67.5" x14ac:dyDescent="0.25">
      <c r="A111" s="66"/>
      <c r="B111" s="67" t="s">
        <v>63</v>
      </c>
      <c r="C111" s="162" t="s">
        <v>64</v>
      </c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3"/>
      <c r="EZ111" s="52"/>
      <c r="FA111" s="53"/>
      <c r="FB111" s="62"/>
      <c r="FC111" s="62"/>
      <c r="FD111" s="62"/>
      <c r="FF111" s="65" t="s">
        <v>64</v>
      </c>
      <c r="FJ111" s="62"/>
    </row>
    <row r="112" spans="1:167" s="12" customFormat="1" ht="15" x14ac:dyDescent="0.25">
      <c r="A112" s="68"/>
      <c r="B112" s="67" t="s">
        <v>56</v>
      </c>
      <c r="C112" s="161" t="s">
        <v>65</v>
      </c>
      <c r="D112" s="161"/>
      <c r="E112" s="161"/>
      <c r="F112" s="69"/>
      <c r="G112" s="70"/>
      <c r="H112" s="70"/>
      <c r="I112" s="70"/>
      <c r="J112" s="75">
        <v>4496.49</v>
      </c>
      <c r="K112" s="72">
        <v>1.3225</v>
      </c>
      <c r="L112" s="71">
        <v>594.66</v>
      </c>
      <c r="M112" s="73">
        <v>56.02</v>
      </c>
      <c r="N112" s="74">
        <v>33312.85</v>
      </c>
      <c r="EZ112" s="52"/>
      <c r="FA112" s="53"/>
      <c r="FB112" s="62"/>
      <c r="FC112" s="62"/>
      <c r="FD112" s="62"/>
      <c r="FG112" s="65" t="s">
        <v>65</v>
      </c>
      <c r="FJ112" s="62"/>
    </row>
    <row r="113" spans="1:167" s="12" customFormat="1" ht="15" x14ac:dyDescent="0.25">
      <c r="A113" s="68"/>
      <c r="B113" s="67" t="s">
        <v>66</v>
      </c>
      <c r="C113" s="161" t="s">
        <v>67</v>
      </c>
      <c r="D113" s="161"/>
      <c r="E113" s="161"/>
      <c r="F113" s="69"/>
      <c r="G113" s="70"/>
      <c r="H113" s="70"/>
      <c r="I113" s="70"/>
      <c r="J113" s="75">
        <v>54501.97</v>
      </c>
      <c r="K113" s="72">
        <v>1.4375</v>
      </c>
      <c r="L113" s="75">
        <v>7834.66</v>
      </c>
      <c r="M113" s="73">
        <v>16.79</v>
      </c>
      <c r="N113" s="74">
        <v>131543.94</v>
      </c>
      <c r="EZ113" s="52"/>
      <c r="FA113" s="53"/>
      <c r="FB113" s="62"/>
      <c r="FC113" s="62"/>
      <c r="FD113" s="62"/>
      <c r="FG113" s="65" t="s">
        <v>67</v>
      </c>
      <c r="FJ113" s="62"/>
    </row>
    <row r="114" spans="1:167" s="12" customFormat="1" ht="15" x14ac:dyDescent="0.25">
      <c r="A114" s="68"/>
      <c r="B114" s="67" t="s">
        <v>68</v>
      </c>
      <c r="C114" s="161" t="s">
        <v>69</v>
      </c>
      <c r="D114" s="161"/>
      <c r="E114" s="161"/>
      <c r="F114" s="69"/>
      <c r="G114" s="70"/>
      <c r="H114" s="70"/>
      <c r="I114" s="70"/>
      <c r="J114" s="71">
        <v>925.1</v>
      </c>
      <c r="K114" s="72">
        <v>1.4375</v>
      </c>
      <c r="L114" s="71">
        <v>132.97999999999999</v>
      </c>
      <c r="M114" s="73">
        <v>56.02</v>
      </c>
      <c r="N114" s="74">
        <v>7449.54</v>
      </c>
      <c r="EZ114" s="52"/>
      <c r="FA114" s="53"/>
      <c r="FB114" s="62"/>
      <c r="FC114" s="62"/>
      <c r="FD114" s="62"/>
      <c r="FG114" s="65" t="s">
        <v>69</v>
      </c>
      <c r="FJ114" s="62"/>
    </row>
    <row r="115" spans="1:167" s="12" customFormat="1" ht="15" x14ac:dyDescent="0.25">
      <c r="A115" s="68"/>
      <c r="B115" s="67" t="s">
        <v>95</v>
      </c>
      <c r="C115" s="161" t="s">
        <v>106</v>
      </c>
      <c r="D115" s="161"/>
      <c r="E115" s="161"/>
      <c r="F115" s="69"/>
      <c r="G115" s="70"/>
      <c r="H115" s="70"/>
      <c r="I115" s="70"/>
      <c r="J115" s="75">
        <v>1582318.3</v>
      </c>
      <c r="K115" s="70"/>
      <c r="L115" s="75">
        <v>158231.82999999999</v>
      </c>
      <c r="M115" s="73">
        <v>9.51</v>
      </c>
      <c r="N115" s="74">
        <v>1504784.7</v>
      </c>
      <c r="EZ115" s="52"/>
      <c r="FA115" s="53"/>
      <c r="FB115" s="62"/>
      <c r="FC115" s="62"/>
      <c r="FD115" s="62"/>
      <c r="FG115" s="65" t="s">
        <v>106</v>
      </c>
      <c r="FJ115" s="62"/>
    </row>
    <row r="116" spans="1:167" s="12" customFormat="1" ht="15" x14ac:dyDescent="0.25">
      <c r="A116" s="76"/>
      <c r="B116" s="67"/>
      <c r="C116" s="161" t="s">
        <v>70</v>
      </c>
      <c r="D116" s="161"/>
      <c r="E116" s="161"/>
      <c r="F116" s="69" t="s">
        <v>71</v>
      </c>
      <c r="G116" s="77">
        <v>531.5</v>
      </c>
      <c r="H116" s="72">
        <v>1.3225</v>
      </c>
      <c r="I116" s="96">
        <v>70.290875</v>
      </c>
      <c r="J116" s="79"/>
      <c r="K116" s="70"/>
      <c r="L116" s="79"/>
      <c r="M116" s="70"/>
      <c r="N116" s="80"/>
      <c r="EZ116" s="52"/>
      <c r="FA116" s="53"/>
      <c r="FB116" s="62"/>
      <c r="FC116" s="62"/>
      <c r="FD116" s="62"/>
      <c r="FH116" s="65" t="s">
        <v>70</v>
      </c>
      <c r="FJ116" s="62"/>
    </row>
    <row r="117" spans="1:167" s="12" customFormat="1" ht="15" x14ac:dyDescent="0.25">
      <c r="A117" s="76"/>
      <c r="B117" s="67"/>
      <c r="C117" s="161" t="s">
        <v>72</v>
      </c>
      <c r="D117" s="161"/>
      <c r="E117" s="161"/>
      <c r="F117" s="69" t="s">
        <v>71</v>
      </c>
      <c r="G117" s="73">
        <v>79.75</v>
      </c>
      <c r="H117" s="72">
        <v>1.4375</v>
      </c>
      <c r="I117" s="95">
        <v>11.464062500000001</v>
      </c>
      <c r="J117" s="79"/>
      <c r="K117" s="70"/>
      <c r="L117" s="79"/>
      <c r="M117" s="70"/>
      <c r="N117" s="80"/>
      <c r="EZ117" s="52"/>
      <c r="FA117" s="53"/>
      <c r="FB117" s="62"/>
      <c r="FC117" s="62"/>
      <c r="FD117" s="62"/>
      <c r="FH117" s="65" t="s">
        <v>72</v>
      </c>
      <c r="FJ117" s="62"/>
    </row>
    <row r="118" spans="1:167" s="12" customFormat="1" ht="15" x14ac:dyDescent="0.25">
      <c r="A118" s="63"/>
      <c r="B118" s="67"/>
      <c r="C118" s="167" t="s">
        <v>73</v>
      </c>
      <c r="D118" s="167"/>
      <c r="E118" s="167"/>
      <c r="F118" s="82"/>
      <c r="G118" s="83"/>
      <c r="H118" s="83"/>
      <c r="I118" s="83"/>
      <c r="J118" s="84">
        <v>1641316.76</v>
      </c>
      <c r="K118" s="83"/>
      <c r="L118" s="84">
        <v>166661.15</v>
      </c>
      <c r="M118" s="83"/>
      <c r="N118" s="85">
        <v>1669641.49</v>
      </c>
      <c r="EZ118" s="52"/>
      <c r="FA118" s="53"/>
      <c r="FB118" s="62"/>
      <c r="FC118" s="62"/>
      <c r="FD118" s="62"/>
      <c r="FI118" s="65" t="s">
        <v>73</v>
      </c>
      <c r="FJ118" s="62"/>
    </row>
    <row r="119" spans="1:167" s="12" customFormat="1" ht="15" x14ac:dyDescent="0.25">
      <c r="A119" s="76"/>
      <c r="B119" s="67"/>
      <c r="C119" s="161" t="s">
        <v>74</v>
      </c>
      <c r="D119" s="161"/>
      <c r="E119" s="161"/>
      <c r="F119" s="69"/>
      <c r="G119" s="70"/>
      <c r="H119" s="70"/>
      <c r="I119" s="70"/>
      <c r="J119" s="79"/>
      <c r="K119" s="70"/>
      <c r="L119" s="71">
        <v>727.64</v>
      </c>
      <c r="M119" s="70"/>
      <c r="N119" s="74">
        <v>40762.39</v>
      </c>
      <c r="EZ119" s="52"/>
      <c r="FA119" s="53"/>
      <c r="FB119" s="62"/>
      <c r="FC119" s="62"/>
      <c r="FD119" s="62"/>
      <c r="FH119" s="65" t="s">
        <v>74</v>
      </c>
      <c r="FJ119" s="62"/>
    </row>
    <row r="120" spans="1:167" s="12" customFormat="1" ht="22.5" x14ac:dyDescent="0.25">
      <c r="A120" s="76"/>
      <c r="B120" s="67" t="s">
        <v>75</v>
      </c>
      <c r="C120" s="161" t="s">
        <v>76</v>
      </c>
      <c r="D120" s="161"/>
      <c r="E120" s="161"/>
      <c r="F120" s="69" t="s">
        <v>77</v>
      </c>
      <c r="G120" s="86">
        <v>109</v>
      </c>
      <c r="H120" s="70"/>
      <c r="I120" s="86">
        <v>109</v>
      </c>
      <c r="J120" s="79"/>
      <c r="K120" s="70"/>
      <c r="L120" s="71">
        <v>793.13</v>
      </c>
      <c r="M120" s="70"/>
      <c r="N120" s="74">
        <v>44431.01</v>
      </c>
      <c r="EZ120" s="52"/>
      <c r="FA120" s="53"/>
      <c r="FB120" s="62"/>
      <c r="FC120" s="62"/>
      <c r="FD120" s="62"/>
      <c r="FH120" s="65" t="s">
        <v>76</v>
      </c>
      <c r="FJ120" s="62"/>
    </row>
    <row r="121" spans="1:167" s="12" customFormat="1" ht="45" x14ac:dyDescent="0.25">
      <c r="A121" s="76"/>
      <c r="B121" s="67" t="s">
        <v>78</v>
      </c>
      <c r="C121" s="161" t="s">
        <v>79</v>
      </c>
      <c r="D121" s="161"/>
      <c r="E121" s="161"/>
      <c r="F121" s="69" t="s">
        <v>77</v>
      </c>
      <c r="G121" s="86">
        <v>65</v>
      </c>
      <c r="H121" s="73">
        <v>0.85</v>
      </c>
      <c r="I121" s="73">
        <v>55.25</v>
      </c>
      <c r="J121" s="79"/>
      <c r="K121" s="70"/>
      <c r="L121" s="71">
        <v>402.02</v>
      </c>
      <c r="M121" s="70"/>
      <c r="N121" s="74">
        <v>22521.22</v>
      </c>
      <c r="EZ121" s="52"/>
      <c r="FA121" s="53"/>
      <c r="FB121" s="62"/>
      <c r="FC121" s="62"/>
      <c r="FD121" s="62"/>
      <c r="FH121" s="65" t="s">
        <v>79</v>
      </c>
      <c r="FJ121" s="62"/>
    </row>
    <row r="122" spans="1:167" s="12" customFormat="1" ht="15" x14ac:dyDescent="0.25">
      <c r="A122" s="87"/>
      <c r="B122" s="88"/>
      <c r="C122" s="164" t="s">
        <v>80</v>
      </c>
      <c r="D122" s="164"/>
      <c r="E122" s="164"/>
      <c r="F122" s="56"/>
      <c r="G122" s="57"/>
      <c r="H122" s="57"/>
      <c r="I122" s="57"/>
      <c r="J122" s="60"/>
      <c r="K122" s="57"/>
      <c r="L122" s="89">
        <v>167856.3</v>
      </c>
      <c r="M122" s="83"/>
      <c r="N122" s="90">
        <v>1736593.72</v>
      </c>
      <c r="EZ122" s="52"/>
      <c r="FA122" s="53"/>
      <c r="FB122" s="62"/>
      <c r="FC122" s="62"/>
      <c r="FD122" s="62"/>
      <c r="FJ122" s="62" t="s">
        <v>80</v>
      </c>
    </row>
    <row r="123" spans="1:167" s="12" customFormat="1" ht="22.5" x14ac:dyDescent="0.25">
      <c r="A123" s="54" t="s">
        <v>122</v>
      </c>
      <c r="B123" s="55" t="s">
        <v>123</v>
      </c>
      <c r="C123" s="164" t="s">
        <v>124</v>
      </c>
      <c r="D123" s="164"/>
      <c r="E123" s="164"/>
      <c r="F123" s="56" t="s">
        <v>125</v>
      </c>
      <c r="G123" s="57">
        <v>-184</v>
      </c>
      <c r="H123" s="58">
        <v>1</v>
      </c>
      <c r="I123" s="58">
        <v>-184</v>
      </c>
      <c r="J123" s="93">
        <v>188.1</v>
      </c>
      <c r="K123" s="57"/>
      <c r="L123" s="89">
        <v>-34610.400000000001</v>
      </c>
      <c r="M123" s="91">
        <v>9.51</v>
      </c>
      <c r="N123" s="90">
        <v>-329144.90000000002</v>
      </c>
      <c r="EZ123" s="52"/>
      <c r="FA123" s="53"/>
      <c r="FB123" s="62" t="s">
        <v>124</v>
      </c>
      <c r="FC123" s="62" t="s">
        <v>4</v>
      </c>
      <c r="FD123" s="62" t="s">
        <v>4</v>
      </c>
      <c r="FJ123" s="62"/>
    </row>
    <row r="124" spans="1:167" s="12" customFormat="1" ht="15" x14ac:dyDescent="0.25">
      <c r="A124" s="87"/>
      <c r="B124" s="88"/>
      <c r="C124" s="164" t="s">
        <v>80</v>
      </c>
      <c r="D124" s="164"/>
      <c r="E124" s="164"/>
      <c r="F124" s="56"/>
      <c r="G124" s="57"/>
      <c r="H124" s="57"/>
      <c r="I124" s="57"/>
      <c r="J124" s="60"/>
      <c r="K124" s="57"/>
      <c r="L124" s="89">
        <v>-34610.400000000001</v>
      </c>
      <c r="M124" s="83"/>
      <c r="N124" s="90">
        <v>-329144.90000000002</v>
      </c>
      <c r="EZ124" s="52"/>
      <c r="FA124" s="53"/>
      <c r="FB124" s="62"/>
      <c r="FC124" s="62"/>
      <c r="FD124" s="62"/>
      <c r="FJ124" s="62" t="s">
        <v>80</v>
      </c>
    </row>
    <row r="125" spans="1:167" s="12" customFormat="1" ht="15" x14ac:dyDescent="0.25">
      <c r="A125" s="137" t="s">
        <v>126</v>
      </c>
      <c r="B125" s="138" t="s">
        <v>112</v>
      </c>
      <c r="C125" s="165" t="s">
        <v>127</v>
      </c>
      <c r="D125" s="165"/>
      <c r="E125" s="165"/>
      <c r="F125" s="139" t="s">
        <v>125</v>
      </c>
      <c r="G125" s="140">
        <v>184</v>
      </c>
      <c r="H125" s="141">
        <v>1</v>
      </c>
      <c r="I125" s="141">
        <v>184</v>
      </c>
      <c r="J125" s="142">
        <v>1350.1</v>
      </c>
      <c r="K125" s="143">
        <v>1.04236</v>
      </c>
      <c r="L125" s="142">
        <v>258941.4</v>
      </c>
      <c r="M125" s="144">
        <v>9.51</v>
      </c>
      <c r="N125" s="145">
        <v>2462532.71</v>
      </c>
      <c r="EZ125" s="52"/>
      <c r="FA125" s="53"/>
      <c r="FB125" s="62" t="s">
        <v>127</v>
      </c>
      <c r="FC125" s="62" t="s">
        <v>4</v>
      </c>
      <c r="FD125" s="62" t="s">
        <v>4</v>
      </c>
      <c r="FJ125" s="62"/>
    </row>
    <row r="126" spans="1:167" s="12" customFormat="1" ht="15" x14ac:dyDescent="0.25">
      <c r="A126" s="63"/>
      <c r="B126" s="64"/>
      <c r="C126" s="161" t="s">
        <v>128</v>
      </c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6"/>
      <c r="EZ126" s="52"/>
      <c r="FA126" s="53"/>
      <c r="FB126" s="62"/>
      <c r="FC126" s="62"/>
      <c r="FD126" s="62"/>
      <c r="FJ126" s="62"/>
      <c r="FK126" s="65" t="s">
        <v>128</v>
      </c>
    </row>
    <row r="127" spans="1:167" s="12" customFormat="1" ht="15" x14ac:dyDescent="0.25">
      <c r="A127" s="66"/>
      <c r="B127" s="67"/>
      <c r="C127" s="162" t="s">
        <v>129</v>
      </c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3"/>
      <c r="EZ127" s="52"/>
      <c r="FA127" s="53"/>
      <c r="FB127" s="62"/>
      <c r="FC127" s="62"/>
      <c r="FD127" s="62"/>
      <c r="FF127" s="65" t="s">
        <v>129</v>
      </c>
      <c r="FJ127" s="62"/>
    </row>
    <row r="128" spans="1:167" s="12" customFormat="1" ht="15" x14ac:dyDescent="0.25">
      <c r="A128" s="66"/>
      <c r="B128" s="67"/>
      <c r="C128" s="162" t="s">
        <v>117</v>
      </c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3"/>
      <c r="EZ128" s="52"/>
      <c r="FA128" s="53"/>
      <c r="FB128" s="62"/>
      <c r="FC128" s="62"/>
      <c r="FD128" s="62"/>
      <c r="FF128" s="65" t="s">
        <v>117</v>
      </c>
      <c r="FJ128" s="62"/>
    </row>
    <row r="129" spans="1:167" s="12" customFormat="1" ht="15" x14ac:dyDescent="0.25">
      <c r="A129" s="87"/>
      <c r="B129" s="88"/>
      <c r="C129" s="164" t="s">
        <v>80</v>
      </c>
      <c r="D129" s="164"/>
      <c r="E129" s="164"/>
      <c r="F129" s="56"/>
      <c r="G129" s="57"/>
      <c r="H129" s="57"/>
      <c r="I129" s="57"/>
      <c r="J129" s="60"/>
      <c r="K129" s="57"/>
      <c r="L129" s="89">
        <v>258941.4</v>
      </c>
      <c r="M129" s="83"/>
      <c r="N129" s="90">
        <v>2462532.71</v>
      </c>
      <c r="EZ129" s="52"/>
      <c r="FA129" s="53"/>
      <c r="FB129" s="62"/>
      <c r="FC129" s="62"/>
      <c r="FD129" s="62"/>
      <c r="FJ129" s="62" t="s">
        <v>80</v>
      </c>
    </row>
    <row r="130" spans="1:167" s="12" customFormat="1" ht="33.75" x14ac:dyDescent="0.25">
      <c r="A130" s="54" t="s">
        <v>130</v>
      </c>
      <c r="B130" s="55" t="s">
        <v>131</v>
      </c>
      <c r="C130" s="164" t="s">
        <v>132</v>
      </c>
      <c r="D130" s="164"/>
      <c r="E130" s="164"/>
      <c r="F130" s="56" t="s">
        <v>133</v>
      </c>
      <c r="G130" s="57">
        <v>-4.7699999999999999E-2</v>
      </c>
      <c r="H130" s="58">
        <v>1</v>
      </c>
      <c r="I130" s="97">
        <v>-4.7699999999999999E-2</v>
      </c>
      <c r="J130" s="89">
        <v>10424</v>
      </c>
      <c r="K130" s="57"/>
      <c r="L130" s="93">
        <v>-497.22</v>
      </c>
      <c r="M130" s="91">
        <v>9.51</v>
      </c>
      <c r="N130" s="90">
        <v>-4728.5600000000004</v>
      </c>
      <c r="EZ130" s="52"/>
      <c r="FA130" s="53"/>
      <c r="FB130" s="62" t="s">
        <v>132</v>
      </c>
      <c r="FC130" s="62" t="s">
        <v>4</v>
      </c>
      <c r="FD130" s="62" t="s">
        <v>4</v>
      </c>
      <c r="FJ130" s="62"/>
    </row>
    <row r="131" spans="1:167" s="12" customFormat="1" ht="15" x14ac:dyDescent="0.25">
      <c r="A131" s="87"/>
      <c r="B131" s="88"/>
      <c r="C131" s="164" t="s">
        <v>80</v>
      </c>
      <c r="D131" s="164"/>
      <c r="E131" s="164"/>
      <c r="F131" s="56"/>
      <c r="G131" s="57"/>
      <c r="H131" s="57"/>
      <c r="I131" s="57"/>
      <c r="J131" s="60"/>
      <c r="K131" s="57"/>
      <c r="L131" s="93">
        <v>-497.22</v>
      </c>
      <c r="M131" s="83"/>
      <c r="N131" s="90">
        <v>-4728.5600000000004</v>
      </c>
      <c r="EZ131" s="52"/>
      <c r="FA131" s="53"/>
      <c r="FB131" s="62"/>
      <c r="FC131" s="62"/>
      <c r="FD131" s="62"/>
      <c r="FJ131" s="62" t="s">
        <v>80</v>
      </c>
    </row>
    <row r="132" spans="1:167" s="12" customFormat="1" ht="15" x14ac:dyDescent="0.25">
      <c r="A132" s="137" t="s">
        <v>134</v>
      </c>
      <c r="B132" s="138" t="s">
        <v>112</v>
      </c>
      <c r="C132" s="165" t="s">
        <v>135</v>
      </c>
      <c r="D132" s="165"/>
      <c r="E132" s="165"/>
      <c r="F132" s="139" t="s">
        <v>136</v>
      </c>
      <c r="G132" s="140">
        <v>7.1999999999999995E-2</v>
      </c>
      <c r="H132" s="141">
        <v>1</v>
      </c>
      <c r="I132" s="146">
        <v>7.1999999999999995E-2</v>
      </c>
      <c r="J132" s="142">
        <v>27293.79</v>
      </c>
      <c r="K132" s="143">
        <v>1.04236</v>
      </c>
      <c r="L132" s="142">
        <v>2048.4</v>
      </c>
      <c r="M132" s="144">
        <v>9.51</v>
      </c>
      <c r="N132" s="145">
        <v>19480.28</v>
      </c>
      <c r="EZ132" s="52"/>
      <c r="FA132" s="53"/>
      <c r="FB132" s="62" t="s">
        <v>135</v>
      </c>
      <c r="FC132" s="62" t="s">
        <v>4</v>
      </c>
      <c r="FD132" s="62" t="s">
        <v>4</v>
      </c>
      <c r="FJ132" s="62"/>
    </row>
    <row r="133" spans="1:167" s="12" customFormat="1" ht="15" x14ac:dyDescent="0.25">
      <c r="A133" s="63"/>
      <c r="B133" s="64"/>
      <c r="C133" s="161" t="s">
        <v>223</v>
      </c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6"/>
      <c r="EZ133" s="52"/>
      <c r="FA133" s="53"/>
      <c r="FB133" s="62"/>
      <c r="FC133" s="62"/>
      <c r="FD133" s="62"/>
      <c r="FE133" s="65" t="s">
        <v>223</v>
      </c>
      <c r="FJ133" s="62"/>
    </row>
    <row r="134" spans="1:167" s="12" customFormat="1" ht="15" x14ac:dyDescent="0.25">
      <c r="A134" s="63"/>
      <c r="B134" s="64"/>
      <c r="C134" s="161" t="s">
        <v>137</v>
      </c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6"/>
      <c r="EZ134" s="52"/>
      <c r="FA134" s="53"/>
      <c r="FB134" s="62"/>
      <c r="FC134" s="62"/>
      <c r="FD134" s="62"/>
      <c r="FJ134" s="62"/>
      <c r="FK134" s="65" t="s">
        <v>137</v>
      </c>
    </row>
    <row r="135" spans="1:167" s="12" customFormat="1" ht="15" x14ac:dyDescent="0.25">
      <c r="A135" s="66"/>
      <c r="B135" s="67"/>
      <c r="C135" s="162" t="s">
        <v>129</v>
      </c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3"/>
      <c r="EZ135" s="52"/>
      <c r="FA135" s="53"/>
      <c r="FB135" s="62"/>
      <c r="FC135" s="62"/>
      <c r="FD135" s="62"/>
      <c r="FF135" s="65" t="s">
        <v>129</v>
      </c>
      <c r="FJ135" s="62"/>
    </row>
    <row r="136" spans="1:167" s="12" customFormat="1" ht="15" x14ac:dyDescent="0.25">
      <c r="A136" s="66"/>
      <c r="B136" s="67"/>
      <c r="C136" s="162" t="s">
        <v>117</v>
      </c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3"/>
      <c r="EZ136" s="52"/>
      <c r="FA136" s="53"/>
      <c r="FB136" s="62"/>
      <c r="FC136" s="62"/>
      <c r="FD136" s="62"/>
      <c r="FF136" s="65" t="s">
        <v>117</v>
      </c>
      <c r="FJ136" s="62"/>
    </row>
    <row r="137" spans="1:167" s="12" customFormat="1" ht="15" x14ac:dyDescent="0.25">
      <c r="A137" s="87"/>
      <c r="B137" s="88"/>
      <c r="C137" s="164" t="s">
        <v>80</v>
      </c>
      <c r="D137" s="164"/>
      <c r="E137" s="164"/>
      <c r="F137" s="56"/>
      <c r="G137" s="57"/>
      <c r="H137" s="57"/>
      <c r="I137" s="57"/>
      <c r="J137" s="60"/>
      <c r="K137" s="57"/>
      <c r="L137" s="89">
        <v>2048.4</v>
      </c>
      <c r="M137" s="83"/>
      <c r="N137" s="90">
        <v>19480.28</v>
      </c>
      <c r="EZ137" s="52"/>
      <c r="FA137" s="53"/>
      <c r="FB137" s="62"/>
      <c r="FC137" s="62"/>
      <c r="FD137" s="62"/>
      <c r="FJ137" s="62" t="s">
        <v>80</v>
      </c>
    </row>
    <row r="138" spans="1:167" s="12" customFormat="1" ht="15" x14ac:dyDescent="0.25">
      <c r="A138" s="54" t="s">
        <v>138</v>
      </c>
      <c r="B138" s="55" t="s">
        <v>139</v>
      </c>
      <c r="C138" s="164" t="s">
        <v>140</v>
      </c>
      <c r="D138" s="164"/>
      <c r="E138" s="164"/>
      <c r="F138" s="56" t="s">
        <v>125</v>
      </c>
      <c r="G138" s="57">
        <v>-16</v>
      </c>
      <c r="H138" s="58">
        <v>1</v>
      </c>
      <c r="I138" s="58">
        <v>-16</v>
      </c>
      <c r="J138" s="93">
        <v>180.3</v>
      </c>
      <c r="K138" s="57"/>
      <c r="L138" s="89">
        <v>-2884.8</v>
      </c>
      <c r="M138" s="91">
        <v>9.51</v>
      </c>
      <c r="N138" s="90">
        <v>-27434.45</v>
      </c>
      <c r="EZ138" s="52"/>
      <c r="FA138" s="53"/>
      <c r="FB138" s="62" t="s">
        <v>140</v>
      </c>
      <c r="FC138" s="62" t="s">
        <v>4</v>
      </c>
      <c r="FD138" s="62" t="s">
        <v>4</v>
      </c>
      <c r="FJ138" s="62"/>
    </row>
    <row r="139" spans="1:167" s="12" customFormat="1" ht="15" x14ac:dyDescent="0.25">
      <c r="A139" s="87"/>
      <c r="B139" s="88"/>
      <c r="C139" s="164" t="s">
        <v>80</v>
      </c>
      <c r="D139" s="164"/>
      <c r="E139" s="164"/>
      <c r="F139" s="56"/>
      <c r="G139" s="57"/>
      <c r="H139" s="57"/>
      <c r="I139" s="57"/>
      <c r="J139" s="60"/>
      <c r="K139" s="57"/>
      <c r="L139" s="89">
        <v>-2884.8</v>
      </c>
      <c r="M139" s="83"/>
      <c r="N139" s="90">
        <v>-27434.45</v>
      </c>
      <c r="EZ139" s="52"/>
      <c r="FA139" s="53"/>
      <c r="FB139" s="62"/>
      <c r="FC139" s="62"/>
      <c r="FD139" s="62"/>
      <c r="FJ139" s="62" t="s">
        <v>80</v>
      </c>
    </row>
    <row r="140" spans="1:167" s="12" customFormat="1" ht="15" x14ac:dyDescent="0.25">
      <c r="A140" s="137" t="s">
        <v>141</v>
      </c>
      <c r="B140" s="138" t="s">
        <v>112</v>
      </c>
      <c r="C140" s="165" t="s">
        <v>142</v>
      </c>
      <c r="D140" s="165"/>
      <c r="E140" s="165"/>
      <c r="F140" s="139" t="s">
        <v>125</v>
      </c>
      <c r="G140" s="140">
        <v>28</v>
      </c>
      <c r="H140" s="141">
        <v>1</v>
      </c>
      <c r="I140" s="141">
        <v>28</v>
      </c>
      <c r="J140" s="147">
        <v>644.79</v>
      </c>
      <c r="K140" s="143">
        <v>1.04236</v>
      </c>
      <c r="L140" s="142">
        <v>18818.89</v>
      </c>
      <c r="M140" s="144">
        <v>9.51</v>
      </c>
      <c r="N140" s="145">
        <v>178967.64</v>
      </c>
      <c r="EZ140" s="52"/>
      <c r="FA140" s="53"/>
      <c r="FB140" s="62" t="s">
        <v>142</v>
      </c>
      <c r="FC140" s="62" t="s">
        <v>4</v>
      </c>
      <c r="FD140" s="62" t="s">
        <v>4</v>
      </c>
      <c r="FJ140" s="62"/>
    </row>
    <row r="141" spans="1:167" s="12" customFormat="1" ht="15" x14ac:dyDescent="0.25">
      <c r="A141" s="63"/>
      <c r="B141" s="64"/>
      <c r="C141" s="161" t="s">
        <v>143</v>
      </c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6"/>
      <c r="EZ141" s="52"/>
      <c r="FA141" s="53"/>
      <c r="FB141" s="62"/>
      <c r="FC141" s="62"/>
      <c r="FD141" s="62"/>
      <c r="FJ141" s="62"/>
      <c r="FK141" s="65" t="s">
        <v>143</v>
      </c>
    </row>
    <row r="142" spans="1:167" s="12" customFormat="1" ht="15" x14ac:dyDescent="0.25">
      <c r="A142" s="66"/>
      <c r="B142" s="67"/>
      <c r="C142" s="162" t="s">
        <v>129</v>
      </c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3"/>
      <c r="EZ142" s="52"/>
      <c r="FA142" s="53"/>
      <c r="FB142" s="62"/>
      <c r="FC142" s="62"/>
      <c r="FD142" s="62"/>
      <c r="FF142" s="65" t="s">
        <v>129</v>
      </c>
      <c r="FJ142" s="62"/>
    </row>
    <row r="143" spans="1:167" s="12" customFormat="1" ht="15" x14ac:dyDescent="0.25">
      <c r="A143" s="66"/>
      <c r="B143" s="67"/>
      <c r="C143" s="162" t="s">
        <v>117</v>
      </c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3"/>
      <c r="EZ143" s="52"/>
      <c r="FA143" s="53"/>
      <c r="FB143" s="62"/>
      <c r="FC143" s="62"/>
      <c r="FD143" s="62"/>
      <c r="FF143" s="65" t="s">
        <v>117</v>
      </c>
      <c r="FJ143" s="62"/>
    </row>
    <row r="144" spans="1:167" s="12" customFormat="1" ht="15" x14ac:dyDescent="0.25">
      <c r="A144" s="87"/>
      <c r="B144" s="88"/>
      <c r="C144" s="164" t="s">
        <v>80</v>
      </c>
      <c r="D144" s="164"/>
      <c r="E144" s="164"/>
      <c r="F144" s="56"/>
      <c r="G144" s="57"/>
      <c r="H144" s="57"/>
      <c r="I144" s="57"/>
      <c r="J144" s="60"/>
      <c r="K144" s="57"/>
      <c r="L144" s="89">
        <v>18818.89</v>
      </c>
      <c r="M144" s="83"/>
      <c r="N144" s="90">
        <v>178967.64</v>
      </c>
      <c r="EZ144" s="52"/>
      <c r="FA144" s="53"/>
      <c r="FB144" s="62"/>
      <c r="FC144" s="62"/>
      <c r="FD144" s="62"/>
      <c r="FJ144" s="62" t="s">
        <v>80</v>
      </c>
    </row>
    <row r="145" spans="1:167" s="12" customFormat="1" ht="22.5" x14ac:dyDescent="0.25">
      <c r="A145" s="54" t="s">
        <v>144</v>
      </c>
      <c r="B145" s="55" t="s">
        <v>145</v>
      </c>
      <c r="C145" s="164" t="s">
        <v>146</v>
      </c>
      <c r="D145" s="164"/>
      <c r="E145" s="164"/>
      <c r="F145" s="56" t="s">
        <v>125</v>
      </c>
      <c r="G145" s="57">
        <v>-368</v>
      </c>
      <c r="H145" s="58">
        <v>1</v>
      </c>
      <c r="I145" s="58">
        <v>-368</v>
      </c>
      <c r="J145" s="93">
        <v>43.61</v>
      </c>
      <c r="K145" s="57"/>
      <c r="L145" s="89">
        <v>-16048.48</v>
      </c>
      <c r="M145" s="91">
        <v>9.51</v>
      </c>
      <c r="N145" s="90">
        <v>-152621.04</v>
      </c>
      <c r="EZ145" s="52"/>
      <c r="FA145" s="53"/>
      <c r="FB145" s="62" t="s">
        <v>146</v>
      </c>
      <c r="FC145" s="62" t="s">
        <v>4</v>
      </c>
      <c r="FD145" s="62" t="s">
        <v>4</v>
      </c>
      <c r="FJ145" s="62"/>
    </row>
    <row r="146" spans="1:167" s="12" customFormat="1" ht="15" x14ac:dyDescent="0.25">
      <c r="A146" s="87"/>
      <c r="B146" s="88"/>
      <c r="C146" s="164" t="s">
        <v>80</v>
      </c>
      <c r="D146" s="164"/>
      <c r="E146" s="164"/>
      <c r="F146" s="56"/>
      <c r="G146" s="57"/>
      <c r="H146" s="57"/>
      <c r="I146" s="57"/>
      <c r="J146" s="60"/>
      <c r="K146" s="57"/>
      <c r="L146" s="89">
        <v>-16048.48</v>
      </c>
      <c r="M146" s="83"/>
      <c r="N146" s="90">
        <v>-152621.04</v>
      </c>
      <c r="EZ146" s="52"/>
      <c r="FA146" s="53"/>
      <c r="FB146" s="62"/>
      <c r="FC146" s="62"/>
      <c r="FD146" s="62"/>
      <c r="FJ146" s="62" t="s">
        <v>80</v>
      </c>
    </row>
    <row r="147" spans="1:167" s="12" customFormat="1" ht="22.5" x14ac:dyDescent="0.25">
      <c r="A147" s="137" t="s">
        <v>147</v>
      </c>
      <c r="B147" s="138" t="s">
        <v>112</v>
      </c>
      <c r="C147" s="165" t="s">
        <v>148</v>
      </c>
      <c r="D147" s="165"/>
      <c r="E147" s="165"/>
      <c r="F147" s="139" t="s">
        <v>125</v>
      </c>
      <c r="G147" s="140">
        <v>368</v>
      </c>
      <c r="H147" s="141">
        <v>1</v>
      </c>
      <c r="I147" s="141">
        <v>368</v>
      </c>
      <c r="J147" s="147">
        <v>202.77</v>
      </c>
      <c r="K147" s="143">
        <v>1.04236</v>
      </c>
      <c r="L147" s="142">
        <v>77780.240000000005</v>
      </c>
      <c r="M147" s="144">
        <v>9.51</v>
      </c>
      <c r="N147" s="145">
        <v>739690.08</v>
      </c>
      <c r="EZ147" s="52"/>
      <c r="FA147" s="53"/>
      <c r="FB147" s="62" t="s">
        <v>148</v>
      </c>
      <c r="FC147" s="62" t="s">
        <v>4</v>
      </c>
      <c r="FD147" s="62" t="s">
        <v>4</v>
      </c>
      <c r="FJ147" s="62"/>
    </row>
    <row r="148" spans="1:167" s="12" customFormat="1" ht="15" x14ac:dyDescent="0.25">
      <c r="A148" s="63"/>
      <c r="B148" s="64"/>
      <c r="C148" s="161" t="s">
        <v>149</v>
      </c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6"/>
      <c r="EZ148" s="52"/>
      <c r="FA148" s="53"/>
      <c r="FB148" s="62"/>
      <c r="FC148" s="62"/>
      <c r="FD148" s="62"/>
      <c r="FJ148" s="62"/>
      <c r="FK148" s="65" t="s">
        <v>149</v>
      </c>
    </row>
    <row r="149" spans="1:167" s="12" customFormat="1" ht="15" x14ac:dyDescent="0.25">
      <c r="A149" s="66"/>
      <c r="B149" s="67"/>
      <c r="C149" s="162" t="s">
        <v>129</v>
      </c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3"/>
      <c r="EZ149" s="52"/>
      <c r="FA149" s="53"/>
      <c r="FB149" s="62"/>
      <c r="FC149" s="62"/>
      <c r="FD149" s="62"/>
      <c r="FF149" s="65" t="s">
        <v>129</v>
      </c>
      <c r="FJ149" s="62"/>
    </row>
    <row r="150" spans="1:167" s="12" customFormat="1" ht="15" x14ac:dyDescent="0.25">
      <c r="A150" s="66"/>
      <c r="B150" s="67"/>
      <c r="C150" s="162" t="s">
        <v>117</v>
      </c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3"/>
      <c r="EZ150" s="52"/>
      <c r="FA150" s="53"/>
      <c r="FB150" s="62"/>
      <c r="FC150" s="62"/>
      <c r="FD150" s="62"/>
      <c r="FF150" s="65" t="s">
        <v>117</v>
      </c>
      <c r="FJ150" s="62"/>
    </row>
    <row r="151" spans="1:167" s="12" customFormat="1" ht="15" x14ac:dyDescent="0.25">
      <c r="A151" s="87"/>
      <c r="B151" s="88"/>
      <c r="C151" s="164" t="s">
        <v>80</v>
      </c>
      <c r="D151" s="164"/>
      <c r="E151" s="164"/>
      <c r="F151" s="56"/>
      <c r="G151" s="57"/>
      <c r="H151" s="57"/>
      <c r="I151" s="57"/>
      <c r="J151" s="60"/>
      <c r="K151" s="57"/>
      <c r="L151" s="89">
        <v>77780.240000000005</v>
      </c>
      <c r="M151" s="83"/>
      <c r="N151" s="90">
        <v>739690.08</v>
      </c>
      <c r="EZ151" s="52"/>
      <c r="FA151" s="53"/>
      <c r="FB151" s="62"/>
      <c r="FC151" s="62"/>
      <c r="FD151" s="62"/>
      <c r="FJ151" s="62" t="s">
        <v>80</v>
      </c>
    </row>
    <row r="152" spans="1:167" s="12" customFormat="1" ht="22.5" x14ac:dyDescent="0.25">
      <c r="A152" s="54" t="s">
        <v>150</v>
      </c>
      <c r="B152" s="55" t="s">
        <v>151</v>
      </c>
      <c r="C152" s="164" t="s">
        <v>152</v>
      </c>
      <c r="D152" s="164"/>
      <c r="E152" s="164"/>
      <c r="F152" s="56" t="s">
        <v>153</v>
      </c>
      <c r="G152" s="57">
        <v>-200</v>
      </c>
      <c r="H152" s="58">
        <v>1</v>
      </c>
      <c r="I152" s="58">
        <v>-200</v>
      </c>
      <c r="J152" s="93">
        <v>403.13</v>
      </c>
      <c r="K152" s="57"/>
      <c r="L152" s="89">
        <v>-80626</v>
      </c>
      <c r="M152" s="91">
        <v>9.51</v>
      </c>
      <c r="N152" s="90">
        <v>-766753.26</v>
      </c>
      <c r="EZ152" s="52"/>
      <c r="FA152" s="53"/>
      <c r="FB152" s="62" t="s">
        <v>152</v>
      </c>
      <c r="FC152" s="62" t="s">
        <v>4</v>
      </c>
      <c r="FD152" s="62" t="s">
        <v>4</v>
      </c>
      <c r="FJ152" s="62"/>
    </row>
    <row r="153" spans="1:167" s="12" customFormat="1" ht="15" x14ac:dyDescent="0.25">
      <c r="A153" s="87"/>
      <c r="B153" s="88"/>
      <c r="C153" s="164" t="s">
        <v>80</v>
      </c>
      <c r="D153" s="164"/>
      <c r="E153" s="164"/>
      <c r="F153" s="56"/>
      <c r="G153" s="57"/>
      <c r="H153" s="57"/>
      <c r="I153" s="57"/>
      <c r="J153" s="60"/>
      <c r="K153" s="57"/>
      <c r="L153" s="89">
        <v>-80626</v>
      </c>
      <c r="M153" s="83"/>
      <c r="N153" s="90">
        <v>-766753.26</v>
      </c>
      <c r="EZ153" s="52"/>
      <c r="FA153" s="53"/>
      <c r="FB153" s="62"/>
      <c r="FC153" s="62"/>
      <c r="FD153" s="62"/>
      <c r="FJ153" s="62" t="s">
        <v>80</v>
      </c>
    </row>
    <row r="154" spans="1:167" s="12" customFormat="1" ht="15" x14ac:dyDescent="0.25">
      <c r="A154" s="137" t="s">
        <v>154</v>
      </c>
      <c r="B154" s="138" t="s">
        <v>112</v>
      </c>
      <c r="C154" s="165" t="s">
        <v>155</v>
      </c>
      <c r="D154" s="165"/>
      <c r="E154" s="165"/>
      <c r="F154" s="139" t="s">
        <v>136</v>
      </c>
      <c r="G154" s="140">
        <v>10.336</v>
      </c>
      <c r="H154" s="141">
        <v>1</v>
      </c>
      <c r="I154" s="146">
        <v>10.336</v>
      </c>
      <c r="J154" s="142">
        <v>17380.48</v>
      </c>
      <c r="K154" s="143">
        <v>1.04236</v>
      </c>
      <c r="L154" s="142">
        <v>187254.39</v>
      </c>
      <c r="M154" s="144">
        <v>9.51</v>
      </c>
      <c r="N154" s="145">
        <v>1780789.25</v>
      </c>
      <c r="EZ154" s="52"/>
      <c r="FA154" s="53"/>
      <c r="FB154" s="62" t="s">
        <v>155</v>
      </c>
      <c r="FC154" s="62" t="s">
        <v>4</v>
      </c>
      <c r="FD154" s="62" t="s">
        <v>4</v>
      </c>
      <c r="FJ154" s="62"/>
    </row>
    <row r="155" spans="1:167" s="12" customFormat="1" ht="15" x14ac:dyDescent="0.25">
      <c r="A155" s="63"/>
      <c r="B155" s="64"/>
      <c r="C155" s="161" t="s">
        <v>156</v>
      </c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6"/>
      <c r="EZ155" s="52"/>
      <c r="FA155" s="53"/>
      <c r="FB155" s="62"/>
      <c r="FC155" s="62"/>
      <c r="FD155" s="62"/>
      <c r="FJ155" s="62"/>
      <c r="FK155" s="65" t="s">
        <v>156</v>
      </c>
    </row>
    <row r="156" spans="1:167" s="12" customFormat="1" ht="15" x14ac:dyDescent="0.25">
      <c r="A156" s="66"/>
      <c r="B156" s="67"/>
      <c r="C156" s="162" t="s">
        <v>129</v>
      </c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3"/>
      <c r="EZ156" s="52"/>
      <c r="FA156" s="53"/>
      <c r="FB156" s="62"/>
      <c r="FC156" s="62"/>
      <c r="FD156" s="62"/>
      <c r="FF156" s="65" t="s">
        <v>129</v>
      </c>
      <c r="FJ156" s="62"/>
    </row>
    <row r="157" spans="1:167" s="12" customFormat="1" ht="15" x14ac:dyDescent="0.25">
      <c r="A157" s="66"/>
      <c r="B157" s="67"/>
      <c r="C157" s="162" t="s">
        <v>117</v>
      </c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3"/>
      <c r="EZ157" s="52"/>
      <c r="FA157" s="53"/>
      <c r="FB157" s="62"/>
      <c r="FC157" s="62"/>
      <c r="FD157" s="62"/>
      <c r="FF157" s="65" t="s">
        <v>117</v>
      </c>
      <c r="FJ157" s="62"/>
    </row>
    <row r="158" spans="1:167" s="12" customFormat="1" ht="15" x14ac:dyDescent="0.25">
      <c r="A158" s="87"/>
      <c r="B158" s="88"/>
      <c r="C158" s="164" t="s">
        <v>80</v>
      </c>
      <c r="D158" s="164"/>
      <c r="E158" s="164"/>
      <c r="F158" s="56"/>
      <c r="G158" s="57"/>
      <c r="H158" s="57"/>
      <c r="I158" s="57"/>
      <c r="J158" s="60"/>
      <c r="K158" s="57"/>
      <c r="L158" s="89">
        <v>187254.39</v>
      </c>
      <c r="M158" s="83"/>
      <c r="N158" s="90">
        <v>1780789.25</v>
      </c>
      <c r="S158" s="149"/>
      <c r="EZ158" s="52"/>
      <c r="FA158" s="53"/>
      <c r="FB158" s="62"/>
      <c r="FC158" s="62"/>
      <c r="FD158" s="62"/>
      <c r="FJ158" s="62" t="s">
        <v>80</v>
      </c>
    </row>
    <row r="159" spans="1:167" s="12" customFormat="1" ht="45" x14ac:dyDescent="0.25">
      <c r="A159" s="54" t="s">
        <v>157</v>
      </c>
      <c r="B159" s="55" t="s">
        <v>158</v>
      </c>
      <c r="C159" s="164" t="s">
        <v>159</v>
      </c>
      <c r="D159" s="164"/>
      <c r="E159" s="164"/>
      <c r="F159" s="56" t="s">
        <v>59</v>
      </c>
      <c r="G159" s="57">
        <v>0.1</v>
      </c>
      <c r="H159" s="58">
        <v>1</v>
      </c>
      <c r="I159" s="59">
        <v>0.1</v>
      </c>
      <c r="J159" s="60"/>
      <c r="K159" s="57"/>
      <c r="L159" s="60"/>
      <c r="M159" s="57"/>
      <c r="N159" s="61"/>
      <c r="EZ159" s="52"/>
      <c r="FA159" s="53"/>
      <c r="FB159" s="62" t="s">
        <v>159</v>
      </c>
      <c r="FC159" s="62" t="s">
        <v>4</v>
      </c>
      <c r="FD159" s="62" t="s">
        <v>4</v>
      </c>
      <c r="FJ159" s="62"/>
    </row>
    <row r="160" spans="1:167" s="12" customFormat="1" ht="15" x14ac:dyDescent="0.25">
      <c r="A160" s="63"/>
      <c r="B160" s="64"/>
      <c r="C160" s="161" t="s">
        <v>60</v>
      </c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6"/>
      <c r="EZ160" s="52"/>
      <c r="FA160" s="53"/>
      <c r="FB160" s="62"/>
      <c r="FC160" s="62"/>
      <c r="FD160" s="62"/>
      <c r="FE160" s="65" t="s">
        <v>60</v>
      </c>
      <c r="FJ160" s="62"/>
    </row>
    <row r="161" spans="1:166" s="12" customFormat="1" ht="22.5" x14ac:dyDescent="0.25">
      <c r="A161" s="66"/>
      <c r="B161" s="67" t="s">
        <v>61</v>
      </c>
      <c r="C161" s="162" t="s">
        <v>62</v>
      </c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3"/>
      <c r="EZ161" s="52"/>
      <c r="FA161" s="53"/>
      <c r="FB161" s="62"/>
      <c r="FC161" s="62"/>
      <c r="FD161" s="62"/>
      <c r="FF161" s="65" t="s">
        <v>62</v>
      </c>
      <c r="FJ161" s="62"/>
    </row>
    <row r="162" spans="1:166" s="12" customFormat="1" ht="67.5" x14ac:dyDescent="0.25">
      <c r="A162" s="66"/>
      <c r="B162" s="67" t="s">
        <v>63</v>
      </c>
      <c r="C162" s="162" t="s">
        <v>64</v>
      </c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3"/>
      <c r="EZ162" s="52"/>
      <c r="FA162" s="53"/>
      <c r="FB162" s="62"/>
      <c r="FC162" s="62"/>
      <c r="FD162" s="62"/>
      <c r="FF162" s="65" t="s">
        <v>64</v>
      </c>
      <c r="FJ162" s="62"/>
    </row>
    <row r="163" spans="1:166" s="12" customFormat="1" ht="15" x14ac:dyDescent="0.25">
      <c r="A163" s="68"/>
      <c r="B163" s="67" t="s">
        <v>56</v>
      </c>
      <c r="C163" s="161" t="s">
        <v>65</v>
      </c>
      <c r="D163" s="161"/>
      <c r="E163" s="161"/>
      <c r="F163" s="69"/>
      <c r="G163" s="70"/>
      <c r="H163" s="70"/>
      <c r="I163" s="70"/>
      <c r="J163" s="75">
        <v>1255.26</v>
      </c>
      <c r="K163" s="72">
        <v>1.3225</v>
      </c>
      <c r="L163" s="71">
        <v>166.01</v>
      </c>
      <c r="M163" s="73">
        <v>56.02</v>
      </c>
      <c r="N163" s="74">
        <v>9299.8799999999992</v>
      </c>
      <c r="EZ163" s="52"/>
      <c r="FA163" s="53"/>
      <c r="FB163" s="62"/>
      <c r="FC163" s="62"/>
      <c r="FD163" s="62"/>
      <c r="FG163" s="65" t="s">
        <v>65</v>
      </c>
      <c r="FJ163" s="62"/>
    </row>
    <row r="164" spans="1:166" s="12" customFormat="1" ht="15" x14ac:dyDescent="0.25">
      <c r="A164" s="68"/>
      <c r="B164" s="67" t="s">
        <v>66</v>
      </c>
      <c r="C164" s="161" t="s">
        <v>67</v>
      </c>
      <c r="D164" s="161"/>
      <c r="E164" s="161"/>
      <c r="F164" s="69"/>
      <c r="G164" s="70"/>
      <c r="H164" s="70"/>
      <c r="I164" s="70"/>
      <c r="J164" s="75">
        <v>20812.55</v>
      </c>
      <c r="K164" s="72">
        <v>1.4375</v>
      </c>
      <c r="L164" s="75">
        <v>2991.8</v>
      </c>
      <c r="M164" s="73">
        <v>16.79</v>
      </c>
      <c r="N164" s="74">
        <v>50232.32</v>
      </c>
      <c r="EZ164" s="52"/>
      <c r="FA164" s="53"/>
      <c r="FB164" s="62"/>
      <c r="FC164" s="62"/>
      <c r="FD164" s="62"/>
      <c r="FG164" s="65" t="s">
        <v>67</v>
      </c>
      <c r="FJ164" s="62"/>
    </row>
    <row r="165" spans="1:166" s="12" customFormat="1" ht="15" x14ac:dyDescent="0.25">
      <c r="A165" s="68"/>
      <c r="B165" s="67" t="s">
        <v>68</v>
      </c>
      <c r="C165" s="161" t="s">
        <v>69</v>
      </c>
      <c r="D165" s="161"/>
      <c r="E165" s="161"/>
      <c r="F165" s="69"/>
      <c r="G165" s="70"/>
      <c r="H165" s="70"/>
      <c r="I165" s="70"/>
      <c r="J165" s="71">
        <v>558.85</v>
      </c>
      <c r="K165" s="72">
        <v>1.4375</v>
      </c>
      <c r="L165" s="71">
        <v>80.33</v>
      </c>
      <c r="M165" s="73">
        <v>56.02</v>
      </c>
      <c r="N165" s="74">
        <v>4500.09</v>
      </c>
      <c r="EZ165" s="52"/>
      <c r="FA165" s="53"/>
      <c r="FB165" s="62"/>
      <c r="FC165" s="62"/>
      <c r="FD165" s="62"/>
      <c r="FG165" s="65" t="s">
        <v>69</v>
      </c>
      <c r="FJ165" s="62"/>
    </row>
    <row r="166" spans="1:166" s="12" customFormat="1" ht="15" x14ac:dyDescent="0.25">
      <c r="A166" s="76"/>
      <c r="B166" s="67"/>
      <c r="C166" s="161" t="s">
        <v>70</v>
      </c>
      <c r="D166" s="161"/>
      <c r="E166" s="161"/>
      <c r="F166" s="69" t="s">
        <v>71</v>
      </c>
      <c r="G166" s="73">
        <v>135.12</v>
      </c>
      <c r="H166" s="72">
        <v>1.3225</v>
      </c>
      <c r="I166" s="78">
        <v>17.869620000000001</v>
      </c>
      <c r="J166" s="79"/>
      <c r="K166" s="70"/>
      <c r="L166" s="79"/>
      <c r="M166" s="70"/>
      <c r="N166" s="80"/>
      <c r="EZ166" s="52"/>
      <c r="FA166" s="53"/>
      <c r="FB166" s="62"/>
      <c r="FC166" s="62"/>
      <c r="FD166" s="62"/>
      <c r="FH166" s="65" t="s">
        <v>70</v>
      </c>
      <c r="FJ166" s="62"/>
    </row>
    <row r="167" spans="1:166" s="12" customFormat="1" ht="15" x14ac:dyDescent="0.25">
      <c r="A167" s="76"/>
      <c r="B167" s="67"/>
      <c r="C167" s="161" t="s">
        <v>72</v>
      </c>
      <c r="D167" s="161"/>
      <c r="E167" s="161"/>
      <c r="F167" s="69" t="s">
        <v>71</v>
      </c>
      <c r="G167" s="73">
        <v>35.46</v>
      </c>
      <c r="H167" s="72">
        <v>1.4375</v>
      </c>
      <c r="I167" s="96">
        <v>5.0973750000000004</v>
      </c>
      <c r="J167" s="79"/>
      <c r="K167" s="70"/>
      <c r="L167" s="79"/>
      <c r="M167" s="70"/>
      <c r="N167" s="80"/>
      <c r="EZ167" s="52"/>
      <c r="FA167" s="53"/>
      <c r="FB167" s="62"/>
      <c r="FC167" s="62"/>
      <c r="FD167" s="62"/>
      <c r="FH167" s="65" t="s">
        <v>72</v>
      </c>
      <c r="FJ167" s="62"/>
    </row>
    <row r="168" spans="1:166" s="12" customFormat="1" ht="15" x14ac:dyDescent="0.25">
      <c r="A168" s="63"/>
      <c r="B168" s="67"/>
      <c r="C168" s="167" t="s">
        <v>73</v>
      </c>
      <c r="D168" s="167"/>
      <c r="E168" s="167"/>
      <c r="F168" s="82"/>
      <c r="G168" s="83"/>
      <c r="H168" s="83"/>
      <c r="I168" s="83"/>
      <c r="J168" s="84">
        <v>22067.81</v>
      </c>
      <c r="K168" s="83"/>
      <c r="L168" s="84">
        <v>3157.81</v>
      </c>
      <c r="M168" s="83"/>
      <c r="N168" s="85">
        <v>59532.2</v>
      </c>
      <c r="EZ168" s="52"/>
      <c r="FA168" s="53"/>
      <c r="FB168" s="62"/>
      <c r="FC168" s="62"/>
      <c r="FD168" s="62"/>
      <c r="FI168" s="65" t="s">
        <v>73</v>
      </c>
      <c r="FJ168" s="62"/>
    </row>
    <row r="169" spans="1:166" s="12" customFormat="1" ht="15" x14ac:dyDescent="0.25">
      <c r="A169" s="76"/>
      <c r="B169" s="67"/>
      <c r="C169" s="161" t="s">
        <v>74</v>
      </c>
      <c r="D169" s="161"/>
      <c r="E169" s="161"/>
      <c r="F169" s="69"/>
      <c r="G169" s="70"/>
      <c r="H169" s="70"/>
      <c r="I169" s="70"/>
      <c r="J169" s="79"/>
      <c r="K169" s="70"/>
      <c r="L169" s="71">
        <v>246.34</v>
      </c>
      <c r="M169" s="70"/>
      <c r="N169" s="74">
        <v>13799.97</v>
      </c>
      <c r="EZ169" s="52"/>
      <c r="FA169" s="53"/>
      <c r="FB169" s="62"/>
      <c r="FC169" s="62"/>
      <c r="FD169" s="62"/>
      <c r="FH169" s="65" t="s">
        <v>74</v>
      </c>
      <c r="FJ169" s="62"/>
    </row>
    <row r="170" spans="1:166" s="12" customFormat="1" ht="22.5" x14ac:dyDescent="0.25">
      <c r="A170" s="76"/>
      <c r="B170" s="67" t="s">
        <v>75</v>
      </c>
      <c r="C170" s="161" t="s">
        <v>76</v>
      </c>
      <c r="D170" s="161"/>
      <c r="E170" s="161"/>
      <c r="F170" s="69" t="s">
        <v>77</v>
      </c>
      <c r="G170" s="86">
        <v>109</v>
      </c>
      <c r="H170" s="70"/>
      <c r="I170" s="86">
        <v>109</v>
      </c>
      <c r="J170" s="79"/>
      <c r="K170" s="70"/>
      <c r="L170" s="71">
        <v>268.51</v>
      </c>
      <c r="M170" s="70"/>
      <c r="N170" s="74">
        <v>15041.97</v>
      </c>
      <c r="EZ170" s="52"/>
      <c r="FA170" s="53"/>
      <c r="FB170" s="62"/>
      <c r="FC170" s="62"/>
      <c r="FD170" s="62"/>
      <c r="FH170" s="65" t="s">
        <v>76</v>
      </c>
      <c r="FJ170" s="62"/>
    </row>
    <row r="171" spans="1:166" s="12" customFormat="1" ht="45" x14ac:dyDescent="0.25">
      <c r="A171" s="76"/>
      <c r="B171" s="67" t="s">
        <v>78</v>
      </c>
      <c r="C171" s="161" t="s">
        <v>79</v>
      </c>
      <c r="D171" s="161"/>
      <c r="E171" s="161"/>
      <c r="F171" s="69" t="s">
        <v>77</v>
      </c>
      <c r="G171" s="86">
        <v>65</v>
      </c>
      <c r="H171" s="73">
        <v>0.85</v>
      </c>
      <c r="I171" s="73">
        <v>55.25</v>
      </c>
      <c r="J171" s="79"/>
      <c r="K171" s="70"/>
      <c r="L171" s="71">
        <v>136.1</v>
      </c>
      <c r="M171" s="70"/>
      <c r="N171" s="74">
        <v>7624.48</v>
      </c>
      <c r="EZ171" s="52"/>
      <c r="FA171" s="53"/>
      <c r="FB171" s="62"/>
      <c r="FC171" s="62"/>
      <c r="FD171" s="62"/>
      <c r="FH171" s="65" t="s">
        <v>79</v>
      </c>
      <c r="FJ171" s="62"/>
    </row>
    <row r="172" spans="1:166" s="12" customFormat="1" ht="15" x14ac:dyDescent="0.25">
      <c r="A172" s="87"/>
      <c r="B172" s="88"/>
      <c r="C172" s="164" t="s">
        <v>80</v>
      </c>
      <c r="D172" s="164"/>
      <c r="E172" s="164"/>
      <c r="F172" s="56"/>
      <c r="G172" s="57"/>
      <c r="H172" s="57"/>
      <c r="I172" s="57"/>
      <c r="J172" s="60"/>
      <c r="K172" s="57"/>
      <c r="L172" s="89">
        <v>3562.42</v>
      </c>
      <c r="M172" s="83"/>
      <c r="N172" s="90">
        <v>82198.649999999994</v>
      </c>
      <c r="EZ172" s="52"/>
      <c r="FA172" s="53"/>
      <c r="FB172" s="62"/>
      <c r="FC172" s="62"/>
      <c r="FD172" s="62"/>
      <c r="FJ172" s="62" t="s">
        <v>80</v>
      </c>
    </row>
    <row r="173" spans="1:166" s="12" customFormat="1" ht="33.75" x14ac:dyDescent="0.25">
      <c r="A173" s="54" t="s">
        <v>160</v>
      </c>
      <c r="B173" s="55" t="s">
        <v>161</v>
      </c>
      <c r="C173" s="164" t="s">
        <v>162</v>
      </c>
      <c r="D173" s="164"/>
      <c r="E173" s="164"/>
      <c r="F173" s="56" t="s">
        <v>163</v>
      </c>
      <c r="G173" s="57">
        <v>0.04</v>
      </c>
      <c r="H173" s="58">
        <v>1</v>
      </c>
      <c r="I173" s="91">
        <v>0.04</v>
      </c>
      <c r="J173" s="60"/>
      <c r="K173" s="57"/>
      <c r="L173" s="60"/>
      <c r="M173" s="57"/>
      <c r="N173" s="61"/>
      <c r="EZ173" s="52"/>
      <c r="FA173" s="53"/>
      <c r="FB173" s="62" t="s">
        <v>162</v>
      </c>
      <c r="FC173" s="62" t="s">
        <v>4</v>
      </c>
      <c r="FD173" s="62" t="s">
        <v>4</v>
      </c>
      <c r="FJ173" s="62"/>
    </row>
    <row r="174" spans="1:166" s="12" customFormat="1" ht="15" x14ac:dyDescent="0.25">
      <c r="A174" s="63"/>
      <c r="B174" s="64"/>
      <c r="C174" s="161" t="s">
        <v>164</v>
      </c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6"/>
      <c r="EZ174" s="52"/>
      <c r="FA174" s="53"/>
      <c r="FB174" s="62"/>
      <c r="FC174" s="62"/>
      <c r="FD174" s="62"/>
      <c r="FE174" s="65" t="s">
        <v>164</v>
      </c>
      <c r="FJ174" s="62"/>
    </row>
    <row r="175" spans="1:166" s="12" customFormat="1" ht="22.5" x14ac:dyDescent="0.25">
      <c r="A175" s="66"/>
      <c r="B175" s="67" t="s">
        <v>61</v>
      </c>
      <c r="C175" s="162" t="s">
        <v>62</v>
      </c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3"/>
      <c r="EZ175" s="52"/>
      <c r="FA175" s="53"/>
      <c r="FB175" s="62"/>
      <c r="FC175" s="62"/>
      <c r="FD175" s="62"/>
      <c r="FF175" s="65" t="s">
        <v>62</v>
      </c>
      <c r="FJ175" s="62"/>
    </row>
    <row r="176" spans="1:166" s="12" customFormat="1" ht="67.5" x14ac:dyDescent="0.25">
      <c r="A176" s="66"/>
      <c r="B176" s="67" t="s">
        <v>63</v>
      </c>
      <c r="C176" s="162" t="s">
        <v>64</v>
      </c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3"/>
      <c r="EZ176" s="52"/>
      <c r="FA176" s="53"/>
      <c r="FB176" s="62"/>
      <c r="FC176" s="62"/>
      <c r="FD176" s="62"/>
      <c r="FF176" s="65" t="s">
        <v>64</v>
      </c>
      <c r="FJ176" s="62"/>
    </row>
    <row r="177" spans="1:166" s="12" customFormat="1" ht="15" x14ac:dyDescent="0.25">
      <c r="A177" s="68"/>
      <c r="B177" s="67" t="s">
        <v>56</v>
      </c>
      <c r="C177" s="161" t="s">
        <v>65</v>
      </c>
      <c r="D177" s="161"/>
      <c r="E177" s="161"/>
      <c r="F177" s="69"/>
      <c r="G177" s="70"/>
      <c r="H177" s="70"/>
      <c r="I177" s="70"/>
      <c r="J177" s="75">
        <v>1183.68</v>
      </c>
      <c r="K177" s="72">
        <v>1.3225</v>
      </c>
      <c r="L177" s="71">
        <v>62.62</v>
      </c>
      <c r="M177" s="73">
        <v>56.02</v>
      </c>
      <c r="N177" s="74">
        <v>3507.97</v>
      </c>
      <c r="EZ177" s="52"/>
      <c r="FA177" s="53"/>
      <c r="FB177" s="62"/>
      <c r="FC177" s="62"/>
      <c r="FD177" s="62"/>
      <c r="FG177" s="65" t="s">
        <v>65</v>
      </c>
      <c r="FJ177" s="62"/>
    </row>
    <row r="178" spans="1:166" s="12" customFormat="1" ht="15" x14ac:dyDescent="0.25">
      <c r="A178" s="68"/>
      <c r="B178" s="67" t="s">
        <v>66</v>
      </c>
      <c r="C178" s="161" t="s">
        <v>67</v>
      </c>
      <c r="D178" s="161"/>
      <c r="E178" s="161"/>
      <c r="F178" s="69"/>
      <c r="G178" s="70"/>
      <c r="H178" s="70"/>
      <c r="I178" s="70"/>
      <c r="J178" s="71">
        <v>946.33</v>
      </c>
      <c r="K178" s="72">
        <v>1.4375</v>
      </c>
      <c r="L178" s="71">
        <v>54.41</v>
      </c>
      <c r="M178" s="73">
        <v>16.79</v>
      </c>
      <c r="N178" s="94">
        <v>913.54</v>
      </c>
      <c r="EZ178" s="52"/>
      <c r="FA178" s="53"/>
      <c r="FB178" s="62"/>
      <c r="FC178" s="62"/>
      <c r="FD178" s="62"/>
      <c r="FG178" s="65" t="s">
        <v>67</v>
      </c>
      <c r="FJ178" s="62"/>
    </row>
    <row r="179" spans="1:166" s="12" customFormat="1" ht="15" x14ac:dyDescent="0.25">
      <c r="A179" s="68"/>
      <c r="B179" s="67" t="s">
        <v>68</v>
      </c>
      <c r="C179" s="161" t="s">
        <v>69</v>
      </c>
      <c r="D179" s="161"/>
      <c r="E179" s="161"/>
      <c r="F179" s="69"/>
      <c r="G179" s="70"/>
      <c r="H179" s="70"/>
      <c r="I179" s="70"/>
      <c r="J179" s="71">
        <v>90.65</v>
      </c>
      <c r="K179" s="72">
        <v>1.4375</v>
      </c>
      <c r="L179" s="71">
        <v>5.21</v>
      </c>
      <c r="M179" s="73">
        <v>56.02</v>
      </c>
      <c r="N179" s="94">
        <v>291.86</v>
      </c>
      <c r="EZ179" s="52"/>
      <c r="FA179" s="53"/>
      <c r="FB179" s="62"/>
      <c r="FC179" s="62"/>
      <c r="FD179" s="62"/>
      <c r="FG179" s="65" t="s">
        <v>69</v>
      </c>
      <c r="FJ179" s="62"/>
    </row>
    <row r="180" spans="1:166" s="12" customFormat="1" ht="15" x14ac:dyDescent="0.25">
      <c r="A180" s="68"/>
      <c r="B180" s="67" t="s">
        <v>95</v>
      </c>
      <c r="C180" s="161" t="s">
        <v>106</v>
      </c>
      <c r="D180" s="161"/>
      <c r="E180" s="161"/>
      <c r="F180" s="69"/>
      <c r="G180" s="70"/>
      <c r="H180" s="70"/>
      <c r="I180" s="70"/>
      <c r="J180" s="75">
        <v>8643.11</v>
      </c>
      <c r="K180" s="70"/>
      <c r="L180" s="71">
        <v>345.72</v>
      </c>
      <c r="M180" s="73">
        <v>9.51</v>
      </c>
      <c r="N180" s="74">
        <v>3287.8</v>
      </c>
      <c r="EZ180" s="52"/>
      <c r="FA180" s="53"/>
      <c r="FB180" s="62"/>
      <c r="FC180" s="62"/>
      <c r="FD180" s="62"/>
      <c r="FG180" s="65" t="s">
        <v>106</v>
      </c>
      <c r="FJ180" s="62"/>
    </row>
    <row r="181" spans="1:166" s="12" customFormat="1" ht="15" x14ac:dyDescent="0.25">
      <c r="A181" s="76"/>
      <c r="B181" s="67"/>
      <c r="C181" s="161" t="s">
        <v>70</v>
      </c>
      <c r="D181" s="161"/>
      <c r="E181" s="161"/>
      <c r="F181" s="69" t="s">
        <v>71</v>
      </c>
      <c r="G181" s="86">
        <v>137</v>
      </c>
      <c r="H181" s="72">
        <v>1.3225</v>
      </c>
      <c r="I181" s="72">
        <v>7.2473000000000001</v>
      </c>
      <c r="J181" s="79"/>
      <c r="K181" s="70"/>
      <c r="L181" s="79"/>
      <c r="M181" s="70"/>
      <c r="N181" s="80"/>
      <c r="EZ181" s="52"/>
      <c r="FA181" s="53"/>
      <c r="FB181" s="62"/>
      <c r="FC181" s="62"/>
      <c r="FD181" s="62"/>
      <c r="FH181" s="65" t="s">
        <v>70</v>
      </c>
      <c r="FJ181" s="62"/>
    </row>
    <row r="182" spans="1:166" s="12" customFormat="1" ht="15" x14ac:dyDescent="0.25">
      <c r="A182" s="76"/>
      <c r="B182" s="67"/>
      <c r="C182" s="161" t="s">
        <v>72</v>
      </c>
      <c r="D182" s="161"/>
      <c r="E182" s="161"/>
      <c r="F182" s="69" t="s">
        <v>71</v>
      </c>
      <c r="G182" s="73">
        <v>8.01</v>
      </c>
      <c r="H182" s="72">
        <v>1.4375</v>
      </c>
      <c r="I182" s="96">
        <v>0.46057500000000001</v>
      </c>
      <c r="J182" s="79"/>
      <c r="K182" s="70"/>
      <c r="L182" s="79"/>
      <c r="M182" s="70"/>
      <c r="N182" s="80"/>
      <c r="EZ182" s="52"/>
      <c r="FA182" s="53"/>
      <c r="FB182" s="62"/>
      <c r="FC182" s="62"/>
      <c r="FD182" s="62"/>
      <c r="FH182" s="65" t="s">
        <v>72</v>
      </c>
      <c r="FJ182" s="62"/>
    </row>
    <row r="183" spans="1:166" s="12" customFormat="1" ht="15" x14ac:dyDescent="0.25">
      <c r="A183" s="63"/>
      <c r="B183" s="67"/>
      <c r="C183" s="167" t="s">
        <v>73</v>
      </c>
      <c r="D183" s="167"/>
      <c r="E183" s="167"/>
      <c r="F183" s="82"/>
      <c r="G183" s="83"/>
      <c r="H183" s="83"/>
      <c r="I183" s="83"/>
      <c r="J183" s="84">
        <v>10773.12</v>
      </c>
      <c r="K183" s="83"/>
      <c r="L183" s="92">
        <v>462.75</v>
      </c>
      <c r="M183" s="83"/>
      <c r="N183" s="85">
        <v>7709.31</v>
      </c>
      <c r="EZ183" s="52"/>
      <c r="FA183" s="53"/>
      <c r="FB183" s="62"/>
      <c r="FC183" s="62"/>
      <c r="FD183" s="62"/>
      <c r="FI183" s="65" t="s">
        <v>73</v>
      </c>
      <c r="FJ183" s="62"/>
    </row>
    <row r="184" spans="1:166" s="12" customFormat="1" ht="15" x14ac:dyDescent="0.25">
      <c r="A184" s="76"/>
      <c r="B184" s="67"/>
      <c r="C184" s="161" t="s">
        <v>74</v>
      </c>
      <c r="D184" s="161"/>
      <c r="E184" s="161"/>
      <c r="F184" s="69"/>
      <c r="G184" s="70"/>
      <c r="H184" s="70"/>
      <c r="I184" s="70"/>
      <c r="J184" s="79"/>
      <c r="K184" s="70"/>
      <c r="L184" s="71">
        <v>67.83</v>
      </c>
      <c r="M184" s="70"/>
      <c r="N184" s="74">
        <v>3799.83</v>
      </c>
      <c r="EZ184" s="52"/>
      <c r="FA184" s="53"/>
      <c r="FB184" s="62"/>
      <c r="FC184" s="62"/>
      <c r="FD184" s="62"/>
      <c r="FH184" s="65" t="s">
        <v>74</v>
      </c>
      <c r="FJ184" s="62"/>
    </row>
    <row r="185" spans="1:166" s="12" customFormat="1" ht="15" x14ac:dyDescent="0.25">
      <c r="A185" s="76"/>
      <c r="B185" s="67" t="s">
        <v>165</v>
      </c>
      <c r="C185" s="161" t="s">
        <v>166</v>
      </c>
      <c r="D185" s="161"/>
      <c r="E185" s="161"/>
      <c r="F185" s="69" t="s">
        <v>77</v>
      </c>
      <c r="G185" s="86">
        <v>106</v>
      </c>
      <c r="H185" s="70"/>
      <c r="I185" s="86">
        <v>106</v>
      </c>
      <c r="J185" s="79"/>
      <c r="K185" s="70"/>
      <c r="L185" s="71">
        <v>71.900000000000006</v>
      </c>
      <c r="M185" s="70"/>
      <c r="N185" s="74">
        <v>4027.82</v>
      </c>
      <c r="EZ185" s="52"/>
      <c r="FA185" s="53"/>
      <c r="FB185" s="62"/>
      <c r="FC185" s="62"/>
      <c r="FD185" s="62"/>
      <c r="FH185" s="65" t="s">
        <v>166</v>
      </c>
      <c r="FJ185" s="62"/>
    </row>
    <row r="186" spans="1:166" s="12" customFormat="1" ht="22.5" x14ac:dyDescent="0.25">
      <c r="A186" s="76"/>
      <c r="B186" s="67" t="s">
        <v>167</v>
      </c>
      <c r="C186" s="161" t="s">
        <v>168</v>
      </c>
      <c r="D186" s="161"/>
      <c r="E186" s="161"/>
      <c r="F186" s="69" t="s">
        <v>77</v>
      </c>
      <c r="G186" s="86">
        <v>56</v>
      </c>
      <c r="H186" s="73">
        <v>0.85</v>
      </c>
      <c r="I186" s="77">
        <v>47.6</v>
      </c>
      <c r="J186" s="79"/>
      <c r="K186" s="70"/>
      <c r="L186" s="71">
        <v>32.29</v>
      </c>
      <c r="M186" s="70"/>
      <c r="N186" s="74">
        <v>1808.72</v>
      </c>
      <c r="EZ186" s="52"/>
      <c r="FA186" s="53"/>
      <c r="FB186" s="62"/>
      <c r="FC186" s="62"/>
      <c r="FD186" s="62"/>
      <c r="FH186" s="65" t="s">
        <v>168</v>
      </c>
      <c r="FJ186" s="62"/>
    </row>
    <row r="187" spans="1:166" s="12" customFormat="1" ht="15" x14ac:dyDescent="0.25">
      <c r="A187" s="87"/>
      <c r="B187" s="88"/>
      <c r="C187" s="164" t="s">
        <v>80</v>
      </c>
      <c r="D187" s="164"/>
      <c r="E187" s="164"/>
      <c r="F187" s="56"/>
      <c r="G187" s="57"/>
      <c r="H187" s="57"/>
      <c r="I187" s="57"/>
      <c r="J187" s="60"/>
      <c r="K187" s="57"/>
      <c r="L187" s="93">
        <v>566.94000000000005</v>
      </c>
      <c r="M187" s="83"/>
      <c r="N187" s="90">
        <v>13545.85</v>
      </c>
      <c r="EZ187" s="52"/>
      <c r="FA187" s="53"/>
      <c r="FB187" s="62"/>
      <c r="FC187" s="62"/>
      <c r="FD187" s="62"/>
      <c r="FJ187" s="62" t="s">
        <v>80</v>
      </c>
    </row>
    <row r="188" spans="1:166" s="12" customFormat="1" ht="15" x14ac:dyDescent="0.25">
      <c r="A188" s="168" t="s">
        <v>169</v>
      </c>
      <c r="B188" s="169"/>
      <c r="C188" s="169"/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70"/>
      <c r="EZ188" s="52"/>
      <c r="FA188" s="53" t="s">
        <v>169</v>
      </c>
      <c r="FB188" s="62"/>
      <c r="FC188" s="62"/>
      <c r="FD188" s="62"/>
      <c r="FJ188" s="62"/>
    </row>
    <row r="189" spans="1:166" s="12" customFormat="1" ht="56.25" x14ac:dyDescent="0.25">
      <c r="A189" s="54" t="s">
        <v>170</v>
      </c>
      <c r="B189" s="55" t="s">
        <v>171</v>
      </c>
      <c r="C189" s="164" t="s">
        <v>172</v>
      </c>
      <c r="D189" s="164"/>
      <c r="E189" s="164"/>
      <c r="F189" s="56" t="s">
        <v>59</v>
      </c>
      <c r="G189" s="57">
        <v>0.1</v>
      </c>
      <c r="H189" s="58">
        <v>1</v>
      </c>
      <c r="I189" s="59">
        <v>0.1</v>
      </c>
      <c r="J189" s="60"/>
      <c r="K189" s="57"/>
      <c r="L189" s="60"/>
      <c r="M189" s="57"/>
      <c r="N189" s="61"/>
      <c r="EZ189" s="52"/>
      <c r="FA189" s="53"/>
      <c r="FB189" s="62" t="s">
        <v>172</v>
      </c>
      <c r="FC189" s="62" t="s">
        <v>4</v>
      </c>
      <c r="FD189" s="62" t="s">
        <v>4</v>
      </c>
      <c r="FJ189" s="62"/>
    </row>
    <row r="190" spans="1:166" s="12" customFormat="1" ht="15" x14ac:dyDescent="0.25">
      <c r="A190" s="63"/>
      <c r="B190" s="64"/>
      <c r="C190" s="161" t="s">
        <v>60</v>
      </c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6"/>
      <c r="EZ190" s="52"/>
      <c r="FA190" s="53"/>
      <c r="FB190" s="62"/>
      <c r="FC190" s="62"/>
      <c r="FD190" s="62"/>
      <c r="FE190" s="65" t="s">
        <v>60</v>
      </c>
      <c r="FJ190" s="62"/>
    </row>
    <row r="191" spans="1:166" s="12" customFormat="1" ht="22.5" x14ac:dyDescent="0.25">
      <c r="A191" s="66"/>
      <c r="B191" s="67" t="s">
        <v>61</v>
      </c>
      <c r="C191" s="162" t="s">
        <v>62</v>
      </c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3"/>
      <c r="EZ191" s="52"/>
      <c r="FA191" s="53"/>
      <c r="FB191" s="62"/>
      <c r="FC191" s="62"/>
      <c r="FD191" s="62"/>
      <c r="FF191" s="65" t="s">
        <v>62</v>
      </c>
      <c r="FJ191" s="62"/>
    </row>
    <row r="192" spans="1:166" s="12" customFormat="1" ht="67.5" x14ac:dyDescent="0.25">
      <c r="A192" s="66"/>
      <c r="B192" s="67" t="s">
        <v>63</v>
      </c>
      <c r="C192" s="162" t="s">
        <v>64</v>
      </c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3"/>
      <c r="EZ192" s="52"/>
      <c r="FA192" s="53"/>
      <c r="FB192" s="62"/>
      <c r="FC192" s="62"/>
      <c r="FD192" s="62"/>
      <c r="FF192" s="65" t="s">
        <v>64</v>
      </c>
      <c r="FJ192" s="62"/>
    </row>
    <row r="193" spans="1:167" s="12" customFormat="1" ht="15" x14ac:dyDescent="0.25">
      <c r="A193" s="68"/>
      <c r="B193" s="67" t="s">
        <v>56</v>
      </c>
      <c r="C193" s="161" t="s">
        <v>65</v>
      </c>
      <c r="D193" s="161"/>
      <c r="E193" s="161"/>
      <c r="F193" s="69"/>
      <c r="G193" s="70"/>
      <c r="H193" s="70"/>
      <c r="I193" s="70"/>
      <c r="J193" s="71">
        <v>991.03</v>
      </c>
      <c r="K193" s="72">
        <v>1.3225</v>
      </c>
      <c r="L193" s="71">
        <v>131.06</v>
      </c>
      <c r="M193" s="73">
        <v>56.02</v>
      </c>
      <c r="N193" s="74">
        <v>7341.98</v>
      </c>
      <c r="EZ193" s="52"/>
      <c r="FA193" s="53"/>
      <c r="FB193" s="62"/>
      <c r="FC193" s="62"/>
      <c r="FD193" s="62"/>
      <c r="FG193" s="65" t="s">
        <v>65</v>
      </c>
      <c r="FJ193" s="62"/>
    </row>
    <row r="194" spans="1:167" s="12" customFormat="1" ht="15" x14ac:dyDescent="0.25">
      <c r="A194" s="68"/>
      <c r="B194" s="67" t="s">
        <v>66</v>
      </c>
      <c r="C194" s="161" t="s">
        <v>67</v>
      </c>
      <c r="D194" s="161"/>
      <c r="E194" s="161"/>
      <c r="F194" s="69"/>
      <c r="G194" s="70"/>
      <c r="H194" s="70"/>
      <c r="I194" s="70"/>
      <c r="J194" s="75">
        <v>9818.43</v>
      </c>
      <c r="K194" s="72">
        <v>1.4375</v>
      </c>
      <c r="L194" s="75">
        <v>1411.4</v>
      </c>
      <c r="M194" s="73">
        <v>16.79</v>
      </c>
      <c r="N194" s="74">
        <v>23697.41</v>
      </c>
      <c r="EZ194" s="52"/>
      <c r="FA194" s="53"/>
      <c r="FB194" s="62"/>
      <c r="FC194" s="62"/>
      <c r="FD194" s="62"/>
      <c r="FG194" s="65" t="s">
        <v>67</v>
      </c>
      <c r="FJ194" s="62"/>
    </row>
    <row r="195" spans="1:167" s="12" customFormat="1" ht="15" x14ac:dyDescent="0.25">
      <c r="A195" s="68"/>
      <c r="B195" s="67" t="s">
        <v>68</v>
      </c>
      <c r="C195" s="161" t="s">
        <v>69</v>
      </c>
      <c r="D195" s="161"/>
      <c r="E195" s="161"/>
      <c r="F195" s="69"/>
      <c r="G195" s="70"/>
      <c r="H195" s="70"/>
      <c r="I195" s="70"/>
      <c r="J195" s="71">
        <v>554.48</v>
      </c>
      <c r="K195" s="72">
        <v>1.4375</v>
      </c>
      <c r="L195" s="71">
        <v>79.709999999999994</v>
      </c>
      <c r="M195" s="73">
        <v>56.02</v>
      </c>
      <c r="N195" s="74">
        <v>4465.3500000000004</v>
      </c>
      <c r="EZ195" s="52"/>
      <c r="FA195" s="53"/>
      <c r="FB195" s="62"/>
      <c r="FC195" s="62"/>
      <c r="FD195" s="62"/>
      <c r="FG195" s="65" t="s">
        <v>69</v>
      </c>
      <c r="FJ195" s="62"/>
    </row>
    <row r="196" spans="1:167" s="12" customFormat="1" ht="15" x14ac:dyDescent="0.25">
      <c r="A196" s="76"/>
      <c r="B196" s="67"/>
      <c r="C196" s="161" t="s">
        <v>70</v>
      </c>
      <c r="D196" s="161"/>
      <c r="E196" s="161"/>
      <c r="F196" s="69" t="s">
        <v>71</v>
      </c>
      <c r="G196" s="77">
        <v>122.5</v>
      </c>
      <c r="H196" s="72">
        <v>1.3225</v>
      </c>
      <c r="I196" s="96">
        <v>16.200624999999999</v>
      </c>
      <c r="J196" s="79"/>
      <c r="K196" s="70"/>
      <c r="L196" s="79"/>
      <c r="M196" s="70"/>
      <c r="N196" s="80"/>
      <c r="EZ196" s="52"/>
      <c r="FA196" s="53"/>
      <c r="FB196" s="62"/>
      <c r="FC196" s="62"/>
      <c r="FD196" s="62"/>
      <c r="FH196" s="65" t="s">
        <v>70</v>
      </c>
      <c r="FJ196" s="62"/>
    </row>
    <row r="197" spans="1:167" s="12" customFormat="1" ht="15" x14ac:dyDescent="0.25">
      <c r="A197" s="76"/>
      <c r="B197" s="67"/>
      <c r="C197" s="161" t="s">
        <v>72</v>
      </c>
      <c r="D197" s="161"/>
      <c r="E197" s="161"/>
      <c r="F197" s="69" t="s">
        <v>71</v>
      </c>
      <c r="G197" s="73">
        <v>39.049999999999997</v>
      </c>
      <c r="H197" s="72">
        <v>1.4375</v>
      </c>
      <c r="I197" s="95">
        <v>5.6134374999999999</v>
      </c>
      <c r="J197" s="79"/>
      <c r="K197" s="70"/>
      <c r="L197" s="79"/>
      <c r="M197" s="70"/>
      <c r="N197" s="80"/>
      <c r="EZ197" s="52"/>
      <c r="FA197" s="53"/>
      <c r="FB197" s="62"/>
      <c r="FC197" s="62"/>
      <c r="FD197" s="62"/>
      <c r="FH197" s="65" t="s">
        <v>72</v>
      </c>
      <c r="FJ197" s="62"/>
    </row>
    <row r="198" spans="1:167" s="12" customFormat="1" ht="15" x14ac:dyDescent="0.25">
      <c r="A198" s="63"/>
      <c r="B198" s="67"/>
      <c r="C198" s="167" t="s">
        <v>73</v>
      </c>
      <c r="D198" s="167"/>
      <c r="E198" s="167"/>
      <c r="F198" s="82"/>
      <c r="G198" s="83"/>
      <c r="H198" s="83"/>
      <c r="I198" s="83"/>
      <c r="J198" s="84">
        <v>10809.46</v>
      </c>
      <c r="K198" s="83"/>
      <c r="L198" s="84">
        <v>1542.46</v>
      </c>
      <c r="M198" s="83"/>
      <c r="N198" s="85">
        <v>31039.39</v>
      </c>
      <c r="EZ198" s="52"/>
      <c r="FA198" s="53"/>
      <c r="FB198" s="62"/>
      <c r="FC198" s="62"/>
      <c r="FD198" s="62"/>
      <c r="FI198" s="65" t="s">
        <v>73</v>
      </c>
      <c r="FJ198" s="62"/>
    </row>
    <row r="199" spans="1:167" s="12" customFormat="1" ht="15" x14ac:dyDescent="0.25">
      <c r="A199" s="76"/>
      <c r="B199" s="67"/>
      <c r="C199" s="161" t="s">
        <v>74</v>
      </c>
      <c r="D199" s="161"/>
      <c r="E199" s="161"/>
      <c r="F199" s="69"/>
      <c r="G199" s="70"/>
      <c r="H199" s="70"/>
      <c r="I199" s="70"/>
      <c r="J199" s="79"/>
      <c r="K199" s="70"/>
      <c r="L199" s="71">
        <v>210.77</v>
      </c>
      <c r="M199" s="70"/>
      <c r="N199" s="74">
        <v>11807.33</v>
      </c>
      <c r="EZ199" s="52"/>
      <c r="FA199" s="53"/>
      <c r="FB199" s="62"/>
      <c r="FC199" s="62"/>
      <c r="FD199" s="62"/>
      <c r="FH199" s="65" t="s">
        <v>74</v>
      </c>
      <c r="FJ199" s="62"/>
    </row>
    <row r="200" spans="1:167" s="12" customFormat="1" ht="22.5" x14ac:dyDescent="0.25">
      <c r="A200" s="76"/>
      <c r="B200" s="67" t="s">
        <v>75</v>
      </c>
      <c r="C200" s="161" t="s">
        <v>76</v>
      </c>
      <c r="D200" s="161"/>
      <c r="E200" s="161"/>
      <c r="F200" s="69" t="s">
        <v>77</v>
      </c>
      <c r="G200" s="86">
        <v>109</v>
      </c>
      <c r="H200" s="70"/>
      <c r="I200" s="86">
        <v>109</v>
      </c>
      <c r="J200" s="79"/>
      <c r="K200" s="70"/>
      <c r="L200" s="71">
        <v>229.74</v>
      </c>
      <c r="M200" s="70"/>
      <c r="N200" s="74">
        <v>12869.99</v>
      </c>
      <c r="EZ200" s="52"/>
      <c r="FA200" s="53"/>
      <c r="FB200" s="62"/>
      <c r="FC200" s="62"/>
      <c r="FD200" s="62"/>
      <c r="FH200" s="65" t="s">
        <v>76</v>
      </c>
      <c r="FJ200" s="62"/>
    </row>
    <row r="201" spans="1:167" s="12" customFormat="1" ht="45" x14ac:dyDescent="0.25">
      <c r="A201" s="76"/>
      <c r="B201" s="67" t="s">
        <v>78</v>
      </c>
      <c r="C201" s="161" t="s">
        <v>79</v>
      </c>
      <c r="D201" s="161"/>
      <c r="E201" s="161"/>
      <c r="F201" s="69" t="s">
        <v>77</v>
      </c>
      <c r="G201" s="86">
        <v>65</v>
      </c>
      <c r="H201" s="73">
        <v>0.85</v>
      </c>
      <c r="I201" s="73">
        <v>55.25</v>
      </c>
      <c r="J201" s="79"/>
      <c r="K201" s="70"/>
      <c r="L201" s="71">
        <v>116.45</v>
      </c>
      <c r="M201" s="70"/>
      <c r="N201" s="74">
        <v>6523.55</v>
      </c>
      <c r="EZ201" s="52"/>
      <c r="FA201" s="53"/>
      <c r="FB201" s="62"/>
      <c r="FC201" s="62"/>
      <c r="FD201" s="62"/>
      <c r="FH201" s="65" t="s">
        <v>79</v>
      </c>
      <c r="FJ201" s="62"/>
    </row>
    <row r="202" spans="1:167" s="12" customFormat="1" ht="15" x14ac:dyDescent="0.25">
      <c r="A202" s="87"/>
      <c r="B202" s="88"/>
      <c r="C202" s="164" t="s">
        <v>80</v>
      </c>
      <c r="D202" s="164"/>
      <c r="E202" s="164"/>
      <c r="F202" s="56"/>
      <c r="G202" s="57"/>
      <c r="H202" s="57"/>
      <c r="I202" s="57"/>
      <c r="J202" s="60"/>
      <c r="K202" s="57"/>
      <c r="L202" s="89">
        <v>1888.65</v>
      </c>
      <c r="M202" s="83"/>
      <c r="N202" s="90">
        <v>50432.93</v>
      </c>
      <c r="EZ202" s="52"/>
      <c r="FA202" s="53"/>
      <c r="FB202" s="62"/>
      <c r="FC202" s="62"/>
      <c r="FD202" s="62"/>
      <c r="FJ202" s="62" t="s">
        <v>80</v>
      </c>
    </row>
    <row r="203" spans="1:167" s="12" customFormat="1" ht="15" x14ac:dyDescent="0.25">
      <c r="A203" s="137" t="s">
        <v>173</v>
      </c>
      <c r="B203" s="138" t="s">
        <v>112</v>
      </c>
      <c r="C203" s="165" t="s">
        <v>113</v>
      </c>
      <c r="D203" s="165"/>
      <c r="E203" s="165"/>
      <c r="F203" s="139" t="s">
        <v>114</v>
      </c>
      <c r="G203" s="140">
        <v>5</v>
      </c>
      <c r="H203" s="141">
        <v>1</v>
      </c>
      <c r="I203" s="141">
        <v>5</v>
      </c>
      <c r="J203" s="147">
        <v>642.92999999999995</v>
      </c>
      <c r="K203" s="146">
        <v>1.012</v>
      </c>
      <c r="L203" s="142">
        <v>3253.23</v>
      </c>
      <c r="M203" s="144">
        <v>9.51</v>
      </c>
      <c r="N203" s="145">
        <v>30938.22</v>
      </c>
      <c r="EZ203" s="52"/>
      <c r="FA203" s="53"/>
      <c r="FB203" s="62" t="s">
        <v>113</v>
      </c>
      <c r="FC203" s="62" t="s">
        <v>4</v>
      </c>
      <c r="FD203" s="62" t="s">
        <v>4</v>
      </c>
      <c r="FJ203" s="62"/>
    </row>
    <row r="204" spans="1:167" s="12" customFormat="1" ht="15" x14ac:dyDescent="0.25">
      <c r="A204" s="63"/>
      <c r="B204" s="64"/>
      <c r="C204" s="161" t="s">
        <v>116</v>
      </c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6"/>
      <c r="EZ204" s="52"/>
      <c r="FA204" s="53"/>
      <c r="FB204" s="62"/>
      <c r="FC204" s="62"/>
      <c r="FD204" s="62"/>
      <c r="FJ204" s="62"/>
      <c r="FK204" s="65" t="s">
        <v>116</v>
      </c>
    </row>
    <row r="205" spans="1:167" s="12" customFormat="1" ht="15" x14ac:dyDescent="0.25">
      <c r="A205" s="66"/>
      <c r="B205" s="67"/>
      <c r="C205" s="162" t="s">
        <v>117</v>
      </c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3"/>
      <c r="EZ205" s="52"/>
      <c r="FA205" s="53"/>
      <c r="FB205" s="62"/>
      <c r="FC205" s="62"/>
      <c r="FD205" s="62"/>
      <c r="FF205" s="65" t="s">
        <v>117</v>
      </c>
      <c r="FJ205" s="62"/>
    </row>
    <row r="206" spans="1:167" s="12" customFormat="1" ht="15" x14ac:dyDescent="0.25">
      <c r="A206" s="87"/>
      <c r="B206" s="88"/>
      <c r="C206" s="164" t="s">
        <v>80</v>
      </c>
      <c r="D206" s="164"/>
      <c r="E206" s="164"/>
      <c r="F206" s="56"/>
      <c r="G206" s="57"/>
      <c r="H206" s="57"/>
      <c r="I206" s="57"/>
      <c r="J206" s="60"/>
      <c r="K206" s="57"/>
      <c r="L206" s="89">
        <v>3253.23</v>
      </c>
      <c r="M206" s="83"/>
      <c r="N206" s="90">
        <v>30938.22</v>
      </c>
      <c r="EZ206" s="52"/>
      <c r="FA206" s="53"/>
      <c r="FB206" s="62"/>
      <c r="FC206" s="62"/>
      <c r="FD206" s="62"/>
      <c r="FJ206" s="62" t="s">
        <v>80</v>
      </c>
    </row>
    <row r="207" spans="1:167" s="12" customFormat="1" ht="0" hidden="1" customHeight="1" x14ac:dyDescent="0.25">
      <c r="A207" s="98"/>
      <c r="B207" s="62"/>
      <c r="C207" s="62"/>
      <c r="D207" s="62"/>
      <c r="E207" s="62"/>
      <c r="F207" s="99"/>
      <c r="G207" s="99"/>
      <c r="H207" s="99"/>
      <c r="I207" s="99"/>
      <c r="J207" s="100"/>
      <c r="K207" s="99"/>
      <c r="L207" s="100"/>
      <c r="M207" s="70"/>
      <c r="N207" s="100"/>
      <c r="EZ207" s="52"/>
      <c r="FA207" s="53"/>
      <c r="FB207" s="62"/>
      <c r="FC207" s="62"/>
      <c r="FD207" s="62"/>
      <c r="FJ207" s="62"/>
    </row>
    <row r="208" spans="1:167" s="12" customFormat="1" ht="11.25" hidden="1" customHeight="1" x14ac:dyDescent="0.25"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2"/>
      <c r="M208" s="102"/>
      <c r="N208" s="102"/>
    </row>
    <row r="209" spans="1:169" s="12" customFormat="1" ht="15" x14ac:dyDescent="0.25">
      <c r="A209" s="103"/>
      <c r="B209" s="104"/>
      <c r="C209" s="164" t="s">
        <v>174</v>
      </c>
      <c r="D209" s="164"/>
      <c r="E209" s="164"/>
      <c r="F209" s="164"/>
      <c r="G209" s="164"/>
      <c r="H209" s="164"/>
      <c r="I209" s="164"/>
      <c r="J209" s="164"/>
      <c r="K209" s="164"/>
      <c r="L209" s="105"/>
      <c r="M209" s="106"/>
      <c r="N209" s="107"/>
      <c r="FL209" s="62" t="s">
        <v>174</v>
      </c>
    </row>
    <row r="210" spans="1:169" s="12" customFormat="1" ht="16.5" hidden="1" x14ac:dyDescent="0.3">
      <c r="A210" s="108"/>
      <c r="B210" s="67"/>
      <c r="C210" s="161" t="s">
        <v>175</v>
      </c>
      <c r="D210" s="161"/>
      <c r="E210" s="161"/>
      <c r="F210" s="161"/>
      <c r="G210" s="161"/>
      <c r="H210" s="161"/>
      <c r="I210" s="161"/>
      <c r="J210" s="161"/>
      <c r="K210" s="161"/>
      <c r="L210" s="109">
        <v>609928.4</v>
      </c>
      <c r="M210" s="110"/>
      <c r="N210" s="111">
        <v>5973298.9199999999</v>
      </c>
      <c r="O210" s="112"/>
      <c r="P210" s="112"/>
      <c r="Q210" s="112"/>
      <c r="FL210" s="62"/>
      <c r="FM210" s="65" t="s">
        <v>175</v>
      </c>
    </row>
    <row r="211" spans="1:169" s="12" customFormat="1" ht="16.5" hidden="1" x14ac:dyDescent="0.3">
      <c r="A211" s="108"/>
      <c r="B211" s="67"/>
      <c r="C211" s="161" t="s">
        <v>176</v>
      </c>
      <c r="D211" s="161"/>
      <c r="E211" s="161"/>
      <c r="F211" s="161"/>
      <c r="G211" s="161"/>
      <c r="H211" s="161"/>
      <c r="I211" s="161"/>
      <c r="J211" s="161"/>
      <c r="K211" s="161"/>
      <c r="L211" s="113"/>
      <c r="M211" s="110"/>
      <c r="N211" s="114"/>
      <c r="O211" s="112"/>
      <c r="P211" s="112"/>
      <c r="Q211" s="112"/>
      <c r="FL211" s="62"/>
      <c r="FM211" s="65" t="s">
        <v>176</v>
      </c>
    </row>
    <row r="212" spans="1:169" s="12" customFormat="1" ht="16.5" hidden="1" x14ac:dyDescent="0.3">
      <c r="A212" s="108"/>
      <c r="B212" s="67"/>
      <c r="C212" s="161" t="s">
        <v>177</v>
      </c>
      <c r="D212" s="161"/>
      <c r="E212" s="161"/>
      <c r="F212" s="161"/>
      <c r="G212" s="161"/>
      <c r="H212" s="161"/>
      <c r="I212" s="161"/>
      <c r="J212" s="161"/>
      <c r="K212" s="161"/>
      <c r="L212" s="109">
        <v>1173.8599999999999</v>
      </c>
      <c r="M212" s="110"/>
      <c r="N212" s="111">
        <v>65759.63</v>
      </c>
      <c r="O212" s="112"/>
      <c r="P212" s="112"/>
      <c r="Q212" s="112"/>
      <c r="FL212" s="62"/>
      <c r="FM212" s="65" t="s">
        <v>177</v>
      </c>
    </row>
    <row r="213" spans="1:169" s="12" customFormat="1" ht="16.5" hidden="1" x14ac:dyDescent="0.3">
      <c r="A213" s="108"/>
      <c r="B213" s="67"/>
      <c r="C213" s="161" t="s">
        <v>178</v>
      </c>
      <c r="D213" s="161"/>
      <c r="E213" s="161"/>
      <c r="F213" s="161"/>
      <c r="G213" s="161"/>
      <c r="H213" s="161"/>
      <c r="I213" s="161"/>
      <c r="J213" s="161"/>
      <c r="K213" s="161"/>
      <c r="L213" s="109">
        <v>15904.99</v>
      </c>
      <c r="M213" s="110"/>
      <c r="N213" s="111">
        <v>267044.78000000003</v>
      </c>
      <c r="O213" s="112"/>
      <c r="P213" s="112"/>
      <c r="Q213" s="112"/>
      <c r="FL213" s="62"/>
      <c r="FM213" s="65" t="s">
        <v>178</v>
      </c>
    </row>
    <row r="214" spans="1:169" s="12" customFormat="1" ht="16.5" hidden="1" x14ac:dyDescent="0.3">
      <c r="A214" s="108"/>
      <c r="B214" s="67"/>
      <c r="C214" s="161" t="s">
        <v>179</v>
      </c>
      <c r="D214" s="161"/>
      <c r="E214" s="161"/>
      <c r="F214" s="161"/>
      <c r="G214" s="161"/>
      <c r="H214" s="161"/>
      <c r="I214" s="161"/>
      <c r="J214" s="161"/>
      <c r="K214" s="161"/>
      <c r="L214" s="115">
        <v>488.34</v>
      </c>
      <c r="M214" s="110"/>
      <c r="N214" s="111">
        <v>27356.799999999999</v>
      </c>
      <c r="O214" s="112"/>
      <c r="P214" s="112"/>
      <c r="Q214" s="112"/>
      <c r="FL214" s="62"/>
      <c r="FM214" s="65" t="s">
        <v>179</v>
      </c>
    </row>
    <row r="215" spans="1:169" s="12" customFormat="1" ht="16.5" hidden="1" x14ac:dyDescent="0.3">
      <c r="A215" s="108"/>
      <c r="B215" s="67"/>
      <c r="C215" s="161" t="s">
        <v>180</v>
      </c>
      <c r="D215" s="161"/>
      <c r="E215" s="161"/>
      <c r="F215" s="161"/>
      <c r="G215" s="161"/>
      <c r="H215" s="161"/>
      <c r="I215" s="161"/>
      <c r="J215" s="161"/>
      <c r="K215" s="161"/>
      <c r="L215" s="109">
        <v>592506.79</v>
      </c>
      <c r="M215" s="110"/>
      <c r="N215" s="111">
        <v>5634739.5700000003</v>
      </c>
      <c r="O215" s="112"/>
      <c r="P215" s="112"/>
      <c r="Q215" s="112"/>
      <c r="FL215" s="62"/>
      <c r="FM215" s="65" t="s">
        <v>180</v>
      </c>
    </row>
    <row r="216" spans="1:169" s="12" customFormat="1" ht="16.5" hidden="1" x14ac:dyDescent="0.3">
      <c r="A216" s="108"/>
      <c r="B216" s="67"/>
      <c r="C216" s="161" t="s">
        <v>181</v>
      </c>
      <c r="D216" s="161"/>
      <c r="E216" s="161"/>
      <c r="F216" s="161"/>
      <c r="G216" s="161"/>
      <c r="H216" s="161"/>
      <c r="I216" s="161"/>
      <c r="J216" s="161"/>
      <c r="K216" s="161"/>
      <c r="L216" s="115">
        <v>342.76</v>
      </c>
      <c r="M216" s="110"/>
      <c r="N216" s="111">
        <v>5754.94</v>
      </c>
      <c r="O216" s="112"/>
      <c r="P216" s="112"/>
      <c r="Q216" s="112"/>
      <c r="FL216" s="62"/>
      <c r="FM216" s="65" t="s">
        <v>181</v>
      </c>
    </row>
    <row r="217" spans="1:169" s="12" customFormat="1" ht="16.5" x14ac:dyDescent="0.3">
      <c r="A217" s="108"/>
      <c r="B217" s="67"/>
      <c r="C217" s="161" t="s">
        <v>182</v>
      </c>
      <c r="D217" s="161"/>
      <c r="E217" s="161"/>
      <c r="F217" s="161"/>
      <c r="G217" s="161"/>
      <c r="H217" s="161"/>
      <c r="I217" s="161"/>
      <c r="J217" s="161"/>
      <c r="K217" s="161"/>
      <c r="L217" s="109">
        <v>612778.05000000005</v>
      </c>
      <c r="M217" s="110"/>
      <c r="N217" s="111">
        <v>6132935.6900000004</v>
      </c>
      <c r="O217" s="112"/>
      <c r="P217" s="112"/>
      <c r="Q217" s="112"/>
      <c r="FL217" s="62"/>
      <c r="FM217" s="65" t="s">
        <v>182</v>
      </c>
    </row>
    <row r="218" spans="1:169" s="12" customFormat="1" ht="16.5" x14ac:dyDescent="0.3">
      <c r="A218" s="108"/>
      <c r="B218" s="67"/>
      <c r="C218" s="161" t="s">
        <v>183</v>
      </c>
      <c r="D218" s="161"/>
      <c r="E218" s="161"/>
      <c r="F218" s="161"/>
      <c r="G218" s="161"/>
      <c r="H218" s="161"/>
      <c r="I218" s="161"/>
      <c r="J218" s="161"/>
      <c r="K218" s="161"/>
      <c r="L218" s="109">
        <v>612435.29</v>
      </c>
      <c r="M218" s="110"/>
      <c r="N218" s="111">
        <v>6127180.75</v>
      </c>
      <c r="O218" s="112"/>
      <c r="P218" s="112"/>
      <c r="Q218" s="112"/>
      <c r="FL218" s="62"/>
      <c r="FM218" s="65" t="s">
        <v>183</v>
      </c>
    </row>
    <row r="219" spans="1:169" s="12" customFormat="1" ht="16.5" x14ac:dyDescent="0.3">
      <c r="A219" s="108"/>
      <c r="B219" s="67"/>
      <c r="C219" s="161" t="s">
        <v>184</v>
      </c>
      <c r="D219" s="161"/>
      <c r="E219" s="161"/>
      <c r="F219" s="161"/>
      <c r="G219" s="161"/>
      <c r="H219" s="161"/>
      <c r="I219" s="161"/>
      <c r="J219" s="161"/>
      <c r="K219" s="161"/>
      <c r="L219" s="113"/>
      <c r="M219" s="110"/>
      <c r="N219" s="114"/>
      <c r="O219" s="112"/>
      <c r="P219" s="112"/>
      <c r="Q219" s="112"/>
      <c r="FL219" s="62"/>
      <c r="FM219" s="65" t="s">
        <v>184</v>
      </c>
    </row>
    <row r="220" spans="1:169" s="12" customFormat="1" ht="16.5" x14ac:dyDescent="0.3">
      <c r="A220" s="108"/>
      <c r="B220" s="67"/>
      <c r="C220" s="161" t="s">
        <v>185</v>
      </c>
      <c r="D220" s="161"/>
      <c r="E220" s="161"/>
      <c r="F220" s="161"/>
      <c r="G220" s="161"/>
      <c r="H220" s="161"/>
      <c r="I220" s="161"/>
      <c r="J220" s="161"/>
      <c r="K220" s="161"/>
      <c r="L220" s="109">
        <v>1173.8599999999999</v>
      </c>
      <c r="M220" s="110"/>
      <c r="N220" s="111">
        <v>65759.63</v>
      </c>
      <c r="O220" s="112"/>
      <c r="P220" s="112"/>
      <c r="Q220" s="112"/>
      <c r="FL220" s="62"/>
      <c r="FM220" s="65" t="s">
        <v>185</v>
      </c>
    </row>
    <row r="221" spans="1:169" s="12" customFormat="1" ht="16.5" x14ac:dyDescent="0.3">
      <c r="A221" s="108"/>
      <c r="B221" s="67"/>
      <c r="C221" s="161" t="s">
        <v>186</v>
      </c>
      <c r="D221" s="161"/>
      <c r="E221" s="161"/>
      <c r="F221" s="161"/>
      <c r="G221" s="161"/>
      <c r="H221" s="161"/>
      <c r="I221" s="161"/>
      <c r="J221" s="161"/>
      <c r="K221" s="161"/>
      <c r="L221" s="109">
        <v>15904.99</v>
      </c>
      <c r="M221" s="110"/>
      <c r="N221" s="111">
        <v>267044.78000000003</v>
      </c>
      <c r="O221" s="112"/>
      <c r="P221" s="112"/>
      <c r="Q221" s="112"/>
      <c r="FL221" s="62"/>
      <c r="FM221" s="65" t="s">
        <v>186</v>
      </c>
    </row>
    <row r="222" spans="1:169" s="12" customFormat="1" ht="16.5" x14ac:dyDescent="0.3">
      <c r="A222" s="108"/>
      <c r="B222" s="67"/>
      <c r="C222" s="161" t="s">
        <v>187</v>
      </c>
      <c r="D222" s="161"/>
      <c r="E222" s="161"/>
      <c r="F222" s="161"/>
      <c r="G222" s="161"/>
      <c r="H222" s="161"/>
      <c r="I222" s="161"/>
      <c r="J222" s="161"/>
      <c r="K222" s="161"/>
      <c r="L222" s="115">
        <v>488.34</v>
      </c>
      <c r="M222" s="110"/>
      <c r="N222" s="111">
        <v>27356.799999999999</v>
      </c>
      <c r="O222" s="112"/>
      <c r="P222" s="112"/>
      <c r="Q222" s="112"/>
      <c r="FL222" s="62"/>
      <c r="FM222" s="65" t="s">
        <v>187</v>
      </c>
    </row>
    <row r="223" spans="1:169" s="12" customFormat="1" ht="16.5" x14ac:dyDescent="0.3">
      <c r="A223" s="108"/>
      <c r="B223" s="67"/>
      <c r="C223" s="161" t="s">
        <v>188</v>
      </c>
      <c r="D223" s="161"/>
      <c r="E223" s="161"/>
      <c r="F223" s="161"/>
      <c r="G223" s="161"/>
      <c r="H223" s="161"/>
      <c r="I223" s="161"/>
      <c r="J223" s="161"/>
      <c r="K223" s="161"/>
      <c r="L223" s="109">
        <v>592506.79</v>
      </c>
      <c r="M223" s="110"/>
      <c r="N223" s="150">
        <v>5634739.5700000003</v>
      </c>
      <c r="O223" s="112"/>
      <c r="P223" s="112"/>
      <c r="Q223" s="112"/>
      <c r="R223" s="149">
        <f>N203+N154+N147+N140+N132+N125+N102</f>
        <v>5407308.6699999999</v>
      </c>
      <c r="FL223" s="62"/>
      <c r="FM223" s="65" t="s">
        <v>188</v>
      </c>
    </row>
    <row r="224" spans="1:169" s="12" customFormat="1" ht="16.5" x14ac:dyDescent="0.3">
      <c r="A224" s="108"/>
      <c r="B224" s="67"/>
      <c r="C224" s="161" t="s">
        <v>189</v>
      </c>
      <c r="D224" s="161"/>
      <c r="E224" s="161"/>
      <c r="F224" s="161"/>
      <c r="G224" s="161"/>
      <c r="H224" s="161"/>
      <c r="I224" s="161"/>
      <c r="J224" s="161"/>
      <c r="K224" s="161"/>
      <c r="L224" s="109">
        <v>1854.73</v>
      </c>
      <c r="M224" s="110"/>
      <c r="N224" s="111">
        <v>103901.42</v>
      </c>
      <c r="O224" s="112"/>
      <c r="P224" s="112"/>
      <c r="Q224" s="112"/>
      <c r="FL224" s="62"/>
      <c r="FM224" s="65" t="s">
        <v>189</v>
      </c>
    </row>
    <row r="225" spans="1:233" s="12" customFormat="1" ht="16.5" x14ac:dyDescent="0.3">
      <c r="A225" s="108"/>
      <c r="B225" s="67"/>
      <c r="C225" s="161" t="s">
        <v>190</v>
      </c>
      <c r="D225" s="161"/>
      <c r="E225" s="161"/>
      <c r="F225" s="161"/>
      <c r="G225" s="161"/>
      <c r="H225" s="161"/>
      <c r="I225" s="161"/>
      <c r="J225" s="161"/>
      <c r="K225" s="161"/>
      <c r="L225" s="115">
        <v>994.92</v>
      </c>
      <c r="M225" s="110"/>
      <c r="N225" s="111">
        <v>55735.35</v>
      </c>
      <c r="O225" s="112"/>
      <c r="P225" s="112"/>
      <c r="Q225" s="112"/>
      <c r="FL225" s="62"/>
      <c r="FM225" s="65" t="s">
        <v>190</v>
      </c>
    </row>
    <row r="226" spans="1:233" s="12" customFormat="1" ht="16.5" x14ac:dyDescent="0.3">
      <c r="A226" s="108"/>
      <c r="B226" s="67"/>
      <c r="C226" s="161" t="s">
        <v>191</v>
      </c>
      <c r="D226" s="161"/>
      <c r="E226" s="161"/>
      <c r="F226" s="161"/>
      <c r="G226" s="161"/>
      <c r="H226" s="161"/>
      <c r="I226" s="161"/>
      <c r="J226" s="161"/>
      <c r="K226" s="161"/>
      <c r="L226" s="115">
        <v>342.76</v>
      </c>
      <c r="M226" s="110"/>
      <c r="N226" s="111">
        <v>5754.94</v>
      </c>
      <c r="O226" s="112"/>
      <c r="P226" s="112"/>
      <c r="Q226" s="112"/>
      <c r="FL226" s="62"/>
      <c r="FM226" s="65" t="s">
        <v>191</v>
      </c>
    </row>
    <row r="227" spans="1:233" s="12" customFormat="1" ht="16.5" x14ac:dyDescent="0.3">
      <c r="A227" s="108"/>
      <c r="B227" s="67"/>
      <c r="C227" s="161" t="s">
        <v>192</v>
      </c>
      <c r="D227" s="161"/>
      <c r="E227" s="161"/>
      <c r="F227" s="161"/>
      <c r="G227" s="161"/>
      <c r="H227" s="161"/>
      <c r="I227" s="161"/>
      <c r="J227" s="161"/>
      <c r="K227" s="161"/>
      <c r="L227" s="109">
        <v>1662.2</v>
      </c>
      <c r="M227" s="110"/>
      <c r="N227" s="111">
        <v>93116.43</v>
      </c>
      <c r="O227" s="112"/>
      <c r="P227" s="112"/>
      <c r="Q227" s="112"/>
      <c r="FL227" s="62"/>
      <c r="FM227" s="65" t="s">
        <v>192</v>
      </c>
    </row>
    <row r="228" spans="1:233" s="12" customFormat="1" ht="16.5" x14ac:dyDescent="0.3">
      <c r="A228" s="108"/>
      <c r="B228" s="67"/>
      <c r="C228" s="161" t="s">
        <v>193</v>
      </c>
      <c r="D228" s="161"/>
      <c r="E228" s="161"/>
      <c r="F228" s="161"/>
      <c r="G228" s="161"/>
      <c r="H228" s="161"/>
      <c r="I228" s="161"/>
      <c r="J228" s="161"/>
      <c r="K228" s="161"/>
      <c r="L228" s="109">
        <v>1854.73</v>
      </c>
      <c r="M228" s="110"/>
      <c r="N228" s="111">
        <v>103901.42</v>
      </c>
      <c r="O228" s="112"/>
      <c r="P228" s="112"/>
      <c r="Q228" s="112"/>
      <c r="FL228" s="62"/>
      <c r="FM228" s="65" t="s">
        <v>193</v>
      </c>
    </row>
    <row r="229" spans="1:233" s="12" customFormat="1" ht="16.5" x14ac:dyDescent="0.3">
      <c r="A229" s="108"/>
      <c r="B229" s="67"/>
      <c r="C229" s="161" t="s">
        <v>194</v>
      </c>
      <c r="D229" s="161"/>
      <c r="E229" s="161"/>
      <c r="F229" s="161"/>
      <c r="G229" s="161"/>
      <c r="H229" s="161"/>
      <c r="I229" s="161"/>
      <c r="J229" s="161"/>
      <c r="K229" s="161"/>
      <c r="L229" s="115">
        <v>994.92</v>
      </c>
      <c r="M229" s="110"/>
      <c r="N229" s="111">
        <v>55735.35</v>
      </c>
      <c r="O229" s="112"/>
      <c r="P229" s="112"/>
      <c r="Q229" s="112"/>
      <c r="FL229" s="62"/>
      <c r="FM229" s="65" t="s">
        <v>194</v>
      </c>
    </row>
    <row r="230" spans="1:233" s="12" customFormat="1" ht="16.5" x14ac:dyDescent="0.3">
      <c r="A230" s="108"/>
      <c r="B230" s="67"/>
      <c r="C230" s="161" t="s">
        <v>195</v>
      </c>
      <c r="D230" s="161"/>
      <c r="E230" s="161"/>
      <c r="F230" s="161"/>
      <c r="G230" s="161"/>
      <c r="H230" s="161"/>
      <c r="I230" s="161"/>
      <c r="J230" s="161"/>
      <c r="K230" s="161"/>
      <c r="L230" s="109">
        <v>134811.17000000001</v>
      </c>
      <c r="M230" s="110"/>
      <c r="N230" s="111">
        <v>1349245.85</v>
      </c>
      <c r="O230" s="112"/>
      <c r="P230" s="112"/>
      <c r="Q230" s="112"/>
      <c r="FL230" s="62"/>
      <c r="FN230" s="65" t="s">
        <v>195</v>
      </c>
    </row>
    <row r="231" spans="1:233" s="12" customFormat="1" ht="16.5" x14ac:dyDescent="0.3">
      <c r="A231" s="108"/>
      <c r="B231" s="116"/>
      <c r="C231" s="160" t="s">
        <v>196</v>
      </c>
      <c r="D231" s="160"/>
      <c r="E231" s="160"/>
      <c r="F231" s="160"/>
      <c r="G231" s="160"/>
      <c r="H231" s="160"/>
      <c r="I231" s="160"/>
      <c r="J231" s="160"/>
      <c r="K231" s="160"/>
      <c r="L231" s="117">
        <v>747589.22</v>
      </c>
      <c r="M231" s="118"/>
      <c r="N231" s="119">
        <v>7482181.54</v>
      </c>
      <c r="O231" s="112"/>
      <c r="P231" s="112"/>
      <c r="Q231" s="112"/>
      <c r="FL231" s="62"/>
      <c r="FO231" s="62" t="s">
        <v>196</v>
      </c>
    </row>
    <row r="232" spans="1:233" s="12" customFormat="1" ht="1.5" customHeight="1" x14ac:dyDescent="0.25">
      <c r="B232" s="100"/>
      <c r="C232" s="62"/>
      <c r="D232" s="62"/>
      <c r="E232" s="62"/>
      <c r="F232" s="62"/>
      <c r="G232" s="62"/>
      <c r="H232" s="62"/>
      <c r="I232" s="62"/>
      <c r="J232" s="62"/>
      <c r="K232" s="62"/>
      <c r="L232" s="117"/>
      <c r="M232" s="120"/>
      <c r="N232" s="121"/>
    </row>
    <row r="233" spans="1:233" s="12" customFormat="1" ht="26.25" customHeight="1" x14ac:dyDescent="0.25">
      <c r="A233" s="122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</row>
    <row r="234" spans="1:233" s="35" customFormat="1" ht="15" x14ac:dyDescent="0.25">
      <c r="A234" s="15"/>
      <c r="B234" s="124" t="s">
        <v>197</v>
      </c>
      <c r="C234" s="158"/>
      <c r="D234" s="158"/>
      <c r="E234" s="158"/>
      <c r="F234" s="158"/>
      <c r="G234" s="158"/>
      <c r="H234" s="159"/>
      <c r="I234" s="159"/>
      <c r="J234" s="159"/>
      <c r="K234" s="159"/>
      <c r="L234" s="159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23"/>
      <c r="AP234" s="23"/>
      <c r="AQ234" s="23"/>
      <c r="AR234" s="23"/>
      <c r="AS234" s="23"/>
      <c r="AT234" s="23"/>
      <c r="AU234" s="18"/>
      <c r="AV234" s="18"/>
      <c r="AW234" s="18"/>
      <c r="AX234" s="18"/>
      <c r="AY234" s="18"/>
      <c r="AZ234" s="18"/>
      <c r="BA234" s="18"/>
      <c r="BB234" s="18"/>
      <c r="BC234" s="23"/>
      <c r="BD234" s="23"/>
      <c r="BE234" s="23"/>
      <c r="BF234" s="23"/>
      <c r="BG234" s="23"/>
      <c r="BH234" s="23"/>
      <c r="BI234" s="18"/>
      <c r="BJ234" s="18"/>
      <c r="BK234" s="18"/>
      <c r="BL234" s="18"/>
      <c r="BM234" s="18"/>
      <c r="BN234" s="18"/>
      <c r="BO234" s="18"/>
      <c r="BP234" s="18"/>
      <c r="BQ234" s="23"/>
      <c r="BR234" s="23"/>
      <c r="BS234" s="23"/>
      <c r="BT234" s="23"/>
      <c r="BU234" s="23"/>
      <c r="BV234" s="23"/>
      <c r="BW234" s="18"/>
      <c r="BX234" s="18"/>
      <c r="BY234" s="18"/>
      <c r="BZ234" s="18"/>
      <c r="CA234" s="18"/>
      <c r="CB234" s="18"/>
      <c r="CC234" s="18"/>
      <c r="CD234" s="18"/>
      <c r="CE234" s="23"/>
      <c r="CF234" s="23"/>
      <c r="CG234" s="23"/>
      <c r="CH234" s="23"/>
      <c r="CI234" s="23"/>
      <c r="CJ234" s="23"/>
      <c r="CK234" s="18"/>
      <c r="CL234" s="18"/>
      <c r="CM234" s="18"/>
      <c r="CN234" s="18"/>
      <c r="CO234" s="18"/>
      <c r="CP234" s="18"/>
      <c r="CQ234" s="18"/>
      <c r="CR234" s="18"/>
      <c r="CS234" s="23"/>
      <c r="CT234" s="23"/>
      <c r="CU234" s="23"/>
      <c r="CV234" s="23"/>
      <c r="CW234" s="23"/>
      <c r="CX234" s="23"/>
      <c r="CY234" s="18"/>
      <c r="CZ234" s="18"/>
      <c r="DA234" s="18"/>
      <c r="DB234" s="18"/>
      <c r="DC234" s="18"/>
      <c r="DD234" s="18"/>
      <c r="DE234" s="18"/>
      <c r="DF234" s="18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2"/>
      <c r="EX234" s="22"/>
      <c r="EY234" s="22"/>
      <c r="EZ234" s="125"/>
      <c r="FA234" s="125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126" t="s">
        <v>4</v>
      </c>
      <c r="FQ234" s="126" t="s">
        <v>4</v>
      </c>
      <c r="FR234" s="126" t="s">
        <v>4</v>
      </c>
      <c r="FS234" s="126" t="s">
        <v>4</v>
      </c>
      <c r="FT234" s="126" t="s">
        <v>4</v>
      </c>
      <c r="FU234" s="127" t="s">
        <v>4</v>
      </c>
      <c r="FV234" s="127" t="s">
        <v>4</v>
      </c>
      <c r="FW234" s="127" t="s">
        <v>4</v>
      </c>
      <c r="FX234" s="127" t="s">
        <v>4</v>
      </c>
      <c r="FY234" s="127" t="s">
        <v>4</v>
      </c>
      <c r="FZ234" s="126"/>
      <c r="GA234" s="126"/>
      <c r="GB234" s="126"/>
      <c r="GC234" s="126"/>
      <c r="GD234" s="126"/>
      <c r="GE234" s="127"/>
      <c r="GF234" s="127"/>
      <c r="GG234" s="127"/>
      <c r="GH234" s="127"/>
      <c r="GI234" s="127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/>
      <c r="HE234" s="23"/>
      <c r="HF234" s="23"/>
      <c r="HG234" s="23"/>
      <c r="HH234" s="23"/>
      <c r="HI234" s="23"/>
      <c r="HJ234" s="23"/>
      <c r="HK234" s="23"/>
      <c r="HL234" s="23"/>
      <c r="HM234" s="23"/>
      <c r="HN234" s="23"/>
      <c r="HO234" s="23"/>
      <c r="HP234" s="23"/>
      <c r="HQ234" s="23"/>
      <c r="HR234" s="23"/>
      <c r="HS234" s="23"/>
      <c r="HT234" s="23"/>
      <c r="HU234" s="23"/>
      <c r="HV234" s="23"/>
      <c r="HW234" s="23"/>
      <c r="HX234" s="23"/>
      <c r="HY234" s="23"/>
    </row>
    <row r="235" spans="1:233" s="128" customFormat="1" ht="16.5" customHeight="1" x14ac:dyDescent="0.25">
      <c r="A235" s="17"/>
      <c r="B235" s="124"/>
      <c r="C235" s="157" t="s">
        <v>198</v>
      </c>
      <c r="D235" s="157"/>
      <c r="E235" s="157"/>
      <c r="F235" s="157"/>
      <c r="G235" s="157"/>
      <c r="H235" s="157"/>
      <c r="I235" s="157"/>
      <c r="J235" s="157"/>
      <c r="K235" s="157"/>
      <c r="L235" s="157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129"/>
      <c r="DH235" s="129"/>
      <c r="DI235" s="129"/>
      <c r="DJ235" s="129"/>
      <c r="DK235" s="129"/>
      <c r="DL235" s="129"/>
      <c r="DM235" s="129"/>
      <c r="DN235" s="129"/>
      <c r="DO235" s="129"/>
      <c r="DP235" s="129"/>
      <c r="DQ235" s="129"/>
      <c r="DR235" s="129"/>
      <c r="DS235" s="129"/>
      <c r="DT235" s="129"/>
      <c r="DU235" s="129"/>
      <c r="DV235" s="129"/>
      <c r="DW235" s="129"/>
      <c r="DX235" s="129"/>
      <c r="DY235" s="129"/>
      <c r="DZ235" s="129"/>
      <c r="EA235" s="129"/>
      <c r="EB235" s="129"/>
      <c r="EC235" s="129"/>
      <c r="ED235" s="129"/>
      <c r="EE235" s="129"/>
      <c r="EF235" s="129"/>
      <c r="EG235" s="129"/>
      <c r="EH235" s="129"/>
      <c r="EI235" s="129"/>
      <c r="EJ235" s="129"/>
      <c r="EK235" s="129"/>
      <c r="EL235" s="129"/>
      <c r="EM235" s="129"/>
      <c r="EN235" s="129"/>
      <c r="EO235" s="129"/>
      <c r="EP235" s="129"/>
      <c r="EQ235" s="129"/>
      <c r="ER235" s="129"/>
      <c r="ES235" s="129"/>
      <c r="ET235" s="129"/>
      <c r="EU235" s="129"/>
      <c r="EV235" s="129"/>
      <c r="EW235" s="126"/>
      <c r="EX235" s="126"/>
      <c r="EY235" s="126"/>
      <c r="EZ235" s="125"/>
      <c r="FA235" s="125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126"/>
      <c r="FQ235" s="126"/>
      <c r="FR235" s="126"/>
      <c r="FS235" s="126"/>
      <c r="FT235" s="126"/>
      <c r="FU235" s="127"/>
      <c r="FV235" s="127"/>
      <c r="FW235" s="127"/>
      <c r="FX235" s="127"/>
      <c r="FY235" s="127"/>
      <c r="FZ235" s="126"/>
      <c r="GA235" s="126"/>
      <c r="GB235" s="126"/>
      <c r="GC235" s="126"/>
      <c r="GD235" s="126"/>
      <c r="GE235" s="127"/>
      <c r="GF235" s="127"/>
      <c r="GG235" s="127"/>
      <c r="GH235" s="127"/>
      <c r="GI235" s="127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  <c r="HE235" s="23"/>
      <c r="HF235" s="23"/>
      <c r="HG235" s="23"/>
      <c r="HH235" s="23"/>
      <c r="HI235" s="23"/>
      <c r="HJ235" s="23"/>
      <c r="HK235" s="23"/>
      <c r="HL235" s="23"/>
      <c r="HM235" s="23"/>
      <c r="HN235" s="23"/>
      <c r="HO235" s="23"/>
      <c r="HP235" s="23"/>
      <c r="HQ235" s="23"/>
      <c r="HR235" s="23"/>
      <c r="HS235" s="23"/>
      <c r="HT235" s="23"/>
      <c r="HU235" s="23"/>
      <c r="HV235" s="23"/>
      <c r="HW235" s="23"/>
      <c r="HX235" s="23"/>
      <c r="HY235" s="23"/>
    </row>
    <row r="236" spans="1:233" s="35" customFormat="1" ht="15" x14ac:dyDescent="0.25">
      <c r="A236" s="15"/>
      <c r="B236" s="124" t="s">
        <v>199</v>
      </c>
      <c r="C236" s="158"/>
      <c r="D236" s="158"/>
      <c r="E236" s="158"/>
      <c r="F236" s="158"/>
      <c r="G236" s="158"/>
      <c r="H236" s="159"/>
      <c r="I236" s="159"/>
      <c r="J236" s="159"/>
      <c r="K236" s="159"/>
      <c r="L236" s="159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23"/>
      <c r="AP236" s="23"/>
      <c r="AQ236" s="23"/>
      <c r="AR236" s="23"/>
      <c r="AS236" s="23"/>
      <c r="AT236" s="23"/>
      <c r="AU236" s="18"/>
      <c r="AV236" s="18"/>
      <c r="AW236" s="18"/>
      <c r="AX236" s="18"/>
      <c r="AY236" s="18"/>
      <c r="AZ236" s="18"/>
      <c r="BA236" s="18"/>
      <c r="BB236" s="18"/>
      <c r="BC236" s="23"/>
      <c r="BD236" s="23"/>
      <c r="BE236" s="23"/>
      <c r="BF236" s="23"/>
      <c r="BG236" s="23"/>
      <c r="BH236" s="23"/>
      <c r="BI236" s="18"/>
      <c r="BJ236" s="18"/>
      <c r="BK236" s="18"/>
      <c r="BL236" s="18"/>
      <c r="BM236" s="18"/>
      <c r="BN236" s="18"/>
      <c r="BO236" s="18"/>
      <c r="BP236" s="18"/>
      <c r="BQ236" s="23"/>
      <c r="BR236" s="23"/>
      <c r="BS236" s="23"/>
      <c r="BT236" s="23"/>
      <c r="BU236" s="23"/>
      <c r="BV236" s="23"/>
      <c r="BW236" s="18"/>
      <c r="BX236" s="18"/>
      <c r="BY236" s="18"/>
      <c r="BZ236" s="18"/>
      <c r="CA236" s="18"/>
      <c r="CB236" s="18"/>
      <c r="CC236" s="18"/>
      <c r="CD236" s="18"/>
      <c r="CE236" s="23"/>
      <c r="CF236" s="23"/>
      <c r="CG236" s="23"/>
      <c r="CH236" s="23"/>
      <c r="CI236" s="23"/>
      <c r="CJ236" s="23"/>
      <c r="CK236" s="18"/>
      <c r="CL236" s="18"/>
      <c r="CM236" s="18"/>
      <c r="CN236" s="18"/>
      <c r="CO236" s="18"/>
      <c r="CP236" s="18"/>
      <c r="CQ236" s="18"/>
      <c r="CR236" s="18"/>
      <c r="CS236" s="23"/>
      <c r="CT236" s="23"/>
      <c r="CU236" s="23"/>
      <c r="CV236" s="23"/>
      <c r="CW236" s="23"/>
      <c r="CX236" s="23"/>
      <c r="CY236" s="18"/>
      <c r="CZ236" s="18"/>
      <c r="DA236" s="18"/>
      <c r="DB236" s="18"/>
      <c r="DC236" s="18"/>
      <c r="DD236" s="18"/>
      <c r="DE236" s="18"/>
      <c r="DF236" s="18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2"/>
      <c r="EX236" s="22"/>
      <c r="EY236" s="22"/>
      <c r="EZ236" s="125"/>
      <c r="FA236" s="125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126"/>
      <c r="FQ236" s="126"/>
      <c r="FR236" s="126"/>
      <c r="FS236" s="126"/>
      <c r="FT236" s="126"/>
      <c r="FU236" s="127"/>
      <c r="FV236" s="127"/>
      <c r="FW236" s="127"/>
      <c r="FX236" s="127"/>
      <c r="FY236" s="127"/>
      <c r="FZ236" s="126" t="s">
        <v>4</v>
      </c>
      <c r="GA236" s="126" t="s">
        <v>4</v>
      </c>
      <c r="GB236" s="126" t="s">
        <v>4</v>
      </c>
      <c r="GC236" s="126" t="s">
        <v>4</v>
      </c>
      <c r="GD236" s="126" t="s">
        <v>4</v>
      </c>
      <c r="GE236" s="127" t="s">
        <v>4</v>
      </c>
      <c r="GF236" s="127" t="s">
        <v>4</v>
      </c>
      <c r="GG236" s="127" t="s">
        <v>4</v>
      </c>
      <c r="GH236" s="127" t="s">
        <v>4</v>
      </c>
      <c r="GI236" s="127" t="s">
        <v>4</v>
      </c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  <c r="HE236" s="23"/>
      <c r="HF236" s="23"/>
      <c r="HG236" s="23"/>
      <c r="HH236" s="23"/>
      <c r="HI236" s="23"/>
      <c r="HJ236" s="23"/>
      <c r="HK236" s="23"/>
      <c r="HL236" s="23"/>
      <c r="HM236" s="23"/>
      <c r="HN236" s="23"/>
      <c r="HO236" s="23"/>
      <c r="HP236" s="23"/>
      <c r="HQ236" s="23"/>
      <c r="HR236" s="23"/>
      <c r="HS236" s="23"/>
      <c r="HT236" s="23"/>
      <c r="HU236" s="23"/>
      <c r="HV236" s="23"/>
      <c r="HW236" s="23"/>
      <c r="HX236" s="23"/>
      <c r="HY236" s="23"/>
    </row>
    <row r="237" spans="1:233" s="128" customFormat="1" ht="16.5" customHeight="1" x14ac:dyDescent="0.25">
      <c r="A237" s="17"/>
      <c r="C237" s="157" t="s">
        <v>198</v>
      </c>
      <c r="D237" s="157"/>
      <c r="E237" s="157"/>
      <c r="F237" s="157"/>
      <c r="G237" s="157"/>
      <c r="H237" s="157"/>
      <c r="I237" s="157"/>
      <c r="J237" s="157"/>
      <c r="K237" s="157"/>
      <c r="L237" s="157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129"/>
      <c r="DH237" s="129"/>
      <c r="DI237" s="129"/>
      <c r="DJ237" s="129"/>
      <c r="DK237" s="129"/>
      <c r="DL237" s="129"/>
      <c r="DM237" s="129"/>
      <c r="DN237" s="129"/>
      <c r="DO237" s="129"/>
      <c r="DP237" s="129"/>
      <c r="DQ237" s="129"/>
      <c r="DR237" s="129"/>
      <c r="DS237" s="129"/>
      <c r="DT237" s="129"/>
      <c r="DU237" s="129"/>
      <c r="DV237" s="129"/>
      <c r="DW237" s="129"/>
      <c r="DX237" s="129"/>
      <c r="DY237" s="129"/>
      <c r="DZ237" s="129"/>
      <c r="EA237" s="129"/>
      <c r="EB237" s="129"/>
      <c r="EC237" s="129"/>
      <c r="ED237" s="129"/>
      <c r="EE237" s="129"/>
      <c r="EF237" s="129"/>
      <c r="EG237" s="129"/>
      <c r="EH237" s="129"/>
      <c r="EI237" s="129"/>
      <c r="EJ237" s="129"/>
      <c r="EK237" s="129"/>
      <c r="EL237" s="129"/>
      <c r="EM237" s="129"/>
      <c r="EN237" s="129"/>
      <c r="EO237" s="129"/>
      <c r="EP237" s="129"/>
      <c r="EQ237" s="129"/>
      <c r="ER237" s="129"/>
      <c r="ES237" s="129"/>
      <c r="ET237" s="129"/>
      <c r="EU237" s="129"/>
      <c r="EV237" s="129"/>
      <c r="EW237" s="126"/>
      <c r="EX237" s="126"/>
      <c r="EY237" s="126"/>
      <c r="EZ237" s="125"/>
      <c r="FA237" s="125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126"/>
      <c r="FQ237" s="126"/>
      <c r="FR237" s="126"/>
      <c r="FS237" s="126"/>
      <c r="FT237" s="126"/>
      <c r="FU237" s="127"/>
      <c r="FV237" s="127"/>
      <c r="FW237" s="127"/>
      <c r="FX237" s="127"/>
      <c r="FY237" s="127"/>
      <c r="FZ237" s="126"/>
      <c r="GA237" s="126"/>
      <c r="GB237" s="126"/>
      <c r="GC237" s="126"/>
      <c r="GD237" s="126"/>
      <c r="GE237" s="127"/>
      <c r="GF237" s="127"/>
      <c r="GG237" s="127"/>
      <c r="GH237" s="127"/>
      <c r="GI237" s="127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</row>
    <row r="238" spans="1:233" s="12" customFormat="1" ht="21" customHeight="1" x14ac:dyDescent="0.25"/>
    <row r="239" spans="1:233" s="35" customFormat="1" ht="20.2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101"/>
      <c r="P239" s="101"/>
      <c r="Q239" s="12"/>
      <c r="R239" s="12"/>
      <c r="S239" s="12"/>
      <c r="T239" s="12"/>
      <c r="U239" s="12"/>
      <c r="V239" s="12"/>
      <c r="W239" s="12"/>
      <c r="X239" s="12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23"/>
      <c r="AP239" s="23"/>
      <c r="AQ239" s="23"/>
      <c r="AR239" s="23"/>
      <c r="AS239" s="23"/>
      <c r="AT239" s="23"/>
      <c r="AU239" s="18"/>
      <c r="AV239" s="18"/>
      <c r="AW239" s="18"/>
      <c r="AX239" s="18"/>
      <c r="AY239" s="18"/>
      <c r="AZ239" s="18"/>
      <c r="BA239" s="18"/>
      <c r="BB239" s="18"/>
      <c r="BC239" s="23"/>
      <c r="BD239" s="23"/>
      <c r="BE239" s="23"/>
      <c r="BF239" s="23"/>
      <c r="BG239" s="23"/>
      <c r="BH239" s="23"/>
      <c r="BI239" s="18"/>
      <c r="BJ239" s="18"/>
      <c r="BK239" s="18"/>
      <c r="BL239" s="18"/>
      <c r="BM239" s="18"/>
      <c r="BN239" s="18"/>
      <c r="BO239" s="18"/>
      <c r="BP239" s="18"/>
      <c r="BQ239" s="23"/>
      <c r="BR239" s="23"/>
      <c r="BS239" s="23"/>
      <c r="BT239" s="23"/>
      <c r="BU239" s="23"/>
      <c r="BV239" s="23"/>
      <c r="BW239" s="18"/>
      <c r="BX239" s="18"/>
      <c r="BY239" s="18"/>
      <c r="BZ239" s="18"/>
      <c r="CA239" s="18"/>
      <c r="CB239" s="18"/>
      <c r="CC239" s="18"/>
      <c r="CD239" s="18"/>
      <c r="CE239" s="23"/>
      <c r="CF239" s="23"/>
      <c r="CG239" s="23"/>
      <c r="CH239" s="23"/>
      <c r="CI239" s="23"/>
      <c r="CJ239" s="23"/>
      <c r="CK239" s="18"/>
      <c r="CL239" s="18"/>
      <c r="CM239" s="18"/>
      <c r="CN239" s="18"/>
      <c r="CO239" s="18"/>
      <c r="CP239" s="18"/>
      <c r="CQ239" s="18"/>
      <c r="CR239" s="18"/>
      <c r="CS239" s="23"/>
      <c r="CT239" s="23"/>
      <c r="CU239" s="23"/>
      <c r="CV239" s="23"/>
      <c r="CW239" s="23"/>
      <c r="CX239" s="23"/>
      <c r="CY239" s="18"/>
      <c r="CZ239" s="18"/>
      <c r="DA239" s="18"/>
      <c r="DB239" s="18"/>
      <c r="DC239" s="18"/>
      <c r="DD239" s="18"/>
      <c r="DE239" s="18"/>
      <c r="DF239" s="18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2"/>
      <c r="EX239" s="22"/>
      <c r="EY239" s="22"/>
      <c r="EZ239" s="125"/>
      <c r="FA239" s="125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126"/>
      <c r="FQ239" s="126"/>
      <c r="FR239" s="126"/>
      <c r="FS239" s="126"/>
      <c r="FT239" s="126"/>
      <c r="FU239" s="127"/>
      <c r="FV239" s="127"/>
      <c r="FW239" s="127"/>
      <c r="FX239" s="127"/>
      <c r="FY239" s="127"/>
      <c r="FZ239" s="126"/>
      <c r="GA239" s="126"/>
      <c r="GB239" s="126"/>
      <c r="GC239" s="126"/>
      <c r="GD239" s="126"/>
      <c r="GE239" s="127"/>
      <c r="GF239" s="127"/>
      <c r="GG239" s="127"/>
      <c r="GH239" s="127"/>
      <c r="GI239" s="127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</row>
    <row r="240" spans="1:233" s="12" customFormat="1" ht="15" x14ac:dyDescent="0.25">
      <c r="B240" s="130"/>
      <c r="D240" s="130"/>
      <c r="F240" s="130"/>
    </row>
  </sheetData>
  <mergeCells count="23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E58"/>
    <mergeCell ref="C59:E59"/>
    <mergeCell ref="C60:E60"/>
    <mergeCell ref="C73:E73"/>
    <mergeCell ref="C74:N74"/>
    <mergeCell ref="C75:N75"/>
    <mergeCell ref="C76:N76"/>
    <mergeCell ref="C77:E77"/>
    <mergeCell ref="C78:E78"/>
    <mergeCell ref="C67:E67"/>
    <mergeCell ref="A68:N68"/>
    <mergeCell ref="C69:E69"/>
    <mergeCell ref="C70:N70"/>
    <mergeCell ref="C71:E71"/>
    <mergeCell ref="A72:N72"/>
    <mergeCell ref="C85:E85"/>
    <mergeCell ref="C86:E86"/>
    <mergeCell ref="C87:E87"/>
    <mergeCell ref="C88:N88"/>
    <mergeCell ref="C89:N89"/>
    <mergeCell ref="C90:N90"/>
    <mergeCell ref="C79:E79"/>
    <mergeCell ref="C80:E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109:N109"/>
    <mergeCell ref="C110:N110"/>
    <mergeCell ref="C111:N111"/>
    <mergeCell ref="C112:E112"/>
    <mergeCell ref="C113:E113"/>
    <mergeCell ref="C114:E114"/>
    <mergeCell ref="C103:N103"/>
    <mergeCell ref="C104:N104"/>
    <mergeCell ref="C105:N105"/>
    <mergeCell ref="C106:E106"/>
    <mergeCell ref="A107:N107"/>
    <mergeCell ref="C108:E108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33:N133"/>
    <mergeCell ref="C134:N134"/>
    <mergeCell ref="C135:N135"/>
    <mergeCell ref="C136:N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45:E145"/>
    <mergeCell ref="C146:E146"/>
    <mergeCell ref="C147:E147"/>
    <mergeCell ref="C148:N148"/>
    <mergeCell ref="C149:N149"/>
    <mergeCell ref="C150:N150"/>
    <mergeCell ref="C139:E139"/>
    <mergeCell ref="C140:E140"/>
    <mergeCell ref="C141:N141"/>
    <mergeCell ref="C142:N142"/>
    <mergeCell ref="C143:N143"/>
    <mergeCell ref="C144:E144"/>
    <mergeCell ref="C157:N157"/>
    <mergeCell ref="C158:E158"/>
    <mergeCell ref="C159:E159"/>
    <mergeCell ref="C160:N160"/>
    <mergeCell ref="C161:N161"/>
    <mergeCell ref="C162:N162"/>
    <mergeCell ref="C151:E151"/>
    <mergeCell ref="C152:E152"/>
    <mergeCell ref="C153:E153"/>
    <mergeCell ref="C154:E154"/>
    <mergeCell ref="C155:N155"/>
    <mergeCell ref="C156:N156"/>
    <mergeCell ref="C169:E169"/>
    <mergeCell ref="C170:E170"/>
    <mergeCell ref="C171:E171"/>
    <mergeCell ref="C172:E172"/>
    <mergeCell ref="C173:E173"/>
    <mergeCell ref="C174:N174"/>
    <mergeCell ref="C163:E163"/>
    <mergeCell ref="C164:E164"/>
    <mergeCell ref="C165:E165"/>
    <mergeCell ref="C166:E166"/>
    <mergeCell ref="C167:E167"/>
    <mergeCell ref="C168:E168"/>
    <mergeCell ref="C181:E181"/>
    <mergeCell ref="C182:E182"/>
    <mergeCell ref="C183:E183"/>
    <mergeCell ref="C184:E184"/>
    <mergeCell ref="C185:E185"/>
    <mergeCell ref="C186:E186"/>
    <mergeCell ref="C175:N175"/>
    <mergeCell ref="C176:N176"/>
    <mergeCell ref="C177:E177"/>
    <mergeCell ref="C178:E178"/>
    <mergeCell ref="C179:E179"/>
    <mergeCell ref="C180:E180"/>
    <mergeCell ref="C193:E193"/>
    <mergeCell ref="C194:E194"/>
    <mergeCell ref="C195:E195"/>
    <mergeCell ref="C196:E196"/>
    <mergeCell ref="C197:E197"/>
    <mergeCell ref="C198:E198"/>
    <mergeCell ref="C187:E187"/>
    <mergeCell ref="A188:N188"/>
    <mergeCell ref="C189:E189"/>
    <mergeCell ref="C190:N190"/>
    <mergeCell ref="C191:N191"/>
    <mergeCell ref="C192:N192"/>
    <mergeCell ref="C205:N205"/>
    <mergeCell ref="C206:E206"/>
    <mergeCell ref="C209:K209"/>
    <mergeCell ref="C210:K210"/>
    <mergeCell ref="C211:K211"/>
    <mergeCell ref="C212:K212"/>
    <mergeCell ref="C199:E199"/>
    <mergeCell ref="C200:E200"/>
    <mergeCell ref="C201:E201"/>
    <mergeCell ref="C202:E202"/>
    <mergeCell ref="C203:E203"/>
    <mergeCell ref="C204:N204"/>
    <mergeCell ref="C219:K219"/>
    <mergeCell ref="C220:K220"/>
    <mergeCell ref="C221:K221"/>
    <mergeCell ref="C222:K222"/>
    <mergeCell ref="C223:K223"/>
    <mergeCell ref="C224:K224"/>
    <mergeCell ref="C213:K213"/>
    <mergeCell ref="C214:K214"/>
    <mergeCell ref="C215:K215"/>
    <mergeCell ref="C216:K216"/>
    <mergeCell ref="C217:K217"/>
    <mergeCell ref="C218:K218"/>
    <mergeCell ref="C235:L235"/>
    <mergeCell ref="C236:G236"/>
    <mergeCell ref="H236:L236"/>
    <mergeCell ref="C237:L237"/>
    <mergeCell ref="C231:K231"/>
    <mergeCell ref="C234:G234"/>
    <mergeCell ref="H234:L234"/>
    <mergeCell ref="C225:K225"/>
    <mergeCell ref="C226:K226"/>
    <mergeCell ref="C227:K227"/>
    <mergeCell ref="C228:K228"/>
    <mergeCell ref="C229:K229"/>
    <mergeCell ref="C230:K23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материалы 1,25</vt:lpstr>
      <vt:lpstr>!ЛСР РШП _23.03 корр </vt:lpstr>
      <vt:lpstr>материалы корр</vt:lpstr>
      <vt:lpstr>ЛСР РШП _23.03</vt:lpstr>
      <vt:lpstr>'!ЛСР РШП _23.03 корр '!Заголовки_для_печати</vt:lpstr>
      <vt:lpstr>'ЛСР РШП _23.03'!Заголовки_для_печати</vt:lpstr>
      <vt:lpstr>'!ЛСР РШП _23.03 корр '!Область_печати</vt:lpstr>
      <vt:lpstr>'ЛСР РШП _23.03'!Область_печати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2026-03-23T14:10:35Z</dcterms:modified>
</cp:coreProperties>
</file>