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Модернизация жд пути\!Договор\проверено\"/>
    </mc:Choice>
  </mc:AlternateContent>
  <xr:revisionPtr revIDLastSave="0" documentId="13_ncr:1_{08313708-7A2E-4196-AFC3-52E3322A01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нв номера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5" i="1" l="1"/>
  <c r="B44" i="1"/>
  <c r="E43" i="1"/>
  <c r="C43" i="1"/>
  <c r="B43" i="1"/>
  <c r="E42" i="1"/>
  <c r="C42" i="1"/>
  <c r="B42" i="1"/>
  <c r="E41" i="1"/>
  <c r="C41" i="1"/>
  <c r="B41" i="1"/>
  <c r="E40" i="1"/>
  <c r="C40" i="1"/>
  <c r="B40" i="1"/>
  <c r="E39" i="1"/>
  <c r="C39" i="1"/>
  <c r="B39" i="1"/>
  <c r="E38" i="1"/>
  <c r="C38" i="1"/>
  <c r="B38" i="1"/>
  <c r="E37" i="1"/>
  <c r="C37" i="1"/>
  <c r="B37" i="1"/>
  <c r="E36" i="1"/>
  <c r="C36" i="1"/>
  <c r="B36" i="1"/>
  <c r="C34" i="1"/>
  <c r="B34" i="1"/>
  <c r="C33" i="1"/>
  <c r="B33" i="1"/>
  <c r="C32" i="1"/>
  <c r="B32" i="1"/>
  <c r="E30" i="1"/>
  <c r="D30" i="1"/>
  <c r="C30" i="1"/>
  <c r="B30" i="1"/>
  <c r="E29" i="1"/>
  <c r="D29" i="1"/>
  <c r="C29" i="1"/>
  <c r="B29" i="1"/>
  <c r="E28" i="1"/>
  <c r="D28" i="1"/>
  <c r="C28" i="1"/>
  <c r="B28" i="1"/>
  <c r="E27" i="1"/>
  <c r="D27" i="1"/>
  <c r="C27" i="1"/>
  <c r="B27" i="1"/>
  <c r="E26" i="1"/>
  <c r="D26" i="1"/>
  <c r="C26" i="1"/>
  <c r="B26" i="1"/>
  <c r="E25" i="1"/>
  <c r="D25" i="1"/>
  <c r="C25" i="1"/>
  <c r="B25" i="1"/>
  <c r="E24" i="1"/>
  <c r="D24" i="1"/>
  <c r="C24" i="1"/>
  <c r="B24" i="1"/>
  <c r="E23" i="1"/>
  <c r="D23" i="1"/>
  <c r="C23" i="1"/>
  <c r="B23" i="1"/>
  <c r="E22" i="1"/>
  <c r="D22" i="1"/>
  <c r="C22" i="1"/>
  <c r="B22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C18" i="1"/>
  <c r="B18" i="1"/>
  <c r="E17" i="1"/>
  <c r="D17" i="1"/>
  <c r="C17" i="1"/>
  <c r="B17" i="1"/>
  <c r="E16" i="1"/>
  <c r="D16" i="1"/>
  <c r="C16" i="1"/>
  <c r="C14" i="1" s="1"/>
  <c r="B16" i="1"/>
  <c r="E15" i="1"/>
  <c r="D15" i="1"/>
  <c r="B15" i="1"/>
  <c r="C31" i="1" l="1"/>
  <c r="C35" i="1"/>
  <c r="C45" i="1"/>
  <c r="C46" i="1" s="1"/>
</calcChain>
</file>

<file path=xl/sharedStrings.xml><?xml version="1.0" encoding="utf-8"?>
<sst xmlns="http://schemas.openxmlformats.org/spreadsheetml/2006/main" count="65" uniqueCount="61">
  <si>
    <t>Модернизация и замена железнодорожного пути и стрелочных переводов  на территории АО "Коломенский завод".</t>
  </si>
  <si>
    <t>№ пп</t>
  </si>
  <si>
    <t>Наменование работ</t>
  </si>
  <si>
    <t>сумма по смете, без НДС</t>
  </si>
  <si>
    <t>наименование ОС</t>
  </si>
  <si>
    <t>инвентарный номер ОС</t>
  </si>
  <si>
    <t>Монтаж РШП, в т.ч.:</t>
  </si>
  <si>
    <t>пути железнодорожные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</si>
  <si>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</si>
  <si>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</si>
  <si>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</si>
  <si>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</si>
  <si>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</si>
  <si>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</si>
  <si>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</si>
  <si>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</si>
  <si>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</si>
  <si>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</si>
  <si>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</si>
  <si>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</si>
  <si>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</si>
  <si>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</si>
  <si>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</si>
  <si>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</si>
  <si>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Демонтажные работы СП, в т.ч.</t>
  </si>
  <si>
    <t>Стрелочные переводы</t>
  </si>
  <si>
    <t>2.1.</t>
  </si>
  <si>
    <t>2.2.</t>
  </si>
  <si>
    <t>2.3.</t>
  </si>
  <si>
    <t>Монтажные работы СП, в т.ч.</t>
  </si>
  <si>
    <t>3.1.</t>
  </si>
  <si>
    <t>Замена СП6 1/7,  левая</t>
  </si>
  <si>
    <t>3.2.</t>
  </si>
  <si>
    <t>Замена СП7 1/7,  левая</t>
  </si>
  <si>
    <t>3.3.</t>
  </si>
  <si>
    <t>Замена СП8 1/7,  левая</t>
  </si>
  <si>
    <t>3.4.</t>
  </si>
  <si>
    <t>Замена СП9 1/7,  левая</t>
  </si>
  <si>
    <t>3.5.</t>
  </si>
  <si>
    <t>Замена СП10 1/7,  левая</t>
  </si>
  <si>
    <t>3.6.</t>
  </si>
  <si>
    <t>Замена СП11 1/7,  левая</t>
  </si>
  <si>
    <t>3.7.</t>
  </si>
  <si>
    <t>Замена СП13 1/7,  левая</t>
  </si>
  <si>
    <t>3.8.</t>
  </si>
  <si>
    <t>Замена СП14 1/7,  правая</t>
  </si>
  <si>
    <t>проектно-изыскательские работы</t>
  </si>
  <si>
    <t>ИТОГО с НДС 20%</t>
  </si>
  <si>
    <t>к Договору № 5-КЗ-КИКГС от 08.09.2025г.</t>
  </si>
  <si>
    <t>СОГЛАСОВАНО</t>
  </si>
  <si>
    <t>Генеральный директор</t>
  </si>
  <si>
    <t>ООО "КиКГЕОСТРОЙ"</t>
  </si>
  <si>
    <t>______________ Ю.Ф. Кесслер</t>
  </si>
  <si>
    <t>__ _______________ 2025г.</t>
  </si>
  <si>
    <t>УТВЕРЖДАЮ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</si>
  <si>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</si>
  <si>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</si>
  <si>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</si>
  <si>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Приложение №3.2</t>
  </si>
  <si>
    <t xml:space="preserve">Ведомость разделения сметной стоимости по инвентарным номерам </t>
  </si>
  <si>
    <t>Жд путь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</si>
</sst>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3" fontId="1" fillId="0" borderId="1" xfId="0" applyNumberFormat="1" applyFont="1" applyBorder="1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43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43" fontId="0" fillId="0" borderId="0" xfId="0" applyNumberFormat="1"/>
    <xf numFmtId="0" fontId="3" fillId="0" borderId="0" xfId="0" applyFont="1"/>
    <xf numFmtId="164" fontId="0" fillId="0" borderId="0" xfId="0" applyNumberFormat="1"/>
    <xf numFmtId="0" fontId="1" fillId="0" borderId="0" xfId="0" applyFont="1" applyAlignment="1">
      <alignment horizontal="left" vertical="center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/>
    </xf>
    <xf numFmtId="43" fontId="1" fillId="2" borderId="1" xfId="0" applyNumberFormat="1" applyFont="1" applyFill="1" applyBorder="1"/>
    <xf numFmtId="43" fontId="0" fillId="2" borderId="1" xfId="0" applyNumberFormat="1" applyFill="1" applyBorder="1"/>
    <xf numFmtId="0" fontId="0" fillId="0" borderId="1" xfId="0" applyBorder="1" applyAlignment="1">
      <alignment horizontal="right" vertical="center"/>
    </xf>
    <xf numFmtId="0" fontId="5" fillId="0" borderId="0" xfId="0" applyNumberFormat="1" applyFont="1" applyFill="1" applyBorder="1" applyAlignment="1" applyProtection="1">
      <alignment horizontal="left"/>
    </xf>
    <xf numFmtId="43" fontId="0" fillId="3" borderId="1" xfId="0" applyNumberFormat="1" applyFill="1" applyBorder="1"/>
    <xf numFmtId="43" fontId="1" fillId="3" borderId="1" xfId="0" applyNumberFormat="1" applyFont="1" applyFill="1" applyBorder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filesrv-01\&#1044;&#1080;&#1088;&#1077;&#1082;&#1094;&#1080;&#1103;%20&#1087;&#1086;%20&#1101;&#1082;&#1089;&#1087;&#1083;&#1091;&#1072;&#1090;&#1072;&#1094;&#1080;&#1080;%20&#1080;%20&#1073;&#1077;&#1079;&#1086;&#1087;&#1072;&#1089;&#1085;&#1086;&#1089;&#1090;&#1080;%20&#1087;&#1088;&#1086;&#1080;&#1079;&#1074;&#1086;&#1076;&#1089;&#1090;&#1074;&#1077;&#1085;&#1085;&#1086;&#1081;\&#1055;&#1056;&#1054;&#1045;&#1050;&#1058;&#1067;\&#1050;&#1054;&#1051;&#1054;&#1052;&#1053;&#1040;%20&#1058;&#1052;&#1061;\&#1055;&#1059;&#1058;&#1048;%20&#1048;%20&#1057;&#1058;&#1056;&#1045;&#1051;&#1050;&#1048;%20&#1051;&#1057;&#1062;\&#1050;&#1086;&#1087;&#1080;&#1103;%20&#1042;&#1044;&#1062;_&#1079;&#1072;&#1084;&#1077;&#1085;&#1072;_&#1089;&#1090;&#1088;.&#1087;&#1077;&#1088;&#1077;&#1074;&#1086;&#1076;&#1086;&#1074;_&#1080;_&#1087;&#1091;&#1090;&#1080;_&#1051;&#1057;&#1062;_15.05.25_&#1074;&#1093;&#1086;&#1076;_&#1074;&#1099;&#1093;&#1086;&#1076;_&#1072;&#1085;&#1072;&#1083;&#1080;&#1079;_&#1076;&#1088;&#1086;&#1073;&#1083;&#1077;&#1085;&#1080;&#1103;_12.06.25_&#1094;&#1077;&#1085;&#1072;_&#1086;&#1090;_08.07.25(1)%20&#1050;&#1054;&#1053;&#1050;&#1059;&#1056;&#1057;.xlsx?B1E12899" TargetMode="External"/><Relationship Id="rId1" Type="http://schemas.openxmlformats.org/officeDocument/2006/relationships/externalLinkPath" Target="file:///\\B1E12899\&#1050;&#1086;&#1087;&#1080;&#1103;%20&#1042;&#1044;&#1062;_&#1079;&#1072;&#1084;&#1077;&#1085;&#1072;_&#1089;&#1090;&#1088;.&#1087;&#1077;&#1088;&#1077;&#1074;&#1086;&#1076;&#1086;&#1074;_&#1080;_&#1087;&#1091;&#1090;&#1080;_&#1051;&#1057;&#1062;_15.05.25_&#1074;&#1093;&#1086;&#1076;_&#1074;&#1099;&#1093;&#1086;&#1076;_&#1072;&#1085;&#1072;&#1083;&#1080;&#1079;_&#1076;&#1088;&#1086;&#1073;&#1083;&#1077;&#1085;&#1080;&#1103;_12.06.25_&#1094;&#1077;&#1085;&#1072;_&#1086;&#1090;_08.07.25(1)%20&#1050;&#1054;&#1053;&#1050;&#1059;&#1056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МР+мат пред "/>
      <sheetName val="СМР+мат 11.04"/>
      <sheetName val="ЭЭ"/>
      <sheetName val="сводник"/>
      <sheetName val="Лист2"/>
      <sheetName val="Инв номера"/>
      <sheetName val="сводник out"/>
      <sheetName val="СМР+мат 11.04 (2)"/>
      <sheetName val="КиКсебес"/>
      <sheetName val="КиК выручка"/>
      <sheetName val="график фин"/>
      <sheetName val="мехК"/>
      <sheetName val="МСИ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4">
          <cell r="E34">
            <v>28761378.48</v>
          </cell>
        </row>
        <row r="35">
          <cell r="A35" t="str">
            <v>монтаж РШП от СП14 до переезда №9 (тупик)</v>
          </cell>
          <cell r="F35">
            <v>410900560</v>
          </cell>
          <cell r="G35" t="str">
            <v>Ж/д путь №15 (вагон-лаборатория)</v>
          </cell>
        </row>
        <row r="36">
          <cell r="A36" t="str">
            <v>монтаж РШП от СП14 до цеха (путь №14)</v>
          </cell>
          <cell r="E36">
            <v>2493611.5099999998</v>
          </cell>
          <cell r="F36">
            <v>410110560</v>
          </cell>
          <cell r="G36" t="str">
            <v>Ж/д путь №14 (ЛС весы)</v>
          </cell>
        </row>
        <row r="37">
          <cell r="A37" t="str">
            <v>монтаж РШП от СП13 до цеха (путь №13)</v>
          </cell>
          <cell r="E37">
            <v>2784101.44</v>
          </cell>
          <cell r="F37">
            <v>410800560</v>
          </cell>
          <cell r="G37" t="str">
            <v>Ж/д путь № 13 (электростенд)</v>
          </cell>
        </row>
        <row r="38">
          <cell r="A38" t="str">
            <v>монтаж РШП от СП12 до тупика (путь №12)</v>
          </cell>
          <cell r="E38">
            <v>3252911.91</v>
          </cell>
          <cell r="F38">
            <v>410000560</v>
          </cell>
          <cell r="G38" t="str">
            <v>Ж/д путь 12 (реостат ТЭП-70))</v>
          </cell>
        </row>
        <row r="39">
          <cell r="A39" t="str">
            <v>монтаж РШП от СП 11 до СП12 (хвосты СП11)</v>
          </cell>
          <cell r="E39">
            <v>391154.75</v>
          </cell>
          <cell r="F39">
            <v>410009965</v>
          </cell>
          <cell r="G39" t="str">
            <v>Ж/д путь 11 (ЛС электрифицированный)</v>
          </cell>
        </row>
        <row r="40">
          <cell r="A40" t="str">
            <v>монтаж РШП от СП 11 до СП13 (хвосты СП11)</v>
          </cell>
          <cell r="E40">
            <v>155311.44</v>
          </cell>
          <cell r="F40">
            <v>410800560</v>
          </cell>
          <cell r="G40" t="str">
            <v>Ж/д путь № 13 (электростенд)</v>
          </cell>
        </row>
        <row r="41">
          <cell r="A41" t="str">
            <v>монтаж РШП от СП 9 до СП11 (хвосты СП11)</v>
          </cell>
          <cell r="E41">
            <v>172568.27</v>
          </cell>
          <cell r="F41">
            <v>410009965</v>
          </cell>
          <cell r="G41" t="str">
            <v>Ж/д путь 11 (ЛС электрифицированный)</v>
          </cell>
        </row>
        <row r="42">
          <cell r="A42" t="str">
            <v>монтаж РШП от СП6 до СП9 (хвосты СП6)</v>
          </cell>
          <cell r="E42">
            <v>181120.56</v>
          </cell>
          <cell r="F42">
            <v>410600560</v>
          </cell>
          <cell r="G42" t="str">
            <v>Ж/д путь №9 (ЛС правый сдаточный)</v>
          </cell>
        </row>
        <row r="43">
          <cell r="A43" t="str">
            <v>монтаж РШП от СП6 до СП7 (хвосты СП6)</v>
          </cell>
          <cell r="E43">
            <v>759300.39</v>
          </cell>
          <cell r="F43">
            <v>410300560</v>
          </cell>
          <cell r="G43" t="str">
            <v>Ж/д путь №6 (ЛС правая сборка)</v>
          </cell>
        </row>
        <row r="44">
          <cell r="A44" t="str">
            <v>монтаж РШП от СП2 до СП6 (хвосты СП6)</v>
          </cell>
          <cell r="E44">
            <v>396907.02</v>
          </cell>
          <cell r="F44">
            <v>410100655</v>
          </cell>
          <cell r="G44" t="str">
            <v>Жд путь №1</v>
          </cell>
        </row>
        <row r="45">
          <cell r="A45" t="str">
            <v xml:space="preserve">монтаж РШП от СП7 до СП8 </v>
          </cell>
          <cell r="E45">
            <v>612617.36</v>
          </cell>
          <cell r="F45">
            <v>410300560</v>
          </cell>
          <cell r="G45" t="str">
            <v>Ж/д путь №6 (ЛС правая сборка)</v>
          </cell>
        </row>
        <row r="46">
          <cell r="A46" t="str">
            <v>монтаж РШП от СП7 до цеха (путь 7)</v>
          </cell>
          <cell r="E46">
            <v>3971946.37</v>
          </cell>
          <cell r="F46">
            <v>410500560</v>
          </cell>
          <cell r="G46" t="str">
            <v>Ж/д путь №7 ( ЛС левая сборка)</v>
          </cell>
        </row>
        <row r="47">
          <cell r="A47" t="str">
            <v>монтаж РШП от СП8 до цеха (путь 8)</v>
          </cell>
          <cell r="E47">
            <v>2841624.19</v>
          </cell>
          <cell r="F47">
            <v>410400560</v>
          </cell>
          <cell r="G47" t="str">
            <v>Ж/д путь №8 (средняя сборка)</v>
          </cell>
        </row>
        <row r="48">
          <cell r="A48" t="str">
            <v>монтаж РШП от СП8 до цеха (путь 6)</v>
          </cell>
          <cell r="E48">
            <v>2775473.02</v>
          </cell>
          <cell r="F48">
            <v>410300560</v>
          </cell>
          <cell r="G48" t="str">
            <v>Ж/д путь №6 (ЛС правая сборка)</v>
          </cell>
        </row>
        <row r="49">
          <cell r="A49" t="str">
            <v>монтаж РШП от СП10 до цеха (путь 10)</v>
          </cell>
          <cell r="E49">
            <v>1164035.83</v>
          </cell>
          <cell r="F49">
            <v>410700560</v>
          </cell>
          <cell r="G49" t="str">
            <v>Ж/д путь №10 (ЛС левый сдаточный)</v>
          </cell>
        </row>
        <row r="50">
          <cell r="A50" t="str">
            <v>монтаж РШП от СП10 до цеха (путь 9)</v>
          </cell>
          <cell r="E50">
            <v>3351576.73</v>
          </cell>
          <cell r="F50">
            <v>410600560</v>
          </cell>
          <cell r="G50" t="str">
            <v>Ж/д путь №9 (ЛС правый сдаточный)</v>
          </cell>
        </row>
        <row r="53">
          <cell r="A53" t="str">
            <v>Демонтаж СП б/н 1/6,  правая</v>
          </cell>
          <cell r="E53">
            <v>47767.38</v>
          </cell>
        </row>
        <row r="54">
          <cell r="A54" t="str">
            <v>Демонтаж СП3 1/6,  правая</v>
          </cell>
          <cell r="E54">
            <v>47767.38</v>
          </cell>
        </row>
        <row r="55">
          <cell r="A55" t="str">
            <v>Демонтаж СП15 1/9,  правая</v>
          </cell>
          <cell r="E55">
            <v>48368.25</v>
          </cell>
        </row>
        <row r="57">
          <cell r="A57" t="str">
            <v>Замена СП6 1/7,  левая</v>
          </cell>
          <cell r="E57">
            <v>6156045.7000000002</v>
          </cell>
          <cell r="F57">
            <v>410200566</v>
          </cell>
        </row>
        <row r="58">
          <cell r="A58" t="str">
            <v>Замена СП7 1/7,  левая</v>
          </cell>
          <cell r="E58">
            <v>6135867.2800000003</v>
          </cell>
          <cell r="F58">
            <v>410300566</v>
          </cell>
        </row>
        <row r="59">
          <cell r="A59" t="str">
            <v>Замена СП8 1/7,  левая</v>
          </cell>
          <cell r="E59">
            <v>6123104.1200000001</v>
          </cell>
          <cell r="F59">
            <v>410400566</v>
          </cell>
        </row>
        <row r="60">
          <cell r="A60" t="str">
            <v>Замена СП9 1/7,  левая</v>
          </cell>
          <cell r="E60">
            <v>6118778.5599999996</v>
          </cell>
          <cell r="F60">
            <v>410500566</v>
          </cell>
        </row>
        <row r="61">
          <cell r="A61" t="str">
            <v>Замена СП10 1/7,  левая</v>
          </cell>
          <cell r="E61">
            <v>6140005.1399999997</v>
          </cell>
          <cell r="F61">
            <v>410600566</v>
          </cell>
        </row>
        <row r="62">
          <cell r="A62" t="str">
            <v>Замена СП11 1/7,  левая</v>
          </cell>
          <cell r="E62">
            <v>6114683.7599999998</v>
          </cell>
          <cell r="F62">
            <v>410700566</v>
          </cell>
        </row>
        <row r="63">
          <cell r="A63" t="str">
            <v>Замена СП13 1/7,  левая</v>
          </cell>
          <cell r="E63">
            <v>6114082.1299999999</v>
          </cell>
          <cell r="F63">
            <v>410900566</v>
          </cell>
        </row>
        <row r="64">
          <cell r="A64" t="str">
            <v>Замена СП14 1/7,  правая</v>
          </cell>
          <cell r="E64">
            <v>6118772.8499999996</v>
          </cell>
          <cell r="F64">
            <v>410110566</v>
          </cell>
        </row>
        <row r="65">
          <cell r="A65" t="str">
            <v>ПИР</v>
          </cell>
        </row>
        <row r="66">
          <cell r="A66" t="str">
            <v>ИТОГО без НДС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topLeftCell="A29" zoomScale="130" zoomScaleNormal="130" workbookViewId="0">
      <selection activeCell="C46" sqref="C46"/>
    </sheetView>
  </sheetViews>
  <sheetFormatPr defaultRowHeight="15" x14ac:dyDescent="0.25"/>
  <cols>
    <col min="1" max="1" width="9" style="1"/>
    <col min="2" max="2" width="35.140625" bestFit="1" customWidth="1"/>
    <col min="3" max="3" width="16.5703125" customWidth="1"/>
    <col min="4" max="4" width="37.42578125" customWidth="1"/>
    <col min="5" max="5" width="15.28515625" customWidth="1"/>
    <col min="6" max="6" width="16.5703125" customWidth="1"/>
    <col min="7" max="7" width="13.7109375" customWidth="1"/>
  </cols>
  <sheetData>
    <row r="1" spans="1:6" x14ac:dyDescent="0.25">
      <c r="D1" s="18" t="s">
        <v>58</v>
      </c>
    </row>
    <row r="2" spans="1:6" x14ac:dyDescent="0.25">
      <c r="D2" s="24" t="s">
        <v>48</v>
      </c>
      <c r="E2" s="24"/>
    </row>
    <row r="3" spans="1:6" x14ac:dyDescent="0.25">
      <c r="D3" s="20"/>
      <c r="E3" s="20"/>
    </row>
    <row r="4" spans="1:6" x14ac:dyDescent="0.25">
      <c r="A4" s="19" t="s">
        <v>49</v>
      </c>
      <c r="B4" s="18"/>
      <c r="D4" s="18" t="s">
        <v>54</v>
      </c>
      <c r="E4" s="18"/>
      <c r="F4" s="18"/>
    </row>
    <row r="5" spans="1:6" x14ac:dyDescent="0.25">
      <c r="A5" s="19" t="s">
        <v>50</v>
      </c>
      <c r="B5" s="18"/>
      <c r="D5" s="18" t="s">
        <v>55</v>
      </c>
      <c r="E5" s="18"/>
      <c r="F5" s="18"/>
    </row>
    <row r="6" spans="1:6" x14ac:dyDescent="0.25">
      <c r="A6" s="19" t="s">
        <v>51</v>
      </c>
      <c r="B6" s="18"/>
      <c r="D6" s="18" t="s">
        <v>56</v>
      </c>
      <c r="E6" s="18"/>
      <c r="F6" s="18"/>
    </row>
    <row r="7" spans="1:6" x14ac:dyDescent="0.25">
      <c r="A7" s="19" t="s">
        <v>52</v>
      </c>
      <c r="B7" s="18"/>
      <c r="D7" s="18" t="s">
        <v>57</v>
      </c>
      <c r="E7" s="18"/>
      <c r="F7" s="18"/>
    </row>
    <row r="8" spans="1:6" x14ac:dyDescent="0.25">
      <c r="A8" s="19" t="s">
        <v>53</v>
      </c>
      <c r="B8" s="18"/>
      <c r="D8" s="18" t="s">
        <v>53</v>
      </c>
      <c r="E8" s="18"/>
      <c r="F8" s="18"/>
    </row>
    <row r="9" spans="1:6" x14ac:dyDescent="0.25">
      <c r="D9" s="18"/>
      <c r="E9" s="18"/>
      <c r="F9" s="18"/>
    </row>
    <row r="10" spans="1:6" x14ac:dyDescent="0.25">
      <c r="A10" s="17" t="s">
        <v>59</v>
      </c>
      <c r="B10" s="7"/>
      <c r="C10" s="7"/>
      <c r="D10" s="7"/>
      <c r="E10" s="7"/>
    </row>
    <row r="11" spans="1:6" x14ac:dyDescent="0.25">
      <c r="A11" s="17" t="s">
        <v>0</v>
      </c>
      <c r="B11" s="7"/>
      <c r="C11" s="7"/>
      <c r="D11" s="7"/>
      <c r="E11" s="7"/>
    </row>
    <row r="13" spans="1:6" s="3" customFormat="1" ht="56.25" x14ac:dyDescent="0.25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</row>
    <row r="14" spans="1:6" s="7" customFormat="1" x14ac:dyDescent="0.25">
      <c r="A14" s="4">
        <v>1</v>
      </c>
      <c r="B14" s="5" t="s">
        <v>6</v>
      </c>
      <c r="C14" s="21">
        <f>SUM(C15:C30)</f>
        <v>28689327.91</v>
      </c>
      <c r="D14" s="5" t="s">
        <v>7</v>
      </c>
      <c r="E14" s="5"/>
      <c r="F14" s="15"/>
    </row>
    <row r="15" spans="1:6" ht="30" x14ac:dyDescent="0.25">
      <c r="A15" s="8" t="s">
        <v>8</v>
      </c>
      <c r="B15" s="9" t="str">
        <f>[1]Лист2!A35</f>
        <v>монтаж РШП от СП14 до переезда №9 (тупик)</v>
      </c>
      <c r="C15" s="22">
        <v>3385067.12</v>
      </c>
      <c r="D15" s="11" t="str">
        <f>[1]Лист2!G35</f>
        <v>Ж/д путь №15 (вагон-лаборатория)</v>
      </c>
      <c r="E15" s="11">
        <f>[1]Лист2!F35</f>
        <v>410900560</v>
      </c>
      <c r="F15" s="15"/>
    </row>
    <row r="16" spans="1:6" ht="30" x14ac:dyDescent="0.25">
      <c r="A16" s="8" t="s">
        <v>9</v>
      </c>
      <c r="B16" s="9" t="str">
        <f>[1]Лист2!A36</f>
        <v>монтаж РШП от СП14 до цеха (путь №14)</v>
      </c>
      <c r="C16" s="10">
        <f>[1]Лист2!E36</f>
        <v>2493611.5099999998</v>
      </c>
      <c r="D16" s="11" t="str">
        <f>[1]Лист2!G36</f>
        <v>Ж/д путь №14 (ЛС весы)</v>
      </c>
      <c r="E16" s="11">
        <f>[1]Лист2!F36</f>
        <v>410110560</v>
      </c>
    </row>
    <row r="17" spans="1:5" ht="30" x14ac:dyDescent="0.25">
      <c r="A17" s="8" t="s">
        <v>10</v>
      </c>
      <c r="B17" s="9" t="str">
        <f>[1]Лист2!A37</f>
        <v>монтаж РШП от СП13 до цеха (путь №13)</v>
      </c>
      <c r="C17" s="10">
        <f>[1]Лист2!E37</f>
        <v>2784101.44</v>
      </c>
      <c r="D17" s="11" t="str">
        <f>[1]Лист2!G37</f>
        <v>Ж/д путь № 13 (электростенд)</v>
      </c>
      <c r="E17" s="11">
        <f>[1]Лист2!F37</f>
        <v>410800560</v>
      </c>
    </row>
    <row r="18" spans="1:5" ht="30" x14ac:dyDescent="0.25">
      <c r="A18" s="8" t="s">
        <v>11</v>
      </c>
      <c r="B18" s="9" t="str">
        <f>[1]Лист2!A38</f>
        <v>монтаж РШП от СП12 до тупика (путь №12)</v>
      </c>
      <c r="C18" s="10">
        <f>[1]Лист2!E38</f>
        <v>3252911.91</v>
      </c>
      <c r="D18" s="11" t="str">
        <f>[1]Лист2!G38</f>
        <v>Ж/д путь 12 (реостат ТЭП-70))</v>
      </c>
      <c r="E18" s="11">
        <f>[1]Лист2!F38</f>
        <v>410000560</v>
      </c>
    </row>
    <row r="19" spans="1:5" ht="30" x14ac:dyDescent="0.25">
      <c r="A19" s="8" t="s">
        <v>12</v>
      </c>
      <c r="B19" s="9" t="str">
        <f>[1]Лист2!A39</f>
        <v>монтаж РШП от СП 11 до СП12 (хвосты СП11)</v>
      </c>
      <c r="C19" s="10">
        <f>[1]Лист2!E39</f>
        <v>391154.75</v>
      </c>
      <c r="D19" s="11" t="str">
        <f>[1]Лист2!G39</f>
        <v>Ж/д путь 11 (ЛС электрифицированный)</v>
      </c>
      <c r="E19" s="11">
        <f>[1]Лист2!F39</f>
        <v>410009965</v>
      </c>
    </row>
    <row r="20" spans="1:5" ht="30" x14ac:dyDescent="0.25">
      <c r="A20" s="8" t="s">
        <v>13</v>
      </c>
      <c r="B20" s="9" t="str">
        <f>[1]Лист2!A40</f>
        <v>монтаж РШП от СП 11 до СП13 (хвосты СП11)</v>
      </c>
      <c r="C20" s="10">
        <f>[1]Лист2!E40</f>
        <v>155311.44</v>
      </c>
      <c r="D20" s="11" t="str">
        <f>[1]Лист2!G40</f>
        <v>Ж/д путь № 13 (электростенд)</v>
      </c>
      <c r="E20" s="11">
        <f>[1]Лист2!F40</f>
        <v>410800560</v>
      </c>
    </row>
    <row r="21" spans="1:5" ht="30" x14ac:dyDescent="0.25">
      <c r="A21" s="8" t="s">
        <v>14</v>
      </c>
      <c r="B21" s="9" t="str">
        <f>[1]Лист2!A41</f>
        <v>монтаж РШП от СП 9 до СП11 (хвосты СП11)</v>
      </c>
      <c r="C21" s="10">
        <f>[1]Лист2!E41</f>
        <v>172568.27</v>
      </c>
      <c r="D21" s="11" t="str">
        <f>[1]Лист2!G41</f>
        <v>Ж/д путь 11 (ЛС электрифицированный)</v>
      </c>
      <c r="E21" s="11">
        <f>[1]Лист2!F41</f>
        <v>410009965</v>
      </c>
    </row>
    <row r="22" spans="1:5" ht="30" x14ac:dyDescent="0.25">
      <c r="A22" s="8" t="s">
        <v>15</v>
      </c>
      <c r="B22" s="9" t="str">
        <f>[1]Лист2!A42</f>
        <v>монтаж РШП от СП6 до СП9 (хвосты СП6)</v>
      </c>
      <c r="C22" s="10">
        <f>[1]Лист2!E42</f>
        <v>181120.56</v>
      </c>
      <c r="D22" s="11" t="str">
        <f>[1]Лист2!G42</f>
        <v>Ж/д путь №9 (ЛС правый сдаточный)</v>
      </c>
      <c r="E22" s="11">
        <f>[1]Лист2!F42</f>
        <v>410600560</v>
      </c>
    </row>
    <row r="23" spans="1:5" ht="30" x14ac:dyDescent="0.25">
      <c r="A23" s="8" t="s">
        <v>16</v>
      </c>
      <c r="B23" s="9" t="str">
        <f>[1]Лист2!A43</f>
        <v>монтаж РШП от СП6 до СП7 (хвосты СП6)</v>
      </c>
      <c r="C23" s="10">
        <f>[1]Лист2!E43</f>
        <v>759300.39</v>
      </c>
      <c r="D23" s="11" t="str">
        <f>[1]Лист2!G43</f>
        <v>Ж/д путь №6 (ЛС правая сборка)</v>
      </c>
      <c r="E23" s="11">
        <f>[1]Лист2!F43</f>
        <v>410300560</v>
      </c>
    </row>
    <row r="24" spans="1:5" ht="30" x14ac:dyDescent="0.25">
      <c r="A24" s="8" t="s">
        <v>17</v>
      </c>
      <c r="B24" s="9" t="str">
        <f>[1]Лист2!A44</f>
        <v>монтаж РШП от СП2 до СП6 (хвосты СП6)</v>
      </c>
      <c r="C24" s="10">
        <f>[1]Лист2!E44</f>
        <v>396907.02</v>
      </c>
      <c r="D24" s="11" t="str">
        <f>[1]Лист2!G44</f>
        <v>Жд путь №1</v>
      </c>
      <c r="E24" s="11">
        <f>[1]Лист2!F44</f>
        <v>410100655</v>
      </c>
    </row>
    <row r="25" spans="1:5" x14ac:dyDescent="0.25">
      <c r="A25" s="8" t="s">
        <v>18</v>
      </c>
      <c r="B25" s="9" t="str">
        <f>[1]Лист2!A45</f>
        <v xml:space="preserve">монтаж РШП от СП7 до СП8 </v>
      </c>
      <c r="C25" s="10">
        <f>[1]Лист2!E45</f>
        <v>612617.36</v>
      </c>
      <c r="D25" s="11" t="str">
        <f>[1]Лист2!G45</f>
        <v>Ж/д путь №6 (ЛС правая сборка)</v>
      </c>
      <c r="E25" s="11">
        <f>[1]Лист2!F45</f>
        <v>410300560</v>
      </c>
    </row>
    <row r="26" spans="1:5" x14ac:dyDescent="0.25">
      <c r="A26" s="8" t="s">
        <v>19</v>
      </c>
      <c r="B26" s="9" t="str">
        <f>[1]Лист2!A46</f>
        <v>монтаж РШП от СП7 до цеха (путь 7)</v>
      </c>
      <c r="C26" s="10">
        <f>[1]Лист2!E46</f>
        <v>3971946.37</v>
      </c>
      <c r="D26" s="11" t="str">
        <f>[1]Лист2!G46</f>
        <v>Ж/д путь №7 ( ЛС левая сборка)</v>
      </c>
      <c r="E26" s="11">
        <f>[1]Лист2!F46</f>
        <v>410500560</v>
      </c>
    </row>
    <row r="27" spans="1:5" x14ac:dyDescent="0.25">
      <c r="A27" s="8" t="s">
        <v>20</v>
      </c>
      <c r="B27" s="9" t="str">
        <f>[1]Лист2!A47</f>
        <v>монтаж РШП от СП8 до цеха (путь 8)</v>
      </c>
      <c r="C27" s="10">
        <f>[1]Лист2!E47</f>
        <v>2841624.19</v>
      </c>
      <c r="D27" s="11" t="str">
        <f>[1]Лист2!G47</f>
        <v>Ж/д путь №8 (средняя сборка)</v>
      </c>
      <c r="E27" s="11">
        <f>[1]Лист2!F47</f>
        <v>410400560</v>
      </c>
    </row>
    <row r="28" spans="1:5" x14ac:dyDescent="0.25">
      <c r="A28" s="8" t="s">
        <v>21</v>
      </c>
      <c r="B28" s="9" t="str">
        <f>[1]Лист2!A48</f>
        <v>монтаж РШП от СП8 до цеха (путь 6)</v>
      </c>
      <c r="C28" s="10">
        <f>[1]Лист2!E48</f>
        <v>2775473.02</v>
      </c>
      <c r="D28" s="11" t="str">
        <f>[1]Лист2!G48</f>
        <v>Ж/д путь №6 (ЛС правая сборка)</v>
      </c>
      <c r="E28" s="11">
        <f>[1]Лист2!F48</f>
        <v>410300560</v>
      </c>
    </row>
    <row r="29" spans="1:5" ht="30" x14ac:dyDescent="0.25">
      <c r="A29" s="8" t="s">
        <v>22</v>
      </c>
      <c r="B29" s="9" t="str">
        <f>[1]Лист2!A49</f>
        <v>монтаж РШП от СП10 до цеха (путь 10)</v>
      </c>
      <c r="C29" s="10">
        <f>[1]Лист2!E49</f>
        <v>1164035.83</v>
      </c>
      <c r="D29" s="11" t="str">
        <f>[1]Лист2!G49</f>
        <v>Ж/д путь №10 (ЛС левый сдаточный)</v>
      </c>
      <c r="E29" s="11">
        <f>[1]Лист2!F49</f>
        <v>410700560</v>
      </c>
    </row>
    <row r="30" spans="1:5" ht="30" x14ac:dyDescent="0.25">
      <c r="A30" s="8" t="s">
        <v>23</v>
      </c>
      <c r="B30" s="9" t="str">
        <f>[1]Лист2!A50</f>
        <v>монтаж РШП от СП10 до цеха (путь 9)</v>
      </c>
      <c r="C30" s="10">
        <f>[1]Лист2!E50</f>
        <v>3351576.73</v>
      </c>
      <c r="D30" s="11" t="str">
        <f>[1]Лист2!G50</f>
        <v>Ж/д путь №9 (ЛС правый сдаточный)</v>
      </c>
      <c r="E30" s="11">
        <f>[1]Лист2!F50</f>
        <v>410600560</v>
      </c>
    </row>
    <row r="31" spans="1:5" s="7" customFormat="1" x14ac:dyDescent="0.25">
      <c r="A31" s="4">
        <v>2</v>
      </c>
      <c r="B31" s="12" t="s">
        <v>24</v>
      </c>
      <c r="C31" s="6">
        <f>SUM(C32:C34)</f>
        <v>143903.01</v>
      </c>
      <c r="D31" s="5" t="s">
        <v>25</v>
      </c>
      <c r="E31" s="5"/>
    </row>
    <row r="32" spans="1:5" x14ac:dyDescent="0.25">
      <c r="A32" s="8" t="s">
        <v>26</v>
      </c>
      <c r="B32" s="9" t="str">
        <f>[1]Лист2!A53</f>
        <v>Демонтаж СП б/н 1/6,  правая</v>
      </c>
      <c r="C32" s="25">
        <f>[1]Лист2!E53</f>
        <v>47767.38</v>
      </c>
      <c r="D32" s="11" t="s">
        <v>60</v>
      </c>
      <c r="E32" s="23">
        <v>410100655</v>
      </c>
    </row>
    <row r="33" spans="1:6" x14ac:dyDescent="0.25">
      <c r="A33" s="8" t="s">
        <v>27</v>
      </c>
      <c r="B33" s="9" t="str">
        <f>[1]Лист2!A54</f>
        <v>Демонтаж СП3 1/6,  правая</v>
      </c>
      <c r="C33" s="25">
        <f>[1]Лист2!E54</f>
        <v>47767.38</v>
      </c>
      <c r="D33" s="11" t="s">
        <v>60</v>
      </c>
      <c r="E33" s="23">
        <v>410100655</v>
      </c>
    </row>
    <row r="34" spans="1:6" x14ac:dyDescent="0.25">
      <c r="A34" s="8" t="s">
        <v>28</v>
      </c>
      <c r="B34" s="9" t="str">
        <f>[1]Лист2!A55</f>
        <v>Демонтаж СП15 1/9,  правая</v>
      </c>
      <c r="C34" s="25">
        <f>[1]Лист2!E55</f>
        <v>48368.25</v>
      </c>
      <c r="D34" s="11" t="s">
        <v>60</v>
      </c>
      <c r="E34" s="23">
        <v>410100655</v>
      </c>
    </row>
    <row r="35" spans="1:6" s="7" customFormat="1" x14ac:dyDescent="0.25">
      <c r="A35" s="4">
        <v>3</v>
      </c>
      <c r="B35" s="12" t="s">
        <v>29</v>
      </c>
      <c r="C35" s="6">
        <f>SUM(C36:C43)</f>
        <v>49021339.540000007</v>
      </c>
      <c r="D35" s="5" t="s">
        <v>25</v>
      </c>
      <c r="E35" s="5"/>
    </row>
    <row r="36" spans="1:6" x14ac:dyDescent="0.25">
      <c r="A36" s="8" t="s">
        <v>30</v>
      </c>
      <c r="B36" s="9" t="str">
        <f>[1]Лист2!A57</f>
        <v>Замена СП6 1/7,  левая</v>
      </c>
      <c r="C36" s="25">
        <f>[1]Лист2!E57</f>
        <v>6156045.7000000002</v>
      </c>
      <c r="D36" s="11" t="s">
        <v>31</v>
      </c>
      <c r="E36" s="11">
        <f>[1]Лист2!F57</f>
        <v>410200566</v>
      </c>
    </row>
    <row r="37" spans="1:6" x14ac:dyDescent="0.25">
      <c r="A37" s="8" t="s">
        <v>32</v>
      </c>
      <c r="B37" s="9" t="str">
        <f>[1]Лист2!A58</f>
        <v>Замена СП7 1/7,  левая</v>
      </c>
      <c r="C37" s="25">
        <f>[1]Лист2!E58</f>
        <v>6135867.2800000003</v>
      </c>
      <c r="D37" s="11" t="s">
        <v>33</v>
      </c>
      <c r="E37" s="11">
        <f>[1]Лист2!F58</f>
        <v>410300566</v>
      </c>
    </row>
    <row r="38" spans="1:6" x14ac:dyDescent="0.25">
      <c r="A38" s="8" t="s">
        <v>34</v>
      </c>
      <c r="B38" s="9" t="str">
        <f>[1]Лист2!A59</f>
        <v>Замена СП8 1/7,  левая</v>
      </c>
      <c r="C38" s="25">
        <f>[1]Лист2!E59</f>
        <v>6123104.1200000001</v>
      </c>
      <c r="D38" s="11" t="s">
        <v>35</v>
      </c>
      <c r="E38" s="11">
        <f>[1]Лист2!F59</f>
        <v>410400566</v>
      </c>
    </row>
    <row r="39" spans="1:6" x14ac:dyDescent="0.25">
      <c r="A39" s="8" t="s">
        <v>36</v>
      </c>
      <c r="B39" s="9" t="str">
        <f>[1]Лист2!A60</f>
        <v>Замена СП9 1/7,  левая</v>
      </c>
      <c r="C39" s="25">
        <f>[1]Лист2!E60</f>
        <v>6118778.5599999996</v>
      </c>
      <c r="D39" s="11" t="s">
        <v>37</v>
      </c>
      <c r="E39" s="11">
        <f>[1]Лист2!F60</f>
        <v>410500566</v>
      </c>
    </row>
    <row r="40" spans="1:6" x14ac:dyDescent="0.25">
      <c r="A40" s="8" t="s">
        <v>38</v>
      </c>
      <c r="B40" s="9" t="str">
        <f>[1]Лист2!A61</f>
        <v>Замена СП10 1/7,  левая</v>
      </c>
      <c r="C40" s="25">
        <f>[1]Лист2!E61</f>
        <v>6140005.1399999997</v>
      </c>
      <c r="D40" s="11" t="s">
        <v>39</v>
      </c>
      <c r="E40" s="11">
        <f>[1]Лист2!F61</f>
        <v>410600566</v>
      </c>
    </row>
    <row r="41" spans="1:6" x14ac:dyDescent="0.25">
      <c r="A41" s="8" t="s">
        <v>40</v>
      </c>
      <c r="B41" s="9" t="str">
        <f>[1]Лист2!A62</f>
        <v>Замена СП11 1/7,  левая</v>
      </c>
      <c r="C41" s="25">
        <f>[1]Лист2!E62</f>
        <v>6114683.7599999998</v>
      </c>
      <c r="D41" s="11" t="s">
        <v>41</v>
      </c>
      <c r="E41" s="11">
        <f>[1]Лист2!F62</f>
        <v>410700566</v>
      </c>
    </row>
    <row r="42" spans="1:6" x14ac:dyDescent="0.25">
      <c r="A42" s="8" t="s">
        <v>42</v>
      </c>
      <c r="B42" s="9" t="str">
        <f>[1]Лист2!A63</f>
        <v>Замена СП13 1/7,  левая</v>
      </c>
      <c r="C42" s="25">
        <f>[1]Лист2!E63</f>
        <v>6114082.1299999999</v>
      </c>
      <c r="D42" s="11" t="s">
        <v>43</v>
      </c>
      <c r="E42" s="11">
        <f>[1]Лист2!F63</f>
        <v>410900566</v>
      </c>
    </row>
    <row r="43" spans="1:6" x14ac:dyDescent="0.25">
      <c r="A43" s="8" t="s">
        <v>44</v>
      </c>
      <c r="B43" s="9" t="str">
        <f>[1]Лист2!A64</f>
        <v>Замена СП14 1/7,  правая</v>
      </c>
      <c r="C43" s="25">
        <f>[1]Лист2!E64</f>
        <v>6118772.8499999996</v>
      </c>
      <c r="D43" s="11" t="s">
        <v>45</v>
      </c>
      <c r="E43" s="11">
        <f>[1]Лист2!F64</f>
        <v>410110566</v>
      </c>
    </row>
    <row r="44" spans="1:6" s="7" customFormat="1" x14ac:dyDescent="0.25">
      <c r="A44" s="4">
        <v>4</v>
      </c>
      <c r="B44" s="12" t="str">
        <f>[1]Лист2!A65</f>
        <v>ПИР</v>
      </c>
      <c r="C44" s="26">
        <v>399337.44840000005</v>
      </c>
      <c r="D44" s="5" t="s">
        <v>46</v>
      </c>
      <c r="E44" s="5"/>
      <c r="F44" s="15"/>
    </row>
    <row r="45" spans="1:6" s="7" customFormat="1" x14ac:dyDescent="0.25">
      <c r="A45" s="4">
        <v>5</v>
      </c>
      <c r="B45" s="12" t="str">
        <f>[1]Лист2!A66</f>
        <v>ИТОГО без НДС</v>
      </c>
      <c r="C45" s="21">
        <f>SUM(C14,C31,C35,C44)</f>
        <v>78253907.908400014</v>
      </c>
      <c r="D45" s="5"/>
      <c r="E45" s="5"/>
    </row>
    <row r="46" spans="1:6" s="7" customFormat="1" x14ac:dyDescent="0.25">
      <c r="A46" s="4">
        <v>6</v>
      </c>
      <c r="B46" s="12" t="s">
        <v>47</v>
      </c>
      <c r="C46" s="21">
        <f>C45*1.2</f>
        <v>93904689.490080014</v>
      </c>
      <c r="D46" s="5"/>
      <c r="E46" s="5"/>
      <c r="F46" s="15"/>
    </row>
    <row r="47" spans="1:6" x14ac:dyDescent="0.25">
      <c r="B47" s="13"/>
      <c r="C47" s="14"/>
    </row>
    <row r="48" spans="1:6" x14ac:dyDescent="0.25">
      <c r="B48" s="13"/>
      <c r="C48" s="16"/>
    </row>
    <row r="49" spans="3:3" x14ac:dyDescent="0.25">
      <c r="C49" s="16"/>
    </row>
  </sheetData>
  <mergeCells count="1"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Инв номера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Медведенко Татьяна Вячеславовна</dc:creator>
  <cp:lastModifiedBy>Анастасия</cp:lastModifiedBy>
  <dcterms:created xsi:type="dcterms:W3CDTF">2025-08-25T08:38:04Z</dcterms:created>
  <dcterms:modified xsi:type="dcterms:W3CDTF">2025-10-01T13:35:38Z</dcterms:modified>
</cp:coreProperties>
</file>