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Ф.Е.В. 2\Договор - генподряд\04 КЗ - Ремонт СП12\сп12 на отправку заказчику\"/>
    </mc:Choice>
  </mc:AlternateContent>
  <xr:revisionPtr revIDLastSave="0" documentId="13_ncr:1_{935499EB-27F8-4BF1-9855-A19C746C33AC}" xr6:coauthVersionLast="47" xr6:coauthVersionMax="47" xr10:uidLastSave="{00000000-0000-0000-0000-000000000000}"/>
  <bookViews>
    <workbookView xWindow="-108" yWindow="-108" windowWidth="23256" windowHeight="12576" firstSheet="2" activeTab="2" xr2:uid="{00000000-000D-0000-FFFF-FFFF00000000}"/>
  </bookViews>
  <sheets>
    <sheet name="Свод" sheetId="3" state="hidden" r:id="rId1"/>
    <sheet name="СМР+мат пред " sheetId="1" state="hidden" r:id="rId2"/>
    <sheet name="График" sheetId="4" r:id="rId3"/>
    <sheet name="Лист1" sheetId="5" state="hidden" r:id="rId4"/>
  </sheets>
  <definedNames>
    <definedName name="_xlnm.Print_Area" localSheetId="2">График!$A$1:$BK$69</definedName>
    <definedName name="_xlnm.Print_Area" localSheetId="0">Свод!$A$1:$H$5</definedName>
    <definedName name="_xlnm.Print_Area" localSheetId="1">'СМР+мат пред '!$A$1:$L$123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H11" i="4" l="1"/>
  <c r="AI11" i="4" s="1"/>
  <c r="AJ11" i="4" s="1"/>
  <c r="AK11" i="4" s="1"/>
  <c r="AL11" i="4" s="1"/>
  <c r="AM11" i="4" s="1"/>
  <c r="AN11" i="4" s="1"/>
  <c r="AO11" i="4" s="1"/>
  <c r="AP11" i="4" s="1"/>
  <c r="AQ11" i="4" s="1"/>
  <c r="AR11" i="4" s="1"/>
  <c r="AS11" i="4" s="1"/>
  <c r="AT11" i="4" s="1"/>
  <c r="AU11" i="4" s="1"/>
  <c r="AV11" i="4" s="1"/>
  <c r="AW11" i="4" s="1"/>
  <c r="AX11" i="4" s="1"/>
  <c r="AY11" i="4" s="1"/>
  <c r="AZ11" i="4" s="1"/>
  <c r="BA11" i="4" s="1"/>
  <c r="BB11" i="4" s="1"/>
  <c r="BC11" i="4" s="1"/>
  <c r="BD11" i="4" s="1"/>
  <c r="BE11" i="4" s="1"/>
  <c r="BF11" i="4" s="1"/>
  <c r="BG11" i="4" s="1"/>
  <c r="BH11" i="4" s="1"/>
  <c r="BI11" i="4" s="1"/>
  <c r="BJ11" i="4" s="1"/>
  <c r="BK11" i="4" s="1"/>
  <c r="F11" i="4" l="1"/>
  <c r="G11" i="4" s="1"/>
  <c r="H11" i="4" s="1"/>
  <c r="I11" i="4" s="1"/>
  <c r="J11" i="4" s="1"/>
  <c r="K11" i="4" s="1"/>
  <c r="L11" i="4" s="1"/>
  <c r="M11" i="4" s="1"/>
  <c r="N11" i="4" s="1"/>
  <c r="U11" i="4" l="1"/>
  <c r="V11" i="4" s="1"/>
  <c r="W11" i="4" s="1"/>
  <c r="X11" i="4" s="1"/>
  <c r="Y11" i="4" s="1"/>
  <c r="Z11" i="4" s="1"/>
  <c r="AA11" i="4" s="1"/>
  <c r="AB11" i="4" s="1"/>
  <c r="AC11" i="4" s="1"/>
  <c r="AD11" i="4" s="1"/>
  <c r="O11" i="4"/>
  <c r="P11" i="4" s="1"/>
  <c r="Q11" i="4" s="1"/>
  <c r="R11" i="4" s="1"/>
  <c r="S11" i="4" s="1"/>
  <c r="A16" i="4"/>
  <c r="A17" i="4" s="1"/>
  <c r="A18" i="4" s="1"/>
  <c r="A19" i="4" s="1"/>
  <c r="A20" i="4" s="1"/>
  <c r="A22" i="4" s="1"/>
  <c r="A23" i="4" s="1"/>
  <c r="A24" i="4" s="1"/>
  <c r="A26" i="4" s="1"/>
  <c r="A27" i="4" s="1"/>
  <c r="A34" i="4" s="1"/>
  <c r="A35" i="4" s="1"/>
  <c r="A36" i="4" s="1"/>
  <c r="A37" i="4" s="1"/>
  <c r="A38" i="4" s="1"/>
  <c r="A39" i="4" s="1"/>
  <c r="A43" i="4" s="1"/>
  <c r="A44" i="4" s="1"/>
  <c r="A45" i="4" s="1"/>
  <c r="A46" i="4" s="1"/>
  <c r="A47" i="4" s="1"/>
  <c r="A48" i="4" s="1"/>
  <c r="A49" i="4" s="1"/>
  <c r="A50" i="4" s="1"/>
  <c r="A51" i="4" s="1"/>
  <c r="A52" i="4" s="1"/>
  <c r="A54" i="4" s="1"/>
  <c r="A55" i="4" s="1"/>
  <c r="A56" i="4" s="1"/>
  <c r="A57" i="4" s="1"/>
  <c r="A58" i="4" s="1"/>
  <c r="A59" i="4" l="1"/>
  <c r="A60" i="4" s="1"/>
  <c r="A61" i="4" s="1"/>
  <c r="A62" i="4" s="1"/>
  <c r="A63" i="4" s="1"/>
  <c r="A64" i="4" s="1"/>
  <c r="F8" i="1" l="1"/>
  <c r="K8" i="1" s="1"/>
  <c r="G8" i="1" l="1"/>
  <c r="L8" i="1" s="1"/>
  <c r="H80" i="1"/>
  <c r="H69" i="1"/>
  <c r="I69" i="1" s="1"/>
  <c r="K69" i="1" s="1"/>
  <c r="H68" i="1"/>
  <c r="I68" i="1" s="1"/>
  <c r="J68" i="1" s="1"/>
  <c r="I117" i="1"/>
  <c r="K117" i="1" s="1"/>
  <c r="I74" i="1"/>
  <c r="J74" i="1" s="1"/>
  <c r="L74" i="1" s="1"/>
  <c r="H67" i="1"/>
  <c r="I67" i="1" s="1"/>
  <c r="K67" i="1" s="1"/>
  <c r="H66" i="1"/>
  <c r="K68" i="1" l="1"/>
  <c r="J117" i="1"/>
  <c r="L117" i="1" s="1"/>
  <c r="K74" i="1"/>
  <c r="J67" i="1"/>
  <c r="L67" i="1" s="1"/>
  <c r="J69" i="1"/>
  <c r="L69" i="1" s="1"/>
  <c r="L68" i="1"/>
  <c r="F116" i="1"/>
  <c r="G116" i="1" s="1"/>
  <c r="L116" i="1" s="1"/>
  <c r="F115" i="1"/>
  <c r="K115" i="1" s="1"/>
  <c r="F111" i="1"/>
  <c r="K111" i="1" s="1"/>
  <c r="F105" i="1"/>
  <c r="K105" i="1" s="1"/>
  <c r="F98" i="1"/>
  <c r="K98" i="1" s="1"/>
  <c r="F88" i="1"/>
  <c r="K88" i="1" s="1"/>
  <c r="F78" i="1"/>
  <c r="G78" i="1" s="1"/>
  <c r="L78" i="1" s="1"/>
  <c r="F72" i="1"/>
  <c r="K72" i="1" s="1"/>
  <c r="F63" i="1"/>
  <c r="G63" i="1" s="1"/>
  <c r="L63" i="1" s="1"/>
  <c r="F62" i="1"/>
  <c r="K62" i="1" s="1"/>
  <c r="F48" i="1"/>
  <c r="G48" i="1" s="1"/>
  <c r="L48" i="1" s="1"/>
  <c r="F44" i="1"/>
  <c r="K44" i="1" s="1"/>
  <c r="F39" i="1"/>
  <c r="K39" i="1" s="1"/>
  <c r="F37" i="1"/>
  <c r="K37" i="1" s="1"/>
  <c r="F32" i="1"/>
  <c r="K32" i="1" s="1"/>
  <c r="F25" i="1"/>
  <c r="K25" i="1" s="1"/>
  <c r="F20" i="1"/>
  <c r="G20" i="1" s="1"/>
  <c r="L20" i="1" s="1"/>
  <c r="F15" i="1"/>
  <c r="G15" i="1" s="1"/>
  <c r="L15" i="1" s="1"/>
  <c r="F9" i="1"/>
  <c r="K9" i="1" s="1"/>
  <c r="H107" i="1"/>
  <c r="K116" i="1" l="1"/>
  <c r="G115" i="1"/>
  <c r="L115" i="1" s="1"/>
  <c r="G111" i="1"/>
  <c r="L111" i="1" s="1"/>
  <c r="G105" i="1"/>
  <c r="L105" i="1" s="1"/>
  <c r="G98" i="1"/>
  <c r="L98" i="1" s="1"/>
  <c r="G88" i="1"/>
  <c r="L88" i="1" s="1"/>
  <c r="K78" i="1"/>
  <c r="G72" i="1"/>
  <c r="L72" i="1" s="1"/>
  <c r="K63" i="1"/>
  <c r="G62" i="1"/>
  <c r="L62" i="1" s="1"/>
  <c r="K48" i="1"/>
  <c r="G44" i="1"/>
  <c r="L44" i="1" s="1"/>
  <c r="G39" i="1"/>
  <c r="L39" i="1" s="1"/>
  <c r="G37" i="1"/>
  <c r="L37" i="1" s="1"/>
  <c r="G32" i="1"/>
  <c r="L32" i="1" s="1"/>
  <c r="G25" i="1"/>
  <c r="L25" i="1" s="1"/>
  <c r="K20" i="1"/>
  <c r="K15" i="1"/>
  <c r="G9" i="1"/>
  <c r="L9" i="1" s="1"/>
  <c r="H65" i="1"/>
  <c r="H113" i="1"/>
  <c r="I95" i="1" l="1"/>
  <c r="J95" i="1" s="1"/>
  <c r="L95" i="1" s="1"/>
  <c r="I85" i="1"/>
  <c r="K85" i="1" s="1"/>
  <c r="I54" i="1"/>
  <c r="K54" i="1" s="1"/>
  <c r="K95" i="1" l="1"/>
  <c r="J85" i="1"/>
  <c r="L85" i="1" s="1"/>
  <c r="J54" i="1"/>
  <c r="L54" i="1" s="1"/>
  <c r="F51" i="1"/>
  <c r="K51" i="1" s="1"/>
  <c r="F92" i="1"/>
  <c r="K92" i="1" s="1"/>
  <c r="G51" i="1" l="1"/>
  <c r="L51" i="1" s="1"/>
  <c r="G92" i="1"/>
  <c r="L92" i="1" s="1"/>
  <c r="I93" i="1" l="1"/>
  <c r="K93" i="1" s="1"/>
  <c r="I83" i="1"/>
  <c r="K83" i="1" s="1"/>
  <c r="I49" i="1"/>
  <c r="K49" i="1" s="1"/>
  <c r="F64" i="1"/>
  <c r="G64" i="1" s="1"/>
  <c r="L64" i="1" s="1"/>
  <c r="F61" i="1"/>
  <c r="K61" i="1" s="1"/>
  <c r="F53" i="1"/>
  <c r="K53" i="1" s="1"/>
  <c r="J93" i="1" l="1"/>
  <c r="L93" i="1" s="1"/>
  <c r="J83" i="1"/>
  <c r="L83" i="1" s="1"/>
  <c r="J49" i="1"/>
  <c r="L49" i="1" s="1"/>
  <c r="G61" i="1"/>
  <c r="L61" i="1" s="1"/>
  <c r="K64" i="1"/>
  <c r="G53" i="1"/>
  <c r="L53" i="1" s="1"/>
  <c r="F82" i="1" l="1"/>
  <c r="G82" i="1" s="1"/>
  <c r="L82" i="1" s="1"/>
  <c r="K82" i="1" l="1"/>
  <c r="F50" i="1" l="1"/>
  <c r="G50" i="1" s="1"/>
  <c r="L50" i="1" s="1"/>
  <c r="F46" i="1"/>
  <c r="G46" i="1" s="1"/>
  <c r="L46" i="1" s="1"/>
  <c r="F43" i="1"/>
  <c r="K43" i="1" s="1"/>
  <c r="F41" i="1"/>
  <c r="G41" i="1" s="1"/>
  <c r="L41" i="1" s="1"/>
  <c r="F40" i="1"/>
  <c r="K40" i="1" s="1"/>
  <c r="F38" i="1"/>
  <c r="F36" i="1"/>
  <c r="K36" i="1" s="1"/>
  <c r="G38" i="1" l="1"/>
  <c r="L38" i="1" s="1"/>
  <c r="K46" i="1"/>
  <c r="K41" i="1"/>
  <c r="K50" i="1"/>
  <c r="K38" i="1"/>
  <c r="G36" i="1"/>
  <c r="L36" i="1" s="1"/>
  <c r="G40" i="1"/>
  <c r="L40" i="1" s="1"/>
  <c r="G43" i="1"/>
  <c r="L43" i="1" s="1"/>
  <c r="I121" i="1" l="1"/>
  <c r="K121" i="1" s="1"/>
  <c r="F120" i="1"/>
  <c r="G120" i="1" s="1"/>
  <c r="L120" i="1" s="1"/>
  <c r="F119" i="1"/>
  <c r="K119" i="1" s="1"/>
  <c r="I113" i="1"/>
  <c r="K113" i="1" s="1"/>
  <c r="F112" i="1"/>
  <c r="K112" i="1" s="1"/>
  <c r="F110" i="1"/>
  <c r="K110" i="1" s="1"/>
  <c r="A103" i="1"/>
  <c r="A109" i="1" s="1"/>
  <c r="I107" i="1"/>
  <c r="J107" i="1" s="1"/>
  <c r="L107" i="1" s="1"/>
  <c r="F106" i="1"/>
  <c r="K106" i="1" s="1"/>
  <c r="F104" i="1"/>
  <c r="G104" i="1" s="1"/>
  <c r="L104" i="1" s="1"/>
  <c r="I102" i="1"/>
  <c r="K102" i="1" s="1"/>
  <c r="I100" i="1"/>
  <c r="J100" i="1" s="1"/>
  <c r="L100" i="1" s="1"/>
  <c r="A96" i="1"/>
  <c r="F99" i="1"/>
  <c r="K99" i="1" s="1"/>
  <c r="F97" i="1"/>
  <c r="K97" i="1" s="1"/>
  <c r="F94" i="1"/>
  <c r="K94" i="1" s="1"/>
  <c r="I91" i="1"/>
  <c r="J91" i="1" s="1"/>
  <c r="L91" i="1" s="1"/>
  <c r="I90" i="1"/>
  <c r="K90" i="1" s="1"/>
  <c r="F89" i="1"/>
  <c r="G89" i="1" s="1"/>
  <c r="L89" i="1" s="1"/>
  <c r="F87" i="1"/>
  <c r="K87" i="1" s="1"/>
  <c r="A86" i="1"/>
  <c r="I81" i="1"/>
  <c r="K81" i="1" s="1"/>
  <c r="I80" i="1"/>
  <c r="J80" i="1" s="1"/>
  <c r="L80" i="1" s="1"/>
  <c r="F84" i="1"/>
  <c r="K84" i="1" s="1"/>
  <c r="F79" i="1"/>
  <c r="K79" i="1" s="1"/>
  <c r="A76" i="1"/>
  <c r="F73" i="1"/>
  <c r="K73" i="1" s="1"/>
  <c r="F56" i="1"/>
  <c r="K56" i="1" s="1"/>
  <c r="F30" i="1"/>
  <c r="K30" i="1" s="1"/>
  <c r="F29" i="1"/>
  <c r="G29" i="1" s="1"/>
  <c r="L29" i="1" s="1"/>
  <c r="F31" i="1"/>
  <c r="K31" i="1" s="1"/>
  <c r="F24" i="1"/>
  <c r="K24" i="1" s="1"/>
  <c r="F19" i="1"/>
  <c r="K19" i="1" s="1"/>
  <c r="F14" i="1"/>
  <c r="K14" i="1" s="1"/>
  <c r="A18" i="1"/>
  <c r="A23" i="1" s="1"/>
  <c r="A28" i="1" s="1"/>
  <c r="A35" i="1" s="1"/>
  <c r="A55" i="1" s="1"/>
  <c r="A60" i="1" s="1"/>
  <c r="A70" i="1" s="1"/>
  <c r="F10" i="1"/>
  <c r="K10" i="1" s="1"/>
  <c r="I66" i="1"/>
  <c r="K66" i="1" s="1"/>
  <c r="I65" i="1"/>
  <c r="J65" i="1" s="1"/>
  <c r="L65" i="1" s="1"/>
  <c r="I58" i="1"/>
  <c r="K58" i="1" s="1"/>
  <c r="I59" i="1"/>
  <c r="K59" i="1" s="1"/>
  <c r="I52" i="1"/>
  <c r="J52" i="1" s="1"/>
  <c r="L52" i="1" s="1"/>
  <c r="I47" i="1"/>
  <c r="K47" i="1" s="1"/>
  <c r="I34" i="1"/>
  <c r="K34" i="1" s="1"/>
  <c r="I27" i="1"/>
  <c r="K27" i="1" s="1"/>
  <c r="I22" i="1"/>
  <c r="K22" i="1" s="1"/>
  <c r="I17" i="1"/>
  <c r="J17" i="1" s="1"/>
  <c r="L17" i="1" s="1"/>
  <c r="I12" i="1"/>
  <c r="K12" i="1" s="1"/>
  <c r="I11" i="1"/>
  <c r="F77" i="1"/>
  <c r="K77" i="1" s="1"/>
  <c r="I123" i="1" l="1"/>
  <c r="J123" i="1" s="1"/>
  <c r="K120" i="1"/>
  <c r="G119" i="1"/>
  <c r="L119" i="1" s="1"/>
  <c r="J121" i="1"/>
  <c r="L121" i="1" s="1"/>
  <c r="G112" i="1"/>
  <c r="L112" i="1" s="1"/>
  <c r="G110" i="1"/>
  <c r="L110" i="1" s="1"/>
  <c r="J113" i="1"/>
  <c r="L113" i="1" s="1"/>
  <c r="K65" i="1"/>
  <c r="G106" i="1"/>
  <c r="L106" i="1" s="1"/>
  <c r="K104" i="1"/>
  <c r="K107" i="1"/>
  <c r="K100" i="1"/>
  <c r="J102" i="1"/>
  <c r="L102" i="1" s="1"/>
  <c r="G97" i="1"/>
  <c r="L97" i="1" s="1"/>
  <c r="K91" i="1"/>
  <c r="G99" i="1"/>
  <c r="L99" i="1" s="1"/>
  <c r="K89" i="1"/>
  <c r="G87" i="1"/>
  <c r="L87" i="1" s="1"/>
  <c r="J90" i="1"/>
  <c r="L90" i="1" s="1"/>
  <c r="G94" i="1"/>
  <c r="L94" i="1" s="1"/>
  <c r="K80" i="1"/>
  <c r="J81" i="1"/>
  <c r="L81" i="1" s="1"/>
  <c r="G84" i="1"/>
  <c r="L84" i="1" s="1"/>
  <c r="G79" i="1"/>
  <c r="L79" i="1" s="1"/>
  <c r="G73" i="1"/>
  <c r="L73" i="1" s="1"/>
  <c r="G56" i="1"/>
  <c r="L56" i="1" s="1"/>
  <c r="K29" i="1"/>
  <c r="G30" i="1"/>
  <c r="L30" i="1" s="1"/>
  <c r="G31" i="1"/>
  <c r="L31" i="1" s="1"/>
  <c r="G24" i="1"/>
  <c r="L24" i="1" s="1"/>
  <c r="G19" i="1"/>
  <c r="L19" i="1" s="1"/>
  <c r="G14" i="1"/>
  <c r="L14" i="1" s="1"/>
  <c r="G10" i="1"/>
  <c r="L10" i="1" s="1"/>
  <c r="J66" i="1"/>
  <c r="L66" i="1" s="1"/>
  <c r="J58" i="1"/>
  <c r="L58" i="1" s="1"/>
  <c r="J59" i="1"/>
  <c r="L59" i="1" s="1"/>
  <c r="K52" i="1"/>
  <c r="J47" i="1"/>
  <c r="L47" i="1" s="1"/>
  <c r="J34" i="1"/>
  <c r="L34" i="1" s="1"/>
  <c r="J27" i="1"/>
  <c r="L27" i="1" s="1"/>
  <c r="J22" i="1"/>
  <c r="L22" i="1" s="1"/>
  <c r="K17" i="1"/>
  <c r="J12" i="1"/>
  <c r="L12" i="1" s="1"/>
  <c r="K11" i="1"/>
  <c r="J11" i="1"/>
  <c r="L11" i="1" s="1"/>
  <c r="G77" i="1"/>
  <c r="L77" i="1" s="1"/>
  <c r="F26" i="1" l="1"/>
  <c r="F71" i="1"/>
  <c r="F33" i="1"/>
  <c r="F21" i="1"/>
  <c r="F57" i="1"/>
  <c r="F16" i="1"/>
  <c r="F123" i="1" l="1"/>
  <c r="G123" i="1" s="1"/>
  <c r="G57" i="1"/>
  <c r="L57" i="1" s="1"/>
  <c r="K57" i="1"/>
  <c r="G71" i="1"/>
  <c r="L71" i="1" s="1"/>
  <c r="K71" i="1"/>
  <c r="G21" i="1"/>
  <c r="L21" i="1" s="1"/>
  <c r="K21" i="1"/>
  <c r="G33" i="1"/>
  <c r="L33" i="1" s="1"/>
  <c r="K33" i="1"/>
  <c r="G16" i="1"/>
  <c r="L16" i="1" s="1"/>
  <c r="K16" i="1"/>
  <c r="G26" i="1"/>
  <c r="L26" i="1" s="1"/>
  <c r="K26" i="1"/>
  <c r="K123" i="1" l="1"/>
  <c r="L123" i="1" s="1"/>
  <c r="D3" i="3"/>
  <c r="D5" i="3" s="1"/>
  <c r="F3" i="3" l="1"/>
  <c r="F5" i="3" s="1"/>
  <c r="G3" i="3"/>
  <c r="G5" i="3" s="1"/>
  <c r="C3" i="3"/>
  <c r="C5" i="3" s="1"/>
  <c r="H4" i="3" l="1"/>
  <c r="H3" i="3"/>
  <c r="E3" i="3"/>
  <c r="E5" i="3" s="1"/>
  <c r="E4" i="3"/>
  <c r="H5" i="3" l="1"/>
</calcChain>
</file>

<file path=xl/sharedStrings.xml><?xml version="1.0" encoding="utf-8"?>
<sst xmlns="http://schemas.openxmlformats.org/spreadsheetml/2006/main" count="490" uniqueCount="290">
  <si>
    <t>№ п/п</t>
  </si>
  <si>
    <t>Наименование материалов</t>
  </si>
  <si>
    <t>Ед.изм</t>
  </si>
  <si>
    <t>Кол-во</t>
  </si>
  <si>
    <t>Цена за единицу без НДС</t>
  </si>
  <si>
    <t>ИТОГО без НДС</t>
  </si>
  <si>
    <t>ИТОГО с НДС</t>
  </si>
  <si>
    <t>м3</t>
  </si>
  <si>
    <t>м2</t>
  </si>
  <si>
    <t>м</t>
  </si>
  <si>
    <t>шт.</t>
  </si>
  <si>
    <t>Итого</t>
  </si>
  <si>
    <t>Щебень балластный кат.2</t>
  </si>
  <si>
    <t>Разработка РД</t>
  </si>
  <si>
    <t>ООО "ЭлектроЭнергетика"</t>
  </si>
  <si>
    <t>т</t>
  </si>
  <si>
    <t>Наименование работ (затрат)</t>
  </si>
  <si>
    <t>Без НДС</t>
  </si>
  <si>
    <t>с НДС</t>
  </si>
  <si>
    <t>Стоимость 
СМР</t>
  </si>
  <si>
    <t>Стоимость 
МТР</t>
  </si>
  <si>
    <t>Стоимость 
ИТОГО</t>
  </si>
  <si>
    <t>ВСЕГО</t>
  </si>
  <si>
    <t>Строительно-монтажные работы</t>
  </si>
  <si>
    <t>к-т</t>
  </si>
  <si>
    <t>Стоимость работ</t>
  </si>
  <si>
    <t>Стоимость материалов</t>
  </si>
  <si>
    <t>без НДС</t>
  </si>
  <si>
    <t>6.1</t>
  </si>
  <si>
    <t>7.1</t>
  </si>
  <si>
    <t>7.2</t>
  </si>
  <si>
    <t>8.1</t>
  </si>
  <si>
    <t>9.1</t>
  </si>
  <si>
    <t>10.1</t>
  </si>
  <si>
    <t>11.1</t>
  </si>
  <si>
    <t>12.1</t>
  </si>
  <si>
    <t>Всего</t>
  </si>
  <si>
    <t>5.1</t>
  </si>
  <si>
    <t>8.2</t>
  </si>
  <si>
    <t>14.1</t>
  </si>
  <si>
    <t>13.1</t>
  </si>
  <si>
    <t>1.1</t>
  </si>
  <si>
    <t>4.1</t>
  </si>
  <si>
    <t>3.1</t>
  </si>
  <si>
    <t>2.1</t>
  </si>
  <si>
    <t>2.2</t>
  </si>
  <si>
    <t>10.2</t>
  </si>
  <si>
    <t>10.3</t>
  </si>
  <si>
    <t>10.4</t>
  </si>
  <si>
    <t>14.2</t>
  </si>
  <si>
    <t>15.1</t>
  </si>
  <si>
    <t>Замена стыковых болтов</t>
  </si>
  <si>
    <t xml:space="preserve">Замена рельс 12,5м </t>
  </si>
  <si>
    <t>Восстановления проектного значения эпюры (1600 на 1 км пути)</t>
  </si>
  <si>
    <t>Замена бруса на стрелочном переводе СП 2</t>
  </si>
  <si>
    <t xml:space="preserve"> Замена путевого костыля на путевой шуруп СП 2</t>
  </si>
  <si>
    <t>Стрелочные переводы (СП 1;2;4;5;9)</t>
  </si>
  <si>
    <t>Замена бруса под переводные механизмы на СП 1;2;4;5;9</t>
  </si>
  <si>
    <t>Шпала старогодняя</t>
  </si>
  <si>
    <t>1.2</t>
  </si>
  <si>
    <t>Болт стыковой</t>
  </si>
  <si>
    <t>Рельс старогодний 12,5 м</t>
  </si>
  <si>
    <t>6.2</t>
  </si>
  <si>
    <t>Геотекстиль</t>
  </si>
  <si>
    <t xml:space="preserve">Восстановление балластной призмы </t>
  </si>
  <si>
    <t>Демонтаж РШР элементами по 12,5 м</t>
  </si>
  <si>
    <t>Устройство выемки</t>
  </si>
  <si>
    <t xml:space="preserve">Уплотнение грунта катками </t>
  </si>
  <si>
    <t xml:space="preserve">Устройство разделяющей прослойки из геотекстиля </t>
  </si>
  <si>
    <t>Устройство щебёночного основания</t>
  </si>
  <si>
    <t>Монтаж РШР элементами по 12,5 м</t>
  </si>
  <si>
    <t xml:space="preserve">Баластировка </t>
  </si>
  <si>
    <t xml:space="preserve">Рихтовка и выправка РШР и СП </t>
  </si>
  <si>
    <t>6.3</t>
  </si>
  <si>
    <t>6.4</t>
  </si>
  <si>
    <t>6.5</t>
  </si>
  <si>
    <t>6.6</t>
  </si>
  <si>
    <t>6.7</t>
  </si>
  <si>
    <t>6.8</t>
  </si>
  <si>
    <t>6.9</t>
  </si>
  <si>
    <t>6.10</t>
  </si>
  <si>
    <t>6.9.1</t>
  </si>
  <si>
    <t>Брус деревянный для стрелочных переводов</t>
  </si>
  <si>
    <t xml:space="preserve">Демонтаж железобетонных шпал Ш1 в сборе со скреплением КБ-65 </t>
  </si>
  <si>
    <t xml:space="preserve">Монтаж железобетонных шпал Ш1 в сборе со скреплением КБ-65 </t>
  </si>
  <si>
    <t>Замена железобетонных шпал Ш1 в сборе со скреплением КБ-65</t>
  </si>
  <si>
    <t>Демонтаж скреплений КБ-65 в сборе (клеммные болты, закладные болты, резиновые подкладки ЦП.143 и ЦП.328)</t>
  </si>
  <si>
    <t>Монтаж скреплений КБ-65 в сборе (клеммные болты, закладные болты, резиновые подкладки ЦП.143 и ЦП.328)</t>
  </si>
  <si>
    <t xml:space="preserve">Замена скреплений КБ-65 в сборе </t>
  </si>
  <si>
    <t>3.2</t>
  </si>
  <si>
    <t>Демонтаж стыковых болтов</t>
  </si>
  <si>
    <t>Монтаж стыковых болтов</t>
  </si>
  <si>
    <t>4.2</t>
  </si>
  <si>
    <t xml:space="preserve">Замена рельс 6м </t>
  </si>
  <si>
    <t xml:space="preserve">Демонтаж рельс 6м </t>
  </si>
  <si>
    <t>5.2</t>
  </si>
  <si>
    <t>Монтаж рельс 12,5м на сущ.шпалу</t>
  </si>
  <si>
    <t>Демонтаж рельс 12,5м от сущ.шпалы</t>
  </si>
  <si>
    <t>5.3</t>
  </si>
  <si>
    <t>5.4</t>
  </si>
  <si>
    <t>Резка рельса</t>
  </si>
  <si>
    <t>рез</t>
  </si>
  <si>
    <t>Сверление отверстий</t>
  </si>
  <si>
    <t>Монтаж рельс 6м</t>
  </si>
  <si>
    <t>Раскрепление существующих шпал, их сдвижка и скрепление</t>
  </si>
  <si>
    <t>7.2.1</t>
  </si>
  <si>
    <t>7.2.2</t>
  </si>
  <si>
    <t>Демонтаж бруса на стрелочном переводе СП 2</t>
  </si>
  <si>
    <t>Монтаж бруса на стрелочном переводе СП 2</t>
  </si>
  <si>
    <t>9.2</t>
  </si>
  <si>
    <t xml:space="preserve">Монтаж крестовины стр.перевода </t>
  </si>
  <si>
    <t>Балластировка стр.перевода</t>
  </si>
  <si>
    <t xml:space="preserve">Комплект скрепления </t>
  </si>
  <si>
    <t>11.2</t>
  </si>
  <si>
    <t>Монтаж рамного рельса и остряков</t>
  </si>
  <si>
    <t xml:space="preserve">Балластировка </t>
  </si>
  <si>
    <t xml:space="preserve">Выправка </t>
  </si>
  <si>
    <t>11.3</t>
  </si>
  <si>
    <t>11.4</t>
  </si>
  <si>
    <t>Демонтаж тяг</t>
  </si>
  <si>
    <t>Монтаж тяг</t>
  </si>
  <si>
    <t>Замена тяг  СП №9, № 1, № 2, № 4, № 5</t>
  </si>
  <si>
    <t>12.2</t>
  </si>
  <si>
    <t>Замена переводного механизма (флюгарки) на  СП №9, № 1, № 2, № 4, № 5</t>
  </si>
  <si>
    <t>Демонтаж переводного механизма (флюгарки)</t>
  </si>
  <si>
    <t>Монтаж переводного механизма (флюгарки)</t>
  </si>
  <si>
    <t>Переводной механизм ручной (флюгарка)</t>
  </si>
  <si>
    <t>13.2</t>
  </si>
  <si>
    <t>Контрельс</t>
  </si>
  <si>
    <t>15.2</t>
  </si>
  <si>
    <t>10.3.1</t>
  </si>
  <si>
    <t>11.3.1</t>
  </si>
  <si>
    <t>15.2.1</t>
  </si>
  <si>
    <t>8-й цех</t>
  </si>
  <si>
    <t>8-й цех Контррельсовый уголок в комплекте с башмаками и креплением</t>
  </si>
  <si>
    <t>СДКП. В 417 пути 82507,5руб</t>
  </si>
  <si>
    <r>
      <rPr>
        <sz val="11"/>
        <rFont val="Calibri"/>
        <family val="2"/>
        <charset val="204"/>
        <scheme val="minor"/>
      </rPr>
      <t>8-й цех.</t>
    </r>
    <r>
      <rPr>
        <sz val="11"/>
        <color rgb="FFFF0000"/>
        <rFont val="Calibri"/>
        <family val="2"/>
        <charset val="204"/>
        <scheme val="minor"/>
      </rPr>
      <t xml:space="preserve"> В СДКП-3792,4 с материалом</t>
    </r>
  </si>
  <si>
    <r>
      <t xml:space="preserve">417 путь. </t>
    </r>
    <r>
      <rPr>
        <sz val="11"/>
        <color rgb="FFFF0000"/>
        <rFont val="Calibri"/>
        <family val="2"/>
        <charset val="204"/>
        <scheme val="minor"/>
      </rPr>
      <t>В СДКП- Демонтаж ж.д. пути -1440руб</t>
    </r>
  </si>
  <si>
    <r>
      <rPr>
        <sz val="11"/>
        <rFont val="Calibri"/>
        <family val="2"/>
        <charset val="204"/>
        <scheme val="minor"/>
      </rPr>
      <t>8-й цех.</t>
    </r>
    <r>
      <rPr>
        <sz val="11"/>
        <color rgb="FFFF0000"/>
        <rFont val="Calibri"/>
        <family val="2"/>
        <charset val="204"/>
        <scheme val="minor"/>
      </rPr>
      <t xml:space="preserve"> В СДКП -35 060руб с материалом</t>
    </r>
  </si>
  <si>
    <t>тупики</t>
  </si>
  <si>
    <t>Вывоз и утилизация</t>
  </si>
  <si>
    <t xml:space="preserve">Погрузка грунта в самосвалы </t>
  </si>
  <si>
    <t>Погрузка и перевозка балансодержателю демонтированных элементов</t>
  </si>
  <si>
    <t>Разборка стрелочных переводов (СП 1, 2, 5)</t>
  </si>
  <si>
    <t>Демонтаж элементов стрелочных переводов (СП 1, 2, 5)</t>
  </si>
  <si>
    <t>Устройство выравнивающего слоя из ПГС с уплотнения катками</t>
  </si>
  <si>
    <t>Песчано-гравийная смесь</t>
  </si>
  <si>
    <t>Погрузка бруса в автомобили</t>
  </si>
  <si>
    <t>Шуруп путевой М24*170</t>
  </si>
  <si>
    <t>шт</t>
  </si>
  <si>
    <t>Прокладка ЦП-363</t>
  </si>
  <si>
    <t>Прокладка ЦП-361</t>
  </si>
  <si>
    <t xml:space="preserve">Прокладка КД-65   </t>
  </si>
  <si>
    <t xml:space="preserve">Демонтаж путевого костыля </t>
  </si>
  <si>
    <t xml:space="preserve">Монтаж путевого шурупа </t>
  </si>
  <si>
    <t>шт./т</t>
  </si>
  <si>
    <t xml:space="preserve">Выправка и рихтовка стр.перевода </t>
  </si>
  <si>
    <r>
      <t xml:space="preserve">Демонтаж крестовины стр.перевода </t>
    </r>
    <r>
      <rPr>
        <sz val="11"/>
        <color rgb="FFFF0000"/>
        <rFont val="Times New Roman"/>
        <family val="1"/>
        <charset val="204"/>
      </rPr>
      <t>(учтено разделом выше)</t>
    </r>
  </si>
  <si>
    <r>
      <t xml:space="preserve">Демонтаж рамного рельса с остряком </t>
    </r>
    <r>
      <rPr>
        <sz val="11"/>
        <color rgb="FFFF0000"/>
        <rFont val="Times New Roman"/>
        <family val="1"/>
        <charset val="204"/>
      </rPr>
      <t>(учтено разделом выше)</t>
    </r>
  </si>
  <si>
    <t>Замена рамного рельса с остряком  СП  № 5</t>
  </si>
  <si>
    <t>Замена крестовины СП  № 1</t>
  </si>
  <si>
    <t xml:space="preserve">Комплект крепления </t>
  </si>
  <si>
    <t xml:space="preserve">Демонтаж бруса железобетонного </t>
  </si>
  <si>
    <t>Монтаж бруса деревянного под переводные механизмы</t>
  </si>
  <si>
    <t xml:space="preserve">Брус деревянный L-5.25м. </t>
  </si>
  <si>
    <t>Замена контррельса СП-1;9</t>
  </si>
  <si>
    <t>Демонтаж контрельса (8 шт по 12,5 м)</t>
  </si>
  <si>
    <t>Монтаж контрельса (8 шт по 12,5 м)</t>
  </si>
  <si>
    <t>Запорная закладка с проушинами (СП 1, 4, 9)</t>
  </si>
  <si>
    <t>Монтаж недостающих шпал (2 шпалы на звено, путь 1б, 1 в)</t>
  </si>
  <si>
    <t>15</t>
  </si>
  <si>
    <t>Замена бруса переводного на СП 1 ,4, 5</t>
  </si>
  <si>
    <t>Монтаж буруса железобетонного</t>
  </si>
  <si>
    <t>Брус железобетонный стрелочного перевода 1/9 (проект 2769) №8;9;10;22;58;59; - для СП №5, №6;16;30;31;32;49;55;56;69 для СП№4, № 40;65 для СП№1</t>
  </si>
  <si>
    <t>Комплект скрепления на шпалу (старогодние)</t>
  </si>
  <si>
    <t>Крестовина СП (старогодняя)</t>
  </si>
  <si>
    <t>Рамный рельс с остряком (старогодняя)</t>
  </si>
  <si>
    <t>Tягa пepвaя CП54-05 (старогодняя)</t>
  </si>
  <si>
    <t>Tягa втopaя CП131 peгулиpуeмaя (старогодняя)</t>
  </si>
  <si>
    <t>цена по счету</t>
  </si>
  <si>
    <t>цена по счету "Брус деревянный переводной А-4 типа Р-65 марки 1/9" -комплект</t>
  </si>
  <si>
    <t>1.3</t>
  </si>
  <si>
    <t>1.3.1</t>
  </si>
  <si>
    <t>1.3.2</t>
  </si>
  <si>
    <t>2.3</t>
  </si>
  <si>
    <t>2.3.1</t>
  </si>
  <si>
    <t>3.3</t>
  </si>
  <si>
    <t>3.3.1</t>
  </si>
  <si>
    <t>4.3</t>
  </si>
  <si>
    <t>4.3.1</t>
  </si>
  <si>
    <t>5.5</t>
  </si>
  <si>
    <t>5.5.1</t>
  </si>
  <si>
    <t>6.10.1</t>
  </si>
  <si>
    <t>6.11</t>
  </si>
  <si>
    <t>6.11.1</t>
  </si>
  <si>
    <t>6.12</t>
  </si>
  <si>
    <t>6.13</t>
  </si>
  <si>
    <t>6.13.1</t>
  </si>
  <si>
    <t>6.14</t>
  </si>
  <si>
    <t>6.14.1</t>
  </si>
  <si>
    <t>8.3</t>
  </si>
  <si>
    <t>8.4</t>
  </si>
  <si>
    <t>8.4.1</t>
  </si>
  <si>
    <t>8.4.2</t>
  </si>
  <si>
    <t>8.4.3</t>
  </si>
  <si>
    <t>8.4.4</t>
  </si>
  <si>
    <t>8.4.5</t>
  </si>
  <si>
    <t>9.3</t>
  </si>
  <si>
    <t>9.3.1</t>
  </si>
  <si>
    <t>10.3.2</t>
  </si>
  <si>
    <t>10.4.1</t>
  </si>
  <si>
    <t>10.5</t>
  </si>
  <si>
    <t>10.5.1</t>
  </si>
  <si>
    <t>11.3.2</t>
  </si>
  <si>
    <t>11.4.1</t>
  </si>
  <si>
    <t>11.5</t>
  </si>
  <si>
    <t>11.5.1</t>
  </si>
  <si>
    <t>12.3</t>
  </si>
  <si>
    <t>12.3.1</t>
  </si>
  <si>
    <t>12.3.2</t>
  </si>
  <si>
    <t>12.3.3</t>
  </si>
  <si>
    <t>13.3</t>
  </si>
  <si>
    <t>13.3.1</t>
  </si>
  <si>
    <t>13.3.2</t>
  </si>
  <si>
    <t>14.3</t>
  </si>
  <si>
    <t>14.3.1</t>
  </si>
  <si>
    <t>16.1</t>
  </si>
  <si>
    <t>16.2</t>
  </si>
  <si>
    <t>16.2.1</t>
  </si>
  <si>
    <t>16.2.2</t>
  </si>
  <si>
    <t>Путевое развитие, переустройство водоотвода. Участок ВИЛС</t>
  </si>
  <si>
    <t>1</t>
  </si>
  <si>
    <t>Выправка пути</t>
  </si>
  <si>
    <t>Рихтовка пути</t>
  </si>
  <si>
    <t>Погрузка и перевозка балансодержателю демонтированных элементов (шпалы, рельсы, скрепления, болты)</t>
  </si>
  <si>
    <t>Очистка межшпальных ящиков от грунта, боя и мусора</t>
  </si>
  <si>
    <t>Балластировка  стрелочного перевода</t>
  </si>
  <si>
    <t>Выправка и рихтовка стрелочного перевода</t>
  </si>
  <si>
    <t>Подкладка КБ-65 с/г</t>
  </si>
  <si>
    <t>Болт закладной М22Х175 в сборе</t>
  </si>
  <si>
    <t>Болт клеммный М22Х75 в сборе</t>
  </si>
  <si>
    <t>Прокладка ЦП-143</t>
  </si>
  <si>
    <t>Прокладка ЦП-328</t>
  </si>
  <si>
    <t>Болт стыковой М27х160 в сборе</t>
  </si>
  <si>
    <t>Погрузка отходов бруса деревянного в автомобили</t>
  </si>
  <si>
    <t>Монтаж стыковочных накладок Р-65 (6-ти отверстных)</t>
  </si>
  <si>
    <t>Балластировка путей</t>
  </si>
  <si>
    <t>Ж/д пути, расположенные по адресу: Московская область, г. Коломна». Пути железнодорожные</t>
  </si>
  <si>
    <t>Ремонтно-восстановительные работы на пути 11</t>
  </si>
  <si>
    <t>Очистка  шпал от мусора, бетонного боя, грунта и пр.</t>
  </si>
  <si>
    <t>Демонтаж стяжек рельсовых металлических</t>
  </si>
  <si>
    <t>Разборка стыков Р-50 (демонтаж стыковых накладок)</t>
  </si>
  <si>
    <t>Расшивка шпал деревянных (скрепление Д-50 -742шт.)</t>
  </si>
  <si>
    <t xml:space="preserve">Демонтаж рельс Р-50 звеньями до 12,5м </t>
  </si>
  <si>
    <t>Демонтаж шпал деревянных</t>
  </si>
  <si>
    <t>Очистка основания жд. путей после демонтажа РШР от загрязнённого щебня, мусора, грунта и пр.</t>
  </si>
  <si>
    <t>Внесение дополнительного щебня в основание пути</t>
  </si>
  <si>
    <t xml:space="preserve">Уплотнение основания балластного  </t>
  </si>
  <si>
    <t>Укладка шпал ж.б., с эпюрой 1840</t>
  </si>
  <si>
    <t>Монтаж скрепления КБ65 (796шт.)</t>
  </si>
  <si>
    <t>11.6</t>
  </si>
  <si>
    <t>11.7</t>
  </si>
  <si>
    <t>Монтаж рельс звеньями по 12,5м (35 шт.)</t>
  </si>
  <si>
    <t>Монтаж ранее демонтированного переводного механизма (флюгарки)</t>
  </si>
  <si>
    <t>Демонтаж скреплений (расшивка костылей, шурупов)</t>
  </si>
  <si>
    <t>Закрепление шпал/ брусьев (монтаж скреплений)</t>
  </si>
  <si>
    <t xml:space="preserve">Демонтаж бруса деревянного на стрелочном переводе </t>
  </si>
  <si>
    <t xml:space="preserve">Монтаж бруса деревянного на стрелочном переводе </t>
  </si>
  <si>
    <t>Замена деревянного бруса на стрелочном переводе 12 (Р-50, 1/9)</t>
  </si>
  <si>
    <t>Замена деревянного бруса на стрелочном переводе 126 (Р-65, 1/9)</t>
  </si>
  <si>
    <t>Наименование работ</t>
  </si>
  <si>
    <t>Сентябрь</t>
  </si>
  <si>
    <t>Октябрь</t>
  </si>
  <si>
    <t>Демонтаж рельсошпальной решётки*</t>
  </si>
  <si>
    <t>Подготовка зем. полотна (уборка старого)*</t>
  </si>
  <si>
    <t>Монтажные работы*</t>
  </si>
  <si>
    <t>*Длительность производства работ указана с уловием предоставления технологических окон на весь срок их выполнения.</t>
  </si>
  <si>
    <t>2024г</t>
  </si>
  <si>
    <t>Календарный план выполнения Работ</t>
  </si>
  <si>
    <t>От имени Заказчика
Директор по эксплуатации и безопасности производственной деятельности
АО «Коломенский завод»
______________ В.С. Степанкевич
М.П.</t>
  </si>
  <si>
    <t>по  адресу: Московская область, г.Коломна, ул. Партизан, д.42, территория АО "Коломенский завод"</t>
  </si>
  <si>
    <t>Ремонт СП12- Электрофицированный путь у ЛСЦ</t>
  </si>
  <si>
    <t>От имени Подрядчика
Генеральный директор
ООО «КиКГЕОСТРОЙ»
___________________ Ю.Ф. Кесслер 
М.П.</t>
  </si>
  <si>
    <t>Приложение № 4 к Договору подряда № 2 от 10.07.2024г.</t>
  </si>
  <si>
    <t>18</t>
  </si>
  <si>
    <t>Получение технологического окна в зоне производства работ</t>
  </si>
  <si>
    <t>Ноябрь</t>
  </si>
  <si>
    <t>Декабрь</t>
  </si>
  <si>
    <t>1-31</t>
  </si>
  <si>
    <t>1-30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</si>
</sst>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-* #,##0.00\ _₽_-;\-* #,##0.00\ _₽_-;_-* &quot;-&quot;??\ _₽_-;_-@_-"/>
    <numFmt numFmtId="165" formatCode="_-* #,##0_-;\-* #,##0_-;_-* &quot;-&quot;??_-;_-@_-"/>
    <numFmt numFmtId="166" formatCode="_-* #,##0\ _₽_-;\-* #,##0\ _₽_-;_-* &quot;-&quot;??\ _₽_-;_-@_-"/>
    <numFmt numFmtId="167" formatCode="0.0"/>
    <numFmt numFmtId="168" formatCode="0.000"/>
  </numFmts>
  <fonts count="2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Arial Cyr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i/>
      <sz val="1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name val="Calibri"/>
      <family val="2"/>
      <charset val="204"/>
      <scheme val="minor"/>
    </font>
    <font>
      <i/>
      <sz val="12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00B0F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>
      <alignment vertical="top"/>
    </xf>
    <xf numFmtId="0" fontId="4" fillId="0" borderId="0"/>
  </cellStyleXfs>
  <cellXfs count="147">
    <xf numFmtId="0" fontId="0" fillId="0" borderId="0" xfId="0"/>
    <xf numFmtId="165" fontId="0" fillId="0" borderId="0" xfId="1" applyNumberFormat="1" applyFont="1"/>
    <xf numFmtId="4" fontId="2" fillId="0" borderId="3" xfId="0" applyNumberFormat="1" applyFont="1" applyBorder="1" applyAlignment="1">
      <alignment horizontal="center" vertical="center" wrapText="1"/>
    </xf>
    <xf numFmtId="165" fontId="3" fillId="0" borderId="3" xfId="1" applyNumberFormat="1" applyFont="1" applyBorder="1" applyAlignment="1">
      <alignment vertical="center"/>
    </xf>
    <xf numFmtId="1" fontId="2" fillId="0" borderId="3" xfId="2" applyNumberFormat="1" applyFont="1" applyBorder="1" applyAlignment="1">
      <alignment horizontal="center" vertical="center"/>
    </xf>
    <xf numFmtId="0" fontId="2" fillId="0" borderId="3" xfId="2" applyFont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left" vertical="center" wrapText="1"/>
    </xf>
    <xf numFmtId="166" fontId="2" fillId="2" borderId="3" xfId="0" applyNumberFormat="1" applyFont="1" applyFill="1" applyBorder="1" applyAlignment="1">
      <alignment horizontal="left" vertical="center" wrapText="1"/>
    </xf>
    <xf numFmtId="165" fontId="2" fillId="2" borderId="3" xfId="1" applyNumberFormat="1" applyFont="1" applyFill="1" applyBorder="1" applyAlignment="1">
      <alignment horizontal="left" vertical="center" wrapText="1"/>
    </xf>
    <xf numFmtId="0" fontId="6" fillId="0" borderId="3" xfId="3" applyFont="1" applyBorder="1" applyAlignment="1">
      <alignment horizontal="left" vertical="center" wrapText="1"/>
    </xf>
    <xf numFmtId="43" fontId="7" fillId="0" borderId="3" xfId="1" applyFont="1" applyFill="1" applyBorder="1" applyAlignment="1">
      <alignment horizontal="center" vertical="center" wrapText="1"/>
    </xf>
    <xf numFmtId="43" fontId="5" fillId="0" borderId="3" xfId="1" applyFont="1" applyBorder="1" applyAlignment="1">
      <alignment vertical="center"/>
    </xf>
    <xf numFmtId="0" fontId="6" fillId="0" borderId="3" xfId="0" applyFont="1" applyBorder="1" applyAlignment="1">
      <alignment horizontal="center" vertical="center" wrapText="1"/>
    </xf>
    <xf numFmtId="43" fontId="8" fillId="0" borderId="3" xfId="1" applyFont="1" applyBorder="1" applyAlignment="1">
      <alignment horizontal="center" vertical="center"/>
    </xf>
    <xf numFmtId="43" fontId="7" fillId="3" borderId="3" xfId="1" applyFont="1" applyFill="1" applyBorder="1" applyAlignment="1">
      <alignment horizontal="center" vertical="center" wrapText="1"/>
    </xf>
    <xf numFmtId="43" fontId="5" fillId="3" borderId="3" xfId="1" applyFont="1" applyFill="1" applyBorder="1" applyAlignment="1">
      <alignment vertical="center"/>
    </xf>
    <xf numFmtId="43" fontId="3" fillId="0" borderId="3" xfId="1" applyFont="1" applyBorder="1"/>
    <xf numFmtId="0" fontId="5" fillId="0" borderId="3" xfId="0" applyFont="1" applyBorder="1" applyAlignment="1">
      <alignment horizontal="center" vertical="center"/>
    </xf>
    <xf numFmtId="43" fontId="5" fillId="3" borderId="3" xfId="1" applyFont="1" applyFill="1" applyBorder="1" applyAlignment="1">
      <alignment horizontal="center" vertical="center" wrapText="1"/>
    </xf>
    <xf numFmtId="43" fontId="7" fillId="0" borderId="3" xfId="1" applyFont="1" applyBorder="1" applyAlignment="1">
      <alignment horizontal="center" vertical="center"/>
    </xf>
    <xf numFmtId="0" fontId="3" fillId="4" borderId="1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5" borderId="11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/>
    </xf>
    <xf numFmtId="43" fontId="5" fillId="4" borderId="3" xfId="1" applyFont="1" applyFill="1" applyBorder="1" applyAlignment="1">
      <alignment vertical="center"/>
    </xf>
    <xf numFmtId="43" fontId="5" fillId="4" borderId="3" xfId="1" applyFont="1" applyFill="1" applyBorder="1" applyAlignment="1">
      <alignment horizontal="right" vertical="center"/>
    </xf>
    <xf numFmtId="43" fontId="3" fillId="4" borderId="3" xfId="1" applyFont="1" applyFill="1" applyBorder="1" applyAlignment="1">
      <alignment horizontal="center" vertical="center"/>
    </xf>
    <xf numFmtId="43" fontId="5" fillId="5" borderId="3" xfId="1" applyFont="1" applyFill="1" applyBorder="1" applyAlignment="1">
      <alignment vertical="center"/>
    </xf>
    <xf numFmtId="43" fontId="5" fillId="5" borderId="3" xfId="1" applyFont="1" applyFill="1" applyBorder="1" applyAlignment="1">
      <alignment horizontal="right" vertical="center"/>
    </xf>
    <xf numFmtId="43" fontId="3" fillId="5" borderId="3" xfId="1" applyFont="1" applyFill="1" applyBorder="1" applyAlignment="1">
      <alignment horizontal="center" vertical="center"/>
    </xf>
    <xf numFmtId="164" fontId="0" fillId="0" borderId="0" xfId="0" applyNumberFormat="1"/>
    <xf numFmtId="0" fontId="5" fillId="0" borderId="3" xfId="0" applyFont="1" applyBorder="1"/>
    <xf numFmtId="0" fontId="3" fillId="0" borderId="3" xfId="0" applyFont="1" applyBorder="1"/>
    <xf numFmtId="43" fontId="3" fillId="4" borderId="3" xfId="1" applyFont="1" applyFill="1" applyBorder="1"/>
    <xf numFmtId="43" fontId="3" fillId="5" borderId="3" xfId="1" applyFont="1" applyFill="1" applyBorder="1"/>
    <xf numFmtId="0" fontId="5" fillId="0" borderId="0" xfId="0" applyFont="1"/>
    <xf numFmtId="0" fontId="2" fillId="0" borderId="3" xfId="3" applyFont="1" applyBorder="1" applyAlignment="1">
      <alignment horizontal="left" vertical="center" wrapText="1"/>
    </xf>
    <xf numFmtId="43" fontId="10" fillId="0" borderId="3" xfId="1" applyFont="1" applyBorder="1" applyAlignment="1">
      <alignment vertical="center"/>
    </xf>
    <xf numFmtId="43" fontId="9" fillId="3" borderId="3" xfId="1" applyFont="1" applyFill="1" applyBorder="1" applyAlignment="1">
      <alignment horizontal="center" vertical="center" wrapText="1"/>
    </xf>
    <xf numFmtId="49" fontId="9" fillId="5" borderId="3" xfId="0" applyNumberFormat="1" applyFont="1" applyFill="1" applyBorder="1" applyAlignment="1">
      <alignment horizontal="center" vertical="center" wrapText="1"/>
    </xf>
    <xf numFmtId="0" fontId="10" fillId="5" borderId="3" xfId="0" applyFont="1" applyFill="1" applyBorder="1" applyAlignment="1">
      <alignment vertical="center" wrapText="1"/>
    </xf>
    <xf numFmtId="0" fontId="10" fillId="5" borderId="3" xfId="0" applyFont="1" applyFill="1" applyBorder="1" applyAlignment="1">
      <alignment horizontal="center" vertical="center"/>
    </xf>
    <xf numFmtId="43" fontId="7" fillId="5" borderId="3" xfId="1" applyFont="1" applyFill="1" applyBorder="1" applyAlignment="1">
      <alignment horizontal="center" vertical="center" wrapText="1"/>
    </xf>
    <xf numFmtId="43" fontId="10" fillId="5" borderId="3" xfId="1" applyFont="1" applyFill="1" applyBorder="1" applyAlignment="1">
      <alignment vertical="center"/>
    </xf>
    <xf numFmtId="43" fontId="5" fillId="5" borderId="3" xfId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3" fontId="12" fillId="0" borderId="3" xfId="1" applyFont="1" applyBorder="1" applyAlignment="1">
      <alignment horizontal="center" vertical="center"/>
    </xf>
    <xf numFmtId="43" fontId="3" fillId="0" borderId="3" xfId="1" applyFont="1" applyBorder="1" applyAlignment="1">
      <alignment vertical="center"/>
    </xf>
    <xf numFmtId="43" fontId="12" fillId="3" borderId="3" xfId="1" applyFont="1" applyFill="1" applyBorder="1" applyAlignment="1">
      <alignment horizontal="center" vertical="center" wrapText="1"/>
    </xf>
    <xf numFmtId="43" fontId="3" fillId="3" borderId="3" xfId="1" applyFont="1" applyFill="1" applyBorder="1" applyAlignment="1">
      <alignment vertical="center"/>
    </xf>
    <xf numFmtId="43" fontId="3" fillId="3" borderId="3" xfId="1" applyFont="1" applyFill="1" applyBorder="1" applyAlignment="1">
      <alignment horizontal="center" vertical="center" wrapText="1"/>
    </xf>
    <xf numFmtId="0" fontId="11" fillId="0" borderId="0" xfId="0" applyFont="1"/>
    <xf numFmtId="49" fontId="6" fillId="3" borderId="3" xfId="0" applyNumberFormat="1" applyFont="1" applyFill="1" applyBorder="1" applyAlignment="1">
      <alignment horizontal="center" vertical="center" wrapText="1"/>
    </xf>
    <xf numFmtId="0" fontId="13" fillId="0" borderId="3" xfId="3" applyFont="1" applyBorder="1" applyAlignment="1">
      <alignment horizontal="left" vertical="center" wrapText="1"/>
    </xf>
    <xf numFmtId="0" fontId="13" fillId="0" borderId="3" xfId="0" applyFont="1" applyBorder="1" applyAlignment="1">
      <alignment horizontal="center" vertical="center" wrapText="1"/>
    </xf>
    <xf numFmtId="0" fontId="2" fillId="0" borderId="3" xfId="2" applyFont="1" applyBorder="1" applyAlignment="1">
      <alignment horizontal="right" vertical="center"/>
    </xf>
    <xf numFmtId="1" fontId="13" fillId="0" borderId="3" xfId="0" applyNumberFormat="1" applyFont="1" applyBorder="1" applyAlignment="1">
      <alignment horizontal="right" vertical="center" wrapText="1"/>
    </xf>
    <xf numFmtId="1" fontId="6" fillId="0" borderId="3" xfId="0" applyNumberFormat="1" applyFont="1" applyBorder="1" applyAlignment="1">
      <alignment horizontal="right" vertical="center" wrapText="1"/>
    </xf>
    <xf numFmtId="165" fontId="9" fillId="5" borderId="3" xfId="1" applyNumberFormat="1" applyFont="1" applyFill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 vertical="center"/>
    </xf>
    <xf numFmtId="1" fontId="2" fillId="0" borderId="3" xfId="0" applyNumberFormat="1" applyFont="1" applyBorder="1" applyAlignment="1">
      <alignment horizontal="right" vertical="center" wrapText="1"/>
    </xf>
    <xf numFmtId="43" fontId="15" fillId="0" borderId="3" xfId="1" applyFont="1" applyBorder="1" applyAlignment="1">
      <alignment horizontal="center" vertical="center"/>
    </xf>
    <xf numFmtId="0" fontId="14" fillId="0" borderId="0" xfId="0" applyFont="1"/>
    <xf numFmtId="1" fontId="16" fillId="0" borderId="3" xfId="0" applyNumberFormat="1" applyFont="1" applyBorder="1" applyAlignment="1">
      <alignment horizontal="right" vertical="center" wrapText="1"/>
    </xf>
    <xf numFmtId="0" fontId="16" fillId="0" borderId="3" xfId="0" applyFont="1" applyBorder="1" applyAlignment="1">
      <alignment horizontal="center" vertical="center" wrapText="1"/>
    </xf>
    <xf numFmtId="0" fontId="9" fillId="5" borderId="3" xfId="3" applyFont="1" applyFill="1" applyBorder="1" applyAlignment="1">
      <alignment horizontal="left" vertical="center" wrapText="1"/>
    </xf>
    <xf numFmtId="0" fontId="9" fillId="5" borderId="3" xfId="0" applyFont="1" applyFill="1" applyBorder="1" applyAlignment="1">
      <alignment horizontal="center" vertical="center" wrapText="1"/>
    </xf>
    <xf numFmtId="1" fontId="9" fillId="5" borderId="3" xfId="0" applyNumberFormat="1" applyFont="1" applyFill="1" applyBorder="1" applyAlignment="1">
      <alignment horizontal="right" vertical="center" wrapText="1"/>
    </xf>
    <xf numFmtId="43" fontId="18" fillId="5" borderId="3" xfId="1" applyFont="1" applyFill="1" applyBorder="1" applyAlignment="1">
      <alignment horizontal="center" vertical="center"/>
    </xf>
    <xf numFmtId="43" fontId="18" fillId="5" borderId="3" xfId="1" applyFont="1" applyFill="1" applyBorder="1" applyAlignment="1">
      <alignment horizontal="center" vertical="center" wrapText="1"/>
    </xf>
    <xf numFmtId="43" fontId="10" fillId="5" borderId="3" xfId="1" applyFont="1" applyFill="1" applyBorder="1" applyAlignment="1">
      <alignment horizontal="center" vertical="center" wrapText="1"/>
    </xf>
    <xf numFmtId="0" fontId="19" fillId="0" borderId="0" xfId="0" applyFont="1"/>
    <xf numFmtId="43" fontId="10" fillId="0" borderId="0" xfId="1" applyFont="1" applyBorder="1" applyAlignment="1">
      <alignment vertical="center"/>
    </xf>
    <xf numFmtId="49" fontId="6" fillId="5" borderId="7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165" fontId="6" fillId="0" borderId="3" xfId="1" applyNumberFormat="1" applyFont="1" applyFill="1" applyBorder="1" applyAlignment="1">
      <alignment horizontal="right" vertical="center"/>
    </xf>
    <xf numFmtId="43" fontId="5" fillId="0" borderId="3" xfId="1" applyFont="1" applyFill="1" applyBorder="1" applyAlignment="1">
      <alignment vertical="center"/>
    </xf>
    <xf numFmtId="43" fontId="5" fillId="0" borderId="3" xfId="1" applyFont="1" applyFill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 wrapText="1"/>
    </xf>
    <xf numFmtId="165" fontId="6" fillId="0" borderId="3" xfId="1" applyNumberFormat="1" applyFont="1" applyBorder="1" applyAlignment="1">
      <alignment horizontal="right" vertical="center" wrapText="1"/>
    </xf>
    <xf numFmtId="165" fontId="9" fillId="5" borderId="3" xfId="1" applyNumberFormat="1" applyFont="1" applyFill="1" applyBorder="1" applyAlignment="1">
      <alignment horizontal="right" vertical="center" wrapText="1"/>
    </xf>
    <xf numFmtId="0" fontId="10" fillId="5" borderId="0" xfId="0" applyFont="1" applyFill="1"/>
    <xf numFmtId="49" fontId="6" fillId="6" borderId="3" xfId="0" applyNumberFormat="1" applyFont="1" applyFill="1" applyBorder="1" applyAlignment="1">
      <alignment horizontal="center" vertical="center" wrapText="1"/>
    </xf>
    <xf numFmtId="0" fontId="6" fillId="6" borderId="3" xfId="3" applyFont="1" applyFill="1" applyBorder="1" applyAlignment="1">
      <alignment horizontal="left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3" xfId="0" applyNumberFormat="1" applyFont="1" applyFill="1" applyBorder="1" applyAlignment="1">
      <alignment horizontal="center" vertical="center" wrapText="1"/>
    </xf>
    <xf numFmtId="167" fontId="6" fillId="0" borderId="9" xfId="0" applyNumberFormat="1" applyFont="1" applyBorder="1" applyAlignment="1">
      <alignment horizontal="center" vertical="center" wrapText="1"/>
    </xf>
    <xf numFmtId="2" fontId="6" fillId="0" borderId="9" xfId="0" applyNumberFormat="1" applyFont="1" applyBorder="1" applyAlignment="1">
      <alignment horizontal="center" vertical="center" wrapText="1"/>
    </xf>
    <xf numFmtId="1" fontId="6" fillId="0" borderId="9" xfId="0" applyNumberFormat="1" applyFont="1" applyBorder="1" applyAlignment="1">
      <alignment horizontal="center" vertical="center" wrapText="1"/>
    </xf>
    <xf numFmtId="1" fontId="6" fillId="6" borderId="9" xfId="0" applyNumberFormat="1" applyFont="1" applyFill="1" applyBorder="1" applyAlignment="1">
      <alignment horizontal="center" vertical="center" wrapText="1"/>
    </xf>
    <xf numFmtId="168" fontId="6" fillId="0" borderId="9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wrapText="1"/>
    </xf>
    <xf numFmtId="0" fontId="17" fillId="0" borderId="3" xfId="0" applyFont="1" applyBorder="1" applyAlignment="1">
      <alignment wrapText="1"/>
    </xf>
    <xf numFmtId="0" fontId="17" fillId="0" borderId="3" xfId="0" applyFont="1" applyFill="1" applyBorder="1" applyAlignment="1">
      <alignment wrapText="1"/>
    </xf>
    <xf numFmtId="0" fontId="17" fillId="7" borderId="3" xfId="0" applyFont="1" applyFill="1" applyBorder="1" applyAlignment="1">
      <alignment wrapText="1"/>
    </xf>
    <xf numFmtId="0" fontId="6" fillId="6" borderId="3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20" fillId="7" borderId="3" xfId="0" applyFont="1" applyFill="1" applyBorder="1" applyAlignment="1">
      <alignment horizontal="center" vertical="center" wrapText="1"/>
    </xf>
    <xf numFmtId="0" fontId="13" fillId="0" borderId="3" xfId="0" applyFont="1" applyBorder="1" applyAlignment="1">
      <alignment vertical="center" wrapText="1"/>
    </xf>
    <xf numFmtId="49" fontId="5" fillId="0" borderId="0" xfId="0" applyNumberFormat="1" applyFont="1" applyAlignment="1">
      <alignment horizontal="right"/>
    </xf>
    <xf numFmtId="49" fontId="22" fillId="0" borderId="0" xfId="0" applyNumberFormat="1" applyFont="1"/>
    <xf numFmtId="0" fontId="23" fillId="0" borderId="0" xfId="0" applyFont="1"/>
    <xf numFmtId="49" fontId="21" fillId="0" borderId="13" xfId="0" applyNumberFormat="1" applyFont="1" applyBorder="1" applyAlignment="1">
      <alignment horizontal="center"/>
    </xf>
    <xf numFmtId="0" fontId="20" fillId="0" borderId="3" xfId="0" applyFont="1" applyBorder="1" applyAlignment="1">
      <alignment horizontal="center" vertical="center" wrapText="1"/>
    </xf>
    <xf numFmtId="0" fontId="23" fillId="0" borderId="0" xfId="0" applyFont="1" applyAlignment="1">
      <alignment wrapText="1"/>
    </xf>
    <xf numFmtId="2" fontId="6" fillId="0" borderId="3" xfId="0" applyNumberFormat="1" applyFont="1" applyBorder="1" applyAlignment="1">
      <alignment horizontal="center" vertical="center" wrapText="1"/>
    </xf>
    <xf numFmtId="0" fontId="17" fillId="3" borderId="3" xfId="0" applyFont="1" applyFill="1" applyBorder="1" applyAlignment="1">
      <alignment wrapText="1"/>
    </xf>
    <xf numFmtId="0" fontId="3" fillId="0" borderId="3" xfId="0" applyFont="1" applyBorder="1" applyAlignment="1">
      <alignment horizontal="center" vertical="center"/>
    </xf>
    <xf numFmtId="0" fontId="3" fillId="4" borderId="3" xfId="0" applyFont="1" applyFill="1" applyBorder="1" applyAlignment="1">
      <alignment horizontal="center"/>
    </xf>
    <xf numFmtId="0" fontId="3" fillId="5" borderId="3" xfId="0" applyFont="1" applyFill="1" applyBorder="1" applyAlignment="1">
      <alignment horizontal="center"/>
    </xf>
    <xf numFmtId="4" fontId="2" fillId="0" borderId="3" xfId="0" applyNumberFormat="1" applyFont="1" applyBorder="1" applyAlignment="1">
      <alignment horizontal="center" vertical="center" wrapText="1"/>
    </xf>
    <xf numFmtId="4" fontId="2" fillId="0" borderId="4" xfId="0" applyNumberFormat="1" applyFont="1" applyBorder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 wrapText="1"/>
    </xf>
    <xf numFmtId="4" fontId="2" fillId="0" borderId="12" xfId="0" applyNumberFormat="1" applyFont="1" applyBorder="1" applyAlignment="1">
      <alignment horizontal="center" vertical="center" wrapText="1"/>
    </xf>
    <xf numFmtId="4" fontId="2" fillId="0" borderId="13" xfId="0" applyNumberFormat="1" applyFont="1" applyBorder="1" applyAlignment="1">
      <alignment horizontal="center" vertical="center" wrapText="1"/>
    </xf>
    <xf numFmtId="0" fontId="2" fillId="0" borderId="9" xfId="3" applyFont="1" applyBorder="1" applyAlignment="1">
      <alignment horizontal="right" vertical="center" wrapText="1"/>
    </xf>
    <xf numFmtId="0" fontId="2" fillId="0" borderId="10" xfId="3" applyFont="1" applyBorder="1" applyAlignment="1">
      <alignment horizontal="right" vertical="center" wrapText="1"/>
    </xf>
    <xf numFmtId="0" fontId="2" fillId="0" borderId="11" xfId="3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4" fontId="2" fillId="0" borderId="6" xfId="0" applyNumberFormat="1" applyFont="1" applyBorder="1" applyAlignment="1">
      <alignment horizontal="center" vertical="center" wrapText="1"/>
    </xf>
    <xf numFmtId="4" fontId="2" fillId="0" borderId="8" xfId="0" applyNumberFormat="1" applyFont="1" applyBorder="1" applyAlignment="1">
      <alignment horizontal="center" vertical="center" wrapText="1"/>
    </xf>
    <xf numFmtId="4" fontId="2" fillId="0" borderId="3" xfId="0" applyNumberFormat="1" applyFont="1" applyBorder="1" applyAlignment="1">
      <alignment horizontal="right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49" fontId="5" fillId="0" borderId="0" xfId="0" applyNumberFormat="1" applyFont="1" applyAlignment="1">
      <alignment horizontal="right"/>
    </xf>
    <xf numFmtId="49" fontId="21" fillId="0" borderId="0" xfId="0" applyNumberFormat="1" applyFont="1" applyAlignment="1">
      <alignment horizontal="center"/>
    </xf>
    <xf numFmtId="0" fontId="23" fillId="0" borderId="0" xfId="0" applyFont="1" applyAlignment="1">
      <alignment horizont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49" fontId="20" fillId="7" borderId="3" xfId="0" applyNumberFormat="1" applyFont="1" applyFill="1" applyBorder="1" applyAlignment="1">
      <alignment horizontal="center" vertical="center" wrapText="1"/>
    </xf>
  </cellXfs>
  <cellStyles count="4">
    <cellStyle name="ЛокСмМТСН" xfId="2" xr:uid="{00000000-0005-0000-0000-000000000000}"/>
    <cellStyle name="Обычный" xfId="0" builtinId="0"/>
    <cellStyle name="Обычный 2" xfId="3" xr:uid="{00000000-0005-0000-0000-000002000000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"/>
  <sheetViews>
    <sheetView view="pageBreakPreview" zoomScaleNormal="100" zoomScaleSheetLayoutView="100" workbookViewId="0">
      <selection activeCell="E5" sqref="E5"/>
    </sheetView>
  </sheetViews>
  <sheetFormatPr defaultRowHeight="14.4" x14ac:dyDescent="0.3"/>
  <cols>
    <col min="1" max="1" width="6.5546875" customWidth="1"/>
    <col min="2" max="2" width="30.77734375" customWidth="1"/>
    <col min="3" max="3" width="17.5546875" customWidth="1"/>
    <col min="4" max="4" width="18.77734375" customWidth="1"/>
    <col min="5" max="5" width="20.21875" customWidth="1"/>
    <col min="6" max="7" width="16.5546875" customWidth="1"/>
    <col min="8" max="8" width="17.21875" customWidth="1"/>
    <col min="9" max="9" width="16.5546875" bestFit="1" customWidth="1"/>
    <col min="10" max="11" width="14.5546875" bestFit="1" customWidth="1"/>
  </cols>
  <sheetData>
    <row r="1" spans="1:9" x14ac:dyDescent="0.3">
      <c r="A1" s="111" t="s">
        <v>0</v>
      </c>
      <c r="B1" s="111" t="s">
        <v>16</v>
      </c>
      <c r="C1" s="112" t="s">
        <v>17</v>
      </c>
      <c r="D1" s="112"/>
      <c r="E1" s="112"/>
      <c r="F1" s="113" t="s">
        <v>18</v>
      </c>
      <c r="G1" s="113"/>
      <c r="H1" s="113"/>
    </row>
    <row r="2" spans="1:9" ht="27.6" x14ac:dyDescent="0.3">
      <c r="A2" s="111"/>
      <c r="B2" s="111"/>
      <c r="C2" s="21" t="s">
        <v>19</v>
      </c>
      <c r="D2" s="22" t="s">
        <v>20</v>
      </c>
      <c r="E2" s="22" t="s">
        <v>21</v>
      </c>
      <c r="F2" s="23" t="s">
        <v>19</v>
      </c>
      <c r="G2" s="24" t="s">
        <v>20</v>
      </c>
      <c r="H2" s="24" t="s">
        <v>21</v>
      </c>
    </row>
    <row r="3" spans="1:9" x14ac:dyDescent="0.3">
      <c r="A3" s="18">
        <v>1</v>
      </c>
      <c r="B3" s="25" t="s">
        <v>23</v>
      </c>
      <c r="C3" s="26" t="e">
        <f>'СМР+мат пред '!#REF!</f>
        <v>#REF!</v>
      </c>
      <c r="D3" s="27" t="e">
        <f>'СМР+мат пред '!#REF!</f>
        <v>#REF!</v>
      </c>
      <c r="E3" s="28" t="e">
        <f t="shared" ref="E3" si="0">C3+D3</f>
        <v>#REF!</v>
      </c>
      <c r="F3" s="29" t="e">
        <f>'СМР+мат пред '!#REF!</f>
        <v>#REF!</v>
      </c>
      <c r="G3" s="30" t="e">
        <f>'СМР+мат пред '!#REF!</f>
        <v>#REF!</v>
      </c>
      <c r="H3" s="31" t="e">
        <f t="shared" ref="H3" si="1">F3+G3</f>
        <v>#REF!</v>
      </c>
      <c r="I3" s="32"/>
    </row>
    <row r="4" spans="1:9" x14ac:dyDescent="0.3">
      <c r="A4" s="18">
        <v>2</v>
      </c>
      <c r="B4" s="25" t="s">
        <v>13</v>
      </c>
      <c r="C4" s="26"/>
      <c r="D4" s="27"/>
      <c r="E4" s="28" t="e">
        <f>(C3+D3)*0.06</f>
        <v>#REF!</v>
      </c>
      <c r="F4" s="29"/>
      <c r="G4" s="30"/>
      <c r="H4" s="31" t="e">
        <f>(F3+G3)*0.06</f>
        <v>#REF!</v>
      </c>
      <c r="I4" s="32"/>
    </row>
    <row r="5" spans="1:9" x14ac:dyDescent="0.3">
      <c r="A5" s="33"/>
      <c r="B5" s="34" t="s">
        <v>22</v>
      </c>
      <c r="C5" s="35" t="e">
        <f>SUM(C3:C3)</f>
        <v>#REF!</v>
      </c>
      <c r="D5" s="35" t="e">
        <f>SUM(D3:D3)</f>
        <v>#REF!</v>
      </c>
      <c r="E5" s="35" t="e">
        <f>SUM(E3:E4)</f>
        <v>#REF!</v>
      </c>
      <c r="F5" s="36" t="e">
        <f>SUM(F3:F3)</f>
        <v>#REF!</v>
      </c>
      <c r="G5" s="36" t="e">
        <f>SUM(G3:G3)</f>
        <v>#REF!</v>
      </c>
      <c r="H5" s="36" t="e">
        <f>SUM(H3:H4)</f>
        <v>#REF!</v>
      </c>
      <c r="I5" s="32"/>
    </row>
    <row r="6" spans="1:9" x14ac:dyDescent="0.3">
      <c r="A6" s="37"/>
      <c r="B6" s="37"/>
      <c r="C6" s="37"/>
      <c r="D6" s="37"/>
      <c r="E6" s="37"/>
      <c r="H6">
        <v>0</v>
      </c>
      <c r="I6" s="32"/>
    </row>
    <row r="7" spans="1:9" x14ac:dyDescent="0.3">
      <c r="A7" s="37"/>
      <c r="B7" s="37"/>
      <c r="C7" s="37"/>
      <c r="D7" s="37"/>
      <c r="E7" s="37"/>
    </row>
    <row r="8" spans="1:9" x14ac:dyDescent="0.3">
      <c r="A8" s="37"/>
      <c r="B8" s="37"/>
      <c r="C8" s="37"/>
      <c r="D8" s="37"/>
      <c r="E8" s="37"/>
    </row>
    <row r="9" spans="1:9" x14ac:dyDescent="0.3">
      <c r="A9" s="37"/>
      <c r="B9" s="37"/>
      <c r="C9" s="37"/>
      <c r="D9" s="37"/>
      <c r="E9" s="37"/>
    </row>
    <row r="10" spans="1:9" x14ac:dyDescent="0.3">
      <c r="A10" s="37"/>
      <c r="B10" s="37"/>
      <c r="C10" s="37"/>
      <c r="D10" s="37"/>
      <c r="E10" s="37"/>
    </row>
    <row r="11" spans="1:9" x14ac:dyDescent="0.3">
      <c r="A11" s="37"/>
      <c r="B11" s="37"/>
      <c r="C11" s="37"/>
      <c r="D11" s="37"/>
      <c r="E11" s="37"/>
    </row>
    <row r="12" spans="1:9" x14ac:dyDescent="0.3">
      <c r="A12" s="37"/>
      <c r="B12" s="37"/>
      <c r="C12" s="37"/>
      <c r="D12" s="37"/>
      <c r="E12" s="37"/>
    </row>
    <row r="13" spans="1:9" x14ac:dyDescent="0.3">
      <c r="A13" s="37"/>
      <c r="B13" s="37"/>
      <c r="C13" s="37"/>
      <c r="D13" s="37"/>
      <c r="E13" s="37"/>
    </row>
  </sheetData>
  <mergeCells count="4">
    <mergeCell ref="A1:A2"/>
    <mergeCell ref="B1:B2"/>
    <mergeCell ref="C1:E1"/>
    <mergeCell ref="F1:H1"/>
  </mergeCells>
  <pageMargins left="0.7" right="0.7" top="0.75" bottom="0.75" header="0.3" footer="0.3"/>
  <pageSetup paperSize="9" scale="5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23"/>
  <sheetViews>
    <sheetView view="pageBreakPreview" topLeftCell="A10" zoomScale="80" zoomScaleNormal="100" zoomScaleSheetLayoutView="80" workbookViewId="0">
      <selection activeCell="B30" sqref="B30"/>
    </sheetView>
  </sheetViews>
  <sheetFormatPr defaultColWidth="8.77734375" defaultRowHeight="14.4" x14ac:dyDescent="0.3"/>
  <cols>
    <col min="2" max="2" width="65.21875" customWidth="1"/>
    <col min="3" max="3" width="9.21875" style="63" customWidth="1"/>
    <col min="4" max="4" width="10.21875" style="62" bestFit="1" customWidth="1"/>
    <col min="5" max="5" width="15.21875" customWidth="1"/>
    <col min="6" max="6" width="16" customWidth="1"/>
    <col min="7" max="7" width="17.21875" style="1" customWidth="1"/>
    <col min="8" max="8" width="16.21875" style="1" customWidth="1"/>
    <col min="9" max="12" width="16.21875" customWidth="1"/>
    <col min="13" max="13" width="12.21875" customWidth="1"/>
  </cols>
  <sheetData>
    <row r="1" spans="1:12" ht="14.55" customHeight="1" x14ac:dyDescent="0.3">
      <c r="A1" s="122" t="s">
        <v>0</v>
      </c>
      <c r="B1" s="125" t="s">
        <v>1</v>
      </c>
      <c r="C1" s="114" t="s">
        <v>2</v>
      </c>
      <c r="D1" s="128" t="s">
        <v>3</v>
      </c>
      <c r="E1" s="115" t="s">
        <v>14</v>
      </c>
      <c r="F1" s="116"/>
      <c r="G1" s="116"/>
      <c r="H1" s="116"/>
      <c r="I1" s="116"/>
      <c r="J1" s="116"/>
      <c r="K1" s="116"/>
      <c r="L1" s="116"/>
    </row>
    <row r="2" spans="1:12" ht="14.55" customHeight="1" x14ac:dyDescent="0.3">
      <c r="A2" s="123"/>
      <c r="B2" s="126"/>
      <c r="C2" s="114"/>
      <c r="D2" s="128"/>
      <c r="E2" s="117"/>
      <c r="F2" s="118"/>
      <c r="G2" s="118"/>
      <c r="H2" s="118"/>
      <c r="I2" s="118"/>
      <c r="J2" s="118"/>
      <c r="K2" s="118"/>
      <c r="L2" s="118"/>
    </row>
    <row r="3" spans="1:12" ht="27.75" customHeight="1" x14ac:dyDescent="0.3">
      <c r="A3" s="123"/>
      <c r="B3" s="126"/>
      <c r="C3" s="114"/>
      <c r="D3" s="128"/>
      <c r="E3" s="114" t="s">
        <v>25</v>
      </c>
      <c r="F3" s="114"/>
      <c r="G3" s="114"/>
      <c r="H3" s="114" t="s">
        <v>26</v>
      </c>
      <c r="I3" s="114"/>
      <c r="J3" s="114"/>
      <c r="K3" s="111" t="s">
        <v>36</v>
      </c>
      <c r="L3" s="111"/>
    </row>
    <row r="4" spans="1:12" ht="56.1" customHeight="1" x14ac:dyDescent="0.3">
      <c r="A4" s="124"/>
      <c r="B4" s="127"/>
      <c r="C4" s="114"/>
      <c r="D4" s="128"/>
      <c r="E4" s="2" t="s">
        <v>4</v>
      </c>
      <c r="F4" s="2" t="s">
        <v>5</v>
      </c>
      <c r="G4" s="3" t="s">
        <v>6</v>
      </c>
      <c r="H4" s="2" t="s">
        <v>4</v>
      </c>
      <c r="I4" s="2" t="s">
        <v>5</v>
      </c>
      <c r="J4" s="3" t="s">
        <v>6</v>
      </c>
      <c r="K4" s="2" t="s">
        <v>27</v>
      </c>
      <c r="L4" s="2" t="s">
        <v>18</v>
      </c>
    </row>
    <row r="5" spans="1:12" x14ac:dyDescent="0.3">
      <c r="A5" s="4">
        <v>1</v>
      </c>
      <c r="B5" s="5">
        <v>2</v>
      </c>
      <c r="C5" s="5">
        <v>3</v>
      </c>
      <c r="D5" s="58">
        <v>4</v>
      </c>
      <c r="E5" s="5">
        <v>5</v>
      </c>
      <c r="F5" s="5">
        <v>6</v>
      </c>
      <c r="G5" s="5">
        <v>7</v>
      </c>
      <c r="H5"/>
    </row>
    <row r="6" spans="1:12" x14ac:dyDescent="0.3">
      <c r="A6" s="6"/>
      <c r="B6" s="129" t="s">
        <v>230</v>
      </c>
      <c r="C6" s="130"/>
      <c r="D6" s="130"/>
      <c r="E6" s="7"/>
      <c r="F6" s="8"/>
      <c r="G6" s="9"/>
      <c r="H6" s="9"/>
      <c r="I6" s="9"/>
      <c r="J6" s="9"/>
      <c r="K6" s="9"/>
      <c r="L6" s="9"/>
    </row>
    <row r="7" spans="1:12" ht="18" customHeight="1" x14ac:dyDescent="0.3">
      <c r="A7" s="47">
        <v>1</v>
      </c>
      <c r="B7" s="56" t="s">
        <v>85</v>
      </c>
      <c r="C7" s="57"/>
      <c r="D7" s="59"/>
      <c r="E7" s="49"/>
      <c r="F7" s="50"/>
      <c r="G7" s="50"/>
      <c r="H7" s="51"/>
      <c r="I7" s="52"/>
      <c r="J7" s="52"/>
      <c r="K7" s="53"/>
      <c r="L7" s="50"/>
    </row>
    <row r="8" spans="1:12" ht="18" customHeight="1" x14ac:dyDescent="0.3">
      <c r="A8" s="55" t="s">
        <v>41</v>
      </c>
      <c r="B8" s="10" t="s">
        <v>83</v>
      </c>
      <c r="C8" s="13" t="s">
        <v>10</v>
      </c>
      <c r="D8" s="60">
        <v>13</v>
      </c>
      <c r="E8" s="14"/>
      <c r="F8" s="12">
        <f t="shared" ref="F8" si="0">ROUND(E8*D8,2)</f>
        <v>0</v>
      </c>
      <c r="G8" s="12">
        <f t="shared" ref="G8" si="1">ROUND(F8*1.2,2)</f>
        <v>0</v>
      </c>
      <c r="H8" s="15"/>
      <c r="I8" s="16"/>
      <c r="J8" s="16"/>
      <c r="K8" s="19">
        <f t="shared" ref="K8" si="2">F8+I8</f>
        <v>0</v>
      </c>
      <c r="L8" s="12">
        <f t="shared" ref="L8" si="3">G8+J8</f>
        <v>0</v>
      </c>
    </row>
    <row r="9" spans="1:12" ht="18" customHeight="1" x14ac:dyDescent="0.3">
      <c r="A9" s="55" t="s">
        <v>59</v>
      </c>
      <c r="B9" s="10" t="s">
        <v>142</v>
      </c>
      <c r="C9" s="13"/>
      <c r="D9" s="60"/>
      <c r="E9" s="14"/>
      <c r="F9" s="12">
        <f t="shared" ref="F9" si="4">ROUND(E9*D9,2)</f>
        <v>0</v>
      </c>
      <c r="G9" s="12">
        <f t="shared" ref="G9" si="5">ROUND(F9*1.2,2)</f>
        <v>0</v>
      </c>
      <c r="H9" s="15"/>
      <c r="I9" s="16"/>
      <c r="J9" s="16"/>
      <c r="K9" s="19">
        <f t="shared" ref="K9" si="6">F9+I9</f>
        <v>0</v>
      </c>
      <c r="L9" s="12">
        <f t="shared" ref="L9" si="7">G9+J9</f>
        <v>0</v>
      </c>
    </row>
    <row r="10" spans="1:12" ht="18" customHeight="1" x14ac:dyDescent="0.3">
      <c r="A10" s="55" t="s">
        <v>181</v>
      </c>
      <c r="B10" s="10" t="s">
        <v>84</v>
      </c>
      <c r="C10" s="13" t="s">
        <v>10</v>
      </c>
      <c r="D10" s="83">
        <v>13</v>
      </c>
      <c r="E10" s="14"/>
      <c r="F10" s="12">
        <f t="shared" ref="F10" si="8">ROUND(E10*D10,2)</f>
        <v>0</v>
      </c>
      <c r="G10" s="12">
        <f t="shared" ref="G10" si="9">ROUND(F10*1.2,2)</f>
        <v>0</v>
      </c>
      <c r="H10" s="15"/>
      <c r="I10" s="16"/>
      <c r="J10" s="16"/>
      <c r="K10" s="19">
        <f t="shared" ref="K10" si="10">F10+I10</f>
        <v>0</v>
      </c>
      <c r="L10" s="12">
        <f t="shared" ref="L10" si="11">G10+J10</f>
        <v>0</v>
      </c>
    </row>
    <row r="11" spans="1:12" ht="18" customHeight="1" x14ac:dyDescent="0.3">
      <c r="A11" s="41" t="s">
        <v>182</v>
      </c>
      <c r="B11" s="42" t="s">
        <v>58</v>
      </c>
      <c r="C11" s="43" t="s">
        <v>10</v>
      </c>
      <c r="D11" s="84">
        <v>13</v>
      </c>
      <c r="E11" s="44"/>
      <c r="F11" s="29"/>
      <c r="G11" s="29"/>
      <c r="H11" s="45"/>
      <c r="I11" s="45">
        <f t="shared" ref="I11" si="12">ROUND(H11*D11,2)</f>
        <v>0</v>
      </c>
      <c r="J11" s="45">
        <f t="shared" ref="J11" si="13">ROUND(I11*1.2,2)</f>
        <v>0</v>
      </c>
      <c r="K11" s="46">
        <f t="shared" ref="K11" si="14">F11+I11</f>
        <v>0</v>
      </c>
      <c r="L11" s="29">
        <f t="shared" ref="L11" si="15">G11+J11</f>
        <v>0</v>
      </c>
    </row>
    <row r="12" spans="1:12" ht="18" customHeight="1" x14ac:dyDescent="0.3">
      <c r="A12" s="41" t="s">
        <v>183</v>
      </c>
      <c r="B12" s="42" t="s">
        <v>174</v>
      </c>
      <c r="C12" s="43" t="s">
        <v>10</v>
      </c>
      <c r="D12" s="84">
        <v>13</v>
      </c>
      <c r="E12" s="44"/>
      <c r="F12" s="29"/>
      <c r="G12" s="29"/>
      <c r="H12" s="45"/>
      <c r="I12" s="45">
        <f t="shared" ref="I12" si="16">ROUND(H12*D12,2)</f>
        <v>0</v>
      </c>
      <c r="J12" s="45">
        <f t="shared" ref="J12" si="17">ROUND(I12*1.2,2)</f>
        <v>0</v>
      </c>
      <c r="K12" s="46">
        <f t="shared" ref="K12:K15" si="18">F12+I12</f>
        <v>0</v>
      </c>
      <c r="L12" s="29">
        <f t="shared" ref="L12:L15" si="19">G12+J12</f>
        <v>0</v>
      </c>
    </row>
    <row r="13" spans="1:12" s="54" customFormat="1" ht="18" customHeight="1" x14ac:dyDescent="0.3">
      <c r="A13" s="47">
        <v>2</v>
      </c>
      <c r="B13" s="56" t="s">
        <v>88</v>
      </c>
      <c r="C13" s="57"/>
      <c r="D13" s="59"/>
      <c r="E13" s="49"/>
      <c r="F13" s="50"/>
      <c r="G13" s="50"/>
      <c r="H13" s="51"/>
      <c r="I13" s="52"/>
      <c r="J13" s="52"/>
      <c r="K13" s="53"/>
      <c r="L13" s="50"/>
    </row>
    <row r="14" spans="1:12" ht="31.5" customHeight="1" x14ac:dyDescent="0.3">
      <c r="A14" s="55" t="s">
        <v>44</v>
      </c>
      <c r="B14" s="10" t="s">
        <v>86</v>
      </c>
      <c r="C14" s="13" t="s">
        <v>24</v>
      </c>
      <c r="D14" s="60">
        <v>692</v>
      </c>
      <c r="E14" s="11"/>
      <c r="F14" s="12">
        <f t="shared" ref="F14:F15" si="20">ROUND(E14*D14,2)</f>
        <v>0</v>
      </c>
      <c r="G14" s="12">
        <f t="shared" ref="G14:G15" si="21">ROUND(F14*1.2,2)</f>
        <v>0</v>
      </c>
      <c r="H14" s="15"/>
      <c r="I14" s="16"/>
      <c r="J14" s="16"/>
      <c r="K14" s="19">
        <f t="shared" si="18"/>
        <v>0</v>
      </c>
      <c r="L14" s="12">
        <f t="shared" si="19"/>
        <v>0</v>
      </c>
    </row>
    <row r="15" spans="1:12" ht="16.5" customHeight="1" x14ac:dyDescent="0.3">
      <c r="A15" s="55" t="s">
        <v>45</v>
      </c>
      <c r="B15" s="10" t="s">
        <v>142</v>
      </c>
      <c r="C15" s="13"/>
      <c r="D15" s="60"/>
      <c r="E15" s="11"/>
      <c r="F15" s="12">
        <f t="shared" si="20"/>
        <v>0</v>
      </c>
      <c r="G15" s="12">
        <f t="shared" si="21"/>
        <v>0</v>
      </c>
      <c r="H15" s="15"/>
      <c r="I15" s="16"/>
      <c r="J15" s="16"/>
      <c r="K15" s="19">
        <f t="shared" si="18"/>
        <v>0</v>
      </c>
      <c r="L15" s="12">
        <f t="shared" si="19"/>
        <v>0</v>
      </c>
    </row>
    <row r="16" spans="1:12" ht="31.5" customHeight="1" x14ac:dyDescent="0.3">
      <c r="A16" s="55" t="s">
        <v>184</v>
      </c>
      <c r="B16" s="10" t="s">
        <v>87</v>
      </c>
      <c r="C16" s="13" t="s">
        <v>24</v>
      </c>
      <c r="D16" s="60">
        <v>692</v>
      </c>
      <c r="E16" s="11"/>
      <c r="F16" s="12">
        <f t="shared" ref="F16:F57" si="22">ROUND(E16*D16,2)</f>
        <v>0</v>
      </c>
      <c r="G16" s="12">
        <f t="shared" ref="G16:G57" si="23">ROUND(F16*1.2,2)</f>
        <v>0</v>
      </c>
      <c r="H16" s="15"/>
      <c r="I16" s="16"/>
      <c r="J16" s="16"/>
      <c r="K16" s="19">
        <f t="shared" ref="K16:K71" si="24">F16+I16</f>
        <v>0</v>
      </c>
      <c r="L16" s="12">
        <f t="shared" ref="L16:L71" si="25">G16+J16</f>
        <v>0</v>
      </c>
    </row>
    <row r="17" spans="1:13" ht="18" customHeight="1" x14ac:dyDescent="0.3">
      <c r="A17" s="41" t="s">
        <v>185</v>
      </c>
      <c r="B17" s="42" t="s">
        <v>174</v>
      </c>
      <c r="C17" s="43" t="s">
        <v>10</v>
      </c>
      <c r="D17" s="84">
        <v>692</v>
      </c>
      <c r="E17" s="44"/>
      <c r="F17" s="29"/>
      <c r="G17" s="29"/>
      <c r="H17" s="45"/>
      <c r="I17" s="45">
        <f t="shared" ref="I17" si="26">ROUND(H17*D17,2)</f>
        <v>0</v>
      </c>
      <c r="J17" s="45">
        <f t="shared" ref="J17" si="27">ROUND(I17*1.2,2)</f>
        <v>0</v>
      </c>
      <c r="K17" s="46">
        <f t="shared" si="24"/>
        <v>0</v>
      </c>
      <c r="L17" s="29">
        <f t="shared" si="25"/>
        <v>0</v>
      </c>
    </row>
    <row r="18" spans="1:13" s="54" customFormat="1" ht="18" customHeight="1" x14ac:dyDescent="0.3">
      <c r="A18" s="47">
        <f>A13+1</f>
        <v>3</v>
      </c>
      <c r="B18" s="56" t="s">
        <v>51</v>
      </c>
      <c r="C18" s="57"/>
      <c r="D18" s="59"/>
      <c r="E18" s="49"/>
      <c r="F18" s="50"/>
      <c r="G18" s="50"/>
      <c r="H18" s="51"/>
      <c r="I18" s="52"/>
      <c r="J18" s="52"/>
      <c r="K18" s="53"/>
      <c r="L18" s="50"/>
    </row>
    <row r="19" spans="1:13" ht="15.6" x14ac:dyDescent="0.3">
      <c r="A19" s="55" t="s">
        <v>43</v>
      </c>
      <c r="B19" s="10" t="s">
        <v>90</v>
      </c>
      <c r="C19" s="13" t="s">
        <v>10</v>
      </c>
      <c r="D19" s="60">
        <v>157</v>
      </c>
      <c r="E19" s="11"/>
      <c r="F19" s="12">
        <f t="shared" ref="F19:F20" si="28">ROUND(E19*D19,2)</f>
        <v>0</v>
      </c>
      <c r="G19" s="12">
        <f t="shared" ref="G19:G20" si="29">ROUND(F19*1.2,2)</f>
        <v>0</v>
      </c>
      <c r="H19" s="15"/>
      <c r="I19" s="16"/>
      <c r="J19" s="16"/>
      <c r="K19" s="19">
        <f t="shared" ref="K19:K20" si="30">F19+I19</f>
        <v>0</v>
      </c>
      <c r="L19" s="12">
        <f t="shared" ref="L19:L20" si="31">G19+J19</f>
        <v>0</v>
      </c>
    </row>
    <row r="20" spans="1:13" ht="16.5" customHeight="1" x14ac:dyDescent="0.3">
      <c r="A20" s="55" t="s">
        <v>89</v>
      </c>
      <c r="B20" s="10" t="s">
        <v>142</v>
      </c>
      <c r="C20" s="13"/>
      <c r="D20" s="60"/>
      <c r="E20" s="11"/>
      <c r="F20" s="12">
        <f t="shared" si="28"/>
        <v>0</v>
      </c>
      <c r="G20" s="12">
        <f t="shared" si="29"/>
        <v>0</v>
      </c>
      <c r="H20" s="15"/>
      <c r="I20" s="16"/>
      <c r="J20" s="16"/>
      <c r="K20" s="19">
        <f t="shared" si="30"/>
        <v>0</v>
      </c>
      <c r="L20" s="12">
        <f t="shared" si="31"/>
        <v>0</v>
      </c>
    </row>
    <row r="21" spans="1:13" ht="15.6" x14ac:dyDescent="0.3">
      <c r="A21" s="55" t="s">
        <v>186</v>
      </c>
      <c r="B21" s="10" t="s">
        <v>91</v>
      </c>
      <c r="C21" s="13" t="s">
        <v>10</v>
      </c>
      <c r="D21" s="60">
        <v>157</v>
      </c>
      <c r="E21" s="11"/>
      <c r="F21" s="12">
        <f t="shared" si="22"/>
        <v>0</v>
      </c>
      <c r="G21" s="12">
        <f t="shared" si="23"/>
        <v>0</v>
      </c>
      <c r="H21" s="15"/>
      <c r="I21" s="16"/>
      <c r="J21" s="16"/>
      <c r="K21" s="19">
        <f t="shared" si="24"/>
        <v>0</v>
      </c>
      <c r="L21" s="12">
        <f t="shared" si="25"/>
        <v>0</v>
      </c>
    </row>
    <row r="22" spans="1:13" ht="20.25" customHeight="1" x14ac:dyDescent="0.3">
      <c r="A22" s="41" t="s">
        <v>187</v>
      </c>
      <c r="B22" s="42" t="s">
        <v>60</v>
      </c>
      <c r="C22" s="43" t="s">
        <v>10</v>
      </c>
      <c r="D22" s="84">
        <v>157</v>
      </c>
      <c r="E22" s="44"/>
      <c r="F22" s="29"/>
      <c r="G22" s="29"/>
      <c r="H22" s="45">
        <v>194.33</v>
      </c>
      <c r="I22" s="45">
        <f t="shared" ref="I22" si="32">ROUND(H22*D22,2)</f>
        <v>30509.81</v>
      </c>
      <c r="J22" s="45">
        <f t="shared" ref="J22" si="33">ROUND(I22*1.2,2)</f>
        <v>36611.769999999997</v>
      </c>
      <c r="K22" s="46">
        <f t="shared" ref="K22:K25" si="34">F22+I22</f>
        <v>30509.81</v>
      </c>
      <c r="L22" s="29">
        <f t="shared" ref="L22:L25" si="35">G22+J22</f>
        <v>36611.769999999997</v>
      </c>
      <c r="M22" t="s">
        <v>139</v>
      </c>
    </row>
    <row r="23" spans="1:13" s="54" customFormat="1" ht="18" customHeight="1" x14ac:dyDescent="0.3">
      <c r="A23" s="47">
        <f>A18+1</f>
        <v>4</v>
      </c>
      <c r="B23" s="56" t="s">
        <v>52</v>
      </c>
      <c r="C23" s="57"/>
      <c r="D23" s="59"/>
      <c r="E23" s="49"/>
      <c r="F23" s="50"/>
      <c r="G23" s="50"/>
      <c r="H23" s="51"/>
      <c r="I23" s="52"/>
      <c r="J23" s="52"/>
      <c r="K23" s="53"/>
      <c r="L23" s="50"/>
    </row>
    <row r="24" spans="1:13" ht="15.6" x14ac:dyDescent="0.3">
      <c r="A24" s="55" t="s">
        <v>42</v>
      </c>
      <c r="B24" s="10" t="s">
        <v>97</v>
      </c>
      <c r="C24" s="13" t="s">
        <v>10</v>
      </c>
      <c r="D24" s="60">
        <v>13</v>
      </c>
      <c r="E24" s="11"/>
      <c r="F24" s="12">
        <f t="shared" ref="F24:F25" si="36">ROUND(E24*D24,2)</f>
        <v>0</v>
      </c>
      <c r="G24" s="12">
        <f t="shared" ref="G24:G25" si="37">ROUND(F24*1.2,2)</f>
        <v>0</v>
      </c>
      <c r="H24" s="15"/>
      <c r="I24" s="16"/>
      <c r="J24" s="16"/>
      <c r="K24" s="19">
        <f t="shared" si="34"/>
        <v>0</v>
      </c>
      <c r="L24" s="12">
        <f t="shared" si="35"/>
        <v>0</v>
      </c>
    </row>
    <row r="25" spans="1:13" ht="19.5" customHeight="1" x14ac:dyDescent="0.3">
      <c r="A25" s="55" t="s">
        <v>92</v>
      </c>
      <c r="B25" s="10" t="s">
        <v>142</v>
      </c>
      <c r="C25" s="13"/>
      <c r="D25" s="60"/>
      <c r="E25" s="11"/>
      <c r="F25" s="12">
        <f t="shared" si="36"/>
        <v>0</v>
      </c>
      <c r="G25" s="12">
        <f t="shared" si="37"/>
        <v>0</v>
      </c>
      <c r="H25" s="15"/>
      <c r="I25" s="16"/>
      <c r="J25" s="16"/>
      <c r="K25" s="19">
        <f t="shared" si="34"/>
        <v>0</v>
      </c>
      <c r="L25" s="12">
        <f t="shared" si="35"/>
        <v>0</v>
      </c>
    </row>
    <row r="26" spans="1:13" ht="15.6" x14ac:dyDescent="0.3">
      <c r="A26" s="55" t="s">
        <v>188</v>
      </c>
      <c r="B26" s="10" t="s">
        <v>96</v>
      </c>
      <c r="C26" s="13" t="s">
        <v>10</v>
      </c>
      <c r="D26" s="60">
        <v>13</v>
      </c>
      <c r="E26" s="11"/>
      <c r="F26" s="12">
        <f t="shared" si="22"/>
        <v>0</v>
      </c>
      <c r="G26" s="12">
        <f t="shared" si="23"/>
        <v>0</v>
      </c>
      <c r="H26" s="15"/>
      <c r="I26" s="16"/>
      <c r="J26" s="16"/>
      <c r="K26" s="19">
        <f t="shared" si="24"/>
        <v>0</v>
      </c>
      <c r="L26" s="12">
        <f t="shared" si="25"/>
        <v>0</v>
      </c>
    </row>
    <row r="27" spans="1:13" ht="18" customHeight="1" x14ac:dyDescent="0.3">
      <c r="A27" s="41" t="s">
        <v>189</v>
      </c>
      <c r="B27" s="42" t="s">
        <v>61</v>
      </c>
      <c r="C27" s="43" t="s">
        <v>10</v>
      </c>
      <c r="D27" s="84">
        <v>13</v>
      </c>
      <c r="E27" s="44"/>
      <c r="F27" s="29"/>
      <c r="G27" s="29"/>
      <c r="H27" s="45"/>
      <c r="I27" s="45">
        <f t="shared" ref="I27" si="38">ROUND(H27*D27,2)</f>
        <v>0</v>
      </c>
      <c r="J27" s="45">
        <f t="shared" ref="J27" si="39">ROUND(I27*1.2,2)</f>
        <v>0</v>
      </c>
      <c r="K27" s="46">
        <f t="shared" si="24"/>
        <v>0</v>
      </c>
      <c r="L27" s="29">
        <f t="shared" si="25"/>
        <v>0</v>
      </c>
    </row>
    <row r="28" spans="1:13" s="54" customFormat="1" ht="18" customHeight="1" x14ac:dyDescent="0.3">
      <c r="A28" s="47">
        <f>A23+1</f>
        <v>5</v>
      </c>
      <c r="B28" s="56" t="s">
        <v>93</v>
      </c>
      <c r="C28" s="57"/>
      <c r="D28" s="59"/>
      <c r="E28" s="49"/>
      <c r="F28" s="50"/>
      <c r="G28" s="50"/>
      <c r="H28" s="51"/>
      <c r="I28" s="52"/>
      <c r="J28" s="52"/>
      <c r="K28" s="53"/>
      <c r="L28" s="50"/>
    </row>
    <row r="29" spans="1:13" ht="15.6" x14ac:dyDescent="0.3">
      <c r="A29" s="55" t="s">
        <v>37</v>
      </c>
      <c r="B29" s="10" t="s">
        <v>100</v>
      </c>
      <c r="C29" s="13" t="s">
        <v>101</v>
      </c>
      <c r="D29" s="60">
        <v>1</v>
      </c>
      <c r="E29" s="11"/>
      <c r="F29" s="12">
        <f t="shared" ref="F29" si="40">ROUND(E29*D29,2)</f>
        <v>0</v>
      </c>
      <c r="G29" s="12">
        <f t="shared" ref="G29" si="41">ROUND(F29*1.2,2)</f>
        <v>0</v>
      </c>
      <c r="H29" s="15"/>
      <c r="I29" s="16"/>
      <c r="J29" s="16"/>
      <c r="K29" s="19">
        <f t="shared" ref="K29:K30" si="42">F29+I29</f>
        <v>0</v>
      </c>
      <c r="L29" s="12">
        <f t="shared" ref="L29:L30" si="43">G29+J29</f>
        <v>0</v>
      </c>
    </row>
    <row r="30" spans="1:13" ht="18" customHeight="1" x14ac:dyDescent="0.3">
      <c r="A30" s="55" t="s">
        <v>95</v>
      </c>
      <c r="B30" s="10" t="s">
        <v>102</v>
      </c>
      <c r="C30" s="13" t="s">
        <v>10</v>
      </c>
      <c r="D30" s="60">
        <v>8</v>
      </c>
      <c r="E30" s="20"/>
      <c r="F30" s="12">
        <f>ROUND(E30*D30,2)</f>
        <v>0</v>
      </c>
      <c r="G30" s="12">
        <f>ROUND(F30*1.2,2)</f>
        <v>0</v>
      </c>
      <c r="H30" s="15"/>
      <c r="I30" s="16"/>
      <c r="J30" s="16"/>
      <c r="K30" s="19">
        <f t="shared" si="42"/>
        <v>0</v>
      </c>
      <c r="L30" s="12">
        <f t="shared" si="43"/>
        <v>0</v>
      </c>
    </row>
    <row r="31" spans="1:13" ht="15.6" x14ac:dyDescent="0.3">
      <c r="A31" s="55" t="s">
        <v>98</v>
      </c>
      <c r="B31" s="10" t="s">
        <v>94</v>
      </c>
      <c r="C31" s="13" t="s">
        <v>10</v>
      </c>
      <c r="D31" s="60">
        <v>2</v>
      </c>
      <c r="E31" s="11"/>
      <c r="F31" s="12">
        <f t="shared" ref="F31:F32" si="44">ROUND(E31*D31,2)</f>
        <v>0</v>
      </c>
      <c r="G31" s="12">
        <f t="shared" ref="G31:G32" si="45">ROUND(F31*1.2,2)</f>
        <v>0</v>
      </c>
      <c r="H31" s="15"/>
      <c r="I31" s="16"/>
      <c r="J31" s="16"/>
      <c r="K31" s="19">
        <f t="shared" si="24"/>
        <v>0</v>
      </c>
      <c r="L31" s="12">
        <f t="shared" si="25"/>
        <v>0</v>
      </c>
    </row>
    <row r="32" spans="1:13" ht="17.25" customHeight="1" x14ac:dyDescent="0.3">
      <c r="A32" s="55" t="s">
        <v>99</v>
      </c>
      <c r="B32" s="10" t="s">
        <v>142</v>
      </c>
      <c r="C32" s="13"/>
      <c r="D32" s="60"/>
      <c r="E32" s="11"/>
      <c r="F32" s="12">
        <f t="shared" si="44"/>
        <v>0</v>
      </c>
      <c r="G32" s="12">
        <f t="shared" si="45"/>
        <v>0</v>
      </c>
      <c r="H32" s="15"/>
      <c r="I32" s="16"/>
      <c r="J32" s="16"/>
      <c r="K32" s="19">
        <f t="shared" ref="K32" si="46">F32+I32</f>
        <v>0</v>
      </c>
      <c r="L32" s="12">
        <f t="shared" ref="L32" si="47">G32+J32</f>
        <v>0</v>
      </c>
    </row>
    <row r="33" spans="1:13" ht="18" customHeight="1" x14ac:dyDescent="0.3">
      <c r="A33" s="55" t="s">
        <v>190</v>
      </c>
      <c r="B33" s="10" t="s">
        <v>103</v>
      </c>
      <c r="C33" s="13" t="s">
        <v>10</v>
      </c>
      <c r="D33" s="60">
        <v>2</v>
      </c>
      <c r="E33" s="20"/>
      <c r="F33" s="12">
        <f>ROUND(E33*D33,2)</f>
        <v>0</v>
      </c>
      <c r="G33" s="12">
        <f>ROUND(F33*1.2,2)</f>
        <v>0</v>
      </c>
      <c r="H33" s="15"/>
      <c r="I33" s="16"/>
      <c r="J33" s="16"/>
      <c r="K33" s="19">
        <f t="shared" si="24"/>
        <v>0</v>
      </c>
      <c r="L33" s="12">
        <f t="shared" si="25"/>
        <v>0</v>
      </c>
    </row>
    <row r="34" spans="1:13" ht="18" customHeight="1" x14ac:dyDescent="0.3">
      <c r="A34" s="41" t="s">
        <v>191</v>
      </c>
      <c r="B34" s="42" t="s">
        <v>61</v>
      </c>
      <c r="C34" s="43" t="s">
        <v>10</v>
      </c>
      <c r="D34" s="84">
        <v>1</v>
      </c>
      <c r="E34" s="44"/>
      <c r="F34" s="29"/>
      <c r="G34" s="29"/>
      <c r="H34" s="45"/>
      <c r="I34" s="45">
        <f t="shared" ref="I34" si="48">ROUND(H34*D34,2)</f>
        <v>0</v>
      </c>
      <c r="J34" s="45">
        <f t="shared" ref="J34" si="49">ROUND(I34*1.2,2)</f>
        <v>0</v>
      </c>
      <c r="K34" s="46">
        <f t="shared" ref="K34" si="50">F34+I34</f>
        <v>0</v>
      </c>
      <c r="L34" s="29">
        <f t="shared" ref="L34" si="51">G34+J34</f>
        <v>0</v>
      </c>
    </row>
    <row r="35" spans="1:13" s="54" customFormat="1" ht="18" customHeight="1" x14ac:dyDescent="0.3">
      <c r="A35" s="47">
        <f>A28+1</f>
        <v>6</v>
      </c>
      <c r="B35" s="56" t="s">
        <v>64</v>
      </c>
      <c r="C35" s="57"/>
      <c r="D35" s="59"/>
      <c r="E35" s="49"/>
      <c r="F35" s="50"/>
      <c r="G35" s="50"/>
      <c r="H35" s="51"/>
      <c r="I35" s="52"/>
      <c r="J35" s="52"/>
      <c r="K35" s="53"/>
      <c r="L35" s="50"/>
    </row>
    <row r="36" spans="1:13" ht="18.75" customHeight="1" x14ac:dyDescent="0.3">
      <c r="A36" s="55" t="s">
        <v>28</v>
      </c>
      <c r="B36" s="10" t="s">
        <v>65</v>
      </c>
      <c r="C36" s="68" t="s">
        <v>9</v>
      </c>
      <c r="D36" s="67">
        <v>673</v>
      </c>
      <c r="E36" s="65">
        <v>1880.81</v>
      </c>
      <c r="F36" s="12">
        <f t="shared" ref="F36:F46" si="52">ROUND(E36*D36,2)</f>
        <v>1265785.1299999999</v>
      </c>
      <c r="G36" s="12">
        <f t="shared" ref="G36:G46" si="53">ROUND(F36*1.2,2)</f>
        <v>1518942.16</v>
      </c>
      <c r="H36" s="15"/>
      <c r="I36" s="16"/>
      <c r="J36" s="16"/>
      <c r="K36" s="19">
        <f t="shared" ref="K36:K46" si="54">F36+I36</f>
        <v>1265785.1299999999</v>
      </c>
      <c r="L36" s="12">
        <f t="shared" ref="L36:L46" si="55">G36+J36</f>
        <v>1518942.16</v>
      </c>
      <c r="M36" t="s">
        <v>137</v>
      </c>
    </row>
    <row r="37" spans="1:13" ht="18.75" customHeight="1" x14ac:dyDescent="0.3">
      <c r="A37" s="55" t="s">
        <v>62</v>
      </c>
      <c r="B37" s="10" t="s">
        <v>143</v>
      </c>
      <c r="C37" s="68" t="s">
        <v>149</v>
      </c>
      <c r="D37" s="67">
        <v>3</v>
      </c>
      <c r="E37" s="65"/>
      <c r="F37" s="12">
        <f t="shared" si="52"/>
        <v>0</v>
      </c>
      <c r="G37" s="12">
        <f t="shared" si="53"/>
        <v>0</v>
      </c>
      <c r="H37" s="15"/>
      <c r="I37" s="16"/>
      <c r="J37" s="16"/>
      <c r="K37" s="19">
        <f t="shared" si="54"/>
        <v>0</v>
      </c>
      <c r="L37" s="12">
        <f t="shared" si="55"/>
        <v>0</v>
      </c>
    </row>
    <row r="38" spans="1:13" ht="18.75" customHeight="1" x14ac:dyDescent="0.3">
      <c r="A38" s="55" t="s">
        <v>73</v>
      </c>
      <c r="B38" s="10" t="s">
        <v>144</v>
      </c>
      <c r="C38" s="13" t="s">
        <v>149</v>
      </c>
      <c r="D38" s="60">
        <v>3</v>
      </c>
      <c r="E38" s="20">
        <v>200100</v>
      </c>
      <c r="F38" s="12">
        <f t="shared" si="52"/>
        <v>600300</v>
      </c>
      <c r="G38" s="12">
        <f t="shared" si="53"/>
        <v>720360</v>
      </c>
      <c r="H38" s="15"/>
      <c r="I38" s="16"/>
      <c r="J38" s="16"/>
      <c r="K38" s="19">
        <f t="shared" si="54"/>
        <v>600300</v>
      </c>
      <c r="L38" s="12">
        <f t="shared" si="55"/>
        <v>720360</v>
      </c>
      <c r="M38" t="s">
        <v>135</v>
      </c>
    </row>
    <row r="39" spans="1:13" ht="18.75" customHeight="1" x14ac:dyDescent="0.3">
      <c r="A39" s="55" t="s">
        <v>74</v>
      </c>
      <c r="B39" s="10" t="s">
        <v>142</v>
      </c>
      <c r="C39" s="13"/>
      <c r="D39" s="60"/>
      <c r="E39" s="20"/>
      <c r="F39" s="12">
        <f t="shared" ref="F39" si="56">ROUND(E39*D39,2)</f>
        <v>0</v>
      </c>
      <c r="G39" s="12">
        <f t="shared" ref="G39" si="57">ROUND(F39*1.2,2)</f>
        <v>0</v>
      </c>
      <c r="H39" s="15"/>
      <c r="I39" s="16"/>
      <c r="J39" s="16"/>
      <c r="K39" s="19">
        <f t="shared" ref="K39" si="58">F39+I39</f>
        <v>0</v>
      </c>
      <c r="L39" s="12">
        <f t="shared" ref="L39" si="59">G39+J39</f>
        <v>0</v>
      </c>
    </row>
    <row r="40" spans="1:13" ht="18.75" customHeight="1" x14ac:dyDescent="0.3">
      <c r="A40" s="55" t="s">
        <v>75</v>
      </c>
      <c r="B40" s="10" t="s">
        <v>66</v>
      </c>
      <c r="C40" s="13" t="s">
        <v>7</v>
      </c>
      <c r="D40" s="60"/>
      <c r="E40" s="20">
        <v>756</v>
      </c>
      <c r="F40" s="12">
        <f t="shared" si="52"/>
        <v>0</v>
      </c>
      <c r="G40" s="12">
        <f t="shared" si="53"/>
        <v>0</v>
      </c>
      <c r="H40" s="15"/>
      <c r="I40" s="16"/>
      <c r="J40" s="16"/>
      <c r="K40" s="19">
        <f t="shared" si="54"/>
        <v>0</v>
      </c>
      <c r="L40" s="12">
        <f t="shared" si="55"/>
        <v>0</v>
      </c>
      <c r="M40" t="s">
        <v>133</v>
      </c>
    </row>
    <row r="41" spans="1:13" ht="18.75" customHeight="1" x14ac:dyDescent="0.3">
      <c r="A41" s="55" t="s">
        <v>76</v>
      </c>
      <c r="B41" s="10" t="s">
        <v>141</v>
      </c>
      <c r="C41" s="13" t="s">
        <v>15</v>
      </c>
      <c r="D41" s="60"/>
      <c r="E41" s="20">
        <v>325</v>
      </c>
      <c r="F41" s="12">
        <f t="shared" si="52"/>
        <v>0</v>
      </c>
      <c r="G41" s="12">
        <f t="shared" si="53"/>
        <v>0</v>
      </c>
      <c r="H41" s="15"/>
      <c r="I41" s="16"/>
      <c r="J41" s="16"/>
      <c r="K41" s="19">
        <f t="shared" si="54"/>
        <v>0</v>
      </c>
      <c r="L41" s="12">
        <f t="shared" si="55"/>
        <v>0</v>
      </c>
      <c r="M41" t="s">
        <v>133</v>
      </c>
    </row>
    <row r="42" spans="1:13" ht="18.75" customHeight="1" x14ac:dyDescent="0.3">
      <c r="A42" s="55" t="s">
        <v>77</v>
      </c>
      <c r="B42" s="10" t="s">
        <v>140</v>
      </c>
      <c r="C42" s="13" t="s">
        <v>15</v>
      </c>
      <c r="D42" s="60"/>
      <c r="E42" s="20"/>
      <c r="F42" s="12"/>
      <c r="G42" s="12"/>
      <c r="H42" s="15"/>
      <c r="I42" s="16"/>
      <c r="J42" s="16"/>
      <c r="K42" s="19"/>
      <c r="L42" s="12"/>
    </row>
    <row r="43" spans="1:13" ht="18.75" customHeight="1" x14ac:dyDescent="0.3">
      <c r="A43" s="55" t="s">
        <v>78</v>
      </c>
      <c r="B43" s="10" t="s">
        <v>67</v>
      </c>
      <c r="C43" s="13" t="s">
        <v>7</v>
      </c>
      <c r="D43" s="60"/>
      <c r="E43" s="20">
        <v>203</v>
      </c>
      <c r="F43" s="12">
        <f t="shared" si="52"/>
        <v>0</v>
      </c>
      <c r="G43" s="12">
        <f t="shared" si="53"/>
        <v>0</v>
      </c>
      <c r="H43" s="15"/>
      <c r="I43" s="16"/>
      <c r="J43" s="16"/>
      <c r="K43" s="19">
        <f t="shared" si="54"/>
        <v>0</v>
      </c>
      <c r="L43" s="12">
        <f t="shared" si="55"/>
        <v>0</v>
      </c>
      <c r="M43" t="s">
        <v>139</v>
      </c>
    </row>
    <row r="44" spans="1:13" ht="18.75" customHeight="1" x14ac:dyDescent="0.3">
      <c r="A44" s="55" t="s">
        <v>79</v>
      </c>
      <c r="B44" s="10" t="s">
        <v>145</v>
      </c>
      <c r="C44" s="13" t="s">
        <v>7</v>
      </c>
      <c r="D44" s="60"/>
      <c r="E44" s="20"/>
      <c r="F44" s="12">
        <f t="shared" ref="F44" si="60">ROUND(E44*D44,2)</f>
        <v>0</v>
      </c>
      <c r="G44" s="12">
        <f t="shared" ref="G44" si="61">ROUND(F44*1.2,2)</f>
        <v>0</v>
      </c>
      <c r="H44" s="15"/>
      <c r="I44" s="16"/>
      <c r="J44" s="16"/>
      <c r="K44" s="19">
        <f t="shared" ref="K44" si="62">F44+I44</f>
        <v>0</v>
      </c>
      <c r="L44" s="12">
        <f t="shared" ref="L44" si="63">G44+J44</f>
        <v>0</v>
      </c>
    </row>
    <row r="45" spans="1:13" s="75" customFormat="1" ht="18.75" customHeight="1" x14ac:dyDescent="0.3">
      <c r="A45" s="41" t="s">
        <v>81</v>
      </c>
      <c r="B45" s="69" t="s">
        <v>146</v>
      </c>
      <c r="C45" s="70" t="s">
        <v>7</v>
      </c>
      <c r="D45" s="71"/>
      <c r="E45" s="72"/>
      <c r="F45" s="45"/>
      <c r="G45" s="45"/>
      <c r="H45" s="73"/>
      <c r="I45" s="45"/>
      <c r="J45" s="45"/>
      <c r="K45" s="74"/>
      <c r="L45" s="45"/>
    </row>
    <row r="46" spans="1:13" ht="18.75" customHeight="1" x14ac:dyDescent="0.3">
      <c r="A46" s="55" t="s">
        <v>80</v>
      </c>
      <c r="B46" s="10" t="s">
        <v>68</v>
      </c>
      <c r="C46" s="13" t="s">
        <v>8</v>
      </c>
      <c r="D46" s="60"/>
      <c r="E46" s="20">
        <v>183.58</v>
      </c>
      <c r="F46" s="12">
        <f t="shared" si="52"/>
        <v>0</v>
      </c>
      <c r="G46" s="12">
        <f t="shared" si="53"/>
        <v>0</v>
      </c>
      <c r="H46" s="15"/>
      <c r="I46" s="16"/>
      <c r="J46" s="16"/>
      <c r="K46" s="19">
        <f t="shared" si="54"/>
        <v>0</v>
      </c>
      <c r="L46" s="12">
        <f t="shared" si="55"/>
        <v>0</v>
      </c>
      <c r="M46" t="s">
        <v>133</v>
      </c>
    </row>
    <row r="47" spans="1:13" ht="18" customHeight="1" x14ac:dyDescent="0.3">
      <c r="A47" s="41" t="s">
        <v>192</v>
      </c>
      <c r="B47" s="42" t="s">
        <v>63</v>
      </c>
      <c r="C47" s="43" t="s">
        <v>8</v>
      </c>
      <c r="D47" s="61"/>
      <c r="E47" s="44"/>
      <c r="F47" s="29"/>
      <c r="G47" s="29"/>
      <c r="H47" s="45">
        <v>153.33000000000001</v>
      </c>
      <c r="I47" s="45">
        <f t="shared" ref="I47" si="64">ROUND(H47*D47,2)</f>
        <v>0</v>
      </c>
      <c r="J47" s="45">
        <f t="shared" ref="J47" si="65">ROUND(I47*1.2,2)</f>
        <v>0</v>
      </c>
      <c r="K47" s="46">
        <f t="shared" ref="K47:K48" si="66">F47+I47</f>
        <v>0</v>
      </c>
      <c r="L47" s="29">
        <f t="shared" ref="L47:L48" si="67">G47+J47</f>
        <v>0</v>
      </c>
      <c r="M47" t="s">
        <v>133</v>
      </c>
    </row>
    <row r="48" spans="1:13" ht="18.75" customHeight="1" x14ac:dyDescent="0.3">
      <c r="A48" s="55" t="s">
        <v>193</v>
      </c>
      <c r="B48" s="10" t="s">
        <v>69</v>
      </c>
      <c r="C48" s="13" t="s">
        <v>7</v>
      </c>
      <c r="D48" s="60"/>
      <c r="E48" s="15">
        <v>2057.89</v>
      </c>
      <c r="F48" s="12">
        <f t="shared" ref="F48" si="68">ROUND(E48*D48,2)</f>
        <v>0</v>
      </c>
      <c r="G48" s="12">
        <f t="shared" ref="G48" si="69">ROUND(F48*1.2,2)</f>
        <v>0</v>
      </c>
      <c r="H48" s="15"/>
      <c r="I48" s="16"/>
      <c r="J48" s="16"/>
      <c r="K48" s="19">
        <f t="shared" si="66"/>
        <v>0</v>
      </c>
      <c r="L48" s="12">
        <f t="shared" si="67"/>
        <v>0</v>
      </c>
      <c r="M48" t="s">
        <v>133</v>
      </c>
    </row>
    <row r="49" spans="1:13" ht="18" customHeight="1" x14ac:dyDescent="0.3">
      <c r="A49" s="41" t="s">
        <v>194</v>
      </c>
      <c r="B49" s="42" t="s">
        <v>12</v>
      </c>
      <c r="C49" s="43" t="s">
        <v>7</v>
      </c>
      <c r="D49" s="61"/>
      <c r="E49" s="44"/>
      <c r="F49" s="29"/>
      <c r="G49" s="29"/>
      <c r="H49" s="45">
        <v>4416.67</v>
      </c>
      <c r="I49" s="45">
        <f>ROUND(H49*D49,2)</f>
        <v>0</v>
      </c>
      <c r="J49" s="45">
        <f>ROUND(I49*1.2,2)</f>
        <v>0</v>
      </c>
      <c r="K49" s="46">
        <f>F49+I49</f>
        <v>0</v>
      </c>
      <c r="L49" s="29">
        <f>G49+J49</f>
        <v>0</v>
      </c>
      <c r="M49" t="s">
        <v>133</v>
      </c>
    </row>
    <row r="50" spans="1:13" ht="18.75" customHeight="1" x14ac:dyDescent="0.3">
      <c r="A50" s="55" t="s">
        <v>195</v>
      </c>
      <c r="B50" s="10" t="s">
        <v>70</v>
      </c>
      <c r="C50" s="13" t="s">
        <v>9</v>
      </c>
      <c r="D50" s="60"/>
      <c r="E50" s="65">
        <v>2817.6</v>
      </c>
      <c r="F50" s="12">
        <f t="shared" ref="F50:F51" si="70">ROUND(E50*D50,2)</f>
        <v>0</v>
      </c>
      <c r="G50" s="12">
        <f t="shared" ref="G50:G51" si="71">ROUND(F50*1.2,2)</f>
        <v>0</v>
      </c>
      <c r="H50" s="15"/>
      <c r="I50" s="16"/>
      <c r="J50" s="16"/>
      <c r="K50" s="19">
        <f t="shared" ref="K50:K51" si="72">F50+I50</f>
        <v>0</v>
      </c>
      <c r="L50" s="12">
        <f t="shared" ref="L50:L51" si="73">G50+J50</f>
        <v>0</v>
      </c>
      <c r="M50" s="66" t="s">
        <v>138</v>
      </c>
    </row>
    <row r="51" spans="1:13" ht="18.75" customHeight="1" x14ac:dyDescent="0.3">
      <c r="A51" s="55" t="s">
        <v>196</v>
      </c>
      <c r="B51" s="10" t="s">
        <v>71</v>
      </c>
      <c r="C51" s="13" t="s">
        <v>7</v>
      </c>
      <c r="D51" s="60"/>
      <c r="E51" s="65">
        <v>1933.2</v>
      </c>
      <c r="F51" s="12">
        <f t="shared" si="70"/>
        <v>0</v>
      </c>
      <c r="G51" s="12">
        <f t="shared" si="71"/>
        <v>0</v>
      </c>
      <c r="H51" s="15"/>
      <c r="I51" s="16"/>
      <c r="J51" s="16"/>
      <c r="K51" s="19">
        <f t="shared" si="72"/>
        <v>0</v>
      </c>
      <c r="L51" s="12">
        <f t="shared" si="73"/>
        <v>0</v>
      </c>
      <c r="M51" s="66" t="s">
        <v>136</v>
      </c>
    </row>
    <row r="52" spans="1:13" ht="18" customHeight="1" x14ac:dyDescent="0.3">
      <c r="A52" s="41" t="s">
        <v>197</v>
      </c>
      <c r="B52" s="42" t="s">
        <v>12</v>
      </c>
      <c r="C52" s="43" t="s">
        <v>7</v>
      </c>
      <c r="D52" s="61"/>
      <c r="E52" s="44"/>
      <c r="F52" s="29"/>
      <c r="G52" s="29"/>
      <c r="H52" s="45">
        <v>4416.67</v>
      </c>
      <c r="I52" s="45">
        <f>ROUND(H52*D52,2)</f>
        <v>0</v>
      </c>
      <c r="J52" s="45">
        <f>ROUND(I52*1.2,2)</f>
        <v>0</v>
      </c>
      <c r="K52" s="46">
        <f>F52+I52</f>
        <v>0</v>
      </c>
      <c r="L52" s="29">
        <f>G52+J52</f>
        <v>0</v>
      </c>
      <c r="M52" t="s">
        <v>133</v>
      </c>
    </row>
    <row r="53" spans="1:13" ht="18.75" customHeight="1" x14ac:dyDescent="0.3">
      <c r="A53" s="55" t="s">
        <v>198</v>
      </c>
      <c r="B53" s="10" t="s">
        <v>72</v>
      </c>
      <c r="C53" s="13" t="s">
        <v>9</v>
      </c>
      <c r="D53" s="60"/>
      <c r="E53" s="20">
        <v>4200</v>
      </c>
      <c r="F53" s="12">
        <f t="shared" ref="F53" si="74">ROUND(E53*D53,2)</f>
        <v>0</v>
      </c>
      <c r="G53" s="12">
        <f t="shared" ref="G53" si="75">ROUND(F53*1.2,2)</f>
        <v>0</v>
      </c>
      <c r="H53" s="15"/>
      <c r="I53" s="16"/>
      <c r="J53" s="16"/>
      <c r="K53" s="19">
        <f t="shared" ref="K53" si="76">F53+I53</f>
        <v>0</v>
      </c>
      <c r="L53" s="12">
        <f t="shared" ref="L53" si="77">G53+J53</f>
        <v>0</v>
      </c>
      <c r="M53" t="s">
        <v>133</v>
      </c>
    </row>
    <row r="54" spans="1:13" ht="18.75" customHeight="1" x14ac:dyDescent="0.3">
      <c r="A54" s="41" t="s">
        <v>199</v>
      </c>
      <c r="B54" s="42" t="s">
        <v>12</v>
      </c>
      <c r="C54" s="43" t="s">
        <v>7</v>
      </c>
      <c r="D54" s="61"/>
      <c r="E54" s="44"/>
      <c r="F54" s="29"/>
      <c r="G54" s="29"/>
      <c r="H54" s="45">
        <v>4416.67</v>
      </c>
      <c r="I54" s="45">
        <f>ROUND(H54*D54,2)</f>
        <v>0</v>
      </c>
      <c r="J54" s="45">
        <f>ROUND(I54*1.2,2)</f>
        <v>0</v>
      </c>
      <c r="K54" s="46">
        <f>F54+I54</f>
        <v>0</v>
      </c>
      <c r="L54" s="29">
        <f>G54+J54</f>
        <v>0</v>
      </c>
    </row>
    <row r="55" spans="1:13" s="54" customFormat="1" ht="18" customHeight="1" x14ac:dyDescent="0.3">
      <c r="A55" s="47">
        <f>A35+1</f>
        <v>7</v>
      </c>
      <c r="B55" s="56" t="s">
        <v>53</v>
      </c>
      <c r="C55" s="57"/>
      <c r="D55" s="59"/>
      <c r="E55" s="49"/>
      <c r="F55" s="50"/>
      <c r="G55" s="50"/>
      <c r="H55" s="51"/>
      <c r="I55" s="52"/>
      <c r="J55" s="52"/>
      <c r="K55" s="53"/>
      <c r="L55" s="50"/>
    </row>
    <row r="56" spans="1:13" ht="18" customHeight="1" x14ac:dyDescent="0.3">
      <c r="A56" s="55" t="s">
        <v>29</v>
      </c>
      <c r="B56" s="10" t="s">
        <v>104</v>
      </c>
      <c r="C56" s="13" t="s">
        <v>10</v>
      </c>
      <c r="D56" s="60"/>
      <c r="E56" s="11"/>
      <c r="F56" s="12">
        <f t="shared" ref="F56" si="78">ROUND(E56*D56,2)</f>
        <v>0</v>
      </c>
      <c r="G56" s="12">
        <f t="shared" ref="G56" si="79">ROUND(F56*1.2,2)</f>
        <v>0</v>
      </c>
      <c r="H56" s="15"/>
      <c r="I56" s="16"/>
      <c r="J56" s="16"/>
      <c r="K56" s="19">
        <f t="shared" ref="K56" si="80">F56+I56</f>
        <v>0</v>
      </c>
      <c r="L56" s="12">
        <f t="shared" ref="L56" si="81">G56+J56</f>
        <v>0</v>
      </c>
    </row>
    <row r="57" spans="1:13" ht="18" customHeight="1" x14ac:dyDescent="0.3">
      <c r="A57" s="55" t="s">
        <v>30</v>
      </c>
      <c r="B57" s="10" t="s">
        <v>169</v>
      </c>
      <c r="C57" s="13" t="s">
        <v>10</v>
      </c>
      <c r="D57" s="60"/>
      <c r="E57" s="11"/>
      <c r="F57" s="12">
        <f t="shared" si="22"/>
        <v>0</v>
      </c>
      <c r="G57" s="12">
        <f t="shared" si="23"/>
        <v>0</v>
      </c>
      <c r="H57" s="15"/>
      <c r="I57" s="16"/>
      <c r="J57" s="16"/>
      <c r="K57" s="19">
        <f t="shared" si="24"/>
        <v>0</v>
      </c>
      <c r="L57" s="12">
        <f t="shared" si="25"/>
        <v>0</v>
      </c>
    </row>
    <row r="58" spans="1:13" ht="18" customHeight="1" x14ac:dyDescent="0.3">
      <c r="A58" s="41" t="s">
        <v>105</v>
      </c>
      <c r="B58" s="42" t="s">
        <v>58</v>
      </c>
      <c r="C58" s="43" t="s">
        <v>10</v>
      </c>
      <c r="D58" s="61"/>
      <c r="E58" s="44"/>
      <c r="F58" s="29"/>
      <c r="G58" s="29"/>
      <c r="H58" s="45"/>
      <c r="I58" s="45">
        <f>ROUND(H58*D58,2)</f>
        <v>0</v>
      </c>
      <c r="J58" s="45">
        <f>ROUND(I58*1.2,2)</f>
        <v>0</v>
      </c>
      <c r="K58" s="46">
        <f>F58+I58</f>
        <v>0</v>
      </c>
      <c r="L58" s="29">
        <f>G58+J58</f>
        <v>0</v>
      </c>
      <c r="M58" s="39"/>
    </row>
    <row r="59" spans="1:13" ht="18" customHeight="1" x14ac:dyDescent="0.3">
      <c r="A59" s="41" t="s">
        <v>106</v>
      </c>
      <c r="B59" s="42" t="s">
        <v>174</v>
      </c>
      <c r="C59" s="43" t="s">
        <v>10</v>
      </c>
      <c r="D59" s="61"/>
      <c r="E59" s="44"/>
      <c r="F59" s="29"/>
      <c r="G59" s="29"/>
      <c r="H59" s="45"/>
      <c r="I59" s="45">
        <f>ROUND(H59*D59,2)</f>
        <v>0</v>
      </c>
      <c r="J59" s="45">
        <f>ROUND(I59*1.2,2)</f>
        <v>0</v>
      </c>
      <c r="K59" s="46">
        <f>F59+I59</f>
        <v>0</v>
      </c>
      <c r="L59" s="29">
        <f>G59+J59</f>
        <v>0</v>
      </c>
      <c r="M59" s="39"/>
    </row>
    <row r="60" spans="1:13" s="54" customFormat="1" ht="18" customHeight="1" x14ac:dyDescent="0.3">
      <c r="A60" s="47">
        <f>A55+1</f>
        <v>8</v>
      </c>
      <c r="B60" s="56" t="s">
        <v>54</v>
      </c>
      <c r="C60" s="57" t="s">
        <v>10</v>
      </c>
      <c r="D60" s="59">
        <v>67</v>
      </c>
      <c r="E60" s="49"/>
      <c r="F60" s="50"/>
      <c r="G60" s="50"/>
      <c r="H60" s="51"/>
      <c r="I60" s="52"/>
      <c r="J60" s="52"/>
      <c r="K60" s="53"/>
      <c r="L60" s="50"/>
    </row>
    <row r="61" spans="1:13" ht="18" customHeight="1" x14ac:dyDescent="0.3">
      <c r="A61" s="55" t="s">
        <v>31</v>
      </c>
      <c r="B61" s="10" t="s">
        <v>107</v>
      </c>
      <c r="C61" s="13" t="s">
        <v>10</v>
      </c>
      <c r="D61" s="60">
        <v>67</v>
      </c>
      <c r="E61" s="11"/>
      <c r="F61" s="12">
        <f t="shared" ref="F61:F64" si="82">ROUND(E61*D61,2)</f>
        <v>0</v>
      </c>
      <c r="G61" s="12">
        <f t="shared" ref="G61:G64" si="83">ROUND(F61*1.2,2)</f>
        <v>0</v>
      </c>
      <c r="H61" s="15"/>
      <c r="I61" s="16"/>
      <c r="J61" s="16"/>
      <c r="K61" s="19">
        <f t="shared" ref="K61:K64" si="84">F61+I61</f>
        <v>0</v>
      </c>
      <c r="L61" s="12">
        <f t="shared" ref="L61:L64" si="85">G61+J61</f>
        <v>0</v>
      </c>
    </row>
    <row r="62" spans="1:13" ht="18" customHeight="1" x14ac:dyDescent="0.3">
      <c r="A62" s="55" t="s">
        <v>38</v>
      </c>
      <c r="B62" s="10" t="s">
        <v>147</v>
      </c>
      <c r="C62" s="13" t="s">
        <v>7</v>
      </c>
      <c r="D62" s="60"/>
      <c r="E62" s="11">
        <v>544.86</v>
      </c>
      <c r="F62" s="12">
        <f t="shared" si="82"/>
        <v>0</v>
      </c>
      <c r="G62" s="12">
        <f t="shared" si="83"/>
        <v>0</v>
      </c>
      <c r="H62" s="15"/>
      <c r="I62" s="16"/>
      <c r="J62" s="16"/>
      <c r="K62" s="19">
        <f t="shared" si="84"/>
        <v>0</v>
      </c>
      <c r="L62" s="12">
        <f t="shared" si="85"/>
        <v>0</v>
      </c>
      <c r="M62" t="s">
        <v>133</v>
      </c>
    </row>
    <row r="63" spans="1:13" ht="18" customHeight="1" x14ac:dyDescent="0.3">
      <c r="A63" s="55" t="s">
        <v>200</v>
      </c>
      <c r="B63" s="10" t="s">
        <v>140</v>
      </c>
      <c r="C63" s="13"/>
      <c r="D63" s="60"/>
      <c r="E63" s="11"/>
      <c r="F63" s="12">
        <f t="shared" si="82"/>
        <v>0</v>
      </c>
      <c r="G63" s="12">
        <f t="shared" si="83"/>
        <v>0</v>
      </c>
      <c r="H63" s="15"/>
      <c r="I63" s="16"/>
      <c r="J63" s="16"/>
      <c r="K63" s="19">
        <f t="shared" si="84"/>
        <v>0</v>
      </c>
      <c r="L63" s="12">
        <f t="shared" si="85"/>
        <v>0</v>
      </c>
    </row>
    <row r="64" spans="1:13" ht="18" customHeight="1" x14ac:dyDescent="0.3">
      <c r="A64" s="55" t="s">
        <v>201</v>
      </c>
      <c r="B64" s="10" t="s">
        <v>108</v>
      </c>
      <c r="C64" s="13" t="s">
        <v>10</v>
      </c>
      <c r="D64" s="60">
        <v>67</v>
      </c>
      <c r="E64" s="11"/>
      <c r="F64" s="12">
        <f t="shared" si="82"/>
        <v>0</v>
      </c>
      <c r="G64" s="12">
        <f t="shared" si="83"/>
        <v>0</v>
      </c>
      <c r="H64" s="15"/>
      <c r="I64" s="16"/>
      <c r="J64" s="16"/>
      <c r="K64" s="19">
        <f t="shared" si="84"/>
        <v>0</v>
      </c>
      <c r="L64" s="12">
        <f t="shared" si="85"/>
        <v>0</v>
      </c>
    </row>
    <row r="65" spans="1:13" ht="18" customHeight="1" x14ac:dyDescent="0.3">
      <c r="A65" s="41" t="s">
        <v>202</v>
      </c>
      <c r="B65" s="42" t="s">
        <v>82</v>
      </c>
      <c r="C65" s="43" t="s">
        <v>10</v>
      </c>
      <c r="D65" s="84">
        <v>1</v>
      </c>
      <c r="E65" s="44"/>
      <c r="F65" s="29"/>
      <c r="G65" s="29"/>
      <c r="H65" s="45">
        <f>ROUND(305000/1.2*1.15,2)</f>
        <v>292291.67</v>
      </c>
      <c r="I65" s="45">
        <f>ROUND(H65*D65,2)</f>
        <v>292291.67</v>
      </c>
      <c r="J65" s="45">
        <f>ROUND(I65*1.2,2)</f>
        <v>350750</v>
      </c>
      <c r="K65" s="46">
        <f>F65+I65</f>
        <v>292291.67</v>
      </c>
      <c r="L65" s="29">
        <f>G65+J65</f>
        <v>350750</v>
      </c>
      <c r="M65" t="s">
        <v>180</v>
      </c>
    </row>
    <row r="66" spans="1:13" ht="18" customHeight="1" x14ac:dyDescent="0.3">
      <c r="A66" s="41" t="s">
        <v>203</v>
      </c>
      <c r="B66" s="42" t="s">
        <v>148</v>
      </c>
      <c r="C66" s="43" t="s">
        <v>10</v>
      </c>
      <c r="D66" s="84">
        <v>950</v>
      </c>
      <c r="E66" s="44"/>
      <c r="F66" s="29"/>
      <c r="G66" s="29"/>
      <c r="H66" s="45">
        <f>ROUND(85/1.2*1.15,2)</f>
        <v>81.459999999999994</v>
      </c>
      <c r="I66" s="45">
        <f>ROUND(H66*D66,2)</f>
        <v>77387</v>
      </c>
      <c r="J66" s="45">
        <f>ROUND(I66*1.2,2)</f>
        <v>92864.4</v>
      </c>
      <c r="K66" s="46">
        <f>F66+I66</f>
        <v>77387</v>
      </c>
      <c r="L66" s="29">
        <f>G66+J66</f>
        <v>92864.4</v>
      </c>
      <c r="M66" s="39"/>
    </row>
    <row r="67" spans="1:13" ht="18" customHeight="1" x14ac:dyDescent="0.3">
      <c r="A67" s="41" t="s">
        <v>204</v>
      </c>
      <c r="B67" s="42" t="s">
        <v>152</v>
      </c>
      <c r="C67" s="43" t="s">
        <v>149</v>
      </c>
      <c r="D67" s="84">
        <v>61</v>
      </c>
      <c r="E67" s="44"/>
      <c r="F67" s="29"/>
      <c r="G67" s="29"/>
      <c r="H67" s="45">
        <f>ROUND(2300/1.2*1.15,2)</f>
        <v>2204.17</v>
      </c>
      <c r="I67" s="45">
        <f t="shared" ref="I67:I69" si="86">ROUND(H67*D67,2)</f>
        <v>134454.37</v>
      </c>
      <c r="J67" s="45">
        <f t="shared" ref="J67:J69" si="87">ROUND(I67*1.2,2)</f>
        <v>161345.24</v>
      </c>
      <c r="K67" s="46">
        <f t="shared" ref="K67:K69" si="88">F67+I67</f>
        <v>134454.37</v>
      </c>
      <c r="L67" s="29">
        <f t="shared" ref="L67:L69" si="89">G67+J67</f>
        <v>161345.24</v>
      </c>
      <c r="M67" s="76"/>
    </row>
    <row r="68" spans="1:13" ht="18" customHeight="1" x14ac:dyDescent="0.3">
      <c r="A68" s="41" t="s">
        <v>205</v>
      </c>
      <c r="B68" s="42" t="s">
        <v>150</v>
      </c>
      <c r="C68" s="43" t="s">
        <v>149</v>
      </c>
      <c r="D68" s="84">
        <v>61</v>
      </c>
      <c r="E68" s="44"/>
      <c r="F68" s="29"/>
      <c r="G68" s="29"/>
      <c r="H68" s="45">
        <f>ROUND(60/1.2*1.15,2)</f>
        <v>57.5</v>
      </c>
      <c r="I68" s="45">
        <f t="shared" si="86"/>
        <v>3507.5</v>
      </c>
      <c r="J68" s="45">
        <f t="shared" si="87"/>
        <v>4209</v>
      </c>
      <c r="K68" s="46">
        <f t="shared" si="88"/>
        <v>3507.5</v>
      </c>
      <c r="L68" s="29">
        <f t="shared" si="89"/>
        <v>4209</v>
      </c>
      <c r="M68" s="76"/>
    </row>
    <row r="69" spans="1:13" ht="18" customHeight="1" x14ac:dyDescent="0.3">
      <c r="A69" s="41" t="s">
        <v>206</v>
      </c>
      <c r="B69" s="42" t="s">
        <v>151</v>
      </c>
      <c r="C69" s="43" t="s">
        <v>149</v>
      </c>
      <c r="D69" s="84">
        <v>61</v>
      </c>
      <c r="E69" s="44"/>
      <c r="F69" s="29"/>
      <c r="G69" s="29"/>
      <c r="H69" s="45">
        <f>ROUND(95/1.2*1.15,2)</f>
        <v>91.04</v>
      </c>
      <c r="I69" s="45">
        <f t="shared" si="86"/>
        <v>5553.44</v>
      </c>
      <c r="J69" s="45">
        <f t="shared" si="87"/>
        <v>6664.13</v>
      </c>
      <c r="K69" s="46">
        <f t="shared" si="88"/>
        <v>5553.44</v>
      </c>
      <c r="L69" s="29">
        <f t="shared" si="89"/>
        <v>6664.13</v>
      </c>
      <c r="M69" s="76"/>
    </row>
    <row r="70" spans="1:13" s="54" customFormat="1" ht="18" customHeight="1" x14ac:dyDescent="0.3">
      <c r="A70" s="47">
        <f>A60+1</f>
        <v>9</v>
      </c>
      <c r="B70" s="56" t="s">
        <v>55</v>
      </c>
      <c r="C70" s="57" t="s">
        <v>10</v>
      </c>
      <c r="D70" s="59">
        <v>307</v>
      </c>
      <c r="E70" s="49"/>
      <c r="F70" s="50"/>
      <c r="G70" s="50"/>
      <c r="H70" s="51"/>
      <c r="I70" s="52"/>
      <c r="J70" s="52"/>
      <c r="K70" s="53"/>
      <c r="L70" s="50"/>
    </row>
    <row r="71" spans="1:13" ht="15.6" x14ac:dyDescent="0.3">
      <c r="A71" s="55" t="s">
        <v>32</v>
      </c>
      <c r="B71" s="10" t="s">
        <v>153</v>
      </c>
      <c r="C71" s="13" t="s">
        <v>10</v>
      </c>
      <c r="D71" s="60">
        <v>307</v>
      </c>
      <c r="E71" s="11"/>
      <c r="F71" s="12">
        <f t="shared" ref="F71:F72" si="90">ROUND(E71*D71,2)</f>
        <v>0</v>
      </c>
      <c r="G71" s="12">
        <f t="shared" ref="G71:G72" si="91">ROUND(F71*1.2,2)</f>
        <v>0</v>
      </c>
      <c r="H71" s="15"/>
      <c r="I71" s="16"/>
      <c r="J71" s="16"/>
      <c r="K71" s="19">
        <f t="shared" si="24"/>
        <v>0</v>
      </c>
      <c r="L71" s="12">
        <f t="shared" si="25"/>
        <v>0</v>
      </c>
    </row>
    <row r="72" spans="1:13" ht="18" customHeight="1" x14ac:dyDescent="0.3">
      <c r="A72" s="55" t="s">
        <v>109</v>
      </c>
      <c r="B72" s="10" t="s">
        <v>142</v>
      </c>
      <c r="C72" s="13"/>
      <c r="D72" s="60"/>
      <c r="E72" s="11"/>
      <c r="F72" s="12">
        <f t="shared" si="90"/>
        <v>0</v>
      </c>
      <c r="G72" s="12">
        <f t="shared" si="91"/>
        <v>0</v>
      </c>
      <c r="H72" s="15"/>
      <c r="I72" s="16"/>
      <c r="J72" s="16"/>
      <c r="K72" s="19">
        <f t="shared" ref="K72" si="92">F72+I72</f>
        <v>0</v>
      </c>
      <c r="L72" s="12">
        <f t="shared" ref="L72" si="93">G72+J72</f>
        <v>0</v>
      </c>
    </row>
    <row r="73" spans="1:13" ht="15.6" x14ac:dyDescent="0.3">
      <c r="A73" s="55" t="s">
        <v>207</v>
      </c>
      <c r="B73" s="10" t="s">
        <v>154</v>
      </c>
      <c r="C73" s="13" t="s">
        <v>10</v>
      </c>
      <c r="D73" s="60">
        <v>307</v>
      </c>
      <c r="E73" s="11"/>
      <c r="F73" s="12">
        <f t="shared" ref="F73" si="94">ROUND(E73*D73,2)</f>
        <v>0</v>
      </c>
      <c r="G73" s="12">
        <f t="shared" ref="G73" si="95">ROUND(F73*1.2,2)</f>
        <v>0</v>
      </c>
      <c r="H73" s="15"/>
      <c r="I73" s="16"/>
      <c r="J73" s="16"/>
      <c r="K73" s="19">
        <f t="shared" ref="K73" si="96">F73+I73</f>
        <v>0</v>
      </c>
      <c r="L73" s="12">
        <f t="shared" ref="L73" si="97">G73+J73</f>
        <v>0</v>
      </c>
    </row>
    <row r="74" spans="1:13" ht="15.6" x14ac:dyDescent="0.3">
      <c r="A74" s="77" t="s">
        <v>208</v>
      </c>
      <c r="B74" s="42" t="s">
        <v>148</v>
      </c>
      <c r="C74" s="43" t="s">
        <v>10</v>
      </c>
      <c r="D74" s="84">
        <v>307</v>
      </c>
      <c r="E74" s="44"/>
      <c r="F74" s="29"/>
      <c r="G74" s="29"/>
      <c r="H74" s="44">
        <v>81.459999999999994</v>
      </c>
      <c r="I74" s="45">
        <f>ROUND(H74*D74,2)</f>
        <v>25008.22</v>
      </c>
      <c r="J74" s="45">
        <f>ROUND(I74*1.2,2)</f>
        <v>30009.86</v>
      </c>
      <c r="K74" s="46">
        <f>F74+I74</f>
        <v>25008.22</v>
      </c>
      <c r="L74" s="29">
        <f>G74+J74</f>
        <v>30009.86</v>
      </c>
    </row>
    <row r="75" spans="1:13" ht="20.25" customHeight="1" x14ac:dyDescent="0.3">
      <c r="A75" s="6"/>
      <c r="B75" s="129" t="s">
        <v>56</v>
      </c>
      <c r="C75" s="130"/>
      <c r="D75" s="130"/>
      <c r="E75" s="7"/>
      <c r="F75" s="8"/>
      <c r="G75" s="9"/>
      <c r="H75" s="9"/>
      <c r="I75" s="9"/>
      <c r="J75" s="9"/>
      <c r="K75" s="9"/>
      <c r="L75" s="9"/>
    </row>
    <row r="76" spans="1:13" s="54" customFormat="1" ht="18" customHeight="1" x14ac:dyDescent="0.3">
      <c r="A76" s="47">
        <f>10</f>
        <v>10</v>
      </c>
      <c r="B76" s="56" t="s">
        <v>160</v>
      </c>
      <c r="C76" s="57" t="s">
        <v>10</v>
      </c>
      <c r="D76" s="59">
        <v>1</v>
      </c>
      <c r="E76" s="49"/>
      <c r="F76" s="50"/>
      <c r="G76" s="50"/>
      <c r="H76" s="51"/>
      <c r="I76" s="52"/>
      <c r="J76" s="52"/>
      <c r="K76" s="53"/>
      <c r="L76" s="50"/>
    </row>
    <row r="77" spans="1:13" ht="18" customHeight="1" x14ac:dyDescent="0.3">
      <c r="A77" s="55" t="s">
        <v>33</v>
      </c>
      <c r="B77" s="10" t="s">
        <v>157</v>
      </c>
      <c r="C77" s="13" t="s">
        <v>155</v>
      </c>
      <c r="D77" s="60">
        <v>1</v>
      </c>
      <c r="E77" s="14"/>
      <c r="F77" s="12">
        <f t="shared" ref="F77:F78" si="98">ROUND(E77*D77,2)</f>
        <v>0</v>
      </c>
      <c r="G77" s="12">
        <f t="shared" ref="G77:G78" si="99">ROUND(F77*1.2,2)</f>
        <v>0</v>
      </c>
      <c r="H77" s="15"/>
      <c r="I77" s="16"/>
      <c r="J77" s="16"/>
      <c r="K77" s="19">
        <f t="shared" ref="K77:K113" si="100">F77+I77</f>
        <v>0</v>
      </c>
      <c r="L77" s="12">
        <f t="shared" ref="L77:L113" si="101">G77+J77</f>
        <v>0</v>
      </c>
    </row>
    <row r="78" spans="1:13" ht="18" customHeight="1" x14ac:dyDescent="0.3">
      <c r="A78" s="55" t="s">
        <v>46</v>
      </c>
      <c r="B78" s="10" t="s">
        <v>142</v>
      </c>
      <c r="C78" s="13"/>
      <c r="D78" s="60"/>
      <c r="E78" s="14"/>
      <c r="F78" s="12">
        <f t="shared" si="98"/>
        <v>0</v>
      </c>
      <c r="G78" s="12">
        <f t="shared" si="99"/>
        <v>0</v>
      </c>
      <c r="H78" s="15"/>
      <c r="I78" s="16"/>
      <c r="J78" s="16"/>
      <c r="K78" s="19">
        <f t="shared" si="100"/>
        <v>0</v>
      </c>
      <c r="L78" s="12">
        <f t="shared" si="101"/>
        <v>0</v>
      </c>
    </row>
    <row r="79" spans="1:13" ht="18" customHeight="1" x14ac:dyDescent="0.3">
      <c r="A79" s="55" t="s">
        <v>47</v>
      </c>
      <c r="B79" s="10" t="s">
        <v>110</v>
      </c>
      <c r="C79" s="13" t="s">
        <v>10</v>
      </c>
      <c r="D79" s="60">
        <v>1</v>
      </c>
      <c r="E79" s="14"/>
      <c r="F79" s="12">
        <f t="shared" ref="F79" si="102">ROUND(E79*D79,2)</f>
        <v>0</v>
      </c>
      <c r="G79" s="12">
        <f t="shared" ref="G79" si="103">ROUND(F79*1.2,2)</f>
        <v>0</v>
      </c>
      <c r="H79" s="15"/>
      <c r="I79" s="16"/>
      <c r="J79" s="16"/>
      <c r="K79" s="19">
        <f t="shared" ref="K79:K82" si="104">F79+I79</f>
        <v>0</v>
      </c>
      <c r="L79" s="12">
        <f t="shared" ref="L79:L82" si="105">G79+J79</f>
        <v>0</v>
      </c>
    </row>
    <row r="80" spans="1:13" ht="18" customHeight="1" x14ac:dyDescent="0.3">
      <c r="A80" s="41" t="s">
        <v>130</v>
      </c>
      <c r="B80" s="42" t="s">
        <v>175</v>
      </c>
      <c r="C80" s="43" t="s">
        <v>10</v>
      </c>
      <c r="D80" s="84">
        <v>1</v>
      </c>
      <c r="E80" s="44"/>
      <c r="F80" s="29"/>
      <c r="G80" s="29"/>
      <c r="H80" s="45">
        <f>ROUND(450000/1.2*1.15,2)</f>
        <v>431250</v>
      </c>
      <c r="I80" s="45">
        <f t="shared" ref="I80:I81" si="106">ROUND(H80*D80,2)</f>
        <v>431250</v>
      </c>
      <c r="J80" s="45">
        <f t="shared" ref="J80:J81" si="107">ROUND(I80*1.2,2)</f>
        <v>517500</v>
      </c>
      <c r="K80" s="46">
        <f t="shared" si="104"/>
        <v>431250</v>
      </c>
      <c r="L80" s="29">
        <f t="shared" si="105"/>
        <v>517500</v>
      </c>
    </row>
    <row r="81" spans="1:13" ht="18" customHeight="1" x14ac:dyDescent="0.3">
      <c r="A81" s="41" t="s">
        <v>209</v>
      </c>
      <c r="B81" s="42" t="s">
        <v>112</v>
      </c>
      <c r="C81" s="43" t="s">
        <v>10</v>
      </c>
      <c r="D81" s="84">
        <v>1</v>
      </c>
      <c r="E81" s="44"/>
      <c r="F81" s="29"/>
      <c r="G81" s="29"/>
      <c r="H81" s="45"/>
      <c r="I81" s="45">
        <f t="shared" si="106"/>
        <v>0</v>
      </c>
      <c r="J81" s="45">
        <f t="shared" si="107"/>
        <v>0</v>
      </c>
      <c r="K81" s="46">
        <f t="shared" si="104"/>
        <v>0</v>
      </c>
      <c r="L81" s="29">
        <f t="shared" si="105"/>
        <v>0</v>
      </c>
    </row>
    <row r="82" spans="1:13" ht="18" customHeight="1" x14ac:dyDescent="0.3">
      <c r="A82" s="55" t="s">
        <v>48</v>
      </c>
      <c r="B82" s="10" t="s">
        <v>111</v>
      </c>
      <c r="C82" s="13" t="s">
        <v>7</v>
      </c>
      <c r="D82" s="60"/>
      <c r="E82" s="65">
        <v>1933.2</v>
      </c>
      <c r="F82" s="12">
        <f t="shared" ref="F82" si="108">ROUND(E82*D82,2)</f>
        <v>0</v>
      </c>
      <c r="G82" s="12">
        <f t="shared" ref="G82" si="109">ROUND(F82*1.2,2)</f>
        <v>0</v>
      </c>
      <c r="H82" s="15"/>
      <c r="I82" s="16"/>
      <c r="J82" s="16"/>
      <c r="K82" s="19">
        <f t="shared" si="104"/>
        <v>0</v>
      </c>
      <c r="L82" s="12">
        <f t="shared" si="105"/>
        <v>0</v>
      </c>
      <c r="M82" s="66" t="s">
        <v>136</v>
      </c>
    </row>
    <row r="83" spans="1:13" ht="18" customHeight="1" x14ac:dyDescent="0.3">
      <c r="A83" s="41" t="s">
        <v>210</v>
      </c>
      <c r="B83" s="42" t="s">
        <v>12</v>
      </c>
      <c r="C83" s="43" t="s">
        <v>7</v>
      </c>
      <c r="D83" s="61"/>
      <c r="E83" s="44"/>
      <c r="F83" s="29"/>
      <c r="G83" s="29"/>
      <c r="H83" s="45">
        <v>4416.67</v>
      </c>
      <c r="I83" s="45">
        <f>ROUND(H83*D83,2)</f>
        <v>0</v>
      </c>
      <c r="J83" s="45">
        <f>ROUND(I83*1.2,2)</f>
        <v>0</v>
      </c>
      <c r="K83" s="46">
        <f>F83+I83</f>
        <v>0</v>
      </c>
      <c r="L83" s="29">
        <f>G83+J83</f>
        <v>0</v>
      </c>
      <c r="M83" t="s">
        <v>133</v>
      </c>
    </row>
    <row r="84" spans="1:13" ht="18" customHeight="1" x14ac:dyDescent="0.3">
      <c r="A84" s="55" t="s">
        <v>211</v>
      </c>
      <c r="B84" s="10" t="s">
        <v>156</v>
      </c>
      <c r="C84" s="13" t="s">
        <v>7</v>
      </c>
      <c r="D84" s="60"/>
      <c r="E84" s="14">
        <v>1449.9</v>
      </c>
      <c r="F84" s="12">
        <f t="shared" ref="F84" si="110">ROUND(E84*D84,2)</f>
        <v>0</v>
      </c>
      <c r="G84" s="12">
        <f t="shared" ref="G84" si="111">ROUND(F84*1.2,2)</f>
        <v>0</v>
      </c>
      <c r="H84" s="15"/>
      <c r="I84" s="16"/>
      <c r="J84" s="16"/>
      <c r="K84" s="19">
        <f t="shared" ref="K84:K92" si="112">F84+I84</f>
        <v>0</v>
      </c>
      <c r="L84" s="12">
        <f t="shared" ref="L84:L92" si="113">G84+J84</f>
        <v>0</v>
      </c>
      <c r="M84" t="s">
        <v>139</v>
      </c>
    </row>
    <row r="85" spans="1:13" ht="18" customHeight="1" x14ac:dyDescent="0.3">
      <c r="A85" s="41" t="s">
        <v>212</v>
      </c>
      <c r="B85" s="42" t="s">
        <v>12</v>
      </c>
      <c r="C85" s="43" t="s">
        <v>7</v>
      </c>
      <c r="D85" s="61"/>
      <c r="E85" s="44"/>
      <c r="F85" s="29"/>
      <c r="G85" s="29"/>
      <c r="H85" s="45">
        <v>4416.67</v>
      </c>
      <c r="I85" s="45">
        <f>ROUND(H85*D85,2)</f>
        <v>0</v>
      </c>
      <c r="J85" s="45">
        <f>ROUND(I85*1.2,2)</f>
        <v>0</v>
      </c>
      <c r="K85" s="46">
        <f>F85+I85</f>
        <v>0</v>
      </c>
      <c r="L85" s="29">
        <f>G85+J85</f>
        <v>0</v>
      </c>
    </row>
    <row r="86" spans="1:13" s="54" customFormat="1" ht="18" customHeight="1" x14ac:dyDescent="0.3">
      <c r="A86" s="47">
        <f>11</f>
        <v>11</v>
      </c>
      <c r="B86" s="56" t="s">
        <v>159</v>
      </c>
      <c r="C86" s="57" t="s">
        <v>24</v>
      </c>
      <c r="D86" s="59">
        <v>8</v>
      </c>
      <c r="E86" s="49"/>
      <c r="F86" s="50"/>
      <c r="G86" s="50"/>
      <c r="H86" s="51"/>
      <c r="I86" s="52"/>
      <c r="J86" s="52"/>
      <c r="K86" s="53"/>
      <c r="L86" s="50"/>
    </row>
    <row r="87" spans="1:13" ht="18" customHeight="1" x14ac:dyDescent="0.3">
      <c r="A87" s="55" t="s">
        <v>34</v>
      </c>
      <c r="B87" s="10" t="s">
        <v>158</v>
      </c>
      <c r="C87" s="13" t="s">
        <v>10</v>
      </c>
      <c r="D87" s="60">
        <v>8</v>
      </c>
      <c r="E87" s="14"/>
      <c r="F87" s="12">
        <f t="shared" ref="F87:F89" si="114">ROUND(E87*D87,2)</f>
        <v>0</v>
      </c>
      <c r="G87" s="12">
        <f t="shared" ref="G87:G89" si="115">ROUND(F87*1.2,2)</f>
        <v>0</v>
      </c>
      <c r="H87" s="15"/>
      <c r="I87" s="16"/>
      <c r="J87" s="16"/>
      <c r="K87" s="19">
        <f t="shared" si="112"/>
        <v>0</v>
      </c>
      <c r="L87" s="12">
        <f t="shared" si="113"/>
        <v>0</v>
      </c>
    </row>
    <row r="88" spans="1:13" ht="18" customHeight="1" x14ac:dyDescent="0.3">
      <c r="A88" s="55" t="s">
        <v>113</v>
      </c>
      <c r="B88" s="10" t="s">
        <v>142</v>
      </c>
      <c r="C88" s="13"/>
      <c r="D88" s="60"/>
      <c r="E88" s="14"/>
      <c r="F88" s="12">
        <f t="shared" si="114"/>
        <v>0</v>
      </c>
      <c r="G88" s="12">
        <f t="shared" si="115"/>
        <v>0</v>
      </c>
      <c r="H88" s="15"/>
      <c r="I88" s="16"/>
      <c r="J88" s="16"/>
      <c r="K88" s="19">
        <f t="shared" si="112"/>
        <v>0</v>
      </c>
      <c r="L88" s="12">
        <f t="shared" si="113"/>
        <v>0</v>
      </c>
    </row>
    <row r="89" spans="1:13" ht="18" customHeight="1" x14ac:dyDescent="0.3">
      <c r="A89" s="55" t="s">
        <v>117</v>
      </c>
      <c r="B89" s="10" t="s">
        <v>114</v>
      </c>
      <c r="C89" s="13" t="s">
        <v>10</v>
      </c>
      <c r="D89" s="60">
        <v>8</v>
      </c>
      <c r="E89" s="14"/>
      <c r="F89" s="12">
        <f t="shared" si="114"/>
        <v>0</v>
      </c>
      <c r="G89" s="12">
        <f t="shared" si="115"/>
        <v>0</v>
      </c>
      <c r="H89" s="15"/>
      <c r="I89" s="16"/>
      <c r="J89" s="16"/>
      <c r="K89" s="19">
        <f t="shared" si="112"/>
        <v>0</v>
      </c>
      <c r="L89" s="12">
        <f t="shared" si="113"/>
        <v>0</v>
      </c>
    </row>
    <row r="90" spans="1:13" ht="18" customHeight="1" x14ac:dyDescent="0.3">
      <c r="A90" s="41" t="s">
        <v>131</v>
      </c>
      <c r="B90" s="42" t="s">
        <v>176</v>
      </c>
      <c r="C90" s="43" t="s">
        <v>10</v>
      </c>
      <c r="D90" s="84">
        <v>4</v>
      </c>
      <c r="E90" s="44"/>
      <c r="F90" s="29"/>
      <c r="G90" s="29"/>
      <c r="H90" s="45"/>
      <c r="I90" s="45">
        <f t="shared" ref="I90:I91" si="116">ROUND(H90*D90,2)</f>
        <v>0</v>
      </c>
      <c r="J90" s="45">
        <f t="shared" ref="J90:J91" si="117">ROUND(I90*1.2,2)</f>
        <v>0</v>
      </c>
      <c r="K90" s="46">
        <f t="shared" si="112"/>
        <v>0</v>
      </c>
      <c r="L90" s="29">
        <f t="shared" si="113"/>
        <v>0</v>
      </c>
    </row>
    <row r="91" spans="1:13" ht="18" customHeight="1" x14ac:dyDescent="0.3">
      <c r="A91" s="41" t="s">
        <v>213</v>
      </c>
      <c r="B91" s="42" t="s">
        <v>112</v>
      </c>
      <c r="C91" s="43" t="s">
        <v>10</v>
      </c>
      <c r="D91" s="84">
        <v>4</v>
      </c>
      <c r="E91" s="44"/>
      <c r="F91" s="29"/>
      <c r="G91" s="29"/>
      <c r="H91" s="45"/>
      <c r="I91" s="45">
        <f t="shared" si="116"/>
        <v>0</v>
      </c>
      <c r="J91" s="45">
        <f t="shared" si="117"/>
        <v>0</v>
      </c>
      <c r="K91" s="46">
        <f t="shared" si="112"/>
        <v>0</v>
      </c>
      <c r="L91" s="29">
        <f t="shared" si="113"/>
        <v>0</v>
      </c>
    </row>
    <row r="92" spans="1:13" ht="18" customHeight="1" x14ac:dyDescent="0.3">
      <c r="A92" s="55" t="s">
        <v>118</v>
      </c>
      <c r="B92" s="10" t="s">
        <v>115</v>
      </c>
      <c r="C92" s="13" t="s">
        <v>7</v>
      </c>
      <c r="D92" s="60"/>
      <c r="E92" s="65">
        <v>1933.2</v>
      </c>
      <c r="F92" s="12">
        <f t="shared" ref="F92" si="118">ROUND(E92*D92,2)</f>
        <v>0</v>
      </c>
      <c r="G92" s="12">
        <f t="shared" ref="G92" si="119">ROUND(F92*1.2,2)</f>
        <v>0</v>
      </c>
      <c r="H92" s="15"/>
      <c r="I92" s="16"/>
      <c r="J92" s="16"/>
      <c r="K92" s="19">
        <f t="shared" si="112"/>
        <v>0</v>
      </c>
      <c r="L92" s="12">
        <f t="shared" si="113"/>
        <v>0</v>
      </c>
      <c r="M92" s="66" t="s">
        <v>136</v>
      </c>
    </row>
    <row r="93" spans="1:13" ht="18" customHeight="1" x14ac:dyDescent="0.3">
      <c r="A93" s="41" t="s">
        <v>214</v>
      </c>
      <c r="B93" s="42" t="s">
        <v>12</v>
      </c>
      <c r="C93" s="43" t="s">
        <v>7</v>
      </c>
      <c r="D93" s="84"/>
      <c r="E93" s="44"/>
      <c r="F93" s="29"/>
      <c r="G93" s="29"/>
      <c r="H93" s="45">
        <v>4416.67</v>
      </c>
      <c r="I93" s="45">
        <f>ROUND(H93*D93,2)</f>
        <v>0</v>
      </c>
      <c r="J93" s="45">
        <f>ROUND(I93*1.2,2)</f>
        <v>0</v>
      </c>
      <c r="K93" s="46">
        <f>F93+I93</f>
        <v>0</v>
      </c>
      <c r="L93" s="29">
        <f>G93+J93</f>
        <v>0</v>
      </c>
      <c r="M93" t="s">
        <v>133</v>
      </c>
    </row>
    <row r="94" spans="1:13" ht="18" customHeight="1" x14ac:dyDescent="0.3">
      <c r="A94" s="55" t="s">
        <v>215</v>
      </c>
      <c r="B94" s="10" t="s">
        <v>116</v>
      </c>
      <c r="C94" s="13" t="s">
        <v>7</v>
      </c>
      <c r="D94" s="60"/>
      <c r="E94" s="14">
        <v>1449.9</v>
      </c>
      <c r="F94" s="12">
        <f t="shared" ref="F94" si="120">ROUND(E94*D94,2)</f>
        <v>0</v>
      </c>
      <c r="G94" s="12">
        <f t="shared" ref="G94" si="121">ROUND(F94*1.2,2)</f>
        <v>0</v>
      </c>
      <c r="H94" s="15"/>
      <c r="I94" s="16"/>
      <c r="J94" s="16"/>
      <c r="K94" s="19">
        <f t="shared" ref="K94:K102" si="122">F94+I94</f>
        <v>0</v>
      </c>
      <c r="L94" s="12">
        <f t="shared" ref="L94:L102" si="123">G94+J94</f>
        <v>0</v>
      </c>
      <c r="M94" t="s">
        <v>139</v>
      </c>
    </row>
    <row r="95" spans="1:13" ht="18" customHeight="1" x14ac:dyDescent="0.3">
      <c r="A95" s="41" t="s">
        <v>216</v>
      </c>
      <c r="B95" s="42" t="s">
        <v>12</v>
      </c>
      <c r="C95" s="43" t="s">
        <v>7</v>
      </c>
      <c r="D95" s="84"/>
      <c r="E95" s="44"/>
      <c r="F95" s="29"/>
      <c r="G95" s="29"/>
      <c r="H95" s="45">
        <v>4416.67</v>
      </c>
      <c r="I95" s="45">
        <f>ROUND(H95*D95,2)</f>
        <v>0</v>
      </c>
      <c r="J95" s="45">
        <f>ROUND(I95*1.2,2)</f>
        <v>0</v>
      </c>
      <c r="K95" s="46">
        <f>F95+I95</f>
        <v>0</v>
      </c>
      <c r="L95" s="29">
        <f>G95+J95</f>
        <v>0</v>
      </c>
    </row>
    <row r="96" spans="1:13" s="54" customFormat="1" ht="17.25" customHeight="1" x14ac:dyDescent="0.3">
      <c r="A96" s="47">
        <f>12</f>
        <v>12</v>
      </c>
      <c r="B96" s="56" t="s">
        <v>121</v>
      </c>
      <c r="C96" s="57" t="s">
        <v>10</v>
      </c>
      <c r="D96" s="59">
        <v>20</v>
      </c>
      <c r="E96" s="49"/>
      <c r="F96" s="50"/>
      <c r="G96" s="50"/>
      <c r="H96" s="51"/>
      <c r="I96" s="52"/>
      <c r="J96" s="52"/>
      <c r="K96" s="53"/>
      <c r="L96" s="50"/>
    </row>
    <row r="97" spans="1:13" ht="18" customHeight="1" x14ac:dyDescent="0.3">
      <c r="A97" s="55" t="s">
        <v>35</v>
      </c>
      <c r="B97" s="10" t="s">
        <v>119</v>
      </c>
      <c r="C97" s="13" t="s">
        <v>10</v>
      </c>
      <c r="D97" s="60">
        <v>20</v>
      </c>
      <c r="E97" s="14"/>
      <c r="F97" s="12">
        <f t="shared" ref="F97:F99" si="124">ROUND(E97*D97,2)</f>
        <v>0</v>
      </c>
      <c r="G97" s="12">
        <f t="shared" ref="G97:G99" si="125">ROUND(F97*1.2,2)</f>
        <v>0</v>
      </c>
      <c r="H97" s="15"/>
      <c r="I97" s="16"/>
      <c r="J97" s="16"/>
      <c r="K97" s="19">
        <f t="shared" si="122"/>
        <v>0</v>
      </c>
      <c r="L97" s="12">
        <f t="shared" si="123"/>
        <v>0</v>
      </c>
    </row>
    <row r="98" spans="1:13" ht="18" customHeight="1" x14ac:dyDescent="0.3">
      <c r="A98" s="55" t="s">
        <v>122</v>
      </c>
      <c r="B98" s="10" t="s">
        <v>142</v>
      </c>
      <c r="C98" s="13"/>
      <c r="D98" s="60"/>
      <c r="E98" s="14"/>
      <c r="F98" s="12">
        <f t="shared" si="124"/>
        <v>0</v>
      </c>
      <c r="G98" s="12">
        <f t="shared" si="125"/>
        <v>0</v>
      </c>
      <c r="H98" s="15"/>
      <c r="I98" s="16"/>
      <c r="J98" s="16"/>
      <c r="K98" s="19">
        <f t="shared" si="122"/>
        <v>0</v>
      </c>
      <c r="L98" s="12">
        <f t="shared" si="123"/>
        <v>0</v>
      </c>
    </row>
    <row r="99" spans="1:13" ht="18" customHeight="1" x14ac:dyDescent="0.3">
      <c r="A99" s="55" t="s">
        <v>217</v>
      </c>
      <c r="B99" s="10" t="s">
        <v>120</v>
      </c>
      <c r="C99" s="13" t="s">
        <v>10</v>
      </c>
      <c r="D99" s="60">
        <v>20</v>
      </c>
      <c r="E99" s="14"/>
      <c r="F99" s="12">
        <f t="shared" si="124"/>
        <v>0</v>
      </c>
      <c r="G99" s="12">
        <f t="shared" si="125"/>
        <v>0</v>
      </c>
      <c r="H99" s="15"/>
      <c r="I99" s="16"/>
      <c r="J99" s="16"/>
      <c r="K99" s="19">
        <f t="shared" si="122"/>
        <v>0</v>
      </c>
      <c r="L99" s="12">
        <f t="shared" si="123"/>
        <v>0</v>
      </c>
    </row>
    <row r="100" spans="1:13" ht="18" customHeight="1" x14ac:dyDescent="0.3">
      <c r="A100" s="41" t="s">
        <v>218</v>
      </c>
      <c r="B100" s="85" t="s">
        <v>177</v>
      </c>
      <c r="C100" s="43" t="s">
        <v>10</v>
      </c>
      <c r="D100" s="84">
        <v>10</v>
      </c>
      <c r="E100" s="44"/>
      <c r="F100" s="29"/>
      <c r="G100" s="29"/>
      <c r="H100" s="45"/>
      <c r="I100" s="45">
        <f t="shared" ref="I100:I102" si="126">ROUND(H100*D100,2)</f>
        <v>0</v>
      </c>
      <c r="J100" s="45">
        <f t="shared" ref="J100:J102" si="127">ROUND(I100*1.2,2)</f>
        <v>0</v>
      </c>
      <c r="K100" s="46">
        <f t="shared" si="122"/>
        <v>0</v>
      </c>
      <c r="L100" s="29">
        <f t="shared" si="123"/>
        <v>0</v>
      </c>
    </row>
    <row r="101" spans="1:13" ht="18" customHeight="1" x14ac:dyDescent="0.3">
      <c r="A101" s="41" t="s">
        <v>219</v>
      </c>
      <c r="B101" s="42" t="s">
        <v>178</v>
      </c>
      <c r="C101" s="43" t="s">
        <v>10</v>
      </c>
      <c r="D101" s="84">
        <v>10</v>
      </c>
      <c r="E101" s="44"/>
      <c r="F101" s="29"/>
      <c r="G101" s="29"/>
      <c r="H101" s="45"/>
      <c r="I101" s="45"/>
      <c r="J101" s="45"/>
      <c r="K101" s="46"/>
      <c r="L101" s="29"/>
    </row>
    <row r="102" spans="1:13" ht="18" customHeight="1" x14ac:dyDescent="0.3">
      <c r="A102" s="41" t="s">
        <v>220</v>
      </c>
      <c r="B102" s="42" t="s">
        <v>161</v>
      </c>
      <c r="C102" s="43" t="s">
        <v>10</v>
      </c>
      <c r="D102" s="84">
        <v>20</v>
      </c>
      <c r="E102" s="44"/>
      <c r="F102" s="29"/>
      <c r="G102" s="29"/>
      <c r="H102" s="45"/>
      <c r="I102" s="45">
        <f t="shared" si="126"/>
        <v>0</v>
      </c>
      <c r="J102" s="45">
        <f t="shared" si="127"/>
        <v>0</v>
      </c>
      <c r="K102" s="46">
        <f t="shared" si="122"/>
        <v>0</v>
      </c>
      <c r="L102" s="29">
        <f t="shared" si="123"/>
        <v>0</v>
      </c>
    </row>
    <row r="103" spans="1:13" s="54" customFormat="1" ht="32.25" customHeight="1" x14ac:dyDescent="0.3">
      <c r="A103" s="47">
        <f>12+1</f>
        <v>13</v>
      </c>
      <c r="B103" s="56" t="s">
        <v>123</v>
      </c>
      <c r="C103" s="57" t="s">
        <v>10</v>
      </c>
      <c r="D103" s="59">
        <v>5</v>
      </c>
      <c r="E103" s="49"/>
      <c r="F103" s="50"/>
      <c r="G103" s="50"/>
      <c r="H103" s="51"/>
      <c r="I103" s="52"/>
      <c r="J103" s="52"/>
      <c r="K103" s="53"/>
      <c r="L103" s="50"/>
    </row>
    <row r="104" spans="1:13" ht="18" customHeight="1" x14ac:dyDescent="0.3">
      <c r="A104" s="55" t="s">
        <v>40</v>
      </c>
      <c r="B104" s="10" t="s">
        <v>124</v>
      </c>
      <c r="C104" s="13" t="s">
        <v>10</v>
      </c>
      <c r="D104" s="60">
        <v>5</v>
      </c>
      <c r="E104" s="14"/>
      <c r="F104" s="12">
        <f t="shared" ref="F104:F106" si="128">ROUND(E104*D104,2)</f>
        <v>0</v>
      </c>
      <c r="G104" s="12">
        <f t="shared" ref="G104:G106" si="129">ROUND(F104*1.2,2)</f>
        <v>0</v>
      </c>
      <c r="H104" s="15"/>
      <c r="I104" s="16"/>
      <c r="J104" s="16"/>
      <c r="K104" s="19">
        <f t="shared" ref="K104:K107" si="130">F104+I104</f>
        <v>0</v>
      </c>
      <c r="L104" s="12">
        <f t="shared" ref="L104:L107" si="131">G104+J104</f>
        <v>0</v>
      </c>
    </row>
    <row r="105" spans="1:13" ht="18" customHeight="1" x14ac:dyDescent="0.3">
      <c r="A105" s="55" t="s">
        <v>127</v>
      </c>
      <c r="B105" s="10" t="s">
        <v>142</v>
      </c>
      <c r="C105" s="13"/>
      <c r="D105" s="60"/>
      <c r="E105" s="14"/>
      <c r="F105" s="12">
        <f t="shared" si="128"/>
        <v>0</v>
      </c>
      <c r="G105" s="12">
        <f t="shared" si="129"/>
        <v>0</v>
      </c>
      <c r="H105" s="15"/>
      <c r="I105" s="16"/>
      <c r="J105" s="16"/>
      <c r="K105" s="19">
        <f t="shared" si="130"/>
        <v>0</v>
      </c>
      <c r="L105" s="12">
        <f t="shared" si="131"/>
        <v>0</v>
      </c>
    </row>
    <row r="106" spans="1:13" ht="18" customHeight="1" x14ac:dyDescent="0.3">
      <c r="A106" s="55" t="s">
        <v>221</v>
      </c>
      <c r="B106" s="10" t="s">
        <v>125</v>
      </c>
      <c r="C106" s="13" t="s">
        <v>10</v>
      </c>
      <c r="D106" s="60">
        <v>5</v>
      </c>
      <c r="E106" s="14"/>
      <c r="F106" s="12">
        <f t="shared" si="128"/>
        <v>0</v>
      </c>
      <c r="G106" s="12">
        <f t="shared" si="129"/>
        <v>0</v>
      </c>
      <c r="H106" s="15"/>
      <c r="I106" s="16"/>
      <c r="J106" s="16"/>
      <c r="K106" s="19">
        <f t="shared" si="130"/>
        <v>0</v>
      </c>
      <c r="L106" s="12">
        <f t="shared" si="131"/>
        <v>0</v>
      </c>
    </row>
    <row r="107" spans="1:13" ht="18" customHeight="1" x14ac:dyDescent="0.3">
      <c r="A107" s="41" t="s">
        <v>222</v>
      </c>
      <c r="B107" s="42" t="s">
        <v>126</v>
      </c>
      <c r="C107" s="43" t="s">
        <v>10</v>
      </c>
      <c r="D107" s="84">
        <v>5</v>
      </c>
      <c r="E107" s="44"/>
      <c r="F107" s="29"/>
      <c r="G107" s="29"/>
      <c r="H107" s="45">
        <f>ROUND(50000/1.2*1.15,2)</f>
        <v>47916.67</v>
      </c>
      <c r="I107" s="45">
        <f t="shared" ref="I107" si="132">ROUND(H107*D107,2)</f>
        <v>239583.35</v>
      </c>
      <c r="J107" s="45">
        <f t="shared" ref="J107" si="133">ROUND(I107*1.2,2)</f>
        <v>287500.02</v>
      </c>
      <c r="K107" s="46">
        <f t="shared" si="130"/>
        <v>239583.35</v>
      </c>
      <c r="L107" s="29">
        <f t="shared" si="131"/>
        <v>287500.02</v>
      </c>
      <c r="M107" t="s">
        <v>179</v>
      </c>
    </row>
    <row r="108" spans="1:13" ht="18" customHeight="1" x14ac:dyDescent="0.3">
      <c r="A108" s="41" t="s">
        <v>223</v>
      </c>
      <c r="B108" s="42" t="s">
        <v>168</v>
      </c>
      <c r="C108" s="43" t="s">
        <v>149</v>
      </c>
      <c r="D108" s="84">
        <v>6</v>
      </c>
      <c r="E108" s="44"/>
      <c r="F108" s="29"/>
      <c r="G108" s="29"/>
      <c r="H108" s="45"/>
      <c r="I108" s="45"/>
      <c r="J108" s="45"/>
      <c r="K108" s="46"/>
      <c r="L108" s="29"/>
    </row>
    <row r="109" spans="1:13" ht="18" customHeight="1" x14ac:dyDescent="0.3">
      <c r="A109" s="47">
        <f>A103+1</f>
        <v>14</v>
      </c>
      <c r="B109" s="38" t="s">
        <v>57</v>
      </c>
      <c r="C109" s="48" t="s">
        <v>10</v>
      </c>
      <c r="D109" s="64">
        <v>10</v>
      </c>
      <c r="E109" s="20"/>
      <c r="F109" s="12"/>
      <c r="G109" s="12"/>
      <c r="H109" s="15"/>
      <c r="I109" s="16"/>
      <c r="J109" s="16"/>
      <c r="K109" s="19"/>
      <c r="L109" s="12"/>
    </row>
    <row r="110" spans="1:13" ht="18" customHeight="1" x14ac:dyDescent="0.3">
      <c r="A110" s="55" t="s">
        <v>39</v>
      </c>
      <c r="B110" s="10" t="s">
        <v>162</v>
      </c>
      <c r="C110" s="13" t="s">
        <v>10</v>
      </c>
      <c r="D110" s="60">
        <v>10</v>
      </c>
      <c r="E110" s="14"/>
      <c r="F110" s="12">
        <f t="shared" ref="F110:F112" si="134">ROUND(E110*D110,2)</f>
        <v>0</v>
      </c>
      <c r="G110" s="12">
        <f t="shared" ref="G110:G112" si="135">ROUND(F110*1.2,2)</f>
        <v>0</v>
      </c>
      <c r="H110" s="15"/>
      <c r="I110" s="16"/>
      <c r="J110" s="16"/>
      <c r="K110" s="19">
        <f t="shared" si="100"/>
        <v>0</v>
      </c>
      <c r="L110" s="12">
        <f t="shared" si="101"/>
        <v>0</v>
      </c>
    </row>
    <row r="111" spans="1:13" ht="18" customHeight="1" x14ac:dyDescent="0.3">
      <c r="A111" s="55" t="s">
        <v>49</v>
      </c>
      <c r="B111" s="10" t="s">
        <v>142</v>
      </c>
      <c r="C111" s="13"/>
      <c r="D111" s="60"/>
      <c r="E111" s="14"/>
      <c r="F111" s="12">
        <f t="shared" si="134"/>
        <v>0</v>
      </c>
      <c r="G111" s="12">
        <f t="shared" si="135"/>
        <v>0</v>
      </c>
      <c r="H111" s="15"/>
      <c r="I111" s="16"/>
      <c r="J111" s="16"/>
      <c r="K111" s="19">
        <f t="shared" si="100"/>
        <v>0</v>
      </c>
      <c r="L111" s="12">
        <f t="shared" si="101"/>
        <v>0</v>
      </c>
    </row>
    <row r="112" spans="1:13" ht="18" customHeight="1" x14ac:dyDescent="0.3">
      <c r="A112" s="55" t="s">
        <v>224</v>
      </c>
      <c r="B112" s="10" t="s">
        <v>163</v>
      </c>
      <c r="C112" s="13" t="s">
        <v>10</v>
      </c>
      <c r="D112" s="60">
        <v>10</v>
      </c>
      <c r="E112" s="14"/>
      <c r="F112" s="12">
        <f t="shared" si="134"/>
        <v>0</v>
      </c>
      <c r="G112" s="12">
        <f t="shared" si="135"/>
        <v>0</v>
      </c>
      <c r="H112" s="15"/>
      <c r="I112" s="16"/>
      <c r="J112" s="16"/>
      <c r="K112" s="19">
        <f t="shared" si="100"/>
        <v>0</v>
      </c>
      <c r="L112" s="12">
        <f t="shared" si="101"/>
        <v>0</v>
      </c>
    </row>
    <row r="113" spans="1:13" ht="18" customHeight="1" x14ac:dyDescent="0.3">
      <c r="A113" s="41" t="s">
        <v>225</v>
      </c>
      <c r="B113" s="69" t="s">
        <v>164</v>
      </c>
      <c r="C113" s="43" t="s">
        <v>10</v>
      </c>
      <c r="D113" s="84">
        <v>10</v>
      </c>
      <c r="E113" s="44"/>
      <c r="F113" s="29"/>
      <c r="G113" s="29"/>
      <c r="H113" s="45">
        <f>ROUND(6490/1.2*1.15,2)</f>
        <v>6219.58</v>
      </c>
      <c r="I113" s="45">
        <f t="shared" ref="I113" si="136">ROUND(H113*D113,2)</f>
        <v>62195.8</v>
      </c>
      <c r="J113" s="45">
        <f t="shared" ref="J113" si="137">ROUND(I113*1.2,2)</f>
        <v>74634.960000000006</v>
      </c>
      <c r="K113" s="46">
        <f t="shared" si="100"/>
        <v>62195.8</v>
      </c>
      <c r="L113" s="29">
        <f t="shared" si="101"/>
        <v>74634.960000000006</v>
      </c>
      <c r="M113" t="s">
        <v>179</v>
      </c>
    </row>
    <row r="114" spans="1:13" ht="18" customHeight="1" x14ac:dyDescent="0.3">
      <c r="A114" s="78" t="s">
        <v>170</v>
      </c>
      <c r="B114" s="38" t="s">
        <v>171</v>
      </c>
      <c r="C114" s="18"/>
      <c r="D114" s="79"/>
      <c r="E114" s="11"/>
      <c r="F114" s="80"/>
      <c r="G114" s="80"/>
      <c r="H114" s="80"/>
      <c r="I114" s="80"/>
      <c r="J114" s="80"/>
      <c r="K114" s="81"/>
      <c r="L114" s="80"/>
    </row>
    <row r="115" spans="1:13" ht="18" customHeight="1" x14ac:dyDescent="0.3">
      <c r="A115" s="82" t="s">
        <v>50</v>
      </c>
      <c r="B115" s="10" t="s">
        <v>162</v>
      </c>
      <c r="C115" s="13" t="s">
        <v>10</v>
      </c>
      <c r="D115" s="60">
        <v>17</v>
      </c>
      <c r="E115" s="11"/>
      <c r="F115" s="12">
        <f t="shared" ref="F115:F116" si="138">ROUND(E115*D115,2)</f>
        <v>0</v>
      </c>
      <c r="G115" s="12">
        <f t="shared" ref="G115:G116" si="139">ROUND(F115*1.2,2)</f>
        <v>0</v>
      </c>
      <c r="H115" s="15"/>
      <c r="I115" s="16"/>
      <c r="J115" s="16"/>
      <c r="K115" s="19">
        <f t="shared" ref="K115:K116" si="140">F115+I115</f>
        <v>0</v>
      </c>
      <c r="L115" s="12">
        <f t="shared" ref="L115:L116" si="141">G115+J115</f>
        <v>0</v>
      </c>
    </row>
    <row r="116" spans="1:13" ht="18" customHeight="1" x14ac:dyDescent="0.3">
      <c r="A116" s="82" t="s">
        <v>129</v>
      </c>
      <c r="B116" s="10" t="s">
        <v>172</v>
      </c>
      <c r="C116" s="13" t="s">
        <v>10</v>
      </c>
      <c r="D116" s="60">
        <v>17</v>
      </c>
      <c r="E116" s="11"/>
      <c r="F116" s="12">
        <f t="shared" si="138"/>
        <v>0</v>
      </c>
      <c r="G116" s="12">
        <f t="shared" si="139"/>
        <v>0</v>
      </c>
      <c r="H116" s="15"/>
      <c r="I116" s="16"/>
      <c r="J116" s="16"/>
      <c r="K116" s="19">
        <f t="shared" si="140"/>
        <v>0</v>
      </c>
      <c r="L116" s="12">
        <f t="shared" si="141"/>
        <v>0</v>
      </c>
    </row>
    <row r="117" spans="1:13" ht="42" customHeight="1" x14ac:dyDescent="0.3">
      <c r="A117" s="41" t="s">
        <v>132</v>
      </c>
      <c r="B117" s="69" t="s">
        <v>173</v>
      </c>
      <c r="C117" s="43" t="s">
        <v>149</v>
      </c>
      <c r="D117" s="84">
        <v>17</v>
      </c>
      <c r="E117" s="73"/>
      <c r="F117" s="45"/>
      <c r="G117" s="45"/>
      <c r="H117" s="45"/>
      <c r="I117" s="45">
        <f>ROUND(H117*D117,2)</f>
        <v>0</v>
      </c>
      <c r="J117" s="45">
        <f>ROUND(I117*1.2,2)</f>
        <v>0</v>
      </c>
      <c r="K117" s="46">
        <f>F117+I117</f>
        <v>0</v>
      </c>
      <c r="L117" s="29">
        <f>G117+J117</f>
        <v>0</v>
      </c>
    </row>
    <row r="118" spans="1:13" ht="19.5" customHeight="1" x14ac:dyDescent="0.3">
      <c r="A118" s="47">
        <v>16</v>
      </c>
      <c r="B118" s="38" t="s">
        <v>165</v>
      </c>
      <c r="C118" s="48"/>
      <c r="D118" s="64"/>
      <c r="E118" s="20"/>
      <c r="F118" s="12"/>
      <c r="G118" s="12"/>
      <c r="H118" s="40"/>
      <c r="I118" s="39"/>
      <c r="J118" s="39"/>
      <c r="K118" s="19"/>
      <c r="L118" s="12"/>
    </row>
    <row r="119" spans="1:13" ht="18" customHeight="1" x14ac:dyDescent="0.3">
      <c r="A119" s="55" t="s">
        <v>226</v>
      </c>
      <c r="B119" s="10" t="s">
        <v>166</v>
      </c>
      <c r="C119" s="13" t="s">
        <v>9</v>
      </c>
      <c r="D119" s="60">
        <v>100</v>
      </c>
      <c r="E119" s="14"/>
      <c r="F119" s="12">
        <f t="shared" ref="F119:F120" si="142">ROUND(E119*D119,2)</f>
        <v>0</v>
      </c>
      <c r="G119" s="12">
        <f t="shared" ref="G119:G120" si="143">ROUND(F119*1.2,2)</f>
        <v>0</v>
      </c>
      <c r="H119" s="15"/>
      <c r="I119" s="16"/>
      <c r="J119" s="16"/>
      <c r="K119" s="19">
        <f t="shared" ref="K119:K121" si="144">F119+I119</f>
        <v>0</v>
      </c>
      <c r="L119" s="12">
        <f t="shared" ref="L119:L121" si="145">G119+J119</f>
        <v>0</v>
      </c>
    </row>
    <row r="120" spans="1:13" ht="18" customHeight="1" x14ac:dyDescent="0.3">
      <c r="A120" s="55" t="s">
        <v>227</v>
      </c>
      <c r="B120" s="10" t="s">
        <v>167</v>
      </c>
      <c r="C120" s="68" t="s">
        <v>9</v>
      </c>
      <c r="D120" s="60">
        <v>100</v>
      </c>
      <c r="E120" s="14">
        <v>2763.21</v>
      </c>
      <c r="F120" s="12">
        <f t="shared" si="142"/>
        <v>276321</v>
      </c>
      <c r="G120" s="12">
        <f t="shared" si="143"/>
        <v>331585.2</v>
      </c>
      <c r="H120" s="15"/>
      <c r="I120" s="16"/>
      <c r="J120" s="16"/>
      <c r="K120" s="19">
        <f t="shared" si="144"/>
        <v>276321</v>
      </c>
      <c r="L120" s="12">
        <f t="shared" si="145"/>
        <v>331585.2</v>
      </c>
      <c r="M120" t="s">
        <v>133</v>
      </c>
    </row>
    <row r="121" spans="1:13" ht="18" customHeight="1" x14ac:dyDescent="0.3">
      <c r="A121" s="41" t="s">
        <v>228</v>
      </c>
      <c r="B121" s="42" t="s">
        <v>128</v>
      </c>
      <c r="C121" s="43" t="s">
        <v>9</v>
      </c>
      <c r="D121" s="84">
        <v>100</v>
      </c>
      <c r="E121" s="44"/>
      <c r="F121" s="29"/>
      <c r="G121" s="29"/>
      <c r="H121" s="45">
        <v>13750</v>
      </c>
      <c r="I121" s="45">
        <f t="shared" ref="I121" si="146">ROUND(H121*D121,2)</f>
        <v>1375000</v>
      </c>
      <c r="J121" s="45">
        <f t="shared" ref="J121" si="147">ROUND(I121*1.2,2)</f>
        <v>1650000</v>
      </c>
      <c r="K121" s="46">
        <f t="shared" si="144"/>
        <v>1375000</v>
      </c>
      <c r="L121" s="29">
        <f t="shared" si="145"/>
        <v>1650000</v>
      </c>
      <c r="M121" t="s">
        <v>134</v>
      </c>
    </row>
    <row r="122" spans="1:13" ht="18" customHeight="1" x14ac:dyDescent="0.3">
      <c r="A122" s="41" t="s">
        <v>229</v>
      </c>
      <c r="B122" s="42" t="s">
        <v>112</v>
      </c>
      <c r="C122" s="43" t="s">
        <v>10</v>
      </c>
      <c r="D122" s="84"/>
      <c r="E122" s="44"/>
      <c r="F122" s="29"/>
      <c r="G122" s="29"/>
      <c r="H122" s="45"/>
      <c r="I122" s="45"/>
      <c r="J122" s="45"/>
      <c r="K122" s="46"/>
      <c r="L122" s="29"/>
    </row>
    <row r="123" spans="1:13" x14ac:dyDescent="0.3">
      <c r="A123" s="119" t="s">
        <v>11</v>
      </c>
      <c r="B123" s="120"/>
      <c r="C123" s="120"/>
      <c r="D123" s="120"/>
      <c r="E123" s="121"/>
      <c r="F123" s="17">
        <f>SUM(F7:F122)</f>
        <v>2142406.13</v>
      </c>
      <c r="G123" s="17">
        <f>ROUND(F123*1.2,2)</f>
        <v>2570887.36</v>
      </c>
      <c r="I123" s="17">
        <f>SUM(I7:I122)</f>
        <v>2676741.16</v>
      </c>
      <c r="J123" s="17">
        <f>ROUND(I123*1.2,2)</f>
        <v>3212089.39</v>
      </c>
      <c r="K123" s="17">
        <f>SUM(K7:K122)</f>
        <v>4819147.29</v>
      </c>
      <c r="L123" s="17">
        <f>ROUND(K123*1.2,2)</f>
        <v>5782976.75</v>
      </c>
    </row>
  </sheetData>
  <mergeCells count="11">
    <mergeCell ref="H3:J3"/>
    <mergeCell ref="K3:L3"/>
    <mergeCell ref="E1:L2"/>
    <mergeCell ref="A123:E123"/>
    <mergeCell ref="A1:A4"/>
    <mergeCell ref="B1:B4"/>
    <mergeCell ref="C1:C4"/>
    <mergeCell ref="D1:D4"/>
    <mergeCell ref="B75:D75"/>
    <mergeCell ref="E3:G3"/>
    <mergeCell ref="B6:D6"/>
  </mergeCells>
  <pageMargins left="0.7" right="0.7" top="0.75" bottom="0.75" header="0.3" footer="0.3"/>
  <pageSetup paperSize="9" scale="3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K68"/>
  <sheetViews>
    <sheetView tabSelected="1" view="pageBreakPreview" zoomScale="70" zoomScaleNormal="100" zoomScaleSheetLayoutView="70" workbookViewId="0">
      <selection activeCell="AE11" sqref="AE11"/>
    </sheetView>
  </sheetViews>
  <sheetFormatPr defaultColWidth="8.77734375" defaultRowHeight="14.4" x14ac:dyDescent="0.3"/>
  <cols>
    <col min="1" max="1" width="6" style="95" customWidth="1"/>
    <col min="2" max="2" width="66" style="95" customWidth="1"/>
    <col min="3" max="3" width="8" style="100" hidden="1" customWidth="1"/>
    <col min="4" max="4" width="8.5546875" style="100" hidden="1" customWidth="1"/>
    <col min="5" max="30" width="3.44140625" style="95" customWidth="1"/>
    <col min="31" max="32" width="9.21875" style="95" customWidth="1"/>
    <col min="33" max="63" width="3.44140625" style="95" customWidth="1"/>
    <col min="64" max="16384" width="8.77734375" style="95"/>
  </cols>
  <sheetData>
    <row r="1" spans="1:63" customFormat="1" x14ac:dyDescent="0.3">
      <c r="A1" s="138" t="s">
        <v>283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38"/>
      <c r="P1" s="138"/>
      <c r="Q1" s="138"/>
      <c r="R1" s="138"/>
      <c r="S1" s="138"/>
      <c r="T1" s="138"/>
      <c r="U1" s="138"/>
      <c r="V1" s="138"/>
      <c r="W1" s="138"/>
      <c r="X1" s="138"/>
      <c r="Y1" s="138"/>
      <c r="Z1" s="138"/>
      <c r="AA1" s="138"/>
      <c r="AB1" s="138"/>
      <c r="AC1" s="138"/>
      <c r="AD1" s="138"/>
      <c r="AE1" s="138"/>
      <c r="AF1" s="138"/>
      <c r="AG1" s="138"/>
      <c r="AH1" s="138"/>
      <c r="AI1" s="138"/>
      <c r="AJ1" s="138"/>
      <c r="AK1" s="138"/>
      <c r="AL1" s="138"/>
      <c r="AM1" s="138"/>
      <c r="AN1" s="138"/>
      <c r="AO1" s="138"/>
      <c r="AP1" s="138"/>
      <c r="AQ1" s="138"/>
      <c r="AR1" s="138"/>
      <c r="AS1" s="138"/>
      <c r="AT1" s="138"/>
      <c r="AU1" s="138"/>
      <c r="AV1" s="138"/>
      <c r="AW1" s="138"/>
      <c r="AX1" s="138"/>
      <c r="AY1" s="138"/>
      <c r="AZ1" s="138"/>
      <c r="BA1" s="138"/>
      <c r="BB1" s="138"/>
      <c r="BC1" s="138"/>
      <c r="BD1" s="138"/>
      <c r="BE1" s="138"/>
      <c r="BF1" s="138"/>
      <c r="BG1" s="138"/>
      <c r="BH1" s="138"/>
      <c r="BI1" s="138"/>
      <c r="BJ1" s="138"/>
      <c r="BK1" s="138"/>
    </row>
    <row r="2" spans="1:63" customFormat="1" x14ac:dyDescent="0.3">
      <c r="A2" s="103"/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103"/>
      <c r="S2" s="103"/>
      <c r="T2" s="103"/>
      <c r="U2" s="103"/>
      <c r="V2" s="103"/>
      <c r="W2" s="103"/>
    </row>
    <row r="3" spans="1:63" customFormat="1" x14ac:dyDescent="0.3">
      <c r="A3" s="103"/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03"/>
      <c r="P3" s="103"/>
      <c r="Q3" s="103"/>
      <c r="R3" s="103"/>
      <c r="S3" s="103"/>
      <c r="T3" s="103"/>
      <c r="U3" s="103"/>
      <c r="V3" s="103"/>
      <c r="W3" s="103"/>
    </row>
    <row r="4" spans="1:63" customFormat="1" ht="20.399999999999999" x14ac:dyDescent="0.35">
      <c r="A4" s="139" t="s">
        <v>278</v>
      </c>
      <c r="B4" s="139"/>
      <c r="C4" s="139"/>
      <c r="D4" s="139"/>
      <c r="E4" s="139"/>
      <c r="F4" s="139"/>
      <c r="G4" s="139"/>
      <c r="H4" s="139"/>
      <c r="I4" s="139"/>
      <c r="J4" s="139"/>
      <c r="K4" s="139"/>
      <c r="L4" s="139"/>
      <c r="M4" s="139"/>
      <c r="N4" s="139"/>
      <c r="O4" s="139"/>
      <c r="P4" s="139"/>
      <c r="Q4" s="139"/>
      <c r="R4" s="139"/>
      <c r="S4" s="139"/>
      <c r="T4" s="139"/>
      <c r="U4" s="139"/>
      <c r="V4" s="139"/>
      <c r="W4" s="139"/>
      <c r="X4" s="139"/>
      <c r="Y4" s="139"/>
      <c r="Z4" s="139"/>
      <c r="AA4" s="139"/>
      <c r="AB4" s="139"/>
      <c r="AC4" s="139"/>
      <c r="AD4" s="139"/>
      <c r="AE4" s="139"/>
      <c r="AF4" s="139"/>
      <c r="AG4" s="139"/>
      <c r="AH4" s="139"/>
      <c r="AI4" s="139"/>
      <c r="AJ4" s="139"/>
      <c r="AK4" s="139"/>
      <c r="AL4" s="139"/>
      <c r="AM4" s="139"/>
      <c r="AN4" s="139"/>
      <c r="AO4" s="139"/>
      <c r="AP4" s="139"/>
      <c r="AQ4" s="139"/>
      <c r="AR4" s="139"/>
      <c r="AS4" s="139"/>
      <c r="AT4" s="139"/>
      <c r="AU4" s="139"/>
      <c r="AV4" s="139"/>
      <c r="AW4" s="139"/>
      <c r="AX4" s="139"/>
      <c r="AY4" s="139"/>
      <c r="AZ4" s="139"/>
      <c r="BA4" s="139"/>
      <c r="BB4" s="139"/>
      <c r="BC4" s="139"/>
      <c r="BD4" s="139"/>
      <c r="BE4" s="139"/>
      <c r="BF4" s="139"/>
      <c r="BG4" s="139"/>
      <c r="BH4" s="139"/>
      <c r="BI4" s="139"/>
      <c r="BJ4" s="139"/>
      <c r="BK4" s="139"/>
    </row>
    <row r="5" spans="1:63" customFormat="1" ht="20.399999999999999" x14ac:dyDescent="0.35">
      <c r="A5" s="139" t="s">
        <v>281</v>
      </c>
      <c r="B5" s="139"/>
      <c r="C5" s="139"/>
      <c r="D5" s="139"/>
      <c r="E5" s="139"/>
      <c r="F5" s="139"/>
      <c r="G5" s="139"/>
      <c r="H5" s="139"/>
      <c r="I5" s="139"/>
      <c r="J5" s="139"/>
      <c r="K5" s="139"/>
      <c r="L5" s="139"/>
      <c r="M5" s="139"/>
      <c r="N5" s="139"/>
      <c r="O5" s="139"/>
      <c r="P5" s="139"/>
      <c r="Q5" s="139"/>
      <c r="R5" s="139"/>
      <c r="S5" s="139"/>
      <c r="T5" s="139"/>
      <c r="U5" s="139"/>
      <c r="V5" s="139"/>
      <c r="W5" s="139"/>
      <c r="X5" s="139"/>
      <c r="Y5" s="139"/>
      <c r="Z5" s="139"/>
      <c r="AA5" s="139"/>
      <c r="AB5" s="139"/>
      <c r="AC5" s="139"/>
      <c r="AD5" s="139"/>
      <c r="AE5" s="139"/>
      <c r="AF5" s="139"/>
      <c r="AG5" s="139"/>
      <c r="AH5" s="139"/>
      <c r="AI5" s="139"/>
      <c r="AJ5" s="139"/>
      <c r="AK5" s="139"/>
      <c r="AL5" s="139"/>
      <c r="AM5" s="139"/>
      <c r="AN5" s="139"/>
      <c r="AO5" s="139"/>
      <c r="AP5" s="139"/>
      <c r="AQ5" s="139"/>
      <c r="AR5" s="139"/>
      <c r="AS5" s="139"/>
      <c r="AT5" s="139"/>
      <c r="AU5" s="139"/>
      <c r="AV5" s="139"/>
      <c r="AW5" s="139"/>
      <c r="AX5" s="139"/>
      <c r="AY5" s="139"/>
      <c r="AZ5" s="139"/>
      <c r="BA5" s="139"/>
      <c r="BB5" s="139"/>
      <c r="BC5" s="139"/>
      <c r="BD5" s="139"/>
      <c r="BE5" s="139"/>
      <c r="BF5" s="139"/>
      <c r="BG5" s="139"/>
      <c r="BH5" s="139"/>
      <c r="BI5" s="139"/>
      <c r="BJ5" s="139"/>
      <c r="BK5" s="139"/>
    </row>
    <row r="6" spans="1:63" customFormat="1" ht="20.399999999999999" x14ac:dyDescent="0.35">
      <c r="A6" s="139" t="s">
        <v>280</v>
      </c>
      <c r="B6" s="139"/>
      <c r="C6" s="139"/>
      <c r="D6" s="139"/>
      <c r="E6" s="139"/>
      <c r="F6" s="139"/>
      <c r="G6" s="139"/>
      <c r="H6" s="139"/>
      <c r="I6" s="139"/>
      <c r="J6" s="139"/>
      <c r="K6" s="139"/>
      <c r="L6" s="139"/>
      <c r="M6" s="139"/>
      <c r="N6" s="139"/>
      <c r="O6" s="139"/>
      <c r="P6" s="139"/>
      <c r="Q6" s="139"/>
      <c r="R6" s="139"/>
      <c r="S6" s="139"/>
      <c r="T6" s="139"/>
      <c r="U6" s="139"/>
      <c r="V6" s="139"/>
      <c r="W6" s="139"/>
      <c r="X6" s="139"/>
      <c r="Y6" s="139"/>
      <c r="Z6" s="139"/>
      <c r="AA6" s="139"/>
      <c r="AB6" s="139"/>
      <c r="AC6" s="139"/>
      <c r="AD6" s="139"/>
      <c r="AE6" s="139"/>
      <c r="AF6" s="139"/>
      <c r="AG6" s="139"/>
      <c r="AH6" s="139"/>
      <c r="AI6" s="139"/>
      <c r="AJ6" s="139"/>
      <c r="AK6" s="139"/>
      <c r="AL6" s="139"/>
      <c r="AM6" s="139"/>
      <c r="AN6" s="139"/>
      <c r="AO6" s="139"/>
      <c r="AP6" s="139"/>
      <c r="AQ6" s="139"/>
      <c r="AR6" s="139"/>
      <c r="AS6" s="139"/>
      <c r="AT6" s="139"/>
      <c r="AU6" s="139"/>
      <c r="AV6" s="139"/>
      <c r="AW6" s="139"/>
      <c r="AX6" s="139"/>
      <c r="AY6" s="139"/>
      <c r="AZ6" s="139"/>
      <c r="BA6" s="139"/>
      <c r="BB6" s="139"/>
      <c r="BC6" s="139"/>
      <c r="BD6" s="139"/>
      <c r="BE6" s="139"/>
      <c r="BF6" s="139"/>
      <c r="BG6" s="139"/>
      <c r="BH6" s="139"/>
      <c r="BI6" s="139"/>
      <c r="BJ6" s="139"/>
      <c r="BK6" s="139"/>
    </row>
    <row r="7" spans="1:63" customFormat="1" ht="20.399999999999999" x14ac:dyDescent="0.35">
      <c r="A7" s="106"/>
      <c r="B7" s="106"/>
      <c r="C7" s="106"/>
      <c r="D7" s="106"/>
      <c r="E7" s="106"/>
      <c r="F7" s="106"/>
      <c r="G7" s="106"/>
      <c r="H7" s="106"/>
      <c r="I7" s="106"/>
      <c r="J7" s="106"/>
      <c r="K7" s="106"/>
      <c r="L7" s="106"/>
      <c r="M7" s="106"/>
      <c r="N7" s="106"/>
      <c r="O7" s="106"/>
      <c r="P7" s="106"/>
      <c r="Q7" s="106"/>
      <c r="R7" s="106"/>
      <c r="S7" s="106"/>
      <c r="T7" s="106"/>
      <c r="U7" s="106"/>
      <c r="V7" s="106"/>
      <c r="W7" s="106"/>
      <c r="X7" s="106"/>
      <c r="Y7" s="106"/>
      <c r="Z7" s="106"/>
      <c r="AA7" s="106"/>
      <c r="AB7" s="106"/>
      <c r="AC7" s="106"/>
      <c r="AD7" s="106"/>
      <c r="AE7" s="106"/>
      <c r="AF7" s="106"/>
      <c r="AG7" s="106"/>
      <c r="AH7" s="106"/>
      <c r="AI7" s="106"/>
      <c r="AJ7" s="106"/>
      <c r="AK7" s="106"/>
      <c r="AL7" s="106"/>
      <c r="AM7" s="106"/>
      <c r="AN7" s="106"/>
      <c r="AO7" s="106"/>
      <c r="AP7" s="106"/>
      <c r="AQ7" s="106"/>
      <c r="AR7" s="106"/>
      <c r="AS7" s="106"/>
      <c r="AT7" s="106"/>
      <c r="AU7" s="106"/>
      <c r="AV7" s="106"/>
      <c r="AW7" s="106"/>
      <c r="AX7" s="106"/>
      <c r="AY7" s="106"/>
      <c r="AZ7" s="106"/>
      <c r="BA7" s="106"/>
      <c r="BB7" s="106"/>
      <c r="BC7" s="106"/>
      <c r="BD7" s="106"/>
      <c r="BE7" s="106"/>
      <c r="BF7" s="106"/>
      <c r="BG7" s="106"/>
      <c r="BH7" s="106"/>
      <c r="BI7" s="106"/>
      <c r="BJ7" s="106"/>
      <c r="BK7" s="106"/>
    </row>
    <row r="8" spans="1:63" ht="14.55" customHeight="1" x14ac:dyDescent="0.3">
      <c r="A8" s="142" t="s">
        <v>0</v>
      </c>
      <c r="B8" s="114" t="s">
        <v>270</v>
      </c>
      <c r="C8" s="114" t="s">
        <v>2</v>
      </c>
      <c r="D8" s="114" t="s">
        <v>3</v>
      </c>
      <c r="E8" s="131" t="s">
        <v>277</v>
      </c>
      <c r="F8" s="132"/>
      <c r="G8" s="132"/>
      <c r="H8" s="132"/>
      <c r="I8" s="132"/>
      <c r="J8" s="132"/>
      <c r="K8" s="132"/>
      <c r="L8" s="132"/>
      <c r="M8" s="132"/>
      <c r="N8" s="132"/>
      <c r="O8" s="132"/>
      <c r="P8" s="132"/>
      <c r="Q8" s="132"/>
      <c r="R8" s="132"/>
      <c r="S8" s="132"/>
      <c r="T8" s="132"/>
      <c r="U8" s="132"/>
      <c r="V8" s="132"/>
      <c r="W8" s="132"/>
      <c r="X8" s="132"/>
      <c r="Y8" s="132"/>
      <c r="Z8" s="132"/>
      <c r="AA8" s="132"/>
      <c r="AB8" s="132"/>
      <c r="AC8" s="132"/>
      <c r="AD8" s="132"/>
      <c r="AE8" s="132"/>
      <c r="AF8" s="132"/>
      <c r="AG8" s="132"/>
      <c r="AH8" s="132"/>
      <c r="AI8" s="132"/>
      <c r="AJ8" s="132"/>
      <c r="AK8" s="132"/>
      <c r="AL8" s="132"/>
      <c r="AM8" s="132"/>
      <c r="AN8" s="132"/>
      <c r="AO8" s="132"/>
      <c r="AP8" s="132"/>
      <c r="AQ8" s="132"/>
      <c r="AR8" s="132"/>
      <c r="AS8" s="132"/>
      <c r="AT8" s="132"/>
      <c r="AU8" s="132"/>
      <c r="AV8" s="132"/>
      <c r="AW8" s="132"/>
      <c r="AX8" s="132"/>
      <c r="AY8" s="132"/>
      <c r="AZ8" s="132"/>
      <c r="BA8" s="132"/>
      <c r="BB8" s="132"/>
      <c r="BC8" s="132"/>
      <c r="BD8" s="132"/>
      <c r="BE8" s="132"/>
      <c r="BF8" s="132"/>
      <c r="BG8" s="132"/>
      <c r="BH8" s="132"/>
      <c r="BI8" s="132"/>
      <c r="BJ8" s="132"/>
      <c r="BK8" s="133"/>
    </row>
    <row r="9" spans="1:63" ht="14.55" customHeight="1" x14ac:dyDescent="0.3">
      <c r="A9" s="142"/>
      <c r="B9" s="114"/>
      <c r="C9" s="114"/>
      <c r="D9" s="114"/>
      <c r="E9" s="134"/>
      <c r="F9" s="135"/>
      <c r="G9" s="135"/>
      <c r="H9" s="135"/>
      <c r="I9" s="135"/>
      <c r="J9" s="135"/>
      <c r="K9" s="135"/>
      <c r="L9" s="135"/>
      <c r="M9" s="135"/>
      <c r="N9" s="135"/>
      <c r="O9" s="135"/>
      <c r="P9" s="135"/>
      <c r="Q9" s="135"/>
      <c r="R9" s="135"/>
      <c r="S9" s="135"/>
      <c r="T9" s="135"/>
      <c r="U9" s="135"/>
      <c r="V9" s="135"/>
      <c r="W9" s="135"/>
      <c r="X9" s="135"/>
      <c r="Y9" s="135"/>
      <c r="Z9" s="135"/>
      <c r="AA9" s="135"/>
      <c r="AB9" s="135"/>
      <c r="AC9" s="135"/>
      <c r="AD9" s="135"/>
      <c r="AE9" s="135"/>
      <c r="AF9" s="135"/>
      <c r="AG9" s="135"/>
      <c r="AH9" s="135"/>
      <c r="AI9" s="135"/>
      <c r="AJ9" s="135"/>
      <c r="AK9" s="135"/>
      <c r="AL9" s="135"/>
      <c r="AM9" s="135"/>
      <c r="AN9" s="135"/>
      <c r="AO9" s="135"/>
      <c r="AP9" s="135"/>
      <c r="AQ9" s="135"/>
      <c r="AR9" s="135"/>
      <c r="AS9" s="135"/>
      <c r="AT9" s="135"/>
      <c r="AU9" s="135"/>
      <c r="AV9" s="135"/>
      <c r="AW9" s="135"/>
      <c r="AX9" s="135"/>
      <c r="AY9" s="135"/>
      <c r="AZ9" s="135"/>
      <c r="BA9" s="135"/>
      <c r="BB9" s="135"/>
      <c r="BC9" s="135"/>
      <c r="BD9" s="135"/>
      <c r="BE9" s="135"/>
      <c r="BF9" s="135"/>
      <c r="BG9" s="135"/>
      <c r="BH9" s="135"/>
      <c r="BI9" s="135"/>
      <c r="BJ9" s="135"/>
      <c r="BK9" s="136"/>
    </row>
    <row r="10" spans="1:63" ht="27.75" customHeight="1" x14ac:dyDescent="0.3">
      <c r="A10" s="142"/>
      <c r="B10" s="114"/>
      <c r="C10" s="114"/>
      <c r="D10" s="114"/>
      <c r="E10" s="143" t="s">
        <v>271</v>
      </c>
      <c r="F10" s="144"/>
      <c r="G10" s="144"/>
      <c r="H10" s="144"/>
      <c r="I10" s="144"/>
      <c r="J10" s="144"/>
      <c r="K10" s="144"/>
      <c r="L10" s="144"/>
      <c r="M10" s="144"/>
      <c r="N10" s="144"/>
      <c r="O10" s="144"/>
      <c r="P10" s="144"/>
      <c r="Q10" s="144"/>
      <c r="R10" s="144"/>
      <c r="S10" s="144"/>
      <c r="T10" s="144"/>
      <c r="U10" s="144"/>
      <c r="V10" s="144"/>
      <c r="W10" s="144"/>
      <c r="X10" s="144"/>
      <c r="Y10" s="144"/>
      <c r="Z10" s="144"/>
      <c r="AA10" s="144"/>
      <c r="AB10" s="144"/>
      <c r="AC10" s="144"/>
      <c r="AD10" s="145"/>
      <c r="AE10" s="107" t="s">
        <v>272</v>
      </c>
      <c r="AF10" s="107" t="s">
        <v>286</v>
      </c>
      <c r="AG10" s="137" t="s">
        <v>287</v>
      </c>
      <c r="AH10" s="137"/>
      <c r="AI10" s="137"/>
      <c r="AJ10" s="137"/>
      <c r="AK10" s="137"/>
      <c r="AL10" s="137"/>
      <c r="AM10" s="137"/>
      <c r="AN10" s="137"/>
      <c r="AO10" s="137"/>
      <c r="AP10" s="137"/>
      <c r="AQ10" s="137"/>
      <c r="AR10" s="137"/>
      <c r="AS10" s="137"/>
      <c r="AT10" s="137"/>
      <c r="AU10" s="137"/>
      <c r="AV10" s="137"/>
      <c r="AW10" s="137"/>
      <c r="AX10" s="137"/>
      <c r="AY10" s="137"/>
      <c r="AZ10" s="137"/>
      <c r="BA10" s="137"/>
      <c r="BB10" s="137"/>
      <c r="BC10" s="137"/>
      <c r="BD10" s="137"/>
      <c r="BE10" s="137"/>
      <c r="BF10" s="137"/>
      <c r="BG10" s="137"/>
      <c r="BH10" s="137"/>
      <c r="BI10" s="137"/>
      <c r="BJ10" s="137"/>
      <c r="BK10" s="137"/>
    </row>
    <row r="11" spans="1:63" ht="37.5" customHeight="1" x14ac:dyDescent="0.3">
      <c r="A11" s="142"/>
      <c r="B11" s="114"/>
      <c r="C11" s="114"/>
      <c r="D11" s="114"/>
      <c r="E11" s="101">
        <v>5</v>
      </c>
      <c r="F11" s="101">
        <f>E11+1</f>
        <v>6</v>
      </c>
      <c r="G11" s="101">
        <f t="shared" ref="G11:AD11" si="0">F11+1</f>
        <v>7</v>
      </c>
      <c r="H11" s="101">
        <f t="shared" si="0"/>
        <v>8</v>
      </c>
      <c r="I11" s="101">
        <f t="shared" si="0"/>
        <v>9</v>
      </c>
      <c r="J11" s="101">
        <f t="shared" si="0"/>
        <v>10</v>
      </c>
      <c r="K11" s="101">
        <f t="shared" si="0"/>
        <v>11</v>
      </c>
      <c r="L11" s="101">
        <f t="shared" si="0"/>
        <v>12</v>
      </c>
      <c r="M11" s="101">
        <f t="shared" si="0"/>
        <v>13</v>
      </c>
      <c r="N11" s="101">
        <f t="shared" si="0"/>
        <v>14</v>
      </c>
      <c r="O11" s="101">
        <f t="shared" ref="O11" si="1">N11+1</f>
        <v>15</v>
      </c>
      <c r="P11" s="101">
        <f t="shared" ref="P11" si="2">O11+1</f>
        <v>16</v>
      </c>
      <c r="Q11" s="101">
        <f t="shared" ref="Q11" si="3">P11+1</f>
        <v>17</v>
      </c>
      <c r="R11" s="101">
        <f t="shared" ref="R11" si="4">Q11+1</f>
        <v>18</v>
      </c>
      <c r="S11" s="101">
        <f t="shared" ref="S11" si="5">R11+1</f>
        <v>19</v>
      </c>
      <c r="T11" s="101">
        <v>20</v>
      </c>
      <c r="U11" s="101">
        <f t="shared" si="0"/>
        <v>21</v>
      </c>
      <c r="V11" s="101">
        <f t="shared" si="0"/>
        <v>22</v>
      </c>
      <c r="W11" s="101">
        <f t="shared" si="0"/>
        <v>23</v>
      </c>
      <c r="X11" s="101">
        <f t="shared" si="0"/>
        <v>24</v>
      </c>
      <c r="Y11" s="101">
        <f t="shared" si="0"/>
        <v>25</v>
      </c>
      <c r="Z11" s="101">
        <f t="shared" si="0"/>
        <v>26</v>
      </c>
      <c r="AA11" s="101">
        <f t="shared" si="0"/>
        <v>27</v>
      </c>
      <c r="AB11" s="101">
        <f t="shared" si="0"/>
        <v>28</v>
      </c>
      <c r="AC11" s="101">
        <f t="shared" si="0"/>
        <v>29</v>
      </c>
      <c r="AD11" s="101">
        <f t="shared" si="0"/>
        <v>30</v>
      </c>
      <c r="AE11" s="146" t="s">
        <v>288</v>
      </c>
      <c r="AF11" s="146" t="s">
        <v>289</v>
      </c>
      <c r="AG11" s="101">
        <v>1</v>
      </c>
      <c r="AH11" s="101">
        <f t="shared" ref="AH11" si="6">AG11+1</f>
        <v>2</v>
      </c>
      <c r="AI11" s="101">
        <f t="shared" ref="AI11" si="7">AH11+1</f>
        <v>3</v>
      </c>
      <c r="AJ11" s="101">
        <f t="shared" ref="AJ11" si="8">AI11+1</f>
        <v>4</v>
      </c>
      <c r="AK11" s="101">
        <f t="shared" ref="AK11" si="9">AJ11+1</f>
        <v>5</v>
      </c>
      <c r="AL11" s="101">
        <f t="shared" ref="AL11" si="10">AK11+1</f>
        <v>6</v>
      </c>
      <c r="AM11" s="101">
        <f t="shared" ref="AM11" si="11">AL11+1</f>
        <v>7</v>
      </c>
      <c r="AN11" s="101">
        <f t="shared" ref="AN11" si="12">AM11+1</f>
        <v>8</v>
      </c>
      <c r="AO11" s="101">
        <f t="shared" ref="AO11" si="13">AN11+1</f>
        <v>9</v>
      </c>
      <c r="AP11" s="101">
        <f t="shared" ref="AP11" si="14">AO11+1</f>
        <v>10</v>
      </c>
      <c r="AQ11" s="101">
        <f t="shared" ref="AQ11" si="15">AP11+1</f>
        <v>11</v>
      </c>
      <c r="AR11" s="101">
        <f t="shared" ref="AR11" si="16">AQ11+1</f>
        <v>12</v>
      </c>
      <c r="AS11" s="101">
        <f t="shared" ref="AS11" si="17">AR11+1</f>
        <v>13</v>
      </c>
      <c r="AT11" s="101">
        <f t="shared" ref="AT11" si="18">AS11+1</f>
        <v>14</v>
      </c>
      <c r="AU11" s="101">
        <f t="shared" ref="AU11" si="19">AT11+1</f>
        <v>15</v>
      </c>
      <c r="AV11" s="101">
        <f t="shared" ref="AV11" si="20">AU11+1</f>
        <v>16</v>
      </c>
      <c r="AW11" s="101">
        <f t="shared" ref="AW11" si="21">AV11+1</f>
        <v>17</v>
      </c>
      <c r="AX11" s="101">
        <f t="shared" ref="AX11" si="22">AW11+1</f>
        <v>18</v>
      </c>
      <c r="AY11" s="101">
        <f t="shared" ref="AY11" si="23">AX11+1</f>
        <v>19</v>
      </c>
      <c r="AZ11" s="101">
        <f t="shared" ref="AZ11" si="24">AY11+1</f>
        <v>20</v>
      </c>
      <c r="BA11" s="101">
        <f t="shared" ref="BA11" si="25">AZ11+1</f>
        <v>21</v>
      </c>
      <c r="BB11" s="101">
        <f t="shared" ref="BB11" si="26">BA11+1</f>
        <v>22</v>
      </c>
      <c r="BC11" s="101">
        <f t="shared" ref="BC11" si="27">BB11+1</f>
        <v>23</v>
      </c>
      <c r="BD11" s="101">
        <f t="shared" ref="BD11" si="28">BC11+1</f>
        <v>24</v>
      </c>
      <c r="BE11" s="101">
        <f t="shared" ref="BE11" si="29">BD11+1</f>
        <v>25</v>
      </c>
      <c r="BF11" s="101">
        <f t="shared" ref="BF11" si="30">BE11+1</f>
        <v>26</v>
      </c>
      <c r="BG11" s="101">
        <f t="shared" ref="BG11" si="31">BF11+1</f>
        <v>27</v>
      </c>
      <c r="BH11" s="101">
        <f t="shared" ref="BH11" si="32">BG11+1</f>
        <v>28</v>
      </c>
      <c r="BI11" s="101">
        <f t="shared" ref="BI11" si="33">BH11+1</f>
        <v>29</v>
      </c>
      <c r="BJ11" s="101">
        <f t="shared" ref="BJ11" si="34">BI11+1</f>
        <v>30</v>
      </c>
      <c r="BK11" s="101">
        <f t="shared" ref="BK11" si="35">BJ11+1</f>
        <v>31</v>
      </c>
    </row>
    <row r="12" spans="1:63" ht="18.600000000000001" customHeight="1" x14ac:dyDescent="0.3">
      <c r="A12" s="129" t="s">
        <v>247</v>
      </c>
      <c r="B12" s="130"/>
      <c r="C12" s="130"/>
      <c r="D12" s="130"/>
      <c r="E12" s="130"/>
      <c r="F12" s="130"/>
      <c r="G12" s="130"/>
      <c r="H12" s="130"/>
      <c r="I12" s="130"/>
      <c r="J12" s="130"/>
      <c r="K12" s="130"/>
      <c r="L12" s="130"/>
      <c r="M12" s="130"/>
      <c r="N12" s="130"/>
      <c r="O12" s="130"/>
      <c r="P12" s="130"/>
      <c r="Q12" s="130"/>
      <c r="R12" s="130"/>
      <c r="S12" s="130"/>
      <c r="T12" s="130"/>
      <c r="U12" s="130"/>
      <c r="V12" s="130"/>
      <c r="W12" s="130"/>
      <c r="X12" s="130"/>
      <c r="Y12" s="130"/>
      <c r="Z12" s="130"/>
      <c r="AA12" s="130"/>
      <c r="AB12" s="130"/>
      <c r="AC12" s="130"/>
      <c r="AD12" s="130"/>
      <c r="AE12" s="130"/>
      <c r="AF12" s="130"/>
      <c r="AG12" s="130"/>
      <c r="AH12" s="130"/>
      <c r="AI12" s="130"/>
      <c r="AJ12" s="130"/>
      <c r="AK12" s="130"/>
      <c r="AL12" s="130"/>
      <c r="AM12" s="130"/>
      <c r="AN12" s="130"/>
      <c r="AO12" s="130"/>
      <c r="AP12" s="130"/>
      <c r="AQ12" s="130"/>
      <c r="AR12" s="130"/>
      <c r="AS12" s="130"/>
      <c r="AT12" s="130"/>
      <c r="AU12" s="130"/>
      <c r="AV12" s="130"/>
      <c r="AW12" s="130"/>
      <c r="AX12" s="130"/>
      <c r="AY12" s="130"/>
      <c r="AZ12" s="130"/>
      <c r="BA12" s="130"/>
      <c r="BB12" s="130"/>
      <c r="BC12" s="130"/>
      <c r="BD12" s="130"/>
      <c r="BE12" s="130"/>
      <c r="BF12" s="130"/>
      <c r="BG12" s="130"/>
      <c r="BH12" s="130"/>
      <c r="BI12" s="130"/>
      <c r="BJ12" s="130"/>
      <c r="BK12" s="141"/>
    </row>
    <row r="13" spans="1:63" ht="18.600000000000001" customHeight="1" x14ac:dyDescent="0.3">
      <c r="A13" s="129" t="s">
        <v>248</v>
      </c>
      <c r="B13" s="130"/>
      <c r="C13" s="130"/>
      <c r="D13" s="130"/>
      <c r="E13" s="130"/>
      <c r="F13" s="130"/>
      <c r="G13" s="130"/>
      <c r="H13" s="130"/>
      <c r="I13" s="130"/>
      <c r="J13" s="130"/>
      <c r="K13" s="130"/>
      <c r="L13" s="130"/>
      <c r="M13" s="130"/>
      <c r="N13" s="130"/>
      <c r="O13" s="130"/>
      <c r="P13" s="130"/>
      <c r="Q13" s="130"/>
      <c r="R13" s="130"/>
      <c r="S13" s="130"/>
      <c r="T13" s="130"/>
      <c r="U13" s="130"/>
      <c r="V13" s="130"/>
      <c r="W13" s="130"/>
      <c r="X13" s="130"/>
      <c r="Y13" s="130"/>
      <c r="Z13" s="130"/>
      <c r="AA13" s="130"/>
      <c r="AB13" s="130"/>
      <c r="AC13" s="130"/>
      <c r="AD13" s="130"/>
      <c r="AE13" s="130"/>
      <c r="AF13" s="130"/>
      <c r="AG13" s="130"/>
      <c r="AH13" s="130"/>
      <c r="AI13" s="130"/>
      <c r="AJ13" s="130"/>
      <c r="AK13" s="130"/>
      <c r="AL13" s="130"/>
      <c r="AM13" s="130"/>
      <c r="AN13" s="130"/>
      <c r="AO13" s="130"/>
      <c r="AP13" s="130"/>
      <c r="AQ13" s="130"/>
      <c r="AR13" s="130"/>
      <c r="AS13" s="130"/>
      <c r="AT13" s="130"/>
      <c r="AU13" s="130"/>
      <c r="AV13" s="130"/>
      <c r="AW13" s="130"/>
      <c r="AX13" s="130"/>
      <c r="AY13" s="130"/>
      <c r="AZ13" s="130"/>
      <c r="BA13" s="130"/>
      <c r="BB13" s="130"/>
      <c r="BC13" s="130"/>
      <c r="BD13" s="130"/>
      <c r="BE13" s="130"/>
      <c r="BF13" s="130"/>
      <c r="BG13" s="130"/>
      <c r="BH13" s="130"/>
      <c r="BI13" s="130"/>
      <c r="BJ13" s="130"/>
      <c r="BK13" s="141"/>
    </row>
    <row r="14" spans="1:63" ht="20.25" customHeight="1" x14ac:dyDescent="0.3">
      <c r="A14" s="55"/>
      <c r="B14" s="102" t="s">
        <v>273</v>
      </c>
      <c r="C14" s="13"/>
      <c r="D14" s="90"/>
      <c r="E14" s="97"/>
      <c r="F14" s="97"/>
      <c r="G14" s="97"/>
      <c r="H14" s="97"/>
      <c r="I14" s="97"/>
      <c r="J14" s="96"/>
      <c r="K14" s="96"/>
      <c r="L14" s="96"/>
      <c r="M14" s="96"/>
      <c r="N14" s="96"/>
      <c r="O14" s="96"/>
      <c r="P14" s="96"/>
      <c r="Q14" s="96"/>
      <c r="R14" s="96"/>
      <c r="S14" s="96"/>
      <c r="T14" s="96"/>
      <c r="U14" s="96"/>
      <c r="V14" s="96"/>
      <c r="W14" s="96"/>
      <c r="X14" s="96"/>
      <c r="Y14" s="96"/>
      <c r="Z14" s="96"/>
      <c r="AA14" s="96"/>
      <c r="AB14" s="96"/>
      <c r="AC14" s="96"/>
      <c r="AD14" s="96"/>
      <c r="AE14" s="96"/>
      <c r="AF14" s="96"/>
      <c r="AG14" s="96"/>
      <c r="AH14" s="96"/>
      <c r="AI14" s="96"/>
      <c r="AJ14" s="96"/>
      <c r="AK14" s="96"/>
      <c r="AL14" s="96"/>
      <c r="AM14" s="96"/>
      <c r="AN14" s="96"/>
      <c r="AO14" s="96"/>
      <c r="AP14" s="96"/>
      <c r="AQ14" s="96"/>
      <c r="AR14" s="96"/>
      <c r="AS14" s="96"/>
      <c r="AT14" s="96"/>
      <c r="AU14" s="96"/>
      <c r="AV14" s="96"/>
      <c r="AW14" s="96"/>
      <c r="AX14" s="96"/>
      <c r="AY14" s="96"/>
      <c r="AZ14" s="96"/>
      <c r="BA14" s="96"/>
      <c r="BB14" s="96"/>
      <c r="BC14" s="96"/>
      <c r="BD14" s="96"/>
      <c r="BE14" s="96"/>
      <c r="BF14" s="96"/>
      <c r="BG14" s="96"/>
      <c r="BH14" s="96"/>
      <c r="BI14" s="96"/>
      <c r="BJ14" s="96"/>
      <c r="BK14" s="96"/>
    </row>
    <row r="15" spans="1:63" ht="20.25" customHeight="1" x14ac:dyDescent="0.3">
      <c r="A15" s="55" t="s">
        <v>231</v>
      </c>
      <c r="B15" s="10" t="s">
        <v>249</v>
      </c>
      <c r="C15" s="13" t="s">
        <v>7</v>
      </c>
      <c r="D15" s="91">
        <v>69.22</v>
      </c>
      <c r="E15" s="97"/>
      <c r="F15" s="97"/>
      <c r="G15" s="97"/>
      <c r="H15" s="97"/>
      <c r="I15" s="97"/>
      <c r="J15" s="97"/>
      <c r="K15" s="97"/>
      <c r="L15" s="97"/>
      <c r="M15" s="97"/>
      <c r="N15" s="98"/>
      <c r="O15" s="98"/>
      <c r="P15" s="96"/>
      <c r="Q15" s="96"/>
      <c r="R15" s="96"/>
      <c r="S15" s="96"/>
      <c r="T15" s="96"/>
      <c r="U15" s="96"/>
      <c r="V15" s="96"/>
      <c r="W15" s="96"/>
      <c r="X15" s="110"/>
      <c r="Y15" s="110"/>
      <c r="Z15" s="110"/>
      <c r="AA15" s="110"/>
      <c r="AB15" s="110"/>
      <c r="AC15" s="110"/>
      <c r="AD15" s="110"/>
      <c r="AE15" s="110"/>
      <c r="AF15" s="110"/>
      <c r="AG15" s="110"/>
      <c r="AH15" s="110"/>
      <c r="AI15" s="96"/>
      <c r="AJ15" s="96"/>
      <c r="AK15" s="96"/>
      <c r="AL15" s="96"/>
      <c r="AM15" s="96"/>
      <c r="AN15" s="96"/>
      <c r="AO15" s="97"/>
      <c r="AP15" s="97"/>
      <c r="AQ15" s="97"/>
      <c r="AR15" s="97"/>
      <c r="AS15" s="97"/>
      <c r="AT15" s="97"/>
      <c r="AU15" s="97"/>
      <c r="AV15" s="97"/>
      <c r="AW15" s="97"/>
      <c r="AX15" s="97"/>
      <c r="AY15" s="98"/>
      <c r="AZ15" s="98"/>
      <c r="BA15" s="96"/>
      <c r="BB15" s="96"/>
      <c r="BC15" s="96"/>
      <c r="BD15" s="96"/>
      <c r="BE15" s="96"/>
      <c r="BF15" s="96"/>
      <c r="BG15" s="96"/>
      <c r="BH15" s="96"/>
      <c r="BI15" s="96"/>
      <c r="BJ15" s="97"/>
      <c r="BK15" s="97"/>
    </row>
    <row r="16" spans="1:63" ht="19.5" customHeight="1" x14ac:dyDescent="0.3">
      <c r="A16" s="55">
        <f>A15+1</f>
        <v>2</v>
      </c>
      <c r="B16" s="10" t="s">
        <v>250</v>
      </c>
      <c r="C16" s="13" t="s">
        <v>10</v>
      </c>
      <c r="D16" s="92">
        <v>18</v>
      </c>
      <c r="E16" s="97"/>
      <c r="F16" s="97"/>
      <c r="G16" s="97"/>
      <c r="H16" s="97"/>
      <c r="I16" s="97"/>
      <c r="J16" s="97"/>
      <c r="K16" s="97"/>
      <c r="L16" s="97"/>
      <c r="M16" s="97"/>
      <c r="N16" s="96"/>
      <c r="O16" s="98"/>
      <c r="P16" s="96"/>
      <c r="Q16" s="96"/>
      <c r="R16" s="96"/>
      <c r="S16" s="96"/>
      <c r="T16" s="96"/>
      <c r="U16" s="96"/>
      <c r="V16" s="96"/>
      <c r="W16" s="96"/>
      <c r="X16" s="110"/>
      <c r="Y16" s="110"/>
      <c r="Z16" s="110"/>
      <c r="AA16" s="110"/>
      <c r="AB16" s="110"/>
      <c r="AC16" s="110"/>
      <c r="AD16" s="110"/>
      <c r="AE16" s="110"/>
      <c r="AF16" s="110"/>
      <c r="AG16" s="110"/>
      <c r="AH16" s="110"/>
      <c r="AI16" s="96"/>
      <c r="AJ16" s="96"/>
      <c r="AK16" s="96"/>
      <c r="AL16" s="96"/>
      <c r="AM16" s="96"/>
      <c r="AN16" s="96"/>
      <c r="AO16" s="97"/>
      <c r="AP16" s="97"/>
      <c r="AQ16" s="97"/>
      <c r="AR16" s="97"/>
      <c r="AS16" s="97"/>
      <c r="AT16" s="97"/>
      <c r="AU16" s="97"/>
      <c r="AV16" s="97"/>
      <c r="AW16" s="97"/>
      <c r="AX16" s="97"/>
      <c r="AY16" s="96"/>
      <c r="AZ16" s="98"/>
      <c r="BA16" s="96"/>
      <c r="BB16" s="96"/>
      <c r="BC16" s="96"/>
      <c r="BD16" s="96"/>
      <c r="BE16" s="96"/>
      <c r="BF16" s="96"/>
      <c r="BG16" s="96"/>
      <c r="BH16" s="96"/>
      <c r="BI16" s="96"/>
      <c r="BJ16" s="97"/>
      <c r="BK16" s="97"/>
    </row>
    <row r="17" spans="1:63" ht="19.5" customHeight="1" x14ac:dyDescent="0.3">
      <c r="A17" s="55">
        <f t="shared" ref="A17:A20" si="36">A16+1</f>
        <v>3</v>
      </c>
      <c r="B17" s="10" t="s">
        <v>251</v>
      </c>
      <c r="C17" s="13" t="s">
        <v>10</v>
      </c>
      <c r="D17" s="92">
        <v>45</v>
      </c>
      <c r="E17" s="97"/>
      <c r="F17" s="97"/>
      <c r="G17" s="97"/>
      <c r="H17" s="97"/>
      <c r="I17" s="97"/>
      <c r="J17" s="97"/>
      <c r="K17" s="97"/>
      <c r="L17" s="97"/>
      <c r="M17" s="97"/>
      <c r="N17" s="96"/>
      <c r="O17" s="98"/>
      <c r="P17" s="97"/>
      <c r="Q17" s="96"/>
      <c r="R17" s="96"/>
      <c r="S17" s="96"/>
      <c r="T17" s="96"/>
      <c r="U17" s="96"/>
      <c r="V17" s="96"/>
      <c r="W17" s="96"/>
      <c r="X17" s="110"/>
      <c r="Y17" s="110"/>
      <c r="Z17" s="110"/>
      <c r="AA17" s="110"/>
      <c r="AB17" s="110"/>
      <c r="AC17" s="110"/>
      <c r="AD17" s="110"/>
      <c r="AE17" s="110"/>
      <c r="AF17" s="110"/>
      <c r="AG17" s="110"/>
      <c r="AH17" s="110"/>
      <c r="AI17" s="96"/>
      <c r="AJ17" s="96"/>
      <c r="AK17" s="96"/>
      <c r="AL17" s="96"/>
      <c r="AM17" s="96"/>
      <c r="AN17" s="96"/>
      <c r="AO17" s="97"/>
      <c r="AP17" s="97"/>
      <c r="AQ17" s="97"/>
      <c r="AR17" s="97"/>
      <c r="AS17" s="97"/>
      <c r="AT17" s="97"/>
      <c r="AU17" s="97"/>
      <c r="AV17" s="97"/>
      <c r="AW17" s="97"/>
      <c r="AX17" s="97"/>
      <c r="AY17" s="96"/>
      <c r="AZ17" s="98"/>
      <c r="BA17" s="97"/>
      <c r="BB17" s="96"/>
      <c r="BC17" s="96"/>
      <c r="BD17" s="96"/>
      <c r="BE17" s="96"/>
      <c r="BF17" s="96"/>
      <c r="BG17" s="96"/>
      <c r="BH17" s="96"/>
      <c r="BI17" s="96"/>
      <c r="BJ17" s="97"/>
      <c r="BK17" s="97"/>
    </row>
    <row r="18" spans="1:63" ht="19.5" customHeight="1" x14ac:dyDescent="0.3">
      <c r="A18" s="55">
        <f t="shared" si="36"/>
        <v>4</v>
      </c>
      <c r="B18" s="10" t="s">
        <v>252</v>
      </c>
      <c r="C18" s="13" t="s">
        <v>24</v>
      </c>
      <c r="D18" s="92">
        <v>371</v>
      </c>
      <c r="E18" s="97"/>
      <c r="F18" s="97"/>
      <c r="G18" s="97"/>
      <c r="H18" s="97"/>
      <c r="I18" s="97"/>
      <c r="J18" s="97"/>
      <c r="K18" s="97"/>
      <c r="L18" s="97"/>
      <c r="M18" s="97"/>
      <c r="N18" s="96"/>
      <c r="O18" s="98"/>
      <c r="P18" s="98"/>
      <c r="Q18" s="96"/>
      <c r="R18" s="96"/>
      <c r="S18" s="96"/>
      <c r="T18" s="96"/>
      <c r="U18" s="96"/>
      <c r="V18" s="96"/>
      <c r="W18" s="96"/>
      <c r="X18" s="110"/>
      <c r="Y18" s="110"/>
      <c r="Z18" s="110"/>
      <c r="AA18" s="110"/>
      <c r="AB18" s="110"/>
      <c r="AC18" s="110"/>
      <c r="AD18" s="110"/>
      <c r="AE18" s="110"/>
      <c r="AF18" s="110"/>
      <c r="AG18" s="110"/>
      <c r="AH18" s="110"/>
      <c r="AI18" s="96"/>
      <c r="AJ18" s="96"/>
      <c r="AK18" s="96"/>
      <c r="AL18" s="96"/>
      <c r="AM18" s="96"/>
      <c r="AN18" s="96"/>
      <c r="AO18" s="97"/>
      <c r="AP18" s="97"/>
      <c r="AQ18" s="97"/>
      <c r="AR18" s="97"/>
      <c r="AS18" s="97"/>
      <c r="AT18" s="97"/>
      <c r="AU18" s="97"/>
      <c r="AV18" s="97"/>
      <c r="AW18" s="97"/>
      <c r="AX18" s="97"/>
      <c r="AY18" s="96"/>
      <c r="AZ18" s="98"/>
      <c r="BA18" s="98"/>
      <c r="BB18" s="96"/>
      <c r="BC18" s="96"/>
      <c r="BD18" s="96"/>
      <c r="BE18" s="96"/>
      <c r="BF18" s="96"/>
      <c r="BG18" s="96"/>
      <c r="BH18" s="96"/>
      <c r="BI18" s="96"/>
      <c r="BJ18" s="97"/>
      <c r="BK18" s="97"/>
    </row>
    <row r="19" spans="1:63" ht="19.5" customHeight="1" x14ac:dyDescent="0.3">
      <c r="A19" s="55">
        <f t="shared" si="36"/>
        <v>5</v>
      </c>
      <c r="B19" s="10" t="s">
        <v>253</v>
      </c>
      <c r="C19" s="13" t="s">
        <v>9</v>
      </c>
      <c r="D19" s="91">
        <v>432.62</v>
      </c>
      <c r="E19" s="97"/>
      <c r="F19" s="97"/>
      <c r="G19" s="97"/>
      <c r="H19" s="97"/>
      <c r="I19" s="97"/>
      <c r="J19" s="97"/>
      <c r="K19" s="97"/>
      <c r="L19" s="97"/>
      <c r="M19" s="97"/>
      <c r="N19" s="96"/>
      <c r="O19" s="96"/>
      <c r="P19" s="98"/>
      <c r="Q19" s="98"/>
      <c r="R19" s="97"/>
      <c r="S19" s="96"/>
      <c r="T19" s="96"/>
      <c r="U19" s="96"/>
      <c r="V19" s="96"/>
      <c r="W19" s="96"/>
      <c r="X19" s="110"/>
      <c r="Y19" s="110"/>
      <c r="Z19" s="110"/>
      <c r="AA19" s="110"/>
      <c r="AB19" s="110"/>
      <c r="AC19" s="110"/>
      <c r="AD19" s="110"/>
      <c r="AE19" s="110"/>
      <c r="AF19" s="110"/>
      <c r="AG19" s="110"/>
      <c r="AH19" s="110"/>
      <c r="AI19" s="96"/>
      <c r="AJ19" s="96"/>
      <c r="AK19" s="96"/>
      <c r="AL19" s="96"/>
      <c r="AM19" s="96"/>
      <c r="AN19" s="96"/>
      <c r="AO19" s="97"/>
      <c r="AP19" s="97"/>
      <c r="AQ19" s="97"/>
      <c r="AR19" s="97"/>
      <c r="AS19" s="97"/>
      <c r="AT19" s="97"/>
      <c r="AU19" s="97"/>
      <c r="AV19" s="97"/>
      <c r="AW19" s="97"/>
      <c r="AX19" s="97"/>
      <c r="AY19" s="96"/>
      <c r="AZ19" s="96"/>
      <c r="BA19" s="98"/>
      <c r="BB19" s="98"/>
      <c r="BC19" s="97"/>
      <c r="BD19" s="96"/>
      <c r="BE19" s="96"/>
      <c r="BF19" s="96"/>
      <c r="BG19" s="96"/>
      <c r="BH19" s="96"/>
      <c r="BI19" s="96"/>
      <c r="BJ19" s="97"/>
      <c r="BK19" s="97"/>
    </row>
    <row r="20" spans="1:63" ht="19.5" customHeight="1" x14ac:dyDescent="0.3">
      <c r="A20" s="55">
        <f t="shared" si="36"/>
        <v>6</v>
      </c>
      <c r="B20" s="10" t="s">
        <v>254</v>
      </c>
      <c r="C20" s="13" t="s">
        <v>10</v>
      </c>
      <c r="D20" s="92">
        <v>371</v>
      </c>
      <c r="E20" s="97"/>
      <c r="F20" s="97"/>
      <c r="G20" s="97"/>
      <c r="H20" s="97"/>
      <c r="I20" s="97"/>
      <c r="J20" s="97"/>
      <c r="K20" s="97"/>
      <c r="L20" s="97"/>
      <c r="M20" s="97"/>
      <c r="N20" s="96"/>
      <c r="O20" s="96"/>
      <c r="P20" s="96"/>
      <c r="Q20" s="98"/>
      <c r="R20" s="97"/>
      <c r="S20" s="96"/>
      <c r="T20" s="96"/>
      <c r="U20" s="96"/>
      <c r="V20" s="96"/>
      <c r="W20" s="96"/>
      <c r="X20" s="110"/>
      <c r="Y20" s="110"/>
      <c r="Z20" s="110"/>
      <c r="AA20" s="110"/>
      <c r="AB20" s="110"/>
      <c r="AC20" s="110"/>
      <c r="AD20" s="110"/>
      <c r="AE20" s="110"/>
      <c r="AF20" s="110"/>
      <c r="AG20" s="110"/>
      <c r="AH20" s="110"/>
      <c r="AI20" s="96"/>
      <c r="AJ20" s="96"/>
      <c r="AK20" s="96"/>
      <c r="AL20" s="96"/>
      <c r="AM20" s="96"/>
      <c r="AN20" s="96"/>
      <c r="AO20" s="97"/>
      <c r="AP20" s="97"/>
      <c r="AQ20" s="97"/>
      <c r="AR20" s="97"/>
      <c r="AS20" s="97"/>
      <c r="AT20" s="97"/>
      <c r="AU20" s="97"/>
      <c r="AV20" s="97"/>
      <c r="AW20" s="97"/>
      <c r="AX20" s="97"/>
      <c r="AY20" s="96"/>
      <c r="AZ20" s="96"/>
      <c r="BA20" s="96"/>
      <c r="BB20" s="98"/>
      <c r="BC20" s="97"/>
      <c r="BD20" s="96"/>
      <c r="BE20" s="96"/>
      <c r="BF20" s="96"/>
      <c r="BG20" s="96"/>
      <c r="BH20" s="96"/>
      <c r="BI20" s="96"/>
      <c r="BJ20" s="97"/>
      <c r="BK20" s="97"/>
    </row>
    <row r="21" spans="1:63" ht="22.5" customHeight="1" x14ac:dyDescent="0.3">
      <c r="A21" s="55"/>
      <c r="B21" s="102" t="s">
        <v>274</v>
      </c>
      <c r="C21" s="13"/>
      <c r="D21" s="90"/>
      <c r="E21" s="97"/>
      <c r="F21" s="97"/>
      <c r="G21" s="97"/>
      <c r="H21" s="97"/>
      <c r="I21" s="97"/>
      <c r="J21" s="97"/>
      <c r="K21" s="97"/>
      <c r="L21" s="97"/>
      <c r="M21" s="97"/>
      <c r="N21" s="96"/>
      <c r="O21" s="96"/>
      <c r="P21" s="96"/>
      <c r="Q21" s="96"/>
      <c r="R21" s="96"/>
      <c r="S21" s="97"/>
      <c r="T21" s="97"/>
      <c r="U21" s="96"/>
      <c r="V21" s="96"/>
      <c r="W21" s="96"/>
      <c r="X21" s="110"/>
      <c r="Y21" s="110"/>
      <c r="Z21" s="110"/>
      <c r="AA21" s="110"/>
      <c r="AB21" s="110"/>
      <c r="AC21" s="110"/>
      <c r="AD21" s="110"/>
      <c r="AE21" s="110"/>
      <c r="AF21" s="110"/>
      <c r="AG21" s="110"/>
      <c r="AH21" s="110"/>
      <c r="AI21" s="97"/>
      <c r="AJ21" s="97"/>
      <c r="AK21" s="96"/>
      <c r="AL21" s="96"/>
      <c r="AM21" s="96"/>
      <c r="AN21" s="96"/>
      <c r="AO21" s="97"/>
      <c r="AP21" s="97"/>
      <c r="AQ21" s="97"/>
      <c r="AR21" s="97"/>
      <c r="AS21" s="97"/>
      <c r="AT21" s="97"/>
      <c r="AU21" s="97"/>
      <c r="AV21" s="97"/>
      <c r="AW21" s="97"/>
      <c r="AX21" s="97"/>
      <c r="AY21" s="96"/>
      <c r="AZ21" s="96"/>
      <c r="BA21" s="96"/>
      <c r="BB21" s="96"/>
      <c r="BC21" s="96"/>
      <c r="BD21" s="97"/>
      <c r="BE21" s="97"/>
      <c r="BF21" s="96"/>
      <c r="BG21" s="96"/>
      <c r="BH21" s="96"/>
      <c r="BI21" s="96"/>
      <c r="BJ21" s="97"/>
      <c r="BK21" s="97"/>
    </row>
    <row r="22" spans="1:63" ht="33" customHeight="1" x14ac:dyDescent="0.3">
      <c r="A22" s="55">
        <f>A20+1</f>
        <v>7</v>
      </c>
      <c r="B22" s="10" t="s">
        <v>255</v>
      </c>
      <c r="C22" s="13" t="s">
        <v>7</v>
      </c>
      <c r="D22" s="91">
        <v>103.83</v>
      </c>
      <c r="E22" s="97"/>
      <c r="F22" s="97"/>
      <c r="G22" s="97"/>
      <c r="H22" s="97"/>
      <c r="I22" s="97"/>
      <c r="J22" s="97"/>
      <c r="K22" s="97"/>
      <c r="L22" s="97"/>
      <c r="M22" s="97"/>
      <c r="N22" s="96"/>
      <c r="O22" s="96"/>
      <c r="P22" s="96"/>
      <c r="Q22" s="98"/>
      <c r="R22" s="98"/>
      <c r="S22" s="96"/>
      <c r="T22" s="96"/>
      <c r="U22" s="96"/>
      <c r="V22" s="96"/>
      <c r="W22" s="96"/>
      <c r="X22" s="110"/>
      <c r="Y22" s="110"/>
      <c r="Z22" s="110"/>
      <c r="AA22" s="110"/>
      <c r="AB22" s="110"/>
      <c r="AC22" s="110"/>
      <c r="AD22" s="110"/>
      <c r="AE22" s="110"/>
      <c r="AF22" s="110"/>
      <c r="AG22" s="110"/>
      <c r="AH22" s="110"/>
      <c r="AI22" s="96"/>
      <c r="AJ22" s="96"/>
      <c r="AK22" s="96"/>
      <c r="AL22" s="96"/>
      <c r="AM22" s="96"/>
      <c r="AN22" s="96"/>
      <c r="AO22" s="97"/>
      <c r="AP22" s="97"/>
      <c r="AQ22" s="97"/>
      <c r="AR22" s="97"/>
      <c r="AS22" s="97"/>
      <c r="AT22" s="97"/>
      <c r="AU22" s="97"/>
      <c r="AV22" s="97"/>
      <c r="AW22" s="97"/>
      <c r="AX22" s="97"/>
      <c r="AY22" s="96"/>
      <c r="AZ22" s="96"/>
      <c r="BA22" s="96"/>
      <c r="BB22" s="98"/>
      <c r="BC22" s="98"/>
      <c r="BD22" s="96"/>
      <c r="BE22" s="96"/>
      <c r="BF22" s="96"/>
      <c r="BG22" s="96"/>
      <c r="BH22" s="96"/>
      <c r="BI22" s="96"/>
      <c r="BJ22" s="97"/>
      <c r="BK22" s="97"/>
    </row>
    <row r="23" spans="1:63" ht="22.5" customHeight="1" x14ac:dyDescent="0.3">
      <c r="A23" s="55">
        <f>A22+1</f>
        <v>8</v>
      </c>
      <c r="B23" s="10" t="s">
        <v>256</v>
      </c>
      <c r="C23" s="13" t="s">
        <v>7</v>
      </c>
      <c r="D23" s="91">
        <v>69.22</v>
      </c>
      <c r="E23" s="97"/>
      <c r="F23" s="97"/>
      <c r="G23" s="97"/>
      <c r="H23" s="97"/>
      <c r="I23" s="97"/>
      <c r="J23" s="97"/>
      <c r="K23" s="97"/>
      <c r="L23" s="97"/>
      <c r="M23" s="97"/>
      <c r="N23" s="96"/>
      <c r="O23" s="96"/>
      <c r="P23" s="96"/>
      <c r="Q23" s="96"/>
      <c r="R23" s="98"/>
      <c r="S23" s="98"/>
      <c r="T23" s="97"/>
      <c r="U23" s="96"/>
      <c r="V23" s="96"/>
      <c r="W23" s="96"/>
      <c r="X23" s="110"/>
      <c r="Y23" s="110"/>
      <c r="Z23" s="110"/>
      <c r="AA23" s="110"/>
      <c r="AB23" s="110"/>
      <c r="AC23" s="110"/>
      <c r="AD23" s="110"/>
      <c r="AE23" s="110"/>
      <c r="AF23" s="110"/>
      <c r="AG23" s="110"/>
      <c r="AH23" s="110"/>
      <c r="AI23" s="97"/>
      <c r="AJ23" s="97"/>
      <c r="AK23" s="97"/>
      <c r="AL23" s="97"/>
      <c r="AM23" s="97"/>
      <c r="AN23" s="97"/>
      <c r="AO23" s="97"/>
      <c r="AP23" s="97"/>
      <c r="AQ23" s="97"/>
      <c r="AR23" s="97"/>
      <c r="AS23" s="97"/>
      <c r="AT23" s="97"/>
      <c r="AU23" s="97"/>
      <c r="AV23" s="97"/>
      <c r="AW23" s="97"/>
      <c r="AX23" s="97"/>
      <c r="AY23" s="96"/>
      <c r="AZ23" s="96"/>
      <c r="BA23" s="96"/>
      <c r="BB23" s="96"/>
      <c r="BC23" s="98"/>
      <c r="BD23" s="98"/>
      <c r="BE23" s="97"/>
      <c r="BF23" s="96"/>
      <c r="BG23" s="96"/>
      <c r="BH23" s="96"/>
      <c r="BI23" s="96"/>
      <c r="BJ23" s="97"/>
      <c r="BK23" s="97"/>
    </row>
    <row r="24" spans="1:63" ht="21" customHeight="1" x14ac:dyDescent="0.3">
      <c r="A24" s="55">
        <f>A23+1</f>
        <v>9</v>
      </c>
      <c r="B24" s="10" t="s">
        <v>257</v>
      </c>
      <c r="C24" s="13" t="s">
        <v>8</v>
      </c>
      <c r="D24" s="91">
        <v>692.19</v>
      </c>
      <c r="E24" s="97"/>
      <c r="F24" s="97"/>
      <c r="G24" s="97"/>
      <c r="H24" s="97"/>
      <c r="I24" s="97"/>
      <c r="J24" s="97"/>
      <c r="K24" s="97"/>
      <c r="L24" s="97"/>
      <c r="M24" s="97"/>
      <c r="N24" s="96"/>
      <c r="O24" s="96"/>
      <c r="P24" s="96"/>
      <c r="Q24" s="96"/>
      <c r="R24" s="96"/>
      <c r="S24" s="98"/>
      <c r="T24" s="97"/>
      <c r="U24" s="96"/>
      <c r="V24" s="96"/>
      <c r="W24" s="96"/>
      <c r="X24" s="110"/>
      <c r="Y24" s="110"/>
      <c r="Z24" s="110"/>
      <c r="AA24" s="110"/>
      <c r="AB24" s="110"/>
      <c r="AC24" s="110"/>
      <c r="AD24" s="110"/>
      <c r="AE24" s="110"/>
      <c r="AF24" s="110"/>
      <c r="AG24" s="110"/>
      <c r="AH24" s="110"/>
      <c r="AI24" s="97"/>
      <c r="AJ24" s="97"/>
      <c r="AK24" s="97"/>
      <c r="AL24" s="97"/>
      <c r="AM24" s="97"/>
      <c r="AN24" s="97"/>
      <c r="AO24" s="97"/>
      <c r="AP24" s="97"/>
      <c r="AQ24" s="97"/>
      <c r="AR24" s="97"/>
      <c r="AS24" s="97"/>
      <c r="AT24" s="97"/>
      <c r="AU24" s="97"/>
      <c r="AV24" s="97"/>
      <c r="AW24" s="97"/>
      <c r="AX24" s="97"/>
      <c r="AY24" s="96"/>
      <c r="AZ24" s="96"/>
      <c r="BA24" s="96"/>
      <c r="BB24" s="96"/>
      <c r="BC24" s="96"/>
      <c r="BD24" s="98"/>
      <c r="BE24" s="97"/>
      <c r="BF24" s="96"/>
      <c r="BG24" s="96"/>
      <c r="BH24" s="96"/>
      <c r="BI24" s="96"/>
      <c r="BJ24" s="97"/>
      <c r="BK24" s="97"/>
    </row>
    <row r="25" spans="1:63" ht="19.5" customHeight="1" x14ac:dyDescent="0.3">
      <c r="A25" s="55"/>
      <c r="B25" s="102" t="s">
        <v>275</v>
      </c>
      <c r="C25" s="13"/>
      <c r="D25" s="90"/>
      <c r="E25" s="97"/>
      <c r="F25" s="97"/>
      <c r="G25" s="97"/>
      <c r="H25" s="97"/>
      <c r="I25" s="97"/>
      <c r="J25" s="97"/>
      <c r="K25" s="97"/>
      <c r="L25" s="97"/>
      <c r="M25" s="97"/>
      <c r="N25" s="96"/>
      <c r="O25" s="96"/>
      <c r="P25" s="96"/>
      <c r="Q25" s="96"/>
      <c r="R25" s="96"/>
      <c r="S25" s="96"/>
      <c r="T25" s="96"/>
      <c r="U25" s="97"/>
      <c r="V25" s="97"/>
      <c r="W25" s="97"/>
      <c r="X25" s="110"/>
      <c r="Y25" s="110"/>
      <c r="Z25" s="110"/>
      <c r="AA25" s="110"/>
      <c r="AB25" s="110"/>
      <c r="AC25" s="110"/>
      <c r="AD25" s="110"/>
      <c r="AE25" s="110"/>
      <c r="AF25" s="110"/>
      <c r="AG25" s="110"/>
      <c r="AH25" s="110"/>
      <c r="AI25" s="97"/>
      <c r="AJ25" s="97"/>
      <c r="AK25" s="97"/>
      <c r="AL25" s="97"/>
      <c r="AM25" s="97"/>
      <c r="AN25" s="97"/>
      <c r="AO25" s="97"/>
      <c r="AP25" s="97"/>
      <c r="AQ25" s="97"/>
      <c r="AR25" s="97"/>
      <c r="AS25" s="97"/>
      <c r="AT25" s="97"/>
      <c r="AU25" s="97"/>
      <c r="AV25" s="97"/>
      <c r="AW25" s="97"/>
      <c r="AX25" s="97"/>
      <c r="AY25" s="96"/>
      <c r="AZ25" s="96"/>
      <c r="BA25" s="96"/>
      <c r="BB25" s="96"/>
      <c r="BC25" s="96"/>
      <c r="BD25" s="96"/>
      <c r="BE25" s="96"/>
      <c r="BF25" s="97"/>
      <c r="BG25" s="97"/>
      <c r="BH25" s="97"/>
      <c r="BI25" s="96"/>
      <c r="BJ25" s="97"/>
      <c r="BK25" s="97"/>
    </row>
    <row r="26" spans="1:63" ht="22.5" customHeight="1" x14ac:dyDescent="0.3">
      <c r="A26" s="55">
        <f>A24+1</f>
        <v>10</v>
      </c>
      <c r="B26" s="10" t="s">
        <v>258</v>
      </c>
      <c r="C26" s="13" t="s">
        <v>10</v>
      </c>
      <c r="D26" s="92">
        <v>398</v>
      </c>
      <c r="E26" s="97"/>
      <c r="F26" s="97"/>
      <c r="G26" s="97"/>
      <c r="H26" s="97"/>
      <c r="I26" s="97"/>
      <c r="J26" s="97"/>
      <c r="K26" s="97"/>
      <c r="L26" s="97"/>
      <c r="M26" s="97"/>
      <c r="N26" s="96"/>
      <c r="O26" s="96"/>
      <c r="P26" s="96"/>
      <c r="Q26" s="96"/>
      <c r="R26" s="96"/>
      <c r="S26" s="98"/>
      <c r="T26" s="98"/>
      <c r="U26" s="97"/>
      <c r="V26" s="96"/>
      <c r="W26" s="96"/>
      <c r="X26" s="110"/>
      <c r="Y26" s="110"/>
      <c r="Z26" s="110"/>
      <c r="AA26" s="110"/>
      <c r="AB26" s="110"/>
      <c r="AC26" s="110"/>
      <c r="AD26" s="110"/>
      <c r="AE26" s="110"/>
      <c r="AF26" s="110"/>
      <c r="AG26" s="110"/>
      <c r="AH26" s="110"/>
      <c r="AI26" s="97"/>
      <c r="AJ26" s="97"/>
      <c r="AK26" s="97"/>
      <c r="AL26" s="97"/>
      <c r="AM26" s="97"/>
      <c r="AN26" s="97"/>
      <c r="AO26" s="97"/>
      <c r="AP26" s="97"/>
      <c r="AQ26" s="97"/>
      <c r="AR26" s="97"/>
      <c r="AS26" s="97"/>
      <c r="AT26" s="97"/>
      <c r="AU26" s="97"/>
      <c r="AV26" s="97"/>
      <c r="AW26" s="97"/>
      <c r="AX26" s="97"/>
      <c r="AY26" s="96"/>
      <c r="AZ26" s="96"/>
      <c r="BA26" s="96"/>
      <c r="BB26" s="96"/>
      <c r="BC26" s="96"/>
      <c r="BD26" s="98"/>
      <c r="BE26" s="98"/>
      <c r="BF26" s="97"/>
      <c r="BG26" s="96"/>
      <c r="BH26" s="96"/>
      <c r="BI26" s="96"/>
      <c r="BJ26" s="97"/>
      <c r="BK26" s="97"/>
    </row>
    <row r="27" spans="1:63" ht="22.5" customHeight="1" x14ac:dyDescent="0.3">
      <c r="A27" s="55">
        <f>A26+1</f>
        <v>11</v>
      </c>
      <c r="B27" s="10" t="s">
        <v>259</v>
      </c>
      <c r="C27" s="13" t="s">
        <v>24</v>
      </c>
      <c r="D27" s="92">
        <v>398</v>
      </c>
      <c r="E27" s="97"/>
      <c r="F27" s="97"/>
      <c r="G27" s="97"/>
      <c r="H27" s="97"/>
      <c r="I27" s="97"/>
      <c r="J27" s="97"/>
      <c r="K27" s="97"/>
      <c r="L27" s="97"/>
      <c r="M27" s="97"/>
      <c r="N27" s="96"/>
      <c r="O27" s="96"/>
      <c r="P27" s="96"/>
      <c r="Q27" s="96"/>
      <c r="R27" s="96"/>
      <c r="S27" s="98"/>
      <c r="T27" s="98"/>
      <c r="U27" s="97"/>
      <c r="V27" s="96"/>
      <c r="W27" s="97"/>
      <c r="X27" s="110"/>
      <c r="Y27" s="110"/>
      <c r="Z27" s="110"/>
      <c r="AA27" s="110"/>
      <c r="AB27" s="110"/>
      <c r="AC27" s="110"/>
      <c r="AD27" s="110"/>
      <c r="AE27" s="110"/>
      <c r="AF27" s="110"/>
      <c r="AG27" s="110"/>
      <c r="AH27" s="110"/>
      <c r="AI27" s="97"/>
      <c r="AJ27" s="97"/>
      <c r="AK27" s="97"/>
      <c r="AL27" s="97"/>
      <c r="AM27" s="97"/>
      <c r="AN27" s="97"/>
      <c r="AO27" s="97"/>
      <c r="AP27" s="97"/>
      <c r="AQ27" s="97"/>
      <c r="AR27" s="97"/>
      <c r="AS27" s="97"/>
      <c r="AT27" s="97"/>
      <c r="AU27" s="97"/>
      <c r="AV27" s="97"/>
      <c r="AW27" s="97"/>
      <c r="AX27" s="97"/>
      <c r="AY27" s="96"/>
      <c r="AZ27" s="96"/>
      <c r="BA27" s="96"/>
      <c r="BB27" s="96"/>
      <c r="BC27" s="96"/>
      <c r="BD27" s="98"/>
      <c r="BE27" s="98"/>
      <c r="BF27" s="97"/>
      <c r="BG27" s="96"/>
      <c r="BH27" s="97"/>
      <c r="BI27" s="96"/>
      <c r="BJ27" s="97"/>
      <c r="BK27" s="97"/>
    </row>
    <row r="28" spans="1:63" ht="18" hidden="1" customHeight="1" x14ac:dyDescent="0.3">
      <c r="A28" s="86" t="s">
        <v>113</v>
      </c>
      <c r="B28" s="87" t="s">
        <v>238</v>
      </c>
      <c r="C28" s="99" t="s">
        <v>10</v>
      </c>
      <c r="D28" s="93"/>
      <c r="E28" s="97"/>
      <c r="F28" s="97"/>
      <c r="G28" s="97"/>
      <c r="H28" s="97"/>
      <c r="I28" s="97"/>
      <c r="J28" s="97"/>
      <c r="K28" s="97"/>
      <c r="L28" s="97"/>
      <c r="M28" s="97"/>
      <c r="N28" s="96"/>
      <c r="O28" s="96"/>
      <c r="P28" s="96"/>
      <c r="Q28" s="96"/>
      <c r="R28" s="96"/>
      <c r="S28" s="96"/>
      <c r="T28" s="96"/>
      <c r="U28" s="96"/>
      <c r="V28" s="96"/>
      <c r="W28" s="96"/>
      <c r="X28" s="110"/>
      <c r="Y28" s="110"/>
      <c r="Z28" s="110"/>
      <c r="AA28" s="110"/>
      <c r="AB28" s="110"/>
      <c r="AC28" s="110"/>
      <c r="AD28" s="110"/>
      <c r="AE28" s="110"/>
      <c r="AF28" s="110"/>
      <c r="AG28" s="110"/>
      <c r="AH28" s="110"/>
      <c r="AI28" s="97"/>
      <c r="AJ28" s="97"/>
      <c r="AK28" s="97"/>
      <c r="AL28" s="97"/>
      <c r="AM28" s="97"/>
      <c r="AN28" s="97"/>
      <c r="AO28" s="97"/>
      <c r="AP28" s="97"/>
      <c r="AQ28" s="97"/>
      <c r="AR28" s="97"/>
      <c r="AS28" s="97"/>
      <c r="AT28" s="97"/>
      <c r="AU28" s="97"/>
      <c r="AV28" s="97"/>
      <c r="AW28" s="97"/>
      <c r="AX28" s="97"/>
      <c r="AY28" s="96"/>
      <c r="AZ28" s="96"/>
      <c r="BA28" s="96"/>
      <c r="BB28" s="96"/>
      <c r="BC28" s="96"/>
      <c r="BD28" s="96"/>
      <c r="BE28" s="96"/>
      <c r="BF28" s="96"/>
      <c r="BG28" s="96"/>
      <c r="BH28" s="96"/>
      <c r="BI28" s="96"/>
      <c r="BJ28" s="97"/>
      <c r="BK28" s="97"/>
    </row>
    <row r="29" spans="1:63" ht="18" hidden="1" customHeight="1" x14ac:dyDescent="0.3">
      <c r="A29" s="86" t="s">
        <v>117</v>
      </c>
      <c r="B29" s="87" t="s">
        <v>239</v>
      </c>
      <c r="C29" s="99" t="s">
        <v>10</v>
      </c>
      <c r="D29" s="93"/>
      <c r="E29" s="97"/>
      <c r="F29" s="97"/>
      <c r="G29" s="97"/>
      <c r="H29" s="97"/>
      <c r="I29" s="97"/>
      <c r="J29" s="97"/>
      <c r="K29" s="97"/>
      <c r="L29" s="97"/>
      <c r="M29" s="97"/>
      <c r="N29" s="96"/>
      <c r="O29" s="96"/>
      <c r="P29" s="96"/>
      <c r="Q29" s="96"/>
      <c r="R29" s="96"/>
      <c r="S29" s="96"/>
      <c r="T29" s="96"/>
      <c r="U29" s="96"/>
      <c r="V29" s="96"/>
      <c r="W29" s="96"/>
      <c r="X29" s="110"/>
      <c r="Y29" s="110"/>
      <c r="Z29" s="110"/>
      <c r="AA29" s="110"/>
      <c r="AB29" s="110"/>
      <c r="AC29" s="110"/>
      <c r="AD29" s="110"/>
      <c r="AE29" s="110"/>
      <c r="AF29" s="110"/>
      <c r="AG29" s="110"/>
      <c r="AH29" s="110"/>
      <c r="AI29" s="97"/>
      <c r="AJ29" s="97"/>
      <c r="AK29" s="97"/>
      <c r="AL29" s="97"/>
      <c r="AM29" s="97"/>
      <c r="AN29" s="97"/>
      <c r="AO29" s="97"/>
      <c r="AP29" s="97"/>
      <c r="AQ29" s="97"/>
      <c r="AR29" s="97"/>
      <c r="AS29" s="97"/>
      <c r="AT29" s="97"/>
      <c r="AU29" s="97"/>
      <c r="AV29" s="97"/>
      <c r="AW29" s="97"/>
      <c r="AX29" s="97"/>
      <c r="AY29" s="96"/>
      <c r="AZ29" s="96"/>
      <c r="BA29" s="96"/>
      <c r="BB29" s="96"/>
      <c r="BC29" s="96"/>
      <c r="BD29" s="96"/>
      <c r="BE29" s="96"/>
      <c r="BF29" s="96"/>
      <c r="BG29" s="96"/>
      <c r="BH29" s="96"/>
      <c r="BI29" s="96"/>
      <c r="BJ29" s="97"/>
      <c r="BK29" s="97"/>
    </row>
    <row r="30" spans="1:63" ht="18" hidden="1" customHeight="1" x14ac:dyDescent="0.3">
      <c r="A30" s="86" t="s">
        <v>118</v>
      </c>
      <c r="B30" s="87" t="s">
        <v>240</v>
      </c>
      <c r="C30" s="99" t="s">
        <v>10</v>
      </c>
      <c r="D30" s="93"/>
      <c r="E30" s="97"/>
      <c r="F30" s="97"/>
      <c r="G30" s="97"/>
      <c r="H30" s="97"/>
      <c r="I30" s="97"/>
      <c r="J30" s="97"/>
      <c r="K30" s="97"/>
      <c r="L30" s="97"/>
      <c r="M30" s="97"/>
      <c r="N30" s="96"/>
      <c r="O30" s="96"/>
      <c r="P30" s="96"/>
      <c r="Q30" s="96"/>
      <c r="R30" s="96"/>
      <c r="S30" s="96"/>
      <c r="T30" s="96"/>
      <c r="U30" s="96"/>
      <c r="V30" s="96"/>
      <c r="W30" s="96"/>
      <c r="X30" s="110"/>
      <c r="Y30" s="110"/>
      <c r="Z30" s="110"/>
      <c r="AA30" s="110"/>
      <c r="AB30" s="110"/>
      <c r="AC30" s="110"/>
      <c r="AD30" s="110"/>
      <c r="AE30" s="110"/>
      <c r="AF30" s="110"/>
      <c r="AG30" s="110"/>
      <c r="AH30" s="110"/>
      <c r="AI30" s="97"/>
      <c r="AJ30" s="97"/>
      <c r="AK30" s="97"/>
      <c r="AL30" s="97"/>
      <c r="AM30" s="97"/>
      <c r="AN30" s="97"/>
      <c r="AO30" s="97"/>
      <c r="AP30" s="97"/>
      <c r="AQ30" s="97"/>
      <c r="AR30" s="97"/>
      <c r="AS30" s="97"/>
      <c r="AT30" s="97"/>
      <c r="AU30" s="97"/>
      <c r="AV30" s="97"/>
      <c r="AW30" s="97"/>
      <c r="AX30" s="97"/>
      <c r="AY30" s="96"/>
      <c r="AZ30" s="96"/>
      <c r="BA30" s="96"/>
      <c r="BB30" s="96"/>
      <c r="BC30" s="96"/>
      <c r="BD30" s="96"/>
      <c r="BE30" s="96"/>
      <c r="BF30" s="96"/>
      <c r="BG30" s="96"/>
      <c r="BH30" s="96"/>
      <c r="BI30" s="96"/>
      <c r="BJ30" s="97"/>
      <c r="BK30" s="97"/>
    </row>
    <row r="31" spans="1:63" ht="18" hidden="1" customHeight="1" x14ac:dyDescent="0.3">
      <c r="A31" s="86" t="s">
        <v>215</v>
      </c>
      <c r="B31" s="87" t="s">
        <v>241</v>
      </c>
      <c r="C31" s="99" t="s">
        <v>10</v>
      </c>
      <c r="D31" s="93"/>
      <c r="E31" s="97"/>
      <c r="F31" s="97"/>
      <c r="G31" s="97"/>
      <c r="H31" s="97"/>
      <c r="I31" s="97"/>
      <c r="J31" s="97"/>
      <c r="K31" s="97"/>
      <c r="L31" s="97"/>
      <c r="M31" s="97"/>
      <c r="N31" s="96"/>
      <c r="O31" s="96"/>
      <c r="P31" s="96"/>
      <c r="Q31" s="96"/>
      <c r="R31" s="96"/>
      <c r="S31" s="96"/>
      <c r="T31" s="96"/>
      <c r="U31" s="96"/>
      <c r="V31" s="96"/>
      <c r="W31" s="96"/>
      <c r="X31" s="110"/>
      <c r="Y31" s="110"/>
      <c r="Z31" s="110"/>
      <c r="AA31" s="110"/>
      <c r="AB31" s="110"/>
      <c r="AC31" s="110"/>
      <c r="AD31" s="110"/>
      <c r="AE31" s="110"/>
      <c r="AF31" s="110"/>
      <c r="AG31" s="110"/>
      <c r="AH31" s="110"/>
      <c r="AI31" s="97"/>
      <c r="AJ31" s="97"/>
      <c r="AK31" s="97"/>
      <c r="AL31" s="97"/>
      <c r="AM31" s="97"/>
      <c r="AN31" s="97"/>
      <c r="AO31" s="97"/>
      <c r="AP31" s="97"/>
      <c r="AQ31" s="97"/>
      <c r="AR31" s="97"/>
      <c r="AS31" s="97"/>
      <c r="AT31" s="97"/>
      <c r="AU31" s="97"/>
      <c r="AV31" s="97"/>
      <c r="AW31" s="97"/>
      <c r="AX31" s="97"/>
      <c r="AY31" s="96"/>
      <c r="AZ31" s="96"/>
      <c r="BA31" s="96"/>
      <c r="BB31" s="96"/>
      <c r="BC31" s="96"/>
      <c r="BD31" s="96"/>
      <c r="BE31" s="96"/>
      <c r="BF31" s="96"/>
      <c r="BG31" s="96"/>
      <c r="BH31" s="96"/>
      <c r="BI31" s="96"/>
      <c r="BJ31" s="97"/>
      <c r="BK31" s="97"/>
    </row>
    <row r="32" spans="1:63" ht="18" hidden="1" customHeight="1" x14ac:dyDescent="0.3">
      <c r="A32" s="86" t="s">
        <v>260</v>
      </c>
      <c r="B32" s="87" t="s">
        <v>242</v>
      </c>
      <c r="C32" s="99" t="s">
        <v>10</v>
      </c>
      <c r="D32" s="93"/>
      <c r="E32" s="97"/>
      <c r="F32" s="97"/>
      <c r="G32" s="97"/>
      <c r="H32" s="97"/>
      <c r="I32" s="97"/>
      <c r="J32" s="97"/>
      <c r="K32" s="97"/>
      <c r="L32" s="97"/>
      <c r="M32" s="97"/>
      <c r="N32" s="96"/>
      <c r="O32" s="96"/>
      <c r="P32" s="96"/>
      <c r="Q32" s="96"/>
      <c r="R32" s="96"/>
      <c r="S32" s="96"/>
      <c r="T32" s="96"/>
      <c r="U32" s="96"/>
      <c r="V32" s="96"/>
      <c r="W32" s="96"/>
      <c r="X32" s="110"/>
      <c r="Y32" s="110"/>
      <c r="Z32" s="110"/>
      <c r="AA32" s="110"/>
      <c r="AB32" s="110"/>
      <c r="AC32" s="110"/>
      <c r="AD32" s="110"/>
      <c r="AE32" s="110"/>
      <c r="AF32" s="110"/>
      <c r="AG32" s="110"/>
      <c r="AH32" s="110"/>
      <c r="AI32" s="97"/>
      <c r="AJ32" s="97"/>
      <c r="AK32" s="97"/>
      <c r="AL32" s="97"/>
      <c r="AM32" s="97"/>
      <c r="AN32" s="97"/>
      <c r="AO32" s="97"/>
      <c r="AP32" s="97"/>
      <c r="AQ32" s="97"/>
      <c r="AR32" s="97"/>
      <c r="AS32" s="97"/>
      <c r="AT32" s="97"/>
      <c r="AU32" s="97"/>
      <c r="AV32" s="97"/>
      <c r="AW32" s="97"/>
      <c r="AX32" s="97"/>
      <c r="AY32" s="96"/>
      <c r="AZ32" s="96"/>
      <c r="BA32" s="96"/>
      <c r="BB32" s="96"/>
      <c r="BC32" s="96"/>
      <c r="BD32" s="96"/>
      <c r="BE32" s="96"/>
      <c r="BF32" s="96"/>
      <c r="BG32" s="96"/>
      <c r="BH32" s="96"/>
      <c r="BI32" s="96"/>
      <c r="BJ32" s="97"/>
      <c r="BK32" s="97"/>
    </row>
    <row r="33" spans="1:63" ht="18" hidden="1" customHeight="1" x14ac:dyDescent="0.3">
      <c r="A33" s="86" t="s">
        <v>261</v>
      </c>
      <c r="B33" s="87" t="s">
        <v>243</v>
      </c>
      <c r="C33" s="99" t="s">
        <v>10</v>
      </c>
      <c r="D33" s="93"/>
      <c r="E33" s="97"/>
      <c r="F33" s="97"/>
      <c r="G33" s="97"/>
      <c r="H33" s="97"/>
      <c r="I33" s="97"/>
      <c r="J33" s="97"/>
      <c r="K33" s="97"/>
      <c r="L33" s="97"/>
      <c r="M33" s="97"/>
      <c r="N33" s="96"/>
      <c r="O33" s="96"/>
      <c r="P33" s="96"/>
      <c r="Q33" s="96"/>
      <c r="R33" s="96"/>
      <c r="S33" s="96"/>
      <c r="T33" s="96"/>
      <c r="U33" s="96"/>
      <c r="V33" s="96"/>
      <c r="W33" s="96"/>
      <c r="X33" s="110"/>
      <c r="Y33" s="110"/>
      <c r="Z33" s="110"/>
      <c r="AA33" s="110"/>
      <c r="AB33" s="110"/>
      <c r="AC33" s="110"/>
      <c r="AD33" s="110"/>
      <c r="AE33" s="110"/>
      <c r="AF33" s="110"/>
      <c r="AG33" s="110"/>
      <c r="AH33" s="110"/>
      <c r="AI33" s="97"/>
      <c r="AJ33" s="97"/>
      <c r="AK33" s="97"/>
      <c r="AL33" s="97"/>
      <c r="AM33" s="97"/>
      <c r="AN33" s="97"/>
      <c r="AO33" s="97"/>
      <c r="AP33" s="97"/>
      <c r="AQ33" s="97"/>
      <c r="AR33" s="97"/>
      <c r="AS33" s="97"/>
      <c r="AT33" s="97"/>
      <c r="AU33" s="97"/>
      <c r="AV33" s="97"/>
      <c r="AW33" s="97"/>
      <c r="AX33" s="97"/>
      <c r="AY33" s="96"/>
      <c r="AZ33" s="96"/>
      <c r="BA33" s="96"/>
      <c r="BB33" s="96"/>
      <c r="BC33" s="96"/>
      <c r="BD33" s="96"/>
      <c r="BE33" s="96"/>
      <c r="BF33" s="96"/>
      <c r="BG33" s="96"/>
      <c r="BH33" s="96"/>
      <c r="BI33" s="96"/>
      <c r="BJ33" s="97"/>
      <c r="BK33" s="97"/>
    </row>
    <row r="34" spans="1:63" ht="22.5" customHeight="1" x14ac:dyDescent="0.3">
      <c r="A34" s="55">
        <f>A27+1</f>
        <v>12</v>
      </c>
      <c r="B34" s="10" t="s">
        <v>262</v>
      </c>
      <c r="C34" s="13" t="s">
        <v>9</v>
      </c>
      <c r="D34" s="91">
        <v>432.62</v>
      </c>
      <c r="E34" s="97"/>
      <c r="F34" s="97"/>
      <c r="G34" s="97"/>
      <c r="H34" s="97"/>
      <c r="I34" s="97"/>
      <c r="J34" s="97"/>
      <c r="K34" s="97"/>
      <c r="L34" s="97"/>
      <c r="M34" s="97"/>
      <c r="N34" s="96"/>
      <c r="O34" s="96"/>
      <c r="P34" s="96"/>
      <c r="Q34" s="96"/>
      <c r="R34" s="96"/>
      <c r="S34" s="96"/>
      <c r="T34" s="98"/>
      <c r="U34" s="98"/>
      <c r="V34" s="96"/>
      <c r="W34" s="96"/>
      <c r="X34" s="110"/>
      <c r="Y34" s="110"/>
      <c r="Z34" s="110"/>
      <c r="AA34" s="110"/>
      <c r="AB34" s="110"/>
      <c r="AC34" s="110"/>
      <c r="AD34" s="110"/>
      <c r="AE34" s="110"/>
      <c r="AF34" s="110"/>
      <c r="AG34" s="110"/>
      <c r="AH34" s="110"/>
      <c r="AI34" s="97"/>
      <c r="AJ34" s="97"/>
      <c r="AK34" s="97"/>
      <c r="AL34" s="97"/>
      <c r="AM34" s="97"/>
      <c r="AN34" s="97"/>
      <c r="AO34" s="97"/>
      <c r="AP34" s="97"/>
      <c r="AQ34" s="97"/>
      <c r="AR34" s="97"/>
      <c r="AS34" s="97"/>
      <c r="AT34" s="97"/>
      <c r="AU34" s="97"/>
      <c r="AV34" s="97"/>
      <c r="AW34" s="97"/>
      <c r="AX34" s="97"/>
      <c r="AY34" s="96"/>
      <c r="AZ34" s="96"/>
      <c r="BA34" s="96"/>
      <c r="BB34" s="96"/>
      <c r="BC34" s="96"/>
      <c r="BD34" s="96"/>
      <c r="BE34" s="98"/>
      <c r="BF34" s="98"/>
      <c r="BG34" s="96"/>
      <c r="BH34" s="96"/>
      <c r="BI34" s="96"/>
      <c r="BJ34" s="97"/>
      <c r="BK34" s="97"/>
    </row>
    <row r="35" spans="1:63" ht="22.5" customHeight="1" x14ac:dyDescent="0.3">
      <c r="A35" s="55">
        <f>A34+1</f>
        <v>13</v>
      </c>
      <c r="B35" s="10" t="s">
        <v>245</v>
      </c>
      <c r="C35" s="13" t="s">
        <v>24</v>
      </c>
      <c r="D35" s="92">
        <v>40</v>
      </c>
      <c r="E35" s="97"/>
      <c r="F35" s="97"/>
      <c r="G35" s="97"/>
      <c r="H35" s="97"/>
      <c r="I35" s="97"/>
      <c r="J35" s="97"/>
      <c r="K35" s="97"/>
      <c r="L35" s="97"/>
      <c r="M35" s="97"/>
      <c r="N35" s="96"/>
      <c r="O35" s="96"/>
      <c r="P35" s="96"/>
      <c r="Q35" s="96"/>
      <c r="R35" s="96"/>
      <c r="S35" s="96"/>
      <c r="T35" s="96"/>
      <c r="U35" s="98"/>
      <c r="V35" s="98"/>
      <c r="W35" s="96"/>
      <c r="X35" s="110"/>
      <c r="Y35" s="110"/>
      <c r="Z35" s="110"/>
      <c r="AA35" s="110"/>
      <c r="AB35" s="110"/>
      <c r="AC35" s="110"/>
      <c r="AD35" s="110"/>
      <c r="AE35" s="110"/>
      <c r="AF35" s="110"/>
      <c r="AG35" s="110"/>
      <c r="AH35" s="110"/>
      <c r="AI35" s="97"/>
      <c r="AJ35" s="97"/>
      <c r="AK35" s="97"/>
      <c r="AL35" s="97"/>
      <c r="AM35" s="97"/>
      <c r="AN35" s="97"/>
      <c r="AO35" s="97"/>
      <c r="AP35" s="97"/>
      <c r="AQ35" s="97"/>
      <c r="AR35" s="97"/>
      <c r="AS35" s="97"/>
      <c r="AT35" s="97"/>
      <c r="AU35" s="97"/>
      <c r="AV35" s="97"/>
      <c r="AW35" s="97"/>
      <c r="AX35" s="97"/>
      <c r="AY35" s="96"/>
      <c r="AZ35" s="96"/>
      <c r="BA35" s="96"/>
      <c r="BB35" s="96"/>
      <c r="BC35" s="96"/>
      <c r="BD35" s="96"/>
      <c r="BE35" s="96"/>
      <c r="BF35" s="98"/>
      <c r="BG35" s="98"/>
      <c r="BH35" s="96"/>
      <c r="BI35" s="96"/>
      <c r="BJ35" s="97"/>
      <c r="BK35" s="97"/>
    </row>
    <row r="36" spans="1:63" ht="18" customHeight="1" x14ac:dyDescent="0.3">
      <c r="A36" s="55">
        <f>A35+1</f>
        <v>14</v>
      </c>
      <c r="B36" s="10" t="s">
        <v>246</v>
      </c>
      <c r="C36" s="13" t="s">
        <v>7</v>
      </c>
      <c r="D36" s="92">
        <v>93</v>
      </c>
      <c r="E36" s="97"/>
      <c r="F36" s="97"/>
      <c r="G36" s="97"/>
      <c r="H36" s="97"/>
      <c r="I36" s="97"/>
      <c r="J36" s="97"/>
      <c r="K36" s="97"/>
      <c r="L36" s="97"/>
      <c r="M36" s="97"/>
      <c r="N36" s="96"/>
      <c r="O36" s="96"/>
      <c r="P36" s="96"/>
      <c r="Q36" s="96"/>
      <c r="R36" s="96"/>
      <c r="S36" s="96"/>
      <c r="T36" s="96"/>
      <c r="U36" s="96"/>
      <c r="V36" s="98"/>
      <c r="W36" s="96"/>
      <c r="X36" s="110"/>
      <c r="Y36" s="110"/>
      <c r="Z36" s="110"/>
      <c r="AA36" s="110"/>
      <c r="AB36" s="110"/>
      <c r="AC36" s="110"/>
      <c r="AD36" s="110"/>
      <c r="AE36" s="110"/>
      <c r="AF36" s="110"/>
      <c r="AG36" s="110"/>
      <c r="AH36" s="110"/>
      <c r="AI36" s="97"/>
      <c r="AJ36" s="97"/>
      <c r="AK36" s="97"/>
      <c r="AL36" s="97"/>
      <c r="AM36" s="97"/>
      <c r="AN36" s="97"/>
      <c r="AO36" s="97"/>
      <c r="AP36" s="97"/>
      <c r="AQ36" s="97"/>
      <c r="AR36" s="97"/>
      <c r="AS36" s="97"/>
      <c r="AT36" s="97"/>
      <c r="AU36" s="97"/>
      <c r="AV36" s="97"/>
      <c r="AW36" s="97"/>
      <c r="AX36" s="97"/>
      <c r="AY36" s="96"/>
      <c r="AZ36" s="96"/>
      <c r="BA36" s="96"/>
      <c r="BB36" s="96"/>
      <c r="BC36" s="96"/>
      <c r="BD36" s="96"/>
      <c r="BE36" s="96"/>
      <c r="BF36" s="96"/>
      <c r="BG36" s="98"/>
      <c r="BH36" s="98"/>
      <c r="BI36" s="96"/>
      <c r="BJ36" s="97"/>
      <c r="BK36" s="97"/>
    </row>
    <row r="37" spans="1:63" ht="18" customHeight="1" x14ac:dyDescent="0.3">
      <c r="A37" s="55">
        <f>A36+1</f>
        <v>15</v>
      </c>
      <c r="B37" s="10" t="s">
        <v>232</v>
      </c>
      <c r="C37" s="13" t="s">
        <v>7</v>
      </c>
      <c r="D37" s="90">
        <v>18.600000000000001</v>
      </c>
      <c r="E37" s="97"/>
      <c r="F37" s="97"/>
      <c r="G37" s="97"/>
      <c r="H37" s="97"/>
      <c r="I37" s="97"/>
      <c r="J37" s="97"/>
      <c r="K37" s="97"/>
      <c r="L37" s="97"/>
      <c r="M37" s="97"/>
      <c r="N37" s="96"/>
      <c r="O37" s="96"/>
      <c r="P37" s="96"/>
      <c r="Q37" s="96"/>
      <c r="R37" s="96"/>
      <c r="S37" s="96"/>
      <c r="T37" s="96"/>
      <c r="U37" s="96"/>
      <c r="V37" s="98"/>
      <c r="W37" s="98"/>
      <c r="X37" s="110"/>
      <c r="Y37" s="110"/>
      <c r="Z37" s="110"/>
      <c r="AA37" s="110"/>
      <c r="AB37" s="110"/>
      <c r="AC37" s="110"/>
      <c r="AD37" s="110"/>
      <c r="AE37" s="110"/>
      <c r="AF37" s="110"/>
      <c r="AG37" s="110"/>
      <c r="AH37" s="110"/>
      <c r="AI37" s="97"/>
      <c r="AJ37" s="97"/>
      <c r="AK37" s="97"/>
      <c r="AL37" s="97"/>
      <c r="AM37" s="97"/>
      <c r="AN37" s="97"/>
      <c r="AO37" s="97"/>
      <c r="AP37" s="97"/>
      <c r="AQ37" s="97"/>
      <c r="AR37" s="97"/>
      <c r="AS37" s="97"/>
      <c r="AT37" s="97"/>
      <c r="AU37" s="97"/>
      <c r="AV37" s="97"/>
      <c r="AW37" s="97"/>
      <c r="AX37" s="97"/>
      <c r="AY37" s="96"/>
      <c r="AZ37" s="96"/>
      <c r="BA37" s="96"/>
      <c r="BB37" s="96"/>
      <c r="BC37" s="96"/>
      <c r="BD37" s="96"/>
      <c r="BE37" s="96"/>
      <c r="BF37" s="96"/>
      <c r="BG37" s="98"/>
      <c r="BH37" s="98"/>
      <c r="BI37" s="98"/>
      <c r="BJ37" s="97"/>
      <c r="BK37" s="97"/>
    </row>
    <row r="38" spans="1:63" ht="21" customHeight="1" x14ac:dyDescent="0.3">
      <c r="A38" s="55">
        <f>A37+1</f>
        <v>16</v>
      </c>
      <c r="B38" s="10" t="s">
        <v>233</v>
      </c>
      <c r="C38" s="13" t="s">
        <v>9</v>
      </c>
      <c r="D38" s="91">
        <v>216.31</v>
      </c>
      <c r="E38" s="97"/>
      <c r="F38" s="97"/>
      <c r="G38" s="97"/>
      <c r="H38" s="97"/>
      <c r="I38" s="97"/>
      <c r="J38" s="97"/>
      <c r="K38" s="97"/>
      <c r="L38" s="97"/>
      <c r="M38" s="97"/>
      <c r="N38" s="96"/>
      <c r="O38" s="96"/>
      <c r="P38" s="96"/>
      <c r="Q38" s="96"/>
      <c r="R38" s="96"/>
      <c r="S38" s="96"/>
      <c r="T38" s="96"/>
      <c r="U38" s="96"/>
      <c r="V38" s="98"/>
      <c r="W38" s="98"/>
      <c r="X38" s="110"/>
      <c r="Y38" s="110"/>
      <c r="Z38" s="110"/>
      <c r="AA38" s="110"/>
      <c r="AB38" s="110"/>
      <c r="AC38" s="110"/>
      <c r="AD38" s="110"/>
      <c r="AE38" s="110"/>
      <c r="AF38" s="110"/>
      <c r="AG38" s="110"/>
      <c r="AH38" s="110"/>
      <c r="AI38" s="97"/>
      <c r="AJ38" s="97"/>
      <c r="AK38" s="97"/>
      <c r="AL38" s="97"/>
      <c r="AM38" s="97"/>
      <c r="AN38" s="97"/>
      <c r="AO38" s="97"/>
      <c r="AP38" s="97"/>
      <c r="AQ38" s="97"/>
      <c r="AR38" s="97"/>
      <c r="AS38" s="97"/>
      <c r="AT38" s="97"/>
      <c r="AU38" s="97"/>
      <c r="AV38" s="97"/>
      <c r="AW38" s="97"/>
      <c r="AX38" s="97"/>
      <c r="AY38" s="96"/>
      <c r="AZ38" s="96"/>
      <c r="BA38" s="96"/>
      <c r="BB38" s="96"/>
      <c r="BC38" s="96"/>
      <c r="BD38" s="96"/>
      <c r="BE38" s="96"/>
      <c r="BF38" s="96"/>
      <c r="BG38" s="98"/>
      <c r="BH38" s="98"/>
      <c r="BI38" s="98"/>
      <c r="BJ38" s="97"/>
      <c r="BK38" s="97"/>
    </row>
    <row r="39" spans="1:63" ht="32.25" customHeight="1" x14ac:dyDescent="0.3">
      <c r="A39" s="55">
        <f>A38+1</f>
        <v>17</v>
      </c>
      <c r="B39" s="10" t="s">
        <v>234</v>
      </c>
      <c r="C39" s="13" t="s">
        <v>15</v>
      </c>
      <c r="D39" s="91">
        <v>60</v>
      </c>
      <c r="E39" s="97"/>
      <c r="F39" s="97"/>
      <c r="G39" s="97"/>
      <c r="H39" s="97"/>
      <c r="I39" s="97"/>
      <c r="J39" s="97"/>
      <c r="K39" s="97"/>
      <c r="L39" s="97"/>
      <c r="M39" s="97"/>
      <c r="N39" s="96"/>
      <c r="O39" s="96"/>
      <c r="P39" s="96"/>
      <c r="Q39" s="96"/>
      <c r="R39" s="98"/>
      <c r="S39" s="98"/>
      <c r="T39" s="98"/>
      <c r="U39" s="98"/>
      <c r="V39" s="98"/>
      <c r="W39" s="98"/>
      <c r="X39" s="110"/>
      <c r="Y39" s="110"/>
      <c r="Z39" s="110"/>
      <c r="AA39" s="110"/>
      <c r="AB39" s="110"/>
      <c r="AC39" s="110"/>
      <c r="AD39" s="110"/>
      <c r="AE39" s="110"/>
      <c r="AF39" s="110"/>
      <c r="AG39" s="110"/>
      <c r="AH39" s="110"/>
      <c r="AI39" s="97"/>
      <c r="AJ39" s="97"/>
      <c r="AK39" s="97"/>
      <c r="AL39" s="97"/>
      <c r="AM39" s="97"/>
      <c r="AN39" s="97"/>
      <c r="AO39" s="97"/>
      <c r="AP39" s="97"/>
      <c r="AQ39" s="97"/>
      <c r="AR39" s="97"/>
      <c r="AS39" s="97"/>
      <c r="AT39" s="97"/>
      <c r="AU39" s="97"/>
      <c r="AV39" s="97"/>
      <c r="AW39" s="97"/>
      <c r="AX39" s="97"/>
      <c r="AY39" s="96"/>
      <c r="AZ39" s="96"/>
      <c r="BA39" s="96"/>
      <c r="BB39" s="96"/>
      <c r="BC39" s="98"/>
      <c r="BD39" s="98"/>
      <c r="BE39" s="98"/>
      <c r="BF39" s="98"/>
      <c r="BG39" s="98"/>
      <c r="BH39" s="98"/>
      <c r="BI39" s="98"/>
      <c r="BJ39" s="97"/>
      <c r="BK39" s="97"/>
    </row>
    <row r="40" spans="1:63" ht="18" customHeight="1" x14ac:dyDescent="0.3">
      <c r="A40" s="55" t="s">
        <v>284</v>
      </c>
      <c r="B40" s="10" t="s">
        <v>285</v>
      </c>
      <c r="C40" s="13"/>
      <c r="D40" s="109"/>
      <c r="E40" s="97"/>
      <c r="F40" s="97"/>
      <c r="G40" s="97"/>
      <c r="H40" s="97"/>
      <c r="I40" s="97"/>
      <c r="J40" s="97"/>
      <c r="K40" s="97"/>
      <c r="L40" s="97"/>
      <c r="M40" s="97"/>
      <c r="N40" s="96"/>
      <c r="O40" s="96"/>
      <c r="P40" s="96"/>
      <c r="Q40" s="96"/>
      <c r="R40" s="110"/>
      <c r="S40" s="110"/>
      <c r="T40" s="110"/>
      <c r="U40" s="110"/>
      <c r="V40" s="110"/>
      <c r="W40" s="110"/>
      <c r="X40" s="110"/>
      <c r="Y40" s="110"/>
      <c r="Z40" s="110"/>
      <c r="AA40" s="110"/>
      <c r="AB40" s="110"/>
      <c r="AC40" s="110"/>
      <c r="AD40" s="110"/>
      <c r="AE40" s="110"/>
      <c r="AF40" s="110"/>
      <c r="AG40" s="110"/>
      <c r="AH40" s="110"/>
      <c r="AI40" s="97"/>
      <c r="AJ40" s="97"/>
      <c r="AK40" s="97"/>
      <c r="AL40" s="97"/>
      <c r="AM40" s="97"/>
      <c r="AN40" s="97"/>
      <c r="AO40" s="97"/>
      <c r="AP40" s="97"/>
      <c r="AQ40" s="97"/>
      <c r="AR40" s="97"/>
      <c r="AS40" s="97"/>
      <c r="AT40" s="97"/>
      <c r="AU40" s="97"/>
      <c r="AV40" s="97"/>
      <c r="AW40" s="97"/>
      <c r="AX40" s="97"/>
      <c r="AY40" s="96"/>
      <c r="AZ40" s="98"/>
      <c r="BA40" s="98"/>
      <c r="BB40" s="98"/>
      <c r="BC40" s="98"/>
      <c r="BD40" s="98"/>
      <c r="BE40" s="98"/>
      <c r="BF40" s="98"/>
      <c r="BG40" s="98"/>
      <c r="BH40" s="97"/>
      <c r="BI40" s="97"/>
      <c r="BJ40" s="97"/>
      <c r="BK40" s="97"/>
    </row>
    <row r="41" spans="1:63" ht="20.25" customHeight="1" x14ac:dyDescent="0.3">
      <c r="A41" s="129" t="s">
        <v>269</v>
      </c>
      <c r="B41" s="130"/>
      <c r="C41" s="130"/>
      <c r="D41" s="130"/>
      <c r="E41" s="130"/>
      <c r="F41" s="130"/>
      <c r="G41" s="130"/>
      <c r="H41" s="130"/>
      <c r="I41" s="130"/>
      <c r="J41" s="130"/>
      <c r="K41" s="130"/>
      <c r="L41" s="130"/>
      <c r="M41" s="130"/>
      <c r="N41" s="130"/>
      <c r="O41" s="130"/>
      <c r="P41" s="130"/>
      <c r="Q41" s="130"/>
      <c r="R41" s="130"/>
      <c r="S41" s="130"/>
      <c r="T41" s="130"/>
      <c r="U41" s="130"/>
      <c r="V41" s="130"/>
      <c r="W41" s="130"/>
      <c r="X41" s="130"/>
      <c r="Y41" s="130"/>
      <c r="Z41" s="130"/>
      <c r="AA41" s="130"/>
      <c r="AB41" s="130"/>
      <c r="AC41" s="130"/>
      <c r="AD41" s="130"/>
      <c r="AE41" s="130"/>
      <c r="AF41" s="130"/>
      <c r="AG41" s="130"/>
      <c r="AH41" s="130"/>
      <c r="AI41" s="130"/>
      <c r="AJ41" s="130"/>
      <c r="AK41" s="130"/>
      <c r="AL41" s="130"/>
      <c r="AM41" s="130"/>
      <c r="AN41" s="130"/>
      <c r="AO41" s="130"/>
      <c r="AP41" s="130"/>
      <c r="AQ41" s="130"/>
      <c r="AR41" s="130"/>
      <c r="AS41" s="130"/>
      <c r="AT41" s="130"/>
      <c r="AU41" s="130"/>
      <c r="AV41" s="130"/>
      <c r="AW41" s="130"/>
      <c r="AX41" s="130"/>
      <c r="AY41" s="130"/>
      <c r="AZ41" s="130"/>
      <c r="BA41" s="130"/>
      <c r="BB41" s="130"/>
      <c r="BC41" s="130"/>
      <c r="BD41" s="130"/>
      <c r="BE41" s="130"/>
      <c r="BF41" s="130"/>
      <c r="BG41" s="130"/>
      <c r="BH41" s="130"/>
      <c r="BI41" s="130"/>
      <c r="BJ41" s="130"/>
      <c r="BK41" s="141"/>
    </row>
    <row r="42" spans="1:63" ht="22.5" customHeight="1" x14ac:dyDescent="0.3">
      <c r="A42" s="89">
        <v>19</v>
      </c>
      <c r="B42" s="10" t="s">
        <v>235</v>
      </c>
      <c r="C42" s="13" t="s">
        <v>7</v>
      </c>
      <c r="D42" s="91">
        <v>17.079999999999998</v>
      </c>
      <c r="E42" s="98"/>
      <c r="F42" s="98"/>
      <c r="G42" s="96"/>
      <c r="H42" s="96"/>
      <c r="I42" s="96"/>
      <c r="J42" s="96"/>
      <c r="K42" s="96"/>
      <c r="L42" s="96"/>
      <c r="M42" s="96"/>
      <c r="N42" s="96"/>
      <c r="O42" s="96"/>
      <c r="P42" s="96"/>
      <c r="Q42" s="96"/>
      <c r="R42" s="96"/>
      <c r="S42" s="96"/>
      <c r="T42" s="97"/>
      <c r="U42" s="97"/>
      <c r="V42" s="97"/>
      <c r="W42" s="97"/>
      <c r="X42" s="97"/>
      <c r="Y42" s="97"/>
      <c r="Z42" s="97"/>
      <c r="AA42" s="97"/>
      <c r="AB42" s="97"/>
      <c r="AC42" s="97"/>
      <c r="AD42" s="97"/>
      <c r="AE42" s="97"/>
      <c r="AF42" s="96"/>
      <c r="AG42" s="96"/>
      <c r="AH42" s="96"/>
      <c r="AI42" s="96"/>
      <c r="AJ42" s="96"/>
      <c r="AK42" s="96"/>
      <c r="AL42" s="96"/>
      <c r="AM42" s="96"/>
      <c r="AN42" s="96"/>
      <c r="AO42" s="96"/>
      <c r="AP42" s="96"/>
      <c r="AQ42" s="96"/>
      <c r="AR42" s="96"/>
      <c r="AS42" s="96"/>
      <c r="AT42" s="96"/>
      <c r="AU42" s="96"/>
      <c r="AV42" s="96"/>
      <c r="AW42" s="96"/>
      <c r="AX42" s="96"/>
      <c r="AY42" s="96"/>
      <c r="AZ42" s="96"/>
      <c r="BA42" s="96"/>
      <c r="BB42" s="96"/>
      <c r="BC42" s="96"/>
      <c r="BD42" s="96"/>
      <c r="BE42" s="96"/>
      <c r="BF42" s="96"/>
      <c r="BG42" s="96"/>
      <c r="BH42" s="96"/>
      <c r="BI42" s="96"/>
      <c r="BJ42" s="96"/>
      <c r="BK42" s="96"/>
    </row>
    <row r="43" spans="1:63" ht="18" customHeight="1" x14ac:dyDescent="0.3">
      <c r="A43" s="89">
        <f>A42+1</f>
        <v>20</v>
      </c>
      <c r="B43" s="10" t="s">
        <v>124</v>
      </c>
      <c r="C43" s="13" t="s">
        <v>10</v>
      </c>
      <c r="D43" s="92">
        <v>1</v>
      </c>
      <c r="E43" s="96"/>
      <c r="F43" s="98"/>
      <c r="G43" s="96"/>
      <c r="H43" s="96"/>
      <c r="I43" s="96"/>
      <c r="J43" s="96"/>
      <c r="K43" s="96"/>
      <c r="L43" s="96"/>
      <c r="M43" s="96"/>
      <c r="N43" s="96"/>
      <c r="O43" s="96"/>
      <c r="P43" s="96"/>
      <c r="Q43" s="96"/>
      <c r="R43" s="96"/>
      <c r="S43" s="96"/>
      <c r="T43" s="97"/>
      <c r="U43" s="97"/>
      <c r="V43" s="97"/>
      <c r="W43" s="97"/>
      <c r="X43" s="97"/>
      <c r="Y43" s="97"/>
      <c r="Z43" s="97"/>
      <c r="AA43" s="97"/>
      <c r="AB43" s="97"/>
      <c r="AC43" s="97"/>
      <c r="AD43" s="97"/>
      <c r="AE43" s="97"/>
      <c r="AF43" s="96"/>
      <c r="AG43" s="96"/>
      <c r="AH43" s="96"/>
      <c r="AI43" s="96"/>
      <c r="AJ43" s="96"/>
      <c r="AK43" s="96"/>
      <c r="AL43" s="96"/>
      <c r="AM43" s="96"/>
      <c r="AN43" s="96"/>
      <c r="AO43" s="96"/>
      <c r="AP43" s="96"/>
      <c r="AQ43" s="96"/>
      <c r="AR43" s="96"/>
      <c r="AS43" s="96"/>
      <c r="AT43" s="96"/>
      <c r="AU43" s="96"/>
      <c r="AV43" s="96"/>
      <c r="AW43" s="96"/>
      <c r="AX43" s="96"/>
      <c r="AY43" s="96"/>
      <c r="AZ43" s="96"/>
      <c r="BA43" s="96"/>
      <c r="BB43" s="96"/>
      <c r="BC43" s="96"/>
      <c r="BD43" s="96"/>
      <c r="BE43" s="96"/>
      <c r="BF43" s="96"/>
      <c r="BG43" s="96"/>
      <c r="BH43" s="96"/>
      <c r="BI43" s="96"/>
      <c r="BJ43" s="96"/>
      <c r="BK43" s="96"/>
    </row>
    <row r="44" spans="1:63" ht="18" customHeight="1" x14ac:dyDescent="0.3">
      <c r="A44" s="89">
        <f t="shared" ref="A44:A46" si="37">A43+1</f>
        <v>21</v>
      </c>
      <c r="B44" s="10" t="s">
        <v>264</v>
      </c>
      <c r="C44" s="13" t="s">
        <v>10</v>
      </c>
      <c r="D44" s="92">
        <v>126</v>
      </c>
      <c r="E44" s="96"/>
      <c r="F44" s="98"/>
      <c r="G44" s="98"/>
      <c r="H44" s="98"/>
      <c r="I44" s="96"/>
      <c r="J44" s="96"/>
      <c r="K44" s="96"/>
      <c r="L44" s="96"/>
      <c r="M44" s="96"/>
      <c r="N44" s="96"/>
      <c r="O44" s="96"/>
      <c r="P44" s="96"/>
      <c r="Q44" s="96"/>
      <c r="R44" s="96"/>
      <c r="S44" s="96"/>
      <c r="T44" s="97"/>
      <c r="U44" s="97"/>
      <c r="V44" s="97"/>
      <c r="W44" s="97"/>
      <c r="X44" s="97"/>
      <c r="Y44" s="97"/>
      <c r="Z44" s="97"/>
      <c r="AA44" s="97"/>
      <c r="AB44" s="97"/>
      <c r="AC44" s="97"/>
      <c r="AD44" s="97"/>
      <c r="AE44" s="97"/>
      <c r="AF44" s="96"/>
      <c r="AG44" s="96"/>
      <c r="AH44" s="96"/>
      <c r="AI44" s="96"/>
      <c r="AJ44" s="96"/>
      <c r="AK44" s="96"/>
      <c r="AL44" s="96"/>
      <c r="AM44" s="96"/>
      <c r="AN44" s="96"/>
      <c r="AO44" s="96"/>
      <c r="AP44" s="96"/>
      <c r="AQ44" s="96"/>
      <c r="AR44" s="96"/>
      <c r="AS44" s="96"/>
      <c r="AT44" s="96"/>
      <c r="AU44" s="96"/>
      <c r="AV44" s="96"/>
      <c r="AW44" s="96"/>
      <c r="AX44" s="96"/>
      <c r="AY44" s="96"/>
      <c r="AZ44" s="96"/>
      <c r="BA44" s="96"/>
      <c r="BB44" s="96"/>
      <c r="BC44" s="96"/>
      <c r="BD44" s="96"/>
      <c r="BE44" s="96"/>
      <c r="BF44" s="96"/>
      <c r="BG44" s="96"/>
      <c r="BH44" s="96"/>
      <c r="BI44" s="96"/>
      <c r="BJ44" s="96"/>
      <c r="BK44" s="96"/>
    </row>
    <row r="45" spans="1:63" ht="18" customHeight="1" x14ac:dyDescent="0.3">
      <c r="A45" s="89">
        <f t="shared" si="37"/>
        <v>22</v>
      </c>
      <c r="B45" s="10" t="s">
        <v>266</v>
      </c>
      <c r="C45" s="13" t="s">
        <v>10</v>
      </c>
      <c r="D45" s="92">
        <v>63</v>
      </c>
      <c r="E45" s="96"/>
      <c r="F45" s="98"/>
      <c r="G45" s="98"/>
      <c r="H45" s="98"/>
      <c r="I45" s="96"/>
      <c r="J45" s="96"/>
      <c r="K45" s="96"/>
      <c r="L45" s="96"/>
      <c r="M45" s="96"/>
      <c r="N45" s="96"/>
      <c r="O45" s="96"/>
      <c r="P45" s="96"/>
      <c r="Q45" s="96"/>
      <c r="R45" s="96"/>
      <c r="S45" s="96"/>
      <c r="T45" s="97"/>
      <c r="U45" s="97"/>
      <c r="V45" s="97"/>
      <c r="W45" s="97"/>
      <c r="X45" s="97"/>
      <c r="Y45" s="97"/>
      <c r="Z45" s="97"/>
      <c r="AA45" s="97"/>
      <c r="AB45" s="97"/>
      <c r="AC45" s="97"/>
      <c r="AD45" s="97"/>
      <c r="AE45" s="97"/>
      <c r="AF45" s="96"/>
      <c r="AG45" s="96"/>
      <c r="AH45" s="96"/>
      <c r="AI45" s="96"/>
      <c r="AJ45" s="96"/>
      <c r="AK45" s="96"/>
      <c r="AL45" s="96"/>
      <c r="AM45" s="96"/>
      <c r="AN45" s="96"/>
      <c r="AO45" s="96"/>
      <c r="AP45" s="96"/>
      <c r="AQ45" s="96"/>
      <c r="AR45" s="96"/>
      <c r="AS45" s="96"/>
      <c r="AT45" s="96"/>
      <c r="AU45" s="96"/>
      <c r="AV45" s="96"/>
      <c r="AW45" s="96"/>
      <c r="AX45" s="96"/>
      <c r="AY45" s="96"/>
      <c r="AZ45" s="96"/>
      <c r="BA45" s="96"/>
      <c r="BB45" s="96"/>
      <c r="BC45" s="96"/>
      <c r="BD45" s="96"/>
      <c r="BE45" s="96"/>
      <c r="BF45" s="96"/>
      <c r="BG45" s="96"/>
      <c r="BH45" s="96"/>
      <c r="BI45" s="96"/>
      <c r="BJ45" s="96"/>
      <c r="BK45" s="96"/>
    </row>
    <row r="46" spans="1:63" ht="18" customHeight="1" x14ac:dyDescent="0.3">
      <c r="A46" s="89">
        <f t="shared" si="37"/>
        <v>23</v>
      </c>
      <c r="B46" s="10" t="s">
        <v>267</v>
      </c>
      <c r="C46" s="13" t="s">
        <v>10</v>
      </c>
      <c r="D46" s="92">
        <v>63</v>
      </c>
      <c r="E46" s="96"/>
      <c r="F46" s="96"/>
      <c r="G46" s="96"/>
      <c r="H46" s="98"/>
      <c r="I46" s="98"/>
      <c r="J46" s="98"/>
      <c r="K46" s="98"/>
      <c r="L46" s="96"/>
      <c r="M46" s="96"/>
      <c r="N46" s="96"/>
      <c r="O46" s="96"/>
      <c r="P46" s="96"/>
      <c r="Q46" s="96"/>
      <c r="R46" s="96"/>
      <c r="S46" s="96"/>
      <c r="T46" s="97"/>
      <c r="U46" s="97"/>
      <c r="V46" s="97"/>
      <c r="W46" s="97"/>
      <c r="X46" s="97"/>
      <c r="Y46" s="97"/>
      <c r="Z46" s="97"/>
      <c r="AA46" s="97"/>
      <c r="AB46" s="97"/>
      <c r="AC46" s="97"/>
      <c r="AD46" s="97"/>
      <c r="AE46" s="97"/>
      <c r="AF46" s="96"/>
      <c r="AG46" s="96"/>
      <c r="AH46" s="96"/>
      <c r="AI46" s="96"/>
      <c r="AJ46" s="96"/>
      <c r="AK46" s="96"/>
      <c r="AL46" s="96"/>
      <c r="AM46" s="96"/>
      <c r="AN46" s="96"/>
      <c r="AO46" s="96"/>
      <c r="AP46" s="96"/>
      <c r="AQ46" s="96"/>
      <c r="AR46" s="96"/>
      <c r="AS46" s="96"/>
      <c r="AT46" s="96"/>
      <c r="AU46" s="96"/>
      <c r="AV46" s="96"/>
      <c r="AW46" s="96"/>
      <c r="AX46" s="96"/>
      <c r="AY46" s="96"/>
      <c r="AZ46" s="96"/>
      <c r="BA46" s="96"/>
      <c r="BB46" s="96"/>
      <c r="BC46" s="96"/>
      <c r="BD46" s="96"/>
      <c r="BE46" s="96"/>
      <c r="BF46" s="96"/>
      <c r="BG46" s="96"/>
      <c r="BH46" s="96"/>
      <c r="BI46" s="96"/>
      <c r="BJ46" s="96"/>
      <c r="BK46" s="96"/>
    </row>
    <row r="47" spans="1:63" ht="18" customHeight="1" x14ac:dyDescent="0.3">
      <c r="A47" s="89">
        <f t="shared" ref="A47:A52" si="38">A46+1</f>
        <v>24</v>
      </c>
      <c r="B47" s="10" t="s">
        <v>265</v>
      </c>
      <c r="C47" s="13" t="s">
        <v>10</v>
      </c>
      <c r="D47" s="92">
        <v>63</v>
      </c>
      <c r="E47" s="96"/>
      <c r="F47" s="96"/>
      <c r="G47" s="96"/>
      <c r="H47" s="96"/>
      <c r="I47" s="96"/>
      <c r="J47" s="98"/>
      <c r="K47" s="98"/>
      <c r="L47" s="98"/>
      <c r="M47" s="96"/>
      <c r="N47" s="96"/>
      <c r="O47" s="96"/>
      <c r="P47" s="96"/>
      <c r="Q47" s="96"/>
      <c r="R47" s="96"/>
      <c r="S47" s="96"/>
      <c r="T47" s="97"/>
      <c r="U47" s="97"/>
      <c r="V47" s="97"/>
      <c r="W47" s="97"/>
      <c r="X47" s="97"/>
      <c r="Y47" s="97"/>
      <c r="Z47" s="97"/>
      <c r="AA47" s="97"/>
      <c r="AB47" s="97"/>
      <c r="AC47" s="97"/>
      <c r="AD47" s="97"/>
      <c r="AE47" s="97"/>
      <c r="AF47" s="96"/>
      <c r="AG47" s="96"/>
      <c r="AH47" s="96"/>
      <c r="AI47" s="96"/>
      <c r="AJ47" s="96"/>
      <c r="AK47" s="96"/>
      <c r="AL47" s="96"/>
      <c r="AM47" s="96"/>
      <c r="AN47" s="96"/>
      <c r="AO47" s="96"/>
      <c r="AP47" s="96"/>
      <c r="AQ47" s="96"/>
      <c r="AR47" s="96"/>
      <c r="AS47" s="96"/>
      <c r="AT47" s="96"/>
      <c r="AU47" s="96"/>
      <c r="AV47" s="96"/>
      <c r="AW47" s="96"/>
      <c r="AX47" s="96"/>
      <c r="AY47" s="96"/>
      <c r="AZ47" s="96"/>
      <c r="BA47" s="96"/>
      <c r="BB47" s="96"/>
      <c r="BC47" s="96"/>
      <c r="BD47" s="96"/>
      <c r="BE47" s="96"/>
      <c r="BF47" s="96"/>
      <c r="BG47" s="96"/>
      <c r="BH47" s="96"/>
      <c r="BI47" s="96"/>
      <c r="BJ47" s="96"/>
      <c r="BK47" s="96"/>
    </row>
    <row r="48" spans="1:63" ht="18" customHeight="1" x14ac:dyDescent="0.3">
      <c r="A48" s="89">
        <f t="shared" si="38"/>
        <v>25</v>
      </c>
      <c r="B48" s="10" t="s">
        <v>163</v>
      </c>
      <c r="C48" s="13" t="s">
        <v>10</v>
      </c>
      <c r="D48" s="92">
        <v>2</v>
      </c>
      <c r="E48" s="96"/>
      <c r="F48" s="96"/>
      <c r="G48" s="96"/>
      <c r="H48" s="96"/>
      <c r="I48" s="96"/>
      <c r="J48" s="98"/>
      <c r="K48" s="98"/>
      <c r="L48" s="96"/>
      <c r="M48" s="96"/>
      <c r="N48" s="96"/>
      <c r="O48" s="96"/>
      <c r="P48" s="96"/>
      <c r="Q48" s="96"/>
      <c r="R48" s="96"/>
      <c r="S48" s="96"/>
      <c r="T48" s="97"/>
      <c r="U48" s="97"/>
      <c r="V48" s="97"/>
      <c r="W48" s="97"/>
      <c r="X48" s="97"/>
      <c r="Y48" s="97"/>
      <c r="Z48" s="97"/>
      <c r="AA48" s="97"/>
      <c r="AB48" s="97"/>
      <c r="AC48" s="97"/>
      <c r="AD48" s="97"/>
      <c r="AE48" s="97"/>
      <c r="AF48" s="96"/>
      <c r="AG48" s="96"/>
      <c r="AH48" s="96"/>
      <c r="AI48" s="96"/>
      <c r="AJ48" s="96"/>
      <c r="AK48" s="96"/>
      <c r="AL48" s="96"/>
      <c r="AM48" s="96"/>
      <c r="AN48" s="96"/>
      <c r="AO48" s="96"/>
      <c r="AP48" s="96"/>
      <c r="AQ48" s="96"/>
      <c r="AR48" s="96"/>
      <c r="AS48" s="96"/>
      <c r="AT48" s="96"/>
      <c r="AU48" s="96"/>
      <c r="AV48" s="96"/>
      <c r="AW48" s="96"/>
      <c r="AX48" s="96"/>
      <c r="AY48" s="96"/>
      <c r="AZ48" s="96"/>
      <c r="BA48" s="96"/>
      <c r="BB48" s="96"/>
      <c r="BC48" s="96"/>
      <c r="BD48" s="96"/>
      <c r="BE48" s="96"/>
      <c r="BF48" s="96"/>
      <c r="BG48" s="96"/>
      <c r="BH48" s="96"/>
      <c r="BI48" s="96"/>
      <c r="BJ48" s="96"/>
      <c r="BK48" s="96"/>
    </row>
    <row r="49" spans="1:63" ht="18" customHeight="1" x14ac:dyDescent="0.3">
      <c r="A49" s="89">
        <f t="shared" si="38"/>
        <v>26</v>
      </c>
      <c r="B49" s="10" t="s">
        <v>263</v>
      </c>
      <c r="C49" s="13" t="s">
        <v>10</v>
      </c>
      <c r="D49" s="92">
        <v>1</v>
      </c>
      <c r="E49" s="96"/>
      <c r="F49" s="96"/>
      <c r="G49" s="96"/>
      <c r="H49" s="96"/>
      <c r="I49" s="96"/>
      <c r="J49" s="96"/>
      <c r="K49" s="96"/>
      <c r="L49" s="98"/>
      <c r="M49" s="96"/>
      <c r="N49" s="96"/>
      <c r="O49" s="96"/>
      <c r="P49" s="96"/>
      <c r="Q49" s="96"/>
      <c r="R49" s="96"/>
      <c r="S49" s="96"/>
      <c r="T49" s="97"/>
      <c r="U49" s="97"/>
      <c r="V49" s="97"/>
      <c r="W49" s="97"/>
      <c r="X49" s="97"/>
      <c r="Y49" s="97"/>
      <c r="Z49" s="97"/>
      <c r="AA49" s="97"/>
      <c r="AB49" s="97"/>
      <c r="AC49" s="97"/>
      <c r="AD49" s="97"/>
      <c r="AE49" s="97"/>
      <c r="AF49" s="96"/>
      <c r="AG49" s="96"/>
      <c r="AH49" s="96"/>
      <c r="AI49" s="96"/>
      <c r="AJ49" s="96"/>
      <c r="AK49" s="96"/>
      <c r="AL49" s="96"/>
      <c r="AM49" s="96"/>
      <c r="AN49" s="96"/>
      <c r="AO49" s="96"/>
      <c r="AP49" s="96"/>
      <c r="AQ49" s="96"/>
      <c r="AR49" s="96"/>
      <c r="AS49" s="96"/>
      <c r="AT49" s="96"/>
      <c r="AU49" s="96"/>
      <c r="AV49" s="96"/>
      <c r="AW49" s="96"/>
      <c r="AX49" s="96"/>
      <c r="AY49" s="96"/>
      <c r="AZ49" s="96"/>
      <c r="BA49" s="96"/>
      <c r="BB49" s="96"/>
      <c r="BC49" s="96"/>
      <c r="BD49" s="96"/>
      <c r="BE49" s="96"/>
      <c r="BF49" s="96"/>
      <c r="BG49" s="96"/>
      <c r="BH49" s="96"/>
      <c r="BI49" s="96"/>
      <c r="BJ49" s="96"/>
      <c r="BK49" s="96"/>
    </row>
    <row r="50" spans="1:63" ht="18" customHeight="1" x14ac:dyDescent="0.3">
      <c r="A50" s="88">
        <f t="shared" si="38"/>
        <v>27</v>
      </c>
      <c r="B50" s="10" t="s">
        <v>236</v>
      </c>
      <c r="C50" s="13" t="s">
        <v>7</v>
      </c>
      <c r="D50" s="91">
        <v>16.43</v>
      </c>
      <c r="E50" s="96"/>
      <c r="F50" s="96"/>
      <c r="G50" s="96"/>
      <c r="H50" s="96"/>
      <c r="I50" s="96"/>
      <c r="J50" s="96"/>
      <c r="K50" s="96"/>
      <c r="L50" s="98"/>
      <c r="M50" s="98"/>
      <c r="N50" s="96"/>
      <c r="O50" s="96"/>
      <c r="P50" s="96"/>
      <c r="Q50" s="96"/>
      <c r="R50" s="96"/>
      <c r="S50" s="96"/>
      <c r="T50" s="97"/>
      <c r="U50" s="97"/>
      <c r="V50" s="97"/>
      <c r="W50" s="97"/>
      <c r="X50" s="97"/>
      <c r="Y50" s="97"/>
      <c r="Z50" s="97"/>
      <c r="AA50" s="97"/>
      <c r="AB50" s="97"/>
      <c r="AC50" s="97"/>
      <c r="AD50" s="97"/>
      <c r="AE50" s="97"/>
      <c r="AF50" s="96"/>
      <c r="AG50" s="96"/>
      <c r="AH50" s="96"/>
      <c r="AI50" s="96"/>
      <c r="AJ50" s="96"/>
      <c r="AK50" s="96"/>
      <c r="AL50" s="96"/>
      <c r="AM50" s="96"/>
      <c r="AN50" s="96"/>
      <c r="AO50" s="96"/>
      <c r="AP50" s="96"/>
      <c r="AQ50" s="96"/>
      <c r="AR50" s="96"/>
      <c r="AS50" s="96"/>
      <c r="AT50" s="96"/>
      <c r="AU50" s="96"/>
      <c r="AV50" s="96"/>
      <c r="AW50" s="96"/>
      <c r="AX50" s="96"/>
      <c r="AY50" s="96"/>
      <c r="AZ50" s="96"/>
      <c r="BA50" s="96"/>
      <c r="BB50" s="96"/>
      <c r="BC50" s="96"/>
      <c r="BD50" s="96"/>
      <c r="BE50" s="96"/>
      <c r="BF50" s="96"/>
      <c r="BG50" s="96"/>
      <c r="BH50" s="96"/>
      <c r="BI50" s="96"/>
      <c r="BJ50" s="96"/>
      <c r="BK50" s="96"/>
    </row>
    <row r="51" spans="1:63" ht="18" customHeight="1" x14ac:dyDescent="0.3">
      <c r="A51" s="88">
        <f t="shared" si="38"/>
        <v>28</v>
      </c>
      <c r="B51" s="10" t="s">
        <v>237</v>
      </c>
      <c r="C51" s="13" t="s">
        <v>7</v>
      </c>
      <c r="D51" s="91">
        <v>3.3</v>
      </c>
      <c r="E51" s="96"/>
      <c r="F51" s="96"/>
      <c r="G51" s="96"/>
      <c r="H51" s="96"/>
      <c r="I51" s="96"/>
      <c r="J51" s="96"/>
      <c r="K51" s="96"/>
      <c r="L51" s="98"/>
      <c r="M51" s="98"/>
      <c r="N51" s="98"/>
      <c r="O51" s="98"/>
      <c r="P51" s="96"/>
      <c r="Q51" s="96"/>
      <c r="R51" s="96"/>
      <c r="S51" s="96"/>
      <c r="T51" s="97"/>
      <c r="U51" s="97"/>
      <c r="V51" s="97"/>
      <c r="W51" s="97"/>
      <c r="X51" s="97"/>
      <c r="Y51" s="97"/>
      <c r="Z51" s="97"/>
      <c r="AA51" s="97"/>
      <c r="AB51" s="97"/>
      <c r="AC51" s="97"/>
      <c r="AD51" s="97"/>
      <c r="AE51" s="97"/>
      <c r="AF51" s="96"/>
      <c r="AG51" s="96"/>
      <c r="AH51" s="96"/>
      <c r="AI51" s="96"/>
      <c r="AJ51" s="96"/>
      <c r="AK51" s="96"/>
      <c r="AL51" s="96"/>
      <c r="AM51" s="96"/>
      <c r="AN51" s="96"/>
      <c r="AO51" s="96"/>
      <c r="AP51" s="96"/>
      <c r="AQ51" s="96"/>
      <c r="AR51" s="96"/>
      <c r="AS51" s="96"/>
      <c r="AT51" s="96"/>
      <c r="AU51" s="96"/>
      <c r="AV51" s="96"/>
      <c r="AW51" s="96"/>
      <c r="AX51" s="96"/>
      <c r="AY51" s="96"/>
      <c r="AZ51" s="96"/>
      <c r="BA51" s="96"/>
      <c r="BB51" s="96"/>
      <c r="BC51" s="96"/>
      <c r="BD51" s="96"/>
      <c r="BE51" s="96"/>
      <c r="BF51" s="96"/>
      <c r="BG51" s="96"/>
      <c r="BH51" s="96"/>
      <c r="BI51" s="96"/>
      <c r="BJ51" s="96"/>
      <c r="BK51" s="96"/>
    </row>
    <row r="52" spans="1:63" ht="18" customHeight="1" x14ac:dyDescent="0.3">
      <c r="A52" s="89">
        <f t="shared" si="38"/>
        <v>29</v>
      </c>
      <c r="B52" s="10" t="s">
        <v>244</v>
      </c>
      <c r="C52" s="13" t="s">
        <v>15</v>
      </c>
      <c r="D52" s="94">
        <v>6.5860000000000003</v>
      </c>
      <c r="E52" s="96"/>
      <c r="F52" s="96"/>
      <c r="G52" s="96"/>
      <c r="H52" s="98"/>
      <c r="I52" s="98"/>
      <c r="J52" s="98"/>
      <c r="K52" s="98"/>
      <c r="L52" s="98"/>
      <c r="M52" s="98"/>
      <c r="N52" s="98"/>
      <c r="O52" s="98"/>
      <c r="P52" s="96"/>
      <c r="Q52" s="96"/>
      <c r="R52" s="96"/>
      <c r="S52" s="96"/>
      <c r="T52" s="97"/>
      <c r="U52" s="97"/>
      <c r="V52" s="97"/>
      <c r="W52" s="97"/>
      <c r="X52" s="97"/>
      <c r="Y52" s="97"/>
      <c r="Z52" s="97"/>
      <c r="AA52" s="97"/>
      <c r="AB52" s="97"/>
      <c r="AC52" s="97"/>
      <c r="AD52" s="97"/>
      <c r="AE52" s="97"/>
      <c r="AF52" s="96"/>
      <c r="AG52" s="96"/>
      <c r="AH52" s="96"/>
      <c r="AI52" s="96"/>
      <c r="AJ52" s="96"/>
      <c r="AK52" s="96"/>
      <c r="AL52" s="96"/>
      <c r="AM52" s="96"/>
      <c r="AN52" s="96"/>
      <c r="AO52" s="96"/>
      <c r="AP52" s="96"/>
      <c r="AQ52" s="96"/>
      <c r="AR52" s="96"/>
      <c r="AS52" s="96"/>
      <c r="AT52" s="96"/>
      <c r="AU52" s="96"/>
      <c r="AV52" s="96"/>
      <c r="AW52" s="96"/>
      <c r="AX52" s="96"/>
      <c r="AY52" s="96"/>
      <c r="AZ52" s="96"/>
      <c r="BA52" s="96"/>
      <c r="BB52" s="96"/>
      <c r="BC52" s="96"/>
      <c r="BD52" s="96"/>
      <c r="BE52" s="96"/>
      <c r="BF52" s="96"/>
      <c r="BG52" s="96"/>
      <c r="BH52" s="96"/>
      <c r="BI52" s="96"/>
      <c r="BJ52" s="96"/>
      <c r="BK52" s="96"/>
    </row>
    <row r="53" spans="1:63" ht="20.25" customHeight="1" x14ac:dyDescent="0.3">
      <c r="A53" s="129" t="s">
        <v>268</v>
      </c>
      <c r="B53" s="130"/>
      <c r="C53" s="130"/>
      <c r="D53" s="130"/>
      <c r="E53" s="130"/>
      <c r="F53" s="130"/>
      <c r="G53" s="130"/>
      <c r="H53" s="130"/>
      <c r="I53" s="130"/>
      <c r="J53" s="130"/>
      <c r="K53" s="130"/>
      <c r="L53" s="130"/>
      <c r="M53" s="130"/>
      <c r="N53" s="130"/>
      <c r="O53" s="130"/>
      <c r="P53" s="130"/>
      <c r="Q53" s="130"/>
      <c r="R53" s="130"/>
      <c r="S53" s="130"/>
      <c r="T53" s="130"/>
      <c r="U53" s="130"/>
      <c r="V53" s="130"/>
      <c r="W53" s="130"/>
      <c r="X53" s="130"/>
      <c r="Y53" s="130"/>
      <c r="Z53" s="130"/>
      <c r="AA53" s="130"/>
      <c r="AB53" s="130"/>
      <c r="AC53" s="130"/>
      <c r="AD53" s="130"/>
      <c r="AE53" s="130"/>
      <c r="AF53" s="130"/>
      <c r="AG53" s="130"/>
      <c r="AH53" s="130"/>
      <c r="AI53" s="130"/>
      <c r="AJ53" s="130"/>
      <c r="AK53" s="130"/>
      <c r="AL53" s="130"/>
      <c r="AM53" s="130"/>
      <c r="AN53" s="130"/>
      <c r="AO53" s="130"/>
      <c r="AP53" s="130"/>
      <c r="AQ53" s="130"/>
      <c r="AR53" s="130"/>
      <c r="AS53" s="130"/>
      <c r="AT53" s="130"/>
      <c r="AU53" s="130"/>
      <c r="AV53" s="130"/>
      <c r="AW53" s="130"/>
      <c r="AX53" s="130"/>
      <c r="AY53" s="130"/>
      <c r="AZ53" s="130"/>
      <c r="BA53" s="130"/>
      <c r="BB53" s="130"/>
      <c r="BC53" s="130"/>
      <c r="BD53" s="130"/>
      <c r="BE53" s="130"/>
      <c r="BF53" s="130"/>
      <c r="BG53" s="130"/>
      <c r="BH53" s="130"/>
      <c r="BI53" s="130"/>
      <c r="BJ53" s="130"/>
      <c r="BK53" s="141"/>
    </row>
    <row r="54" spans="1:63" ht="22.5" customHeight="1" x14ac:dyDescent="0.3">
      <c r="A54" s="89">
        <f>A52+1</f>
        <v>30</v>
      </c>
      <c r="B54" s="10" t="s">
        <v>235</v>
      </c>
      <c r="C54" s="13" t="s">
        <v>7</v>
      </c>
      <c r="D54" s="91">
        <v>16.62</v>
      </c>
      <c r="E54" s="98"/>
      <c r="F54" s="98"/>
      <c r="G54" s="96"/>
      <c r="H54" s="96"/>
      <c r="I54" s="96"/>
      <c r="J54" s="96"/>
      <c r="K54" s="96"/>
      <c r="L54" s="96"/>
      <c r="M54" s="96"/>
      <c r="N54" s="96"/>
      <c r="O54" s="96"/>
      <c r="P54" s="96"/>
      <c r="Q54" s="96"/>
      <c r="R54" s="96"/>
      <c r="S54" s="96"/>
      <c r="T54" s="96"/>
      <c r="U54" s="96"/>
      <c r="V54" s="96"/>
      <c r="W54" s="96"/>
      <c r="X54" s="96"/>
      <c r="Y54" s="96"/>
      <c r="Z54" s="96"/>
      <c r="AA54" s="96"/>
      <c r="AB54" s="96"/>
      <c r="AC54" s="96"/>
      <c r="AD54" s="96"/>
      <c r="AE54" s="96"/>
      <c r="AF54" s="96"/>
      <c r="AG54" s="96"/>
      <c r="AH54" s="96"/>
      <c r="AI54" s="96"/>
      <c r="AJ54" s="97"/>
      <c r="AK54" s="97"/>
      <c r="AL54" s="97"/>
      <c r="AM54" s="97"/>
      <c r="AN54" s="97"/>
      <c r="AO54" s="97"/>
      <c r="AP54" s="97"/>
      <c r="AQ54" s="97"/>
      <c r="AR54" s="97"/>
      <c r="AS54" s="97"/>
      <c r="AT54" s="97"/>
      <c r="AU54" s="97"/>
      <c r="AV54" s="97"/>
      <c r="AW54" s="97"/>
      <c r="AX54" s="97"/>
      <c r="AY54" s="97"/>
      <c r="AZ54" s="97"/>
      <c r="BA54" s="97"/>
      <c r="BB54" s="97"/>
      <c r="BC54" s="97"/>
      <c r="BD54" s="97"/>
      <c r="BE54" s="97"/>
      <c r="BF54" s="97"/>
      <c r="BG54" s="97"/>
      <c r="BH54" s="97"/>
      <c r="BI54" s="97"/>
      <c r="BJ54" s="97"/>
      <c r="BK54" s="97"/>
    </row>
    <row r="55" spans="1:63" ht="18" customHeight="1" x14ac:dyDescent="0.3">
      <c r="A55" s="89">
        <f>A54+1</f>
        <v>31</v>
      </c>
      <c r="B55" s="10" t="s">
        <v>124</v>
      </c>
      <c r="C55" s="13" t="s">
        <v>10</v>
      </c>
      <c r="D55" s="92">
        <v>1</v>
      </c>
      <c r="E55" s="98"/>
      <c r="F55" s="98"/>
      <c r="G55" s="96"/>
      <c r="H55" s="96"/>
      <c r="I55" s="96"/>
      <c r="J55" s="96"/>
      <c r="K55" s="96"/>
      <c r="L55" s="96"/>
      <c r="M55" s="96"/>
      <c r="N55" s="96"/>
      <c r="O55" s="96"/>
      <c r="P55" s="96"/>
      <c r="Q55" s="96"/>
      <c r="R55" s="96"/>
      <c r="S55" s="96"/>
      <c r="T55" s="96"/>
      <c r="U55" s="96"/>
      <c r="V55" s="96"/>
      <c r="W55" s="96"/>
      <c r="X55" s="96"/>
      <c r="Y55" s="96"/>
      <c r="Z55" s="96"/>
      <c r="AA55" s="96"/>
      <c r="AB55" s="96"/>
      <c r="AC55" s="96"/>
      <c r="AD55" s="96"/>
      <c r="AE55" s="96"/>
      <c r="AF55" s="96"/>
      <c r="AG55" s="96"/>
      <c r="AH55" s="96"/>
      <c r="AI55" s="96"/>
      <c r="AJ55" s="97"/>
      <c r="AK55" s="97"/>
      <c r="AL55" s="97"/>
      <c r="AM55" s="97"/>
      <c r="AN55" s="97"/>
      <c r="AO55" s="97"/>
      <c r="AP55" s="97"/>
      <c r="AQ55" s="97"/>
      <c r="AR55" s="97"/>
      <c r="AS55" s="97"/>
      <c r="AT55" s="97"/>
      <c r="AU55" s="97"/>
      <c r="AV55" s="97"/>
      <c r="AW55" s="97"/>
      <c r="AX55" s="97"/>
      <c r="AY55" s="97"/>
      <c r="AZ55" s="97"/>
      <c r="BA55" s="97"/>
      <c r="BB55" s="97"/>
      <c r="BC55" s="97"/>
      <c r="BD55" s="97"/>
      <c r="BE55" s="97"/>
      <c r="BF55" s="97"/>
      <c r="BG55" s="97"/>
      <c r="BH55" s="97"/>
      <c r="BI55" s="97"/>
      <c r="BJ55" s="97"/>
      <c r="BK55" s="97"/>
    </row>
    <row r="56" spans="1:63" ht="18" customHeight="1" x14ac:dyDescent="0.3">
      <c r="A56" s="89">
        <f t="shared" ref="A56:A57" si="39">A55+1</f>
        <v>32</v>
      </c>
      <c r="B56" s="10" t="s">
        <v>254</v>
      </c>
      <c r="C56" s="13" t="s">
        <v>10</v>
      </c>
      <c r="D56" s="92">
        <v>96</v>
      </c>
      <c r="E56" s="98"/>
      <c r="F56" s="98"/>
      <c r="G56" s="98"/>
      <c r="H56" s="98"/>
      <c r="I56" s="96"/>
      <c r="J56" s="96"/>
      <c r="K56" s="96"/>
      <c r="L56" s="96"/>
      <c r="M56" s="96"/>
      <c r="N56" s="96"/>
      <c r="O56" s="96"/>
      <c r="P56" s="96"/>
      <c r="Q56" s="96"/>
      <c r="R56" s="96"/>
      <c r="S56" s="96"/>
      <c r="T56" s="96"/>
      <c r="U56" s="96"/>
      <c r="V56" s="96"/>
      <c r="W56" s="96"/>
      <c r="X56" s="96"/>
      <c r="Y56" s="96"/>
      <c r="Z56" s="96"/>
      <c r="AA56" s="96"/>
      <c r="AB56" s="96"/>
      <c r="AC56" s="96"/>
      <c r="AD56" s="96"/>
      <c r="AE56" s="96"/>
      <c r="AF56" s="96"/>
      <c r="AG56" s="96"/>
      <c r="AH56" s="96"/>
      <c r="AI56" s="96"/>
      <c r="AJ56" s="97"/>
      <c r="AK56" s="97"/>
      <c r="AL56" s="97"/>
      <c r="AM56" s="97"/>
      <c r="AN56" s="97"/>
      <c r="AO56" s="97"/>
      <c r="AP56" s="97"/>
      <c r="AQ56" s="97"/>
      <c r="AR56" s="97"/>
      <c r="AS56" s="97"/>
      <c r="AT56" s="97"/>
      <c r="AU56" s="97"/>
      <c r="AV56" s="97"/>
      <c r="AW56" s="97"/>
      <c r="AX56" s="97"/>
      <c r="AY56" s="97"/>
      <c r="AZ56" s="97"/>
      <c r="BA56" s="97"/>
      <c r="BB56" s="97"/>
      <c r="BC56" s="97"/>
      <c r="BD56" s="97"/>
      <c r="BE56" s="97"/>
      <c r="BF56" s="97"/>
      <c r="BG56" s="97"/>
      <c r="BH56" s="97"/>
      <c r="BI56" s="97"/>
      <c r="BJ56" s="97"/>
      <c r="BK56" s="97"/>
    </row>
    <row r="57" spans="1:63" ht="18" customHeight="1" x14ac:dyDescent="0.3">
      <c r="A57" s="89">
        <f t="shared" si="39"/>
        <v>33</v>
      </c>
      <c r="B57" s="10" t="s">
        <v>266</v>
      </c>
      <c r="C57" s="13" t="s">
        <v>10</v>
      </c>
      <c r="D57" s="92">
        <v>18</v>
      </c>
      <c r="E57" s="98"/>
      <c r="F57" s="98"/>
      <c r="G57" s="98"/>
      <c r="H57" s="98"/>
      <c r="I57" s="96"/>
      <c r="J57" s="96"/>
      <c r="K57" s="96"/>
      <c r="L57" s="96"/>
      <c r="M57" s="96"/>
      <c r="N57" s="96"/>
      <c r="O57" s="96"/>
      <c r="P57" s="96"/>
      <c r="Q57" s="96"/>
      <c r="R57" s="96"/>
      <c r="S57" s="96"/>
      <c r="T57" s="96"/>
      <c r="U57" s="96"/>
      <c r="V57" s="96"/>
      <c r="W57" s="96"/>
      <c r="X57" s="96"/>
      <c r="Y57" s="96"/>
      <c r="Z57" s="96"/>
      <c r="AA57" s="96"/>
      <c r="AB57" s="96"/>
      <c r="AC57" s="96"/>
      <c r="AD57" s="96"/>
      <c r="AE57" s="96"/>
      <c r="AF57" s="96"/>
      <c r="AG57" s="96"/>
      <c r="AH57" s="96"/>
      <c r="AI57" s="96"/>
      <c r="AJ57" s="97"/>
      <c r="AK57" s="97"/>
      <c r="AL57" s="97"/>
      <c r="AM57" s="97"/>
      <c r="AN57" s="97"/>
      <c r="AO57" s="97"/>
      <c r="AP57" s="97"/>
      <c r="AQ57" s="97"/>
      <c r="AR57" s="97"/>
      <c r="AS57" s="97"/>
      <c r="AT57" s="97"/>
      <c r="AU57" s="97"/>
      <c r="AV57" s="97"/>
      <c r="AW57" s="97"/>
      <c r="AX57" s="97"/>
      <c r="AY57" s="97"/>
      <c r="AZ57" s="97"/>
      <c r="BA57" s="97"/>
      <c r="BB57" s="97"/>
      <c r="BC57" s="97"/>
      <c r="BD57" s="97"/>
      <c r="BE57" s="97"/>
      <c r="BF57" s="97"/>
      <c r="BG57" s="97"/>
      <c r="BH57" s="97"/>
      <c r="BI57" s="97"/>
      <c r="BJ57" s="97"/>
      <c r="BK57" s="97"/>
    </row>
    <row r="58" spans="1:63" ht="18" customHeight="1" x14ac:dyDescent="0.3">
      <c r="A58" s="89">
        <f t="shared" ref="A58:A64" si="40">A57+1</f>
        <v>34</v>
      </c>
      <c r="B58" s="10" t="s">
        <v>267</v>
      </c>
      <c r="C58" s="13" t="s">
        <v>10</v>
      </c>
      <c r="D58" s="92">
        <v>63</v>
      </c>
      <c r="E58" s="96"/>
      <c r="F58" s="96"/>
      <c r="G58" s="96"/>
      <c r="H58" s="98"/>
      <c r="I58" s="98"/>
      <c r="J58" s="98"/>
      <c r="K58" s="98"/>
      <c r="L58" s="96"/>
      <c r="M58" s="96"/>
      <c r="N58" s="96"/>
      <c r="O58" s="96"/>
      <c r="P58" s="96"/>
      <c r="Q58" s="96"/>
      <c r="R58" s="96"/>
      <c r="S58" s="96"/>
      <c r="T58" s="96"/>
      <c r="U58" s="96"/>
      <c r="V58" s="96"/>
      <c r="W58" s="96"/>
      <c r="X58" s="96"/>
      <c r="Y58" s="96"/>
      <c r="Z58" s="96"/>
      <c r="AA58" s="96"/>
      <c r="AB58" s="96"/>
      <c r="AC58" s="96"/>
      <c r="AD58" s="96"/>
      <c r="AE58" s="96"/>
      <c r="AF58" s="96"/>
      <c r="AG58" s="96"/>
      <c r="AH58" s="96"/>
      <c r="AI58" s="96"/>
      <c r="AJ58" s="97"/>
      <c r="AK58" s="97"/>
      <c r="AL58" s="97"/>
      <c r="AM58" s="97"/>
      <c r="AN58" s="97"/>
      <c r="AO58" s="97"/>
      <c r="AP58" s="97"/>
      <c r="AQ58" s="97"/>
      <c r="AR58" s="97"/>
      <c r="AS58" s="97"/>
      <c r="AT58" s="97"/>
      <c r="AU58" s="97"/>
      <c r="AV58" s="97"/>
      <c r="AW58" s="97"/>
      <c r="AX58" s="97"/>
      <c r="AY58" s="97"/>
      <c r="AZ58" s="97"/>
      <c r="BA58" s="97"/>
      <c r="BB58" s="97"/>
      <c r="BC58" s="97"/>
      <c r="BD58" s="97"/>
      <c r="BE58" s="97"/>
      <c r="BF58" s="97"/>
      <c r="BG58" s="97"/>
      <c r="BH58" s="97"/>
      <c r="BI58" s="97"/>
      <c r="BJ58" s="97"/>
      <c r="BK58" s="97"/>
    </row>
    <row r="59" spans="1:63" ht="18" customHeight="1" x14ac:dyDescent="0.3">
      <c r="A59" s="89">
        <f t="shared" si="40"/>
        <v>35</v>
      </c>
      <c r="B59" s="10" t="s">
        <v>265</v>
      </c>
      <c r="C59" s="13" t="s">
        <v>10</v>
      </c>
      <c r="D59" s="92">
        <v>63</v>
      </c>
      <c r="E59" s="96"/>
      <c r="F59" s="96"/>
      <c r="G59" s="96"/>
      <c r="H59" s="96"/>
      <c r="I59" s="96"/>
      <c r="J59" s="98"/>
      <c r="K59" s="98"/>
      <c r="L59" s="98"/>
      <c r="M59" s="96"/>
      <c r="N59" s="96"/>
      <c r="O59" s="96"/>
      <c r="P59" s="96"/>
      <c r="Q59" s="96"/>
      <c r="R59" s="96"/>
      <c r="S59" s="96"/>
      <c r="T59" s="96"/>
      <c r="U59" s="96"/>
      <c r="V59" s="96"/>
      <c r="W59" s="96"/>
      <c r="X59" s="96"/>
      <c r="Y59" s="96"/>
      <c r="Z59" s="96"/>
      <c r="AA59" s="96"/>
      <c r="AB59" s="96"/>
      <c r="AC59" s="96"/>
      <c r="AD59" s="96"/>
      <c r="AE59" s="96"/>
      <c r="AF59" s="96"/>
      <c r="AG59" s="96"/>
      <c r="AH59" s="96"/>
      <c r="AI59" s="96"/>
      <c r="AJ59" s="97"/>
      <c r="AK59" s="97"/>
      <c r="AL59" s="97"/>
      <c r="AM59" s="97"/>
      <c r="AN59" s="97"/>
      <c r="AO59" s="97"/>
      <c r="AP59" s="97"/>
      <c r="AQ59" s="97"/>
      <c r="AR59" s="97"/>
      <c r="AS59" s="97"/>
      <c r="AT59" s="97"/>
      <c r="AU59" s="97"/>
      <c r="AV59" s="97"/>
      <c r="AW59" s="97"/>
      <c r="AX59" s="97"/>
      <c r="AY59" s="97"/>
      <c r="AZ59" s="97"/>
      <c r="BA59" s="97"/>
      <c r="BB59" s="97"/>
      <c r="BC59" s="97"/>
      <c r="BD59" s="97"/>
      <c r="BE59" s="97"/>
      <c r="BF59" s="97"/>
      <c r="BG59" s="97"/>
      <c r="BH59" s="97"/>
      <c r="BI59" s="97"/>
      <c r="BJ59" s="97"/>
      <c r="BK59" s="97"/>
    </row>
    <row r="60" spans="1:63" ht="18" customHeight="1" x14ac:dyDescent="0.3">
      <c r="A60" s="89">
        <f t="shared" si="40"/>
        <v>36</v>
      </c>
      <c r="B60" s="10" t="s">
        <v>163</v>
      </c>
      <c r="C60" s="13" t="s">
        <v>10</v>
      </c>
      <c r="D60" s="92">
        <v>2</v>
      </c>
      <c r="E60" s="96"/>
      <c r="F60" s="96"/>
      <c r="G60" s="96"/>
      <c r="H60" s="96"/>
      <c r="I60" s="96"/>
      <c r="J60" s="98"/>
      <c r="K60" s="98"/>
      <c r="L60" s="96"/>
      <c r="M60" s="96"/>
      <c r="N60" s="96"/>
      <c r="O60" s="96"/>
      <c r="P60" s="96"/>
      <c r="Q60" s="96"/>
      <c r="R60" s="96"/>
      <c r="S60" s="96"/>
      <c r="T60" s="96"/>
      <c r="U60" s="96"/>
      <c r="V60" s="96"/>
      <c r="W60" s="96"/>
      <c r="X60" s="96"/>
      <c r="Y60" s="96"/>
      <c r="Z60" s="96"/>
      <c r="AA60" s="96"/>
      <c r="AB60" s="96"/>
      <c r="AC60" s="96"/>
      <c r="AD60" s="96"/>
      <c r="AE60" s="96"/>
      <c r="AF60" s="96"/>
      <c r="AG60" s="96"/>
      <c r="AH60" s="96"/>
      <c r="AI60" s="96"/>
      <c r="AJ60" s="97"/>
      <c r="AK60" s="97"/>
      <c r="AL60" s="97"/>
      <c r="AM60" s="97"/>
      <c r="AN60" s="97"/>
      <c r="AO60" s="97"/>
      <c r="AP60" s="97"/>
      <c r="AQ60" s="97"/>
      <c r="AR60" s="97"/>
      <c r="AS60" s="97"/>
      <c r="AT60" s="97"/>
      <c r="AU60" s="97"/>
      <c r="AV60" s="97"/>
      <c r="AW60" s="97"/>
      <c r="AX60" s="97"/>
      <c r="AY60" s="97"/>
      <c r="AZ60" s="97"/>
      <c r="BA60" s="97"/>
      <c r="BB60" s="97"/>
      <c r="BC60" s="97"/>
      <c r="BD60" s="97"/>
      <c r="BE60" s="97"/>
      <c r="BF60" s="97"/>
      <c r="BG60" s="97"/>
      <c r="BH60" s="97"/>
      <c r="BI60" s="97"/>
      <c r="BJ60" s="97"/>
      <c r="BK60" s="97"/>
    </row>
    <row r="61" spans="1:63" ht="18" customHeight="1" x14ac:dyDescent="0.3">
      <c r="A61" s="89">
        <f t="shared" si="40"/>
        <v>37</v>
      </c>
      <c r="B61" s="10" t="s">
        <v>263</v>
      </c>
      <c r="C61" s="13" t="s">
        <v>10</v>
      </c>
      <c r="D61" s="92">
        <v>1</v>
      </c>
      <c r="E61" s="96"/>
      <c r="F61" s="96"/>
      <c r="G61" s="96"/>
      <c r="H61" s="96"/>
      <c r="I61" s="96"/>
      <c r="J61" s="96"/>
      <c r="K61" s="96"/>
      <c r="L61" s="98"/>
      <c r="M61" s="96"/>
      <c r="N61" s="96"/>
      <c r="O61" s="96"/>
      <c r="P61" s="96"/>
      <c r="Q61" s="96"/>
      <c r="R61" s="96"/>
      <c r="S61" s="96"/>
      <c r="T61" s="96"/>
      <c r="U61" s="96"/>
      <c r="V61" s="96"/>
      <c r="W61" s="96"/>
      <c r="X61" s="96"/>
      <c r="Y61" s="96"/>
      <c r="Z61" s="96"/>
      <c r="AA61" s="96"/>
      <c r="AB61" s="96"/>
      <c r="AC61" s="96"/>
      <c r="AD61" s="96"/>
      <c r="AE61" s="96"/>
      <c r="AF61" s="96"/>
      <c r="AG61" s="96"/>
      <c r="AH61" s="96"/>
      <c r="AI61" s="96"/>
      <c r="AJ61" s="97"/>
      <c r="AK61" s="97"/>
      <c r="AL61" s="97"/>
      <c r="AM61" s="97"/>
      <c r="AN61" s="97"/>
      <c r="AO61" s="97"/>
      <c r="AP61" s="97"/>
      <c r="AQ61" s="97"/>
      <c r="AR61" s="97"/>
      <c r="AS61" s="97"/>
      <c r="AT61" s="97"/>
      <c r="AU61" s="97"/>
      <c r="AV61" s="97"/>
      <c r="AW61" s="97"/>
      <c r="AX61" s="97"/>
      <c r="AY61" s="97"/>
      <c r="AZ61" s="97"/>
      <c r="BA61" s="97"/>
      <c r="BB61" s="97"/>
      <c r="BC61" s="97"/>
      <c r="BD61" s="97"/>
      <c r="BE61" s="97"/>
      <c r="BF61" s="97"/>
      <c r="BG61" s="97"/>
      <c r="BH61" s="97"/>
      <c r="BI61" s="97"/>
      <c r="BJ61" s="97"/>
      <c r="BK61" s="97"/>
    </row>
    <row r="62" spans="1:63" ht="18" customHeight="1" x14ac:dyDescent="0.3">
      <c r="A62" s="88">
        <f t="shared" si="40"/>
        <v>38</v>
      </c>
      <c r="B62" s="10" t="s">
        <v>236</v>
      </c>
      <c r="C62" s="13" t="s">
        <v>7</v>
      </c>
      <c r="D62" s="91">
        <v>16.43</v>
      </c>
      <c r="E62" s="96"/>
      <c r="F62" s="96"/>
      <c r="G62" s="96"/>
      <c r="H62" s="96"/>
      <c r="I62" s="96"/>
      <c r="J62" s="96"/>
      <c r="K62" s="96"/>
      <c r="L62" s="98"/>
      <c r="M62" s="96"/>
      <c r="N62" s="96"/>
      <c r="O62" s="96"/>
      <c r="P62" s="96"/>
      <c r="Q62" s="96"/>
      <c r="R62" s="96"/>
      <c r="S62" s="96"/>
      <c r="T62" s="96"/>
      <c r="U62" s="96"/>
      <c r="V62" s="96"/>
      <c r="W62" s="96"/>
      <c r="X62" s="96"/>
      <c r="Y62" s="96"/>
      <c r="Z62" s="96"/>
      <c r="AA62" s="96"/>
      <c r="AB62" s="96"/>
      <c r="AC62" s="96"/>
      <c r="AD62" s="96"/>
      <c r="AE62" s="96"/>
      <c r="AF62" s="96"/>
      <c r="AG62" s="96"/>
      <c r="AH62" s="96"/>
      <c r="AI62" s="96"/>
      <c r="AJ62" s="97"/>
      <c r="AK62" s="97"/>
      <c r="AL62" s="97"/>
      <c r="AM62" s="97"/>
      <c r="AN62" s="97"/>
      <c r="AO62" s="97"/>
      <c r="AP62" s="97"/>
      <c r="AQ62" s="97"/>
      <c r="AR62" s="97"/>
      <c r="AS62" s="97"/>
      <c r="AT62" s="97"/>
      <c r="AU62" s="97"/>
      <c r="AV62" s="97"/>
      <c r="AW62" s="97"/>
      <c r="AX62" s="97"/>
      <c r="AY62" s="97"/>
      <c r="AZ62" s="97"/>
      <c r="BA62" s="97"/>
      <c r="BB62" s="97"/>
      <c r="BC62" s="97"/>
      <c r="BD62" s="97"/>
      <c r="BE62" s="97"/>
      <c r="BF62" s="97"/>
      <c r="BG62" s="97"/>
      <c r="BH62" s="97"/>
      <c r="BI62" s="97"/>
      <c r="BJ62" s="97"/>
      <c r="BK62" s="97"/>
    </row>
    <row r="63" spans="1:63" ht="18" customHeight="1" x14ac:dyDescent="0.3">
      <c r="A63" s="88">
        <f t="shared" si="40"/>
        <v>39</v>
      </c>
      <c r="B63" s="10" t="s">
        <v>237</v>
      </c>
      <c r="C63" s="13" t="s">
        <v>7</v>
      </c>
      <c r="D63" s="91">
        <v>3.3</v>
      </c>
      <c r="E63" s="96"/>
      <c r="F63" s="96"/>
      <c r="G63" s="96"/>
      <c r="H63" s="96"/>
      <c r="I63" s="96"/>
      <c r="J63" s="96"/>
      <c r="K63" s="96"/>
      <c r="L63" s="98"/>
      <c r="M63" s="98"/>
      <c r="N63" s="98"/>
      <c r="O63" s="97"/>
      <c r="P63" s="97"/>
      <c r="Q63" s="97"/>
      <c r="R63" s="97"/>
      <c r="S63" s="97"/>
      <c r="T63" s="96"/>
      <c r="U63" s="96"/>
      <c r="V63" s="96"/>
      <c r="W63" s="96"/>
      <c r="X63" s="96"/>
      <c r="Y63" s="96"/>
      <c r="Z63" s="96"/>
      <c r="AA63" s="96"/>
      <c r="AB63" s="96"/>
      <c r="AC63" s="96"/>
      <c r="AD63" s="96"/>
      <c r="AE63" s="96"/>
      <c r="AF63" s="96"/>
      <c r="AG63" s="96"/>
      <c r="AH63" s="96"/>
      <c r="AI63" s="96"/>
      <c r="AJ63" s="97"/>
      <c r="AK63" s="97"/>
      <c r="AL63" s="97"/>
      <c r="AM63" s="97"/>
      <c r="AN63" s="97"/>
      <c r="AO63" s="97"/>
      <c r="AP63" s="97"/>
      <c r="AQ63" s="97"/>
      <c r="AR63" s="97"/>
      <c r="AS63" s="97"/>
      <c r="AT63" s="97"/>
      <c r="AU63" s="97"/>
      <c r="AV63" s="97"/>
      <c r="AW63" s="97"/>
      <c r="AX63" s="97"/>
      <c r="AY63" s="97"/>
      <c r="AZ63" s="97"/>
      <c r="BA63" s="97"/>
      <c r="BB63" s="97"/>
      <c r="BC63" s="97"/>
      <c r="BD63" s="97"/>
      <c r="BE63" s="97"/>
      <c r="BF63" s="97"/>
      <c r="BG63" s="97"/>
      <c r="BH63" s="97"/>
      <c r="BI63" s="97"/>
      <c r="BJ63" s="97"/>
      <c r="BK63" s="97"/>
    </row>
    <row r="64" spans="1:63" ht="18" customHeight="1" x14ac:dyDescent="0.3">
      <c r="A64" s="89">
        <f t="shared" si="40"/>
        <v>40</v>
      </c>
      <c r="B64" s="10" t="s">
        <v>244</v>
      </c>
      <c r="C64" s="13" t="s">
        <v>15</v>
      </c>
      <c r="D64" s="94">
        <v>9.61</v>
      </c>
      <c r="E64" s="96"/>
      <c r="F64" s="96"/>
      <c r="G64" s="96"/>
      <c r="H64" s="98"/>
      <c r="I64" s="98"/>
      <c r="J64" s="98"/>
      <c r="K64" s="98"/>
      <c r="L64" s="98"/>
      <c r="M64" s="98"/>
      <c r="N64" s="98"/>
      <c r="O64" s="97"/>
      <c r="P64" s="97"/>
      <c r="Q64" s="97"/>
      <c r="R64" s="97"/>
      <c r="S64" s="97"/>
      <c r="T64" s="96"/>
      <c r="U64" s="96"/>
      <c r="V64" s="96"/>
      <c r="W64" s="96"/>
      <c r="X64" s="96"/>
      <c r="Y64" s="96"/>
      <c r="Z64" s="96"/>
      <c r="AA64" s="96"/>
      <c r="AB64" s="96"/>
      <c r="AC64" s="96"/>
      <c r="AD64" s="96"/>
      <c r="AE64" s="96"/>
      <c r="AF64" s="96"/>
      <c r="AG64" s="96"/>
      <c r="AH64" s="96"/>
      <c r="AI64" s="96"/>
      <c r="AJ64" s="97"/>
      <c r="AK64" s="97"/>
      <c r="AL64" s="97"/>
      <c r="AM64" s="97"/>
      <c r="AN64" s="97"/>
      <c r="AO64" s="97"/>
      <c r="AP64" s="97"/>
      <c r="AQ64" s="97"/>
      <c r="AR64" s="97"/>
      <c r="AS64" s="97"/>
      <c r="AT64" s="97"/>
      <c r="AU64" s="97"/>
      <c r="AV64" s="97"/>
      <c r="AW64" s="97"/>
      <c r="AX64" s="97"/>
      <c r="AY64" s="97"/>
      <c r="AZ64" s="97"/>
      <c r="BA64" s="97"/>
      <c r="BB64" s="97"/>
      <c r="BC64" s="97"/>
      <c r="BD64" s="97"/>
      <c r="BE64" s="97"/>
      <c r="BF64" s="97"/>
      <c r="BG64" s="97"/>
      <c r="BH64" s="97"/>
      <c r="BI64" s="97"/>
      <c r="BJ64" s="97"/>
      <c r="BK64" s="97"/>
    </row>
    <row r="66" spans="1:63" ht="28.8" x14ac:dyDescent="0.3">
      <c r="B66" s="95" t="s">
        <v>276</v>
      </c>
    </row>
    <row r="68" spans="1:63" s="105" customFormat="1" ht="126" customHeight="1" x14ac:dyDescent="0.35">
      <c r="A68" s="104"/>
      <c r="B68" s="140" t="s">
        <v>279</v>
      </c>
      <c r="C68" s="140"/>
      <c r="D68" s="140"/>
      <c r="E68" s="140"/>
      <c r="F68" s="140"/>
      <c r="G68" s="140"/>
      <c r="H68" s="140"/>
      <c r="I68" s="140"/>
      <c r="J68" s="140"/>
      <c r="K68" s="140"/>
      <c r="L68" s="140"/>
      <c r="M68" s="140"/>
      <c r="N68" s="108"/>
      <c r="O68" s="108"/>
      <c r="P68" s="108"/>
      <c r="Q68" s="108"/>
      <c r="R68" s="108"/>
      <c r="S68" s="108"/>
      <c r="T68" s="108"/>
      <c r="U68" s="108"/>
      <c r="V68" s="108"/>
      <c r="W68" s="108"/>
      <c r="X68" s="108"/>
      <c r="Y68" s="108"/>
      <c r="Z68" s="108"/>
      <c r="AA68" s="108"/>
      <c r="AB68" s="108"/>
      <c r="AC68" s="108"/>
      <c r="AD68" s="108"/>
      <c r="AE68" s="108"/>
      <c r="AF68" s="108"/>
      <c r="AG68" s="108"/>
      <c r="AH68" s="108"/>
      <c r="AI68" s="108"/>
      <c r="AJ68" s="108"/>
      <c r="AK68" s="108"/>
      <c r="AL68" s="140" t="s">
        <v>282</v>
      </c>
      <c r="AM68" s="140"/>
      <c r="AN68" s="140"/>
      <c r="AO68" s="140"/>
      <c r="AP68" s="140"/>
      <c r="AQ68" s="140"/>
      <c r="AR68" s="140"/>
      <c r="AS68" s="140"/>
      <c r="AT68" s="140"/>
      <c r="AU68" s="140"/>
      <c r="AV68" s="140"/>
      <c r="AW68" s="140"/>
      <c r="AX68" s="140"/>
      <c r="AY68" s="140"/>
      <c r="AZ68" s="140"/>
      <c r="BA68" s="140"/>
      <c r="BB68" s="140"/>
      <c r="BC68" s="140"/>
      <c r="BD68" s="140"/>
      <c r="BE68" s="140"/>
      <c r="BF68" s="140"/>
      <c r="BG68" s="140"/>
      <c r="BH68" s="140"/>
      <c r="BI68" s="140"/>
      <c r="BJ68" s="140"/>
      <c r="BK68" s="140"/>
    </row>
  </sheetData>
  <mergeCells count="17">
    <mergeCell ref="AL68:BK68"/>
    <mergeCell ref="A53:BK53"/>
    <mergeCell ref="A41:BK41"/>
    <mergeCell ref="A13:BK13"/>
    <mergeCell ref="A12:BK12"/>
    <mergeCell ref="B68:M68"/>
    <mergeCell ref="E8:BK9"/>
    <mergeCell ref="AG10:BK10"/>
    <mergeCell ref="A1:BK1"/>
    <mergeCell ref="A4:BK4"/>
    <mergeCell ref="A5:BK5"/>
    <mergeCell ref="A6:BK6"/>
    <mergeCell ref="A8:A11"/>
    <mergeCell ref="B8:B11"/>
    <mergeCell ref="C8:C11"/>
    <mergeCell ref="D8:D11"/>
    <mergeCell ref="E10:AD10"/>
  </mergeCells>
  <pageMargins left="0.7" right="0.7" top="0.75" bottom="0.75" header="0.3" footer="0.3"/>
  <pageSetup paperSize="9" scale="45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1C95AD-6F07-41A0-A4A5-E5E39B03C695}">
  <dimension ref="A1"/>
  <sheetViews>
    <sheetView topLeftCell="S31" workbookViewId="0">
      <selection activeCell="BE78" sqref="BE78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Свод</vt:lpstr>
      <vt:lpstr>СМР+мат пред </vt:lpstr>
      <vt:lpstr>График</vt:lpstr>
      <vt:lpstr>Лист1</vt:lpstr>
      <vt:lpstr>График!Область_печати</vt:lpstr>
      <vt:lpstr>Свод!Область_печати</vt:lpstr>
      <vt:lpstr>'СМР+мат пред 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Елена Филонова</cp:lastModifiedBy>
  <cp:lastPrinted>2024-11-27T11:52:54Z</cp:lastPrinted>
  <dcterms:created xsi:type="dcterms:W3CDTF">2023-10-31T07:58:42Z</dcterms:created>
  <dcterms:modified xsi:type="dcterms:W3CDTF">2024-11-27T11:55:06Z</dcterms:modified>
</cp:coreProperties>
</file>