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5 КЗ - Ремонт пути № 3\з путь на отправку заказчику\"/>
    </mc:Choice>
  </mc:AlternateContent>
  <xr:revisionPtr revIDLastSave="0" documentId="13_ncr:1_{3FCD19D6-8415-4489-99F2-444AEC72ACBA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'!$A$1:$BZ$30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4" l="1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AG10" i="4" s="1"/>
  <c r="AH10" i="4" s="1"/>
  <c r="AI10" i="4" s="1"/>
  <c r="AJ10" i="4" s="1"/>
  <c r="AK10" i="4" s="1"/>
  <c r="AL10" i="4" s="1"/>
  <c r="AM10" i="4" s="1"/>
  <c r="AN10" i="4" s="1"/>
  <c r="AO10" i="4" s="1"/>
  <c r="AP10" i="4" s="1"/>
  <c r="AQ10" i="4" s="1"/>
  <c r="AR10" i="4" s="1"/>
  <c r="F10" i="4"/>
  <c r="G10" i="4" s="1"/>
  <c r="H10" i="4" s="1"/>
  <c r="I10" i="4" s="1"/>
  <c r="J10" i="4" s="1"/>
  <c r="K10" i="4" s="1"/>
  <c r="L10" i="4" s="1"/>
  <c r="M10" i="4" s="1"/>
  <c r="D17" i="4" l="1"/>
  <c r="D15" i="4"/>
  <c r="D12" i="4"/>
  <c r="D24" i="4" l="1"/>
  <c r="D25" i="4" s="1"/>
  <c r="A13" i="4"/>
  <c r="A14" i="4" s="1"/>
  <c r="A15" i="4" s="1"/>
  <c r="A16" i="4" s="1"/>
  <c r="A17" i="4" s="1"/>
  <c r="A20" i="4"/>
  <c r="A21" i="4" s="1"/>
  <c r="A22" i="4" s="1"/>
  <c r="A24" i="4" s="1"/>
  <c r="A25" i="4" s="1"/>
  <c r="A26" i="4" s="1"/>
  <c r="D16" i="4"/>
  <c r="F8" i="1"/>
  <c r="K8" i="1"/>
  <c r="G8" i="1"/>
  <c r="L8" i="1"/>
  <c r="H80" i="1"/>
  <c r="H69" i="1"/>
  <c r="I69" i="1" s="1"/>
  <c r="H68" i="1"/>
  <c r="I68" i="1"/>
  <c r="K68" i="1" s="1"/>
  <c r="J68" i="1"/>
  <c r="L68" i="1" s="1"/>
  <c r="I117" i="1"/>
  <c r="K117" i="1" s="1"/>
  <c r="I74" i="1"/>
  <c r="J74" i="1" s="1"/>
  <c r="L74" i="1" s="1"/>
  <c r="H67" i="1"/>
  <c r="I67" i="1"/>
  <c r="K67" i="1"/>
  <c r="H66" i="1"/>
  <c r="J67" i="1"/>
  <c r="L67" i="1"/>
  <c r="F116" i="1"/>
  <c r="G116" i="1" s="1"/>
  <c r="L116" i="1" s="1"/>
  <c r="F115" i="1"/>
  <c r="K115" i="1"/>
  <c r="F111" i="1"/>
  <c r="G111" i="1" s="1"/>
  <c r="L111" i="1" s="1"/>
  <c r="K111" i="1"/>
  <c r="F105" i="1"/>
  <c r="K105" i="1"/>
  <c r="F98" i="1"/>
  <c r="K98" i="1"/>
  <c r="F88" i="1"/>
  <c r="G88" i="1" s="1"/>
  <c r="L88" i="1" s="1"/>
  <c r="K88" i="1"/>
  <c r="F78" i="1"/>
  <c r="K78" i="1" s="1"/>
  <c r="G78" i="1"/>
  <c r="L78" i="1" s="1"/>
  <c r="F72" i="1"/>
  <c r="K72" i="1" s="1"/>
  <c r="F63" i="1"/>
  <c r="G63" i="1" s="1"/>
  <c r="L63" i="1" s="1"/>
  <c r="F62" i="1"/>
  <c r="K62" i="1"/>
  <c r="F48" i="1"/>
  <c r="G48" i="1"/>
  <c r="L48" i="1" s="1"/>
  <c r="F44" i="1"/>
  <c r="G44" i="1" s="1"/>
  <c r="L44" i="1" s="1"/>
  <c r="K44" i="1"/>
  <c r="F39" i="1"/>
  <c r="G39" i="1" s="1"/>
  <c r="L39" i="1" s="1"/>
  <c r="K39" i="1"/>
  <c r="F37" i="1"/>
  <c r="K37" i="1" s="1"/>
  <c r="F32" i="1"/>
  <c r="K32" i="1" s="1"/>
  <c r="F25" i="1"/>
  <c r="K25" i="1" s="1"/>
  <c r="F20" i="1"/>
  <c r="K20" i="1" s="1"/>
  <c r="G20" i="1"/>
  <c r="L20" i="1"/>
  <c r="F15" i="1"/>
  <c r="G15" i="1"/>
  <c r="L15" i="1" s="1"/>
  <c r="F9" i="1"/>
  <c r="F123" i="1" s="1"/>
  <c r="G123" i="1" s="1"/>
  <c r="K9" i="1"/>
  <c r="H107" i="1"/>
  <c r="I107" i="1" s="1"/>
  <c r="K116" i="1"/>
  <c r="G115" i="1"/>
  <c r="L115" i="1" s="1"/>
  <c r="G105" i="1"/>
  <c r="L105" i="1" s="1"/>
  <c r="G98" i="1"/>
  <c r="L98" i="1"/>
  <c r="K63" i="1"/>
  <c r="G62" i="1"/>
  <c r="L62" i="1"/>
  <c r="K48" i="1"/>
  <c r="G32" i="1"/>
  <c r="L32" i="1"/>
  <c r="K15" i="1"/>
  <c r="G9" i="1"/>
  <c r="L9" i="1"/>
  <c r="H65" i="1"/>
  <c r="I65" i="1" s="1"/>
  <c r="H113" i="1"/>
  <c r="I113" i="1" s="1"/>
  <c r="I95" i="1"/>
  <c r="J95" i="1"/>
  <c r="L95" i="1" s="1"/>
  <c r="I85" i="1"/>
  <c r="K85" i="1" s="1"/>
  <c r="I54" i="1"/>
  <c r="J54" i="1" s="1"/>
  <c r="L54" i="1" s="1"/>
  <c r="K54" i="1"/>
  <c r="K95" i="1"/>
  <c r="F51" i="1"/>
  <c r="G51" i="1" s="1"/>
  <c r="L51" i="1" s="1"/>
  <c r="K51" i="1"/>
  <c r="F92" i="1"/>
  <c r="G92" i="1" s="1"/>
  <c r="L92" i="1" s="1"/>
  <c r="K92" i="1"/>
  <c r="I93" i="1"/>
  <c r="K93" i="1"/>
  <c r="I83" i="1"/>
  <c r="J83" i="1" s="1"/>
  <c r="L83" i="1" s="1"/>
  <c r="K83" i="1"/>
  <c r="I49" i="1"/>
  <c r="K49" i="1"/>
  <c r="F64" i="1"/>
  <c r="G64" i="1"/>
  <c r="L64" i="1"/>
  <c r="F61" i="1"/>
  <c r="G61" i="1" s="1"/>
  <c r="L61" i="1" s="1"/>
  <c r="K61" i="1"/>
  <c r="F53" i="1"/>
  <c r="K53" i="1" s="1"/>
  <c r="J93" i="1"/>
  <c r="L93" i="1" s="1"/>
  <c r="J49" i="1"/>
  <c r="L49" i="1"/>
  <c r="K64" i="1"/>
  <c r="F82" i="1"/>
  <c r="G82" i="1"/>
  <c r="L82" i="1"/>
  <c r="K82" i="1"/>
  <c r="F50" i="1"/>
  <c r="G50" i="1"/>
  <c r="L50" i="1" s="1"/>
  <c r="F46" i="1"/>
  <c r="K46" i="1" s="1"/>
  <c r="F43" i="1"/>
  <c r="G43" i="1" s="1"/>
  <c r="L43" i="1" s="1"/>
  <c r="K43" i="1"/>
  <c r="F41" i="1"/>
  <c r="G41" i="1"/>
  <c r="L41" i="1" s="1"/>
  <c r="F40" i="1"/>
  <c r="G40" i="1" s="1"/>
  <c r="L40" i="1" s="1"/>
  <c r="K40" i="1"/>
  <c r="F38" i="1"/>
  <c r="G38" i="1" s="1"/>
  <c r="L38" i="1" s="1"/>
  <c r="F36" i="1"/>
  <c r="G36" i="1" s="1"/>
  <c r="L36" i="1" s="1"/>
  <c r="K36" i="1"/>
  <c r="K41" i="1"/>
  <c r="K50" i="1"/>
  <c r="I121" i="1"/>
  <c r="K121" i="1"/>
  <c r="F120" i="1"/>
  <c r="K120" i="1" s="1"/>
  <c r="G120" i="1"/>
  <c r="L120" i="1" s="1"/>
  <c r="F119" i="1"/>
  <c r="K119" i="1" s="1"/>
  <c r="F112" i="1"/>
  <c r="K112" i="1"/>
  <c r="F110" i="1"/>
  <c r="G110" i="1" s="1"/>
  <c r="L110" i="1" s="1"/>
  <c r="A103" i="1"/>
  <c r="A109" i="1" s="1"/>
  <c r="F106" i="1"/>
  <c r="G106" i="1" s="1"/>
  <c r="L106" i="1" s="1"/>
  <c r="K106" i="1"/>
  <c r="F104" i="1"/>
  <c r="G104" i="1"/>
  <c r="L104" i="1" s="1"/>
  <c r="I102" i="1"/>
  <c r="K102" i="1" s="1"/>
  <c r="I100" i="1"/>
  <c r="J100" i="1"/>
  <c r="L100" i="1"/>
  <c r="A96" i="1"/>
  <c r="F99" i="1"/>
  <c r="G99" i="1" s="1"/>
  <c r="L99" i="1" s="1"/>
  <c r="F97" i="1"/>
  <c r="K97" i="1"/>
  <c r="F94" i="1"/>
  <c r="G94" i="1" s="1"/>
  <c r="L94" i="1" s="1"/>
  <c r="K94" i="1"/>
  <c r="I91" i="1"/>
  <c r="J91" i="1" s="1"/>
  <c r="L91" i="1" s="1"/>
  <c r="I90" i="1"/>
  <c r="K90" i="1"/>
  <c r="F89" i="1"/>
  <c r="G89" i="1"/>
  <c r="L89" i="1"/>
  <c r="F87" i="1"/>
  <c r="G87" i="1" s="1"/>
  <c r="L87" i="1" s="1"/>
  <c r="A86" i="1"/>
  <c r="I81" i="1"/>
  <c r="K81" i="1"/>
  <c r="I80" i="1"/>
  <c r="K80" i="1" s="1"/>
  <c r="J80" i="1"/>
  <c r="L80" i="1"/>
  <c r="F84" i="1"/>
  <c r="K84" i="1" s="1"/>
  <c r="F79" i="1"/>
  <c r="G79" i="1" s="1"/>
  <c r="L79" i="1" s="1"/>
  <c r="A76" i="1"/>
  <c r="F73" i="1"/>
  <c r="K73" i="1"/>
  <c r="F56" i="1"/>
  <c r="G56" i="1" s="1"/>
  <c r="L56" i="1" s="1"/>
  <c r="K56" i="1"/>
  <c r="F30" i="1"/>
  <c r="K30" i="1"/>
  <c r="F29" i="1"/>
  <c r="G29" i="1"/>
  <c r="L29" i="1"/>
  <c r="F31" i="1"/>
  <c r="G31" i="1" s="1"/>
  <c r="L31" i="1" s="1"/>
  <c r="K31" i="1"/>
  <c r="F24" i="1"/>
  <c r="K24" i="1" s="1"/>
  <c r="F19" i="1"/>
  <c r="K19" i="1" s="1"/>
  <c r="F14" i="1"/>
  <c r="K14" i="1" s="1"/>
  <c r="A18" i="1"/>
  <c r="A23" i="1"/>
  <c r="A28" i="1"/>
  <c r="A35" i="1" s="1"/>
  <c r="A55" i="1" s="1"/>
  <c r="A60" i="1" s="1"/>
  <c r="A70" i="1" s="1"/>
  <c r="F10" i="1"/>
  <c r="G10" i="1" s="1"/>
  <c r="L10" i="1" s="1"/>
  <c r="K10" i="1"/>
  <c r="I66" i="1"/>
  <c r="J66" i="1" s="1"/>
  <c r="L66" i="1" s="1"/>
  <c r="K66" i="1"/>
  <c r="I58" i="1"/>
  <c r="K58" i="1" s="1"/>
  <c r="I59" i="1"/>
  <c r="K59" i="1"/>
  <c r="I52" i="1"/>
  <c r="J52" i="1" s="1"/>
  <c r="L52" i="1" s="1"/>
  <c r="I47" i="1"/>
  <c r="K47" i="1"/>
  <c r="I34" i="1"/>
  <c r="K34" i="1"/>
  <c r="I27" i="1"/>
  <c r="K27" i="1"/>
  <c r="I22" i="1"/>
  <c r="K22" i="1"/>
  <c r="I17" i="1"/>
  <c r="J17" i="1"/>
  <c r="L17" i="1" s="1"/>
  <c r="I12" i="1"/>
  <c r="J12" i="1" s="1"/>
  <c r="L12" i="1" s="1"/>
  <c r="K12" i="1"/>
  <c r="I11" i="1"/>
  <c r="J11" i="1" s="1"/>
  <c r="L11" i="1" s="1"/>
  <c r="F77" i="1"/>
  <c r="K77" i="1"/>
  <c r="G119" i="1"/>
  <c r="L119" i="1"/>
  <c r="J121" i="1"/>
  <c r="L121" i="1" s="1"/>
  <c r="G112" i="1"/>
  <c r="L112" i="1" s="1"/>
  <c r="K104" i="1"/>
  <c r="K100" i="1"/>
  <c r="J102" i="1"/>
  <c r="L102" i="1"/>
  <c r="G97" i="1"/>
  <c r="L97" i="1" s="1"/>
  <c r="K89" i="1"/>
  <c r="J90" i="1"/>
  <c r="L90" i="1" s="1"/>
  <c r="J81" i="1"/>
  <c r="L81" i="1"/>
  <c r="G73" i="1"/>
  <c r="L73" i="1"/>
  <c r="K29" i="1"/>
  <c r="G30" i="1"/>
  <c r="L30" i="1" s="1"/>
  <c r="G19" i="1"/>
  <c r="L19" i="1"/>
  <c r="G14" i="1"/>
  <c r="L14" i="1" s="1"/>
  <c r="J58" i="1"/>
  <c r="L58" i="1"/>
  <c r="J59" i="1"/>
  <c r="L59" i="1" s="1"/>
  <c r="J47" i="1"/>
  <c r="L47" i="1"/>
  <c r="J34" i="1"/>
  <c r="L34" i="1"/>
  <c r="J27" i="1"/>
  <c r="L27" i="1"/>
  <c r="J22" i="1"/>
  <c r="L22" i="1"/>
  <c r="K17" i="1"/>
  <c r="G77" i="1"/>
  <c r="L77" i="1"/>
  <c r="F26" i="1"/>
  <c r="F71" i="1"/>
  <c r="G71" i="1" s="1"/>
  <c r="L71" i="1" s="1"/>
  <c r="F33" i="1"/>
  <c r="G33" i="1" s="1"/>
  <c r="L33" i="1" s="1"/>
  <c r="F21" i="1"/>
  <c r="G21" i="1" s="1"/>
  <c r="L21" i="1" s="1"/>
  <c r="F57" i="1"/>
  <c r="G57" i="1" s="1"/>
  <c r="L57" i="1" s="1"/>
  <c r="F16" i="1"/>
  <c r="K16" i="1" s="1"/>
  <c r="K71" i="1"/>
  <c r="K33" i="1"/>
  <c r="G26" i="1"/>
  <c r="L26" i="1" s="1"/>
  <c r="K26" i="1"/>
  <c r="D3" i="3"/>
  <c r="D5" i="3"/>
  <c r="F3" i="3"/>
  <c r="F5" i="3"/>
  <c r="G3" i="3"/>
  <c r="G5" i="3"/>
  <c r="C3" i="3"/>
  <c r="E3" i="3" s="1"/>
  <c r="E5" i="3" s="1"/>
  <c r="C5" i="3"/>
  <c r="H4" i="3"/>
  <c r="H3" i="3"/>
  <c r="H5" i="3" s="1"/>
  <c r="J69" i="1" l="1"/>
  <c r="L69" i="1" s="1"/>
  <c r="K69" i="1"/>
  <c r="J107" i="1"/>
  <c r="L107" i="1" s="1"/>
  <c r="K107" i="1"/>
  <c r="K113" i="1"/>
  <c r="J113" i="1"/>
  <c r="L113" i="1" s="1"/>
  <c r="J65" i="1"/>
  <c r="L65" i="1" s="1"/>
  <c r="K65" i="1"/>
  <c r="G24" i="1"/>
  <c r="L24" i="1" s="1"/>
  <c r="K74" i="1"/>
  <c r="K21" i="1"/>
  <c r="I123" i="1"/>
  <c r="J123" i="1" s="1"/>
  <c r="K99" i="1"/>
  <c r="G53" i="1"/>
  <c r="L53" i="1" s="1"/>
  <c r="G72" i="1"/>
  <c r="L72" i="1" s="1"/>
  <c r="G16" i="1"/>
  <c r="L16" i="1" s="1"/>
  <c r="K52" i="1"/>
  <c r="J117" i="1"/>
  <c r="L117" i="1" s="1"/>
  <c r="K87" i="1"/>
  <c r="K110" i="1"/>
  <c r="J85" i="1"/>
  <c r="L85" i="1" s="1"/>
  <c r="G25" i="1"/>
  <c r="L25" i="1" s="1"/>
  <c r="K38" i="1"/>
  <c r="K57" i="1"/>
  <c r="G46" i="1"/>
  <c r="L46" i="1" s="1"/>
  <c r="G37" i="1"/>
  <c r="L37" i="1" s="1"/>
  <c r="K11" i="1"/>
  <c r="K123" i="1" s="1"/>
  <c r="L123" i="1" s="1"/>
  <c r="E4" i="3"/>
  <c r="K79" i="1"/>
  <c r="G84" i="1"/>
  <c r="L84" i="1" s="1"/>
  <c r="K91" i="1"/>
</calcChain>
</file>

<file path=xl/sharedStrings.xml><?xml version="1.0" encoding="utf-8"?>
<sst xmlns="http://schemas.openxmlformats.org/spreadsheetml/2006/main" count="421" uniqueCount="267">
  <si>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</si>
  <si>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</si>
  <si>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</si>
  <si>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</si>
  <si>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</si>
  <si>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</si>
  <si>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</si>
  <si>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</si>
  <si>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</si>
  <si>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</si>
  <si>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</si>
  <si>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</si>
  <si>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</si>
  <si>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</si>
  <si>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</si>
  <si>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</si>
  <si>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</si>
  <si>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</si>
  <si>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</si>
  <si>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</si>
  <si>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</si>
  <si>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</si>
  <si>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</si>
  <si>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</si>
  <si>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</si>
  <si>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</si>
  <si>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</si>
  <si>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</si>
  <si>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</si>
  <si>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</si>
  <si>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</si>
  <si>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</si>
  <si>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</si>
  <si>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</si>
  <si>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</si>
  <si>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</si>
  <si>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</si>
  <si>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</si>
  <si>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</si>
  <si>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</si>
  <si>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</si>
  <si>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</si>
  <si>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</si>
  <si>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</si>
  <si>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</si>
  <si>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</si>
  <si>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</si>
  <si>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</si>
  <si>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</si>
  <si>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</si>
  <si>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</si>
  <si>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</si>
  <si>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</si>
  <si>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</si>
  <si>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</si>
  <si>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</si>
  <si>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</si>
  <si>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</si>
  <si>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</si>
  <si>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</si>
  <si>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</si>
  <si>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</si>
  <si>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</si>
  <si>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</si>
  <si>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</si>
  <si>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</si>
  <si>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</si>
  <si>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</si>
  <si>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</si>
  <si>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</si>
  <si>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</si>
  <si>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</si>
  <si>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</si>
  <si>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</si>
  <si>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</si>
  <si>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</si>
  <si>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</si>
  <si>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</si>
  <si>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</si>
  <si>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</si>
  <si>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</si>
  <si>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</si>
  <si>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</si>
  <si>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</si>
  <si>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</si>
  <si>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</si>
  <si>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</si>
  <si>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</si>
  <si>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</si>
  <si>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</si>
  <si>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</si>
  <si>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</si>
  <si>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</si>
  <si>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</si>
  <si>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</si>
  <si>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</si>
  <si>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</si>
  <si>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</si>
  <si>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</si>
  <si>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</si>
  <si>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</si>
  <si>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</si>
  <si>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</si>
  <si>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</si>
  <si>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</si>
  <si>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</si>
  <si>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</si>
  <si>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</si>
  <si>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</si>
  <si>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</si>
  <si>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</si>
  <si>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</si>
  <si>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</si>
  <si>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</si>
  <si>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</si>
  <si>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</si>
  <si>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</si>
  <si>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</si>
  <si>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</si>
  <si>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</si>
  <si>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</si>
  <si>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</si>
  <si>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</si>
  <si>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</si>
  <si>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</si>
  <si>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</si>
  <si>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</si>
  <si>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</si>
  <si>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</si>
  <si>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</si>
  <si>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</si>
  <si>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</si>
  <si>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</si>
  <si>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</si>
  <si>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</si>
  <si>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</si>
  <si>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</si>
  <si>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</si>
  <si>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</si>
  <si>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</si>
  <si>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</si>
  <si>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</si>
  <si>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</si>
  <si>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</si>
  <si>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</si>
  <si>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</si>
  <si>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</si>
  <si>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</si>
  <si>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</si>
  <si>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</si>
  <si>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</si>
  <si>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</si>
  <si>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</si>
  <si>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</si>
  <si>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</si>
  <si>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</si>
  <si>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</si>
  <si>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</si>
  <si>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</si>
  <si>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</si>
  <si>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</si>
  <si>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</si>
  <si>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</si>
  <si>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</si>
  <si>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</si>
  <si>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</si>
  <si>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</si>
  <si>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</si>
  <si>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</si>
  <si>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</si>
  <si>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</si>
  <si>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</si>
  <si>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</si>
  <si>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</si>
  <si>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</si>
  <si>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</si>
  <si>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</si>
  <si>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</si>
  <si>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</si>
  <si>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</si>
  <si>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</si>
  <si>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</si>
  <si>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</si>
  <si>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</si>
  <si>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</si>
  <si>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</si>
  <si>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</si>
  <si>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</si>
  <si>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</si>
  <si>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</si>
  <si>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</si>
  <si>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</si>
  <si>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</si>
  <si>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</si>
  <si>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</si>
  <si>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</si>
  <si>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</si>
  <si>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</si>
  <si>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</si>
  <si>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</si>
  <si>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</si>
  <si>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</si>
  <si>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</si>
  <si>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</si>
  <si>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</si>
  <si>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</si>
  <si>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</si>
  <si>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</si>
  <si>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</si>
  <si>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</si>
  <si>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</si>
  <si>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</si>
  <si>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</si>
  <si>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</si>
  <si>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</si>
  <si>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</si>
  <si>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</si>
  <si>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</si>
  <si>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</si>
  <si>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</si>
  <si>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</si>
  <si>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</si>
  <si>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</si>
  <si>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</si>
  <si>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</si>
  <si>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</si>
  <si>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</si>
  <si>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</si>
  <si>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</si>
  <si>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</si>
  <si>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</si>
  <si>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</si>
  <si>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</si>
  <si>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</si>
  <si>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</si>
  <si>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Балластировка путей</t>
  </si>
  <si>
    <t>Демонтаж рельсошпальной решётки элементами</t>
  </si>
  <si>
    <t>Демонтажные работы</t>
  </si>
  <si>
    <t>Укладка рельсошпальной решётки отдельными элементами с эпюрой шпал 1840 шт/км, длинна рельса 12,5 м.</t>
  </si>
  <si>
    <t>1</t>
  </si>
  <si>
    <t xml:space="preserve">Реконструкция пути 3 </t>
  </si>
  <si>
    <t>Разборка автомобильного переезда №27 из деревянных шпал через 1 путь</t>
  </si>
  <si>
    <t>Выемка щебня и загрезнённого грунта основания пути 1 (0,55 м * 3,5 м)</t>
  </si>
  <si>
    <t>Уплотнение основания выемки катками послойное (прохождение по одному следу 4-5 раз, 3,5 м*250 м)</t>
  </si>
  <si>
    <t>Устройство прослойки из геотекстиля (4 м * 250 м)</t>
  </si>
  <si>
    <t>Устройство песчаного основания с уплотнением катками (3,5 м*250 м * 0,2 м)</t>
  </si>
  <si>
    <t>Погрузка и перевозка по территории завода до 3х км загрезнённого щебня, грунта, мусора</t>
  </si>
  <si>
    <t>Устройство балластного основания из щебня h=0,35м с уплотнением катками  (3,5 м*250 м * 0,35 м)</t>
  </si>
  <si>
    <t>5</t>
  </si>
  <si>
    <t>Наименование работ</t>
  </si>
  <si>
    <t>июль</t>
  </si>
  <si>
    <t>август</t>
  </si>
  <si>
    <t>сентябрь</t>
  </si>
  <si>
    <t>октябрь</t>
  </si>
  <si>
    <t>дней</t>
  </si>
  <si>
    <t>Получение технологического окна возле СП35</t>
  </si>
  <si>
    <t>Календарный план выполнения Работ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</si>
  <si>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</si>
  <si>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Приложение № 4 к Договору подряда № 3 от 12.07.2024г.</t>
  </si>
  <si>
    <t>Ремонт пути №3 от СП 24 до СП 35</t>
  </si>
  <si>
    <t>2024г</t>
  </si>
  <si>
    <t>по  адресу: Московская область, г.Коломна, ул. Партизан, д.42, территория АО "Коломенский завод"</t>
  </si>
  <si>
    <t>От имени Подрядчика
Генеральный директор
ООО «КиКГЕОСТРОЙ»
___________________ Ю.Ф. Кесслер 
М.П.</t>
  </si>
  <si>
    <t>ноябрь</t>
  </si>
  <si>
    <t>декабрь</t>
  </si>
  <si>
    <t>1-30</t>
  </si>
  <si>
    <t>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</si>
</sst>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58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3" fontId="6" fillId="0" borderId="3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0" fontId="17" fillId="0" borderId="3" xfId="0" applyFont="1" applyBorder="1"/>
    <xf numFmtId="0" fontId="17" fillId="0" borderId="0" xfId="0" applyFont="1"/>
    <xf numFmtId="0" fontId="0" fillId="0" borderId="3" xfId="0" applyBorder="1"/>
    <xf numFmtId="0" fontId="17" fillId="6" borderId="3" xfId="0" applyFont="1" applyFill="1" applyBorder="1"/>
    <xf numFmtId="0" fontId="0" fillId="6" borderId="3" xfId="0" applyFill="1" applyBorder="1"/>
    <xf numFmtId="0" fontId="17" fillId="0" borderId="3" xfId="0" applyFont="1" applyFill="1" applyBorder="1"/>
    <xf numFmtId="0" fontId="0" fillId="0" borderId="3" xfId="0" applyFill="1" applyBorder="1"/>
    <xf numFmtId="0" fontId="0" fillId="0" borderId="3" xfId="0" applyBorder="1" applyAlignment="1">
      <alignment horizontal="center"/>
    </xf>
    <xf numFmtId="0" fontId="6" fillId="0" borderId="3" xfId="3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7" fillId="3" borderId="3" xfId="0" applyFont="1" applyFill="1" applyBorder="1"/>
    <xf numFmtId="0" fontId="0" fillId="3" borderId="3" xfId="0" applyFill="1" applyBorder="1"/>
    <xf numFmtId="0" fontId="0" fillId="6" borderId="9" xfId="0" applyFill="1" applyBorder="1"/>
    <xf numFmtId="0" fontId="21" fillId="0" borderId="3" xfId="0" applyFont="1" applyBorder="1" applyAlignment="1">
      <alignment horizontal="center" vertical="center"/>
    </xf>
    <xf numFmtId="0" fontId="0" fillId="0" borderId="9" xfId="0" applyFill="1" applyBorder="1"/>
    <xf numFmtId="0" fontId="21" fillId="0" borderId="3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center"/>
    </xf>
    <xf numFmtId="49" fontId="23" fillId="0" borderId="0" xfId="0" applyNumberFormat="1" applyFont="1"/>
    <xf numFmtId="0" fontId="24" fillId="0" borderId="0" xfId="0" applyFont="1"/>
    <xf numFmtId="0" fontId="24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5" fillId="0" borderId="3" xfId="0" applyFont="1" applyBorder="1" applyAlignment="1">
      <alignment horizontal="center" vertical="center"/>
    </xf>
    <xf numFmtId="1" fontId="2" fillId="2" borderId="14" xfId="2" applyNumberFormat="1" applyFont="1" applyFill="1" applyBorder="1" applyAlignment="1">
      <alignment vertical="center"/>
    </xf>
    <xf numFmtId="1" fontId="2" fillId="2" borderId="15" xfId="2" applyNumberFormat="1" applyFont="1" applyFill="1" applyBorder="1" applyAlignment="1">
      <alignment vertical="center"/>
    </xf>
    <xf numFmtId="1" fontId="2" fillId="2" borderId="4" xfId="2" applyNumberFormat="1" applyFont="1" applyFill="1" applyBorder="1" applyAlignment="1">
      <alignment vertical="center"/>
    </xf>
    <xf numFmtId="1" fontId="2" fillId="2" borderId="0" xfId="2" applyNumberFormat="1" applyFont="1" applyFill="1" applyBorder="1" applyAlignment="1">
      <alignment vertical="center"/>
    </xf>
    <xf numFmtId="0" fontId="0" fillId="0" borderId="9" xfId="0" applyBorder="1"/>
    <xf numFmtId="49" fontId="5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77734375" customWidth="1"/>
    <col min="3" max="3" width="17.5546875" customWidth="1"/>
    <col min="4" max="4" width="18.77734375" customWidth="1"/>
    <col min="5" max="5" width="20.21875" customWidth="1"/>
    <col min="6" max="7" width="16.5546875" customWidth="1"/>
    <col min="8" max="8" width="17.21875" customWidth="1"/>
    <col min="9" max="9" width="16.5546875" bestFit="1" customWidth="1"/>
    <col min="10" max="11" width="14.5546875" bestFit="1" customWidth="1"/>
  </cols>
  <sheetData>
    <row r="1" spans="1:9" x14ac:dyDescent="0.3">
      <c r="A1" s="121" t="s">
        <v>0</v>
      </c>
      <c r="B1" s="121" t="s">
        <v>16</v>
      </c>
      <c r="C1" s="122" t="s">
        <v>17</v>
      </c>
      <c r="D1" s="122"/>
      <c r="E1" s="122"/>
      <c r="F1" s="123" t="s">
        <v>18</v>
      </c>
      <c r="G1" s="123"/>
      <c r="H1" s="123"/>
    </row>
    <row r="2" spans="1:9" ht="27.6" x14ac:dyDescent="0.3">
      <c r="A2" s="121"/>
      <c r="B2" s="121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77734375" defaultRowHeight="14.4" x14ac:dyDescent="0.3"/>
  <cols>
    <col min="2" max="2" width="65.21875" customWidth="1"/>
    <col min="3" max="3" width="9.21875" style="63" customWidth="1"/>
    <col min="4" max="4" width="10.21875" style="62" bestFit="1" customWidth="1"/>
    <col min="5" max="5" width="15.21875" customWidth="1"/>
    <col min="6" max="6" width="16" customWidth="1"/>
    <col min="7" max="7" width="17.21875" style="1" customWidth="1"/>
    <col min="8" max="8" width="16.21875" style="1" customWidth="1"/>
    <col min="9" max="12" width="16.21875" customWidth="1"/>
    <col min="13" max="13" width="12.21875" customWidth="1"/>
  </cols>
  <sheetData>
    <row r="1" spans="1:12" ht="14.55" customHeight="1" x14ac:dyDescent="0.3">
      <c r="A1" s="132" t="s">
        <v>0</v>
      </c>
      <c r="B1" s="135" t="s">
        <v>1</v>
      </c>
      <c r="C1" s="124" t="s">
        <v>2</v>
      </c>
      <c r="D1" s="138" t="s">
        <v>3</v>
      </c>
      <c r="E1" s="125" t="s">
        <v>14</v>
      </c>
      <c r="F1" s="126"/>
      <c r="G1" s="126"/>
      <c r="H1" s="126"/>
      <c r="I1" s="126"/>
      <c r="J1" s="126"/>
      <c r="K1" s="126"/>
      <c r="L1" s="126"/>
    </row>
    <row r="2" spans="1:12" ht="14.55" customHeight="1" x14ac:dyDescent="0.3">
      <c r="A2" s="133"/>
      <c r="B2" s="136"/>
      <c r="C2" s="124"/>
      <c r="D2" s="138"/>
      <c r="E2" s="127"/>
      <c r="F2" s="128"/>
      <c r="G2" s="128"/>
      <c r="H2" s="128"/>
      <c r="I2" s="128"/>
      <c r="J2" s="128"/>
      <c r="K2" s="128"/>
      <c r="L2" s="128"/>
    </row>
    <row r="3" spans="1:12" ht="27.75" customHeight="1" x14ac:dyDescent="0.3">
      <c r="A3" s="133"/>
      <c r="B3" s="136"/>
      <c r="C3" s="124"/>
      <c r="D3" s="138"/>
      <c r="E3" s="124" t="s">
        <v>25</v>
      </c>
      <c r="F3" s="124"/>
      <c r="G3" s="124"/>
      <c r="H3" s="124" t="s">
        <v>26</v>
      </c>
      <c r="I3" s="124"/>
      <c r="J3" s="124"/>
      <c r="K3" s="121" t="s">
        <v>36</v>
      </c>
      <c r="L3" s="121"/>
    </row>
    <row r="4" spans="1:12" ht="56.1" customHeight="1" x14ac:dyDescent="0.3">
      <c r="A4" s="134"/>
      <c r="B4" s="137"/>
      <c r="C4" s="124"/>
      <c r="D4" s="138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39" t="s">
        <v>230</v>
      </c>
      <c r="C6" s="140"/>
      <c r="D6" s="140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39" t="s">
        <v>56</v>
      </c>
      <c r="C75" s="140"/>
      <c r="D75" s="140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29" t="s">
        <v>11</v>
      </c>
      <c r="B123" s="130"/>
      <c r="C123" s="130"/>
      <c r="D123" s="130"/>
      <c r="E123" s="131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L30"/>
  <sheetViews>
    <sheetView tabSelected="1" view="pageBreakPreview" zoomScale="70" zoomScaleNormal="100" zoomScaleSheetLayoutView="70" workbookViewId="0">
      <pane xSplit="2" topLeftCell="E1" activePane="topRight" state="frozen"/>
      <selection pane="topRight"/>
    </sheetView>
  </sheetViews>
  <sheetFormatPr defaultColWidth="8.77734375" defaultRowHeight="14.4" x14ac:dyDescent="0.3"/>
  <cols>
    <col min="1" max="1" width="9.44140625" customWidth="1"/>
    <col min="2" max="2" width="65.21875" customWidth="1"/>
    <col min="3" max="3" width="8.21875" style="63" hidden="1" customWidth="1"/>
    <col min="4" max="4" width="8.77734375" style="89" hidden="1" customWidth="1"/>
    <col min="5" max="14" width="2.6640625" style="92" customWidth="1"/>
    <col min="15" max="44" width="2.6640625" customWidth="1"/>
    <col min="45" max="45" width="9" bestFit="1" customWidth="1"/>
    <col min="46" max="46" width="8.109375" bestFit="1" customWidth="1"/>
    <col min="47" max="47" width="7.44140625" bestFit="1" customWidth="1"/>
    <col min="48" max="78" width="2.77734375" customWidth="1"/>
  </cols>
  <sheetData>
    <row r="1" spans="1:116" x14ac:dyDescent="0.3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 t="s">
        <v>258</v>
      </c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</row>
    <row r="2" spans="1:116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116" ht="20.399999999999999" x14ac:dyDescent="0.35">
      <c r="A3" s="141" t="s">
        <v>256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</row>
    <row r="4" spans="1:116" ht="20.399999999999999" x14ac:dyDescent="0.35">
      <c r="A4" s="141" t="s">
        <v>259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</row>
    <row r="5" spans="1:116" ht="20.399999999999999" x14ac:dyDescent="0.35">
      <c r="A5" s="141" t="s">
        <v>261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</row>
    <row r="6" spans="1:116" ht="20.399999999999999" x14ac:dyDescent="0.3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13"/>
      <c r="AT6" s="113"/>
      <c r="AU6" s="109"/>
    </row>
    <row r="7" spans="1:116" ht="14.55" customHeight="1" x14ac:dyDescent="0.3">
      <c r="A7" s="132" t="s">
        <v>0</v>
      </c>
      <c r="B7" s="154" t="s">
        <v>249</v>
      </c>
      <c r="C7" s="124" t="s">
        <v>2</v>
      </c>
      <c r="D7" s="124" t="s">
        <v>3</v>
      </c>
      <c r="E7" s="124" t="s">
        <v>260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</row>
    <row r="8" spans="1:116" ht="14.55" customHeight="1" x14ac:dyDescent="0.3">
      <c r="A8" s="133"/>
      <c r="B8" s="155"/>
      <c r="C8" s="124"/>
      <c r="D8" s="124"/>
      <c r="E8" s="148" t="s">
        <v>250</v>
      </c>
      <c r="F8" s="149"/>
      <c r="G8" s="149"/>
      <c r="H8" s="149"/>
      <c r="I8" s="149"/>
      <c r="J8" s="149"/>
      <c r="K8" s="149"/>
      <c r="L8" s="149"/>
      <c r="M8" s="150"/>
      <c r="N8" s="148" t="s">
        <v>251</v>
      </c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50"/>
      <c r="AS8" s="142" t="s">
        <v>252</v>
      </c>
      <c r="AT8" s="142" t="s">
        <v>253</v>
      </c>
      <c r="AU8" s="142" t="s">
        <v>263</v>
      </c>
      <c r="AV8" s="144" t="s">
        <v>264</v>
      </c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</row>
    <row r="9" spans="1:116" ht="27.75" customHeight="1" x14ac:dyDescent="0.3">
      <c r="A9" s="133"/>
      <c r="B9" s="155"/>
      <c r="C9" s="124"/>
      <c r="D9" s="124"/>
      <c r="E9" s="151"/>
      <c r="F9" s="152"/>
      <c r="G9" s="152"/>
      <c r="H9" s="152"/>
      <c r="I9" s="152"/>
      <c r="J9" s="152"/>
      <c r="K9" s="152"/>
      <c r="L9" s="152"/>
      <c r="M9" s="153"/>
      <c r="N9" s="151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3"/>
      <c r="AS9" s="142"/>
      <c r="AT9" s="142"/>
      <c r="AU9" s="142"/>
      <c r="AV9" s="146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</row>
    <row r="10" spans="1:116" ht="56.1" customHeight="1" x14ac:dyDescent="0.3">
      <c r="A10" s="134"/>
      <c r="B10" s="156"/>
      <c r="C10" s="124"/>
      <c r="D10" s="124"/>
      <c r="E10" s="114">
        <v>23</v>
      </c>
      <c r="F10" s="114">
        <f t="shared" ref="F10:O10" si="0">E10+1</f>
        <v>24</v>
      </c>
      <c r="G10" s="114">
        <f t="shared" si="0"/>
        <v>25</v>
      </c>
      <c r="H10" s="114">
        <f t="shared" si="0"/>
        <v>26</v>
      </c>
      <c r="I10" s="114">
        <f t="shared" si="0"/>
        <v>27</v>
      </c>
      <c r="J10" s="114">
        <f t="shared" si="0"/>
        <v>28</v>
      </c>
      <c r="K10" s="114">
        <f t="shared" si="0"/>
        <v>29</v>
      </c>
      <c r="L10" s="114">
        <f t="shared" si="0"/>
        <v>30</v>
      </c>
      <c r="M10" s="114">
        <f t="shared" si="0"/>
        <v>31</v>
      </c>
      <c r="N10" s="114">
        <v>1</v>
      </c>
      <c r="O10" s="114">
        <f t="shared" si="0"/>
        <v>2</v>
      </c>
      <c r="P10" s="114">
        <f t="shared" ref="P10" si="1">O10+1</f>
        <v>3</v>
      </c>
      <c r="Q10" s="114">
        <f t="shared" ref="Q10" si="2">P10+1</f>
        <v>4</v>
      </c>
      <c r="R10" s="114">
        <f t="shared" ref="R10" si="3">Q10+1</f>
        <v>5</v>
      </c>
      <c r="S10" s="114">
        <f t="shared" ref="S10" si="4">R10+1</f>
        <v>6</v>
      </c>
      <c r="T10" s="114">
        <f t="shared" ref="T10" si="5">S10+1</f>
        <v>7</v>
      </c>
      <c r="U10" s="114">
        <f t="shared" ref="U10" si="6">T10+1</f>
        <v>8</v>
      </c>
      <c r="V10" s="114">
        <f t="shared" ref="V10" si="7">U10+1</f>
        <v>9</v>
      </c>
      <c r="W10" s="114">
        <f t="shared" ref="W10" si="8">V10+1</f>
        <v>10</v>
      </c>
      <c r="X10" s="114">
        <f t="shared" ref="X10" si="9">W10+1</f>
        <v>11</v>
      </c>
      <c r="Y10" s="114">
        <f t="shared" ref="Y10" si="10">X10+1</f>
        <v>12</v>
      </c>
      <c r="Z10" s="114">
        <f t="shared" ref="Z10" si="11">Y10+1</f>
        <v>13</v>
      </c>
      <c r="AA10" s="114">
        <f t="shared" ref="AA10" si="12">Z10+1</f>
        <v>14</v>
      </c>
      <c r="AB10" s="114">
        <f t="shared" ref="AB10" si="13">AA10+1</f>
        <v>15</v>
      </c>
      <c r="AC10" s="114">
        <f t="shared" ref="AC10" si="14">AB10+1</f>
        <v>16</v>
      </c>
      <c r="AD10" s="114">
        <f t="shared" ref="AD10" si="15">AC10+1</f>
        <v>17</v>
      </c>
      <c r="AE10" s="114">
        <f t="shared" ref="AE10" si="16">AD10+1</f>
        <v>18</v>
      </c>
      <c r="AF10" s="114">
        <f t="shared" ref="AF10" si="17">AE10+1</f>
        <v>19</v>
      </c>
      <c r="AG10" s="114">
        <f t="shared" ref="AG10" si="18">AF10+1</f>
        <v>20</v>
      </c>
      <c r="AH10" s="114">
        <f t="shared" ref="AH10" si="19">AG10+1</f>
        <v>21</v>
      </c>
      <c r="AI10" s="114">
        <f t="shared" ref="AI10" si="20">AH10+1</f>
        <v>22</v>
      </c>
      <c r="AJ10" s="114">
        <f t="shared" ref="AJ10" si="21">AI10+1</f>
        <v>23</v>
      </c>
      <c r="AK10" s="114">
        <f t="shared" ref="AK10" si="22">AJ10+1</f>
        <v>24</v>
      </c>
      <c r="AL10" s="114">
        <f t="shared" ref="AL10" si="23">AK10+1</f>
        <v>25</v>
      </c>
      <c r="AM10" s="114">
        <f t="shared" ref="AM10" si="24">AL10+1</f>
        <v>26</v>
      </c>
      <c r="AN10" s="114">
        <f t="shared" ref="AN10" si="25">AM10+1</f>
        <v>27</v>
      </c>
      <c r="AO10" s="114">
        <f t="shared" ref="AO10" si="26">AN10+1</f>
        <v>28</v>
      </c>
      <c r="AP10" s="114">
        <f t="shared" ref="AP10" si="27">AO10+1</f>
        <v>29</v>
      </c>
      <c r="AQ10" s="114">
        <f t="shared" ref="AQ10" si="28">AP10+1</f>
        <v>30</v>
      </c>
      <c r="AR10" s="114">
        <f t="shared" ref="AR10" si="29">AQ10+1</f>
        <v>31</v>
      </c>
      <c r="AS10" s="157" t="s">
        <v>265</v>
      </c>
      <c r="AT10" s="157" t="s">
        <v>266</v>
      </c>
      <c r="AU10" s="157" t="s">
        <v>265</v>
      </c>
      <c r="AV10" s="105">
        <v>1</v>
      </c>
      <c r="AW10" s="105">
        <v>2</v>
      </c>
      <c r="AX10" s="105">
        <v>3</v>
      </c>
      <c r="AY10" s="105">
        <v>4</v>
      </c>
      <c r="AZ10" s="105">
        <v>5</v>
      </c>
      <c r="BA10" s="105">
        <v>6</v>
      </c>
      <c r="BB10" s="105">
        <v>7</v>
      </c>
      <c r="BC10" s="105">
        <v>8</v>
      </c>
      <c r="BD10" s="105">
        <v>9</v>
      </c>
      <c r="BE10" s="105">
        <v>10</v>
      </c>
      <c r="BF10" s="107">
        <v>11</v>
      </c>
      <c r="BG10" s="105">
        <v>12</v>
      </c>
      <c r="BH10" s="105">
        <v>13</v>
      </c>
      <c r="BI10" s="105">
        <v>14</v>
      </c>
      <c r="BJ10" s="105">
        <v>15</v>
      </c>
      <c r="BK10" s="105">
        <v>16</v>
      </c>
      <c r="BL10" s="105">
        <v>17</v>
      </c>
      <c r="BM10" s="105">
        <v>18</v>
      </c>
      <c r="BN10" s="105">
        <v>19</v>
      </c>
      <c r="BO10" s="105">
        <v>20</v>
      </c>
      <c r="BP10" s="105">
        <v>21</v>
      </c>
      <c r="BQ10" s="105">
        <v>22</v>
      </c>
      <c r="BR10" s="105">
        <v>23</v>
      </c>
      <c r="BS10" s="105">
        <v>24</v>
      </c>
      <c r="BT10" s="105">
        <v>25</v>
      </c>
      <c r="BU10" s="105">
        <v>26</v>
      </c>
      <c r="BV10" s="105">
        <v>27</v>
      </c>
      <c r="BW10" s="105">
        <v>28</v>
      </c>
      <c r="BX10" s="105">
        <v>29</v>
      </c>
      <c r="BY10" s="105">
        <v>30</v>
      </c>
      <c r="BZ10" s="105">
        <v>31</v>
      </c>
    </row>
    <row r="11" spans="1:116" ht="21.75" customHeight="1" x14ac:dyDescent="0.3">
      <c r="A11" s="115" t="s">
        <v>237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</row>
    <row r="12" spans="1:116" ht="28.5" customHeight="1" x14ac:dyDescent="0.3">
      <c r="A12" s="55" t="s">
        <v>239</v>
      </c>
      <c r="B12" s="10" t="s">
        <v>231</v>
      </c>
      <c r="C12" s="13" t="s">
        <v>7</v>
      </c>
      <c r="D12" s="88">
        <f>ROUND(D13*3.5*0.2,2)</f>
        <v>175</v>
      </c>
      <c r="E12" s="94"/>
      <c r="F12" s="94"/>
      <c r="G12" s="94"/>
      <c r="H12" s="94"/>
      <c r="I12" s="94"/>
      <c r="J12" s="94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102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93"/>
      <c r="BH12" s="93"/>
      <c r="BI12" s="93"/>
      <c r="BJ12" s="94"/>
      <c r="BK12" s="93"/>
      <c r="BL12" s="93"/>
      <c r="BM12" s="93"/>
      <c r="BN12" s="93"/>
      <c r="BO12" s="93"/>
      <c r="BP12" s="93"/>
      <c r="BQ12" s="93"/>
      <c r="BR12" s="93"/>
      <c r="BS12" s="93"/>
      <c r="BT12" s="119"/>
      <c r="BU12" s="93"/>
      <c r="BV12" s="93"/>
      <c r="BW12" s="93"/>
      <c r="BX12" s="93"/>
      <c r="BY12" s="93"/>
      <c r="BZ12" s="93"/>
    </row>
    <row r="13" spans="1:116" ht="18.75" customHeight="1" x14ac:dyDescent="0.3">
      <c r="A13" s="55">
        <f>A12+1</f>
        <v>2</v>
      </c>
      <c r="B13" s="10" t="s">
        <v>236</v>
      </c>
      <c r="C13" s="13" t="s">
        <v>9</v>
      </c>
      <c r="D13" s="88">
        <v>250</v>
      </c>
      <c r="E13" s="94"/>
      <c r="F13" s="94"/>
      <c r="G13" s="94"/>
      <c r="H13" s="94"/>
      <c r="I13" s="94"/>
      <c r="J13" s="94"/>
      <c r="K13" s="94"/>
      <c r="L13" s="91"/>
      <c r="M13" s="94"/>
      <c r="N13" s="91"/>
      <c r="O13" s="91"/>
      <c r="P13" s="91"/>
      <c r="Q13" s="91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93"/>
      <c r="BH13" s="93"/>
      <c r="BI13" s="93"/>
      <c r="BJ13" s="95"/>
      <c r="BK13" s="93"/>
      <c r="BL13" s="93"/>
      <c r="BM13" s="93"/>
      <c r="BN13" s="93"/>
      <c r="BO13" s="93"/>
      <c r="BP13" s="93"/>
      <c r="BQ13" s="93"/>
      <c r="BR13" s="93"/>
      <c r="BS13" s="93"/>
      <c r="BT13" s="119"/>
      <c r="BU13" s="93"/>
      <c r="BV13" s="93"/>
      <c r="BW13" s="93"/>
      <c r="BX13" s="93"/>
      <c r="BY13" s="93"/>
      <c r="BZ13" s="93"/>
    </row>
    <row r="14" spans="1:116" ht="28.5" customHeight="1" x14ac:dyDescent="0.3">
      <c r="A14" s="55">
        <f t="shared" ref="A14:A17" si="30">A13+1</f>
        <v>3</v>
      </c>
      <c r="B14" s="10" t="s">
        <v>241</v>
      </c>
      <c r="C14" s="13" t="s">
        <v>149</v>
      </c>
      <c r="D14" s="86">
        <v>1</v>
      </c>
      <c r="E14" s="91"/>
      <c r="F14" s="91"/>
      <c r="G14" s="91"/>
      <c r="H14" s="91"/>
      <c r="I14" s="91"/>
      <c r="J14" s="94"/>
      <c r="K14" s="91"/>
      <c r="L14" s="91"/>
      <c r="M14" s="91"/>
      <c r="N14" s="91"/>
      <c r="O14" s="91"/>
      <c r="P14" s="91"/>
      <c r="Q14" s="91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119"/>
      <c r="BU14" s="93"/>
      <c r="BV14" s="93"/>
      <c r="BW14" s="93"/>
      <c r="BX14" s="93"/>
      <c r="BY14" s="93"/>
      <c r="BZ14" s="93"/>
    </row>
    <row r="15" spans="1:116" ht="21.75" customHeight="1" x14ac:dyDescent="0.3">
      <c r="A15" s="55">
        <f t="shared" si="30"/>
        <v>4</v>
      </c>
      <c r="B15" s="10" t="s">
        <v>242</v>
      </c>
      <c r="C15" s="13" t="s">
        <v>7</v>
      </c>
      <c r="D15" s="88">
        <f>ROUND(D13*3.5*0.55,2)</f>
        <v>481.25</v>
      </c>
      <c r="E15" s="91"/>
      <c r="F15" s="91"/>
      <c r="G15" s="91"/>
      <c r="H15" s="91"/>
      <c r="I15" s="91"/>
      <c r="J15" s="94"/>
      <c r="K15" s="94"/>
      <c r="L15" s="94"/>
      <c r="M15" s="91"/>
      <c r="N15" s="94"/>
      <c r="O15" s="91"/>
      <c r="P15" s="91"/>
      <c r="Q15" s="91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93"/>
      <c r="BH15" s="93"/>
      <c r="BI15" s="93"/>
      <c r="BJ15" s="95"/>
      <c r="BK15" s="93"/>
      <c r="BL15" s="93"/>
      <c r="BM15" s="93"/>
      <c r="BN15" s="93"/>
      <c r="BO15" s="93"/>
      <c r="BP15" s="93"/>
      <c r="BQ15" s="93"/>
      <c r="BR15" s="93"/>
      <c r="BS15" s="93"/>
      <c r="BT15" s="119"/>
      <c r="BU15" s="93"/>
      <c r="BV15" s="93"/>
      <c r="BW15" s="93"/>
      <c r="BX15" s="93"/>
      <c r="BY15" s="93"/>
      <c r="BZ15" s="93"/>
    </row>
    <row r="16" spans="1:116" ht="30.75" customHeight="1" x14ac:dyDescent="0.3">
      <c r="A16" s="55">
        <f t="shared" si="30"/>
        <v>5</v>
      </c>
      <c r="B16" s="10" t="s">
        <v>246</v>
      </c>
      <c r="C16" s="13" t="s">
        <v>15</v>
      </c>
      <c r="D16" s="88">
        <f>ROUND((D12+D15)*1.4,2)</f>
        <v>918.75</v>
      </c>
      <c r="E16" s="91"/>
      <c r="F16" s="91"/>
      <c r="G16" s="91"/>
      <c r="H16" s="91"/>
      <c r="I16" s="91"/>
      <c r="J16" s="91"/>
      <c r="K16" s="91"/>
      <c r="L16" s="94"/>
      <c r="M16" s="94"/>
      <c r="N16" s="94"/>
      <c r="O16" s="91"/>
      <c r="P16" s="91"/>
      <c r="Q16" s="91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93"/>
      <c r="BH16" s="93"/>
      <c r="BI16" s="93"/>
      <c r="BJ16" s="106"/>
      <c r="BK16" s="93"/>
      <c r="BL16" s="93"/>
      <c r="BM16" s="93"/>
      <c r="BN16" s="93"/>
      <c r="BO16" s="93"/>
      <c r="BP16" s="95"/>
      <c r="BQ16" s="95"/>
      <c r="BR16" s="95"/>
      <c r="BS16" s="95"/>
      <c r="BT16" s="104"/>
      <c r="BU16" s="93"/>
      <c r="BV16" s="93"/>
      <c r="BW16" s="93"/>
      <c r="BX16" s="93"/>
      <c r="BY16" s="93"/>
      <c r="BZ16" s="93"/>
    </row>
    <row r="17" spans="1:78" ht="28.5" customHeight="1" x14ac:dyDescent="0.3">
      <c r="A17" s="55">
        <f t="shared" si="30"/>
        <v>6</v>
      </c>
      <c r="B17" s="10" t="s">
        <v>234</v>
      </c>
      <c r="C17" s="13" t="s">
        <v>15</v>
      </c>
      <c r="D17" s="87">
        <f>ROUND(21.8*2+336.23*D13/1000,2)</f>
        <v>127.66</v>
      </c>
      <c r="E17" s="91"/>
      <c r="F17" s="91"/>
      <c r="G17" s="91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93"/>
      <c r="BH17" s="93"/>
      <c r="BI17" s="93"/>
      <c r="BJ17" s="106"/>
      <c r="BK17" s="93"/>
      <c r="BL17" s="93"/>
      <c r="BM17" s="93"/>
      <c r="BN17" s="93"/>
      <c r="BO17" s="93"/>
      <c r="BP17" s="95"/>
      <c r="BQ17" s="95"/>
      <c r="BR17" s="95"/>
      <c r="BS17" s="95"/>
      <c r="BT17" s="104"/>
      <c r="BU17" s="93"/>
      <c r="BV17" s="93"/>
      <c r="BW17" s="93"/>
      <c r="BX17" s="93"/>
      <c r="BY17" s="93"/>
      <c r="BZ17" s="93"/>
    </row>
    <row r="18" spans="1:78" ht="22.5" customHeight="1" x14ac:dyDescent="0.3">
      <c r="A18" s="117" t="s">
        <v>240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</row>
    <row r="19" spans="1:78" ht="28.5" customHeight="1" x14ac:dyDescent="0.3">
      <c r="A19" s="55" t="s">
        <v>239</v>
      </c>
      <c r="B19" s="10" t="s">
        <v>243</v>
      </c>
      <c r="C19" s="13" t="s">
        <v>8</v>
      </c>
      <c r="D19" s="88">
        <v>875</v>
      </c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4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3"/>
      <c r="AA19" s="93"/>
      <c r="AB19" s="93"/>
      <c r="AC19" s="93"/>
      <c r="AD19" s="93"/>
      <c r="AE19" s="93"/>
      <c r="AF19" s="93"/>
      <c r="AG19" s="91"/>
      <c r="AH19" s="91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102"/>
      <c r="AW19" s="102"/>
      <c r="AX19" s="102"/>
      <c r="AY19" s="102"/>
      <c r="AZ19" s="102"/>
      <c r="BA19" s="102"/>
      <c r="BB19" s="102"/>
      <c r="BC19" s="103"/>
      <c r="BD19" s="103"/>
      <c r="BE19" s="103"/>
      <c r="BF19" s="103"/>
      <c r="BG19" s="93"/>
      <c r="BH19" s="93"/>
      <c r="BI19" s="93"/>
      <c r="BJ19" s="96"/>
      <c r="BK19" s="94"/>
      <c r="BL19" s="91"/>
      <c r="BM19" s="91"/>
      <c r="BN19" s="91"/>
      <c r="BO19" s="91"/>
      <c r="BP19" s="91"/>
      <c r="BQ19" s="93"/>
      <c r="BR19" s="93"/>
      <c r="BS19" s="93"/>
      <c r="BT19" s="93"/>
      <c r="BU19" s="93"/>
      <c r="BV19" s="93"/>
      <c r="BW19" s="93"/>
      <c r="BX19" s="93"/>
      <c r="BY19" s="93"/>
      <c r="BZ19" s="93"/>
    </row>
    <row r="20" spans="1:78" ht="17.25" customHeight="1" x14ac:dyDescent="0.3">
      <c r="A20" s="55">
        <f>A19+1</f>
        <v>2</v>
      </c>
      <c r="B20" s="10" t="s">
        <v>244</v>
      </c>
      <c r="C20" s="13" t="s">
        <v>8</v>
      </c>
      <c r="D20" s="88">
        <v>1000</v>
      </c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1"/>
      <c r="P20" s="94"/>
      <c r="Q20" s="91"/>
      <c r="R20" s="91"/>
      <c r="S20" s="91"/>
      <c r="T20" s="91"/>
      <c r="U20" s="91"/>
      <c r="V20" s="91"/>
      <c r="W20" s="91"/>
      <c r="X20" s="91"/>
      <c r="Y20" s="91"/>
      <c r="Z20" s="93"/>
      <c r="AA20" s="93"/>
      <c r="AB20" s="93"/>
      <c r="AC20" s="93"/>
      <c r="AD20" s="93"/>
      <c r="AE20" s="93"/>
      <c r="AF20" s="93"/>
      <c r="AG20" s="91"/>
      <c r="AH20" s="91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102"/>
      <c r="AW20" s="102"/>
      <c r="AX20" s="102"/>
      <c r="AY20" s="102"/>
      <c r="AZ20" s="102"/>
      <c r="BA20" s="102"/>
      <c r="BB20" s="102"/>
      <c r="BC20" s="103"/>
      <c r="BD20" s="103"/>
      <c r="BE20" s="103"/>
      <c r="BF20" s="103"/>
      <c r="BG20" s="93"/>
      <c r="BH20" s="93"/>
      <c r="BI20" s="93"/>
      <c r="BJ20" s="96"/>
      <c r="BK20" s="94"/>
      <c r="BL20" s="96"/>
      <c r="BM20" s="91"/>
      <c r="BN20" s="91"/>
      <c r="BO20" s="91"/>
      <c r="BP20" s="91"/>
      <c r="BQ20" s="93"/>
      <c r="BR20" s="93"/>
      <c r="BS20" s="93"/>
      <c r="BT20" s="93"/>
      <c r="BU20" s="93"/>
      <c r="BV20" s="93"/>
      <c r="BW20" s="93"/>
      <c r="BX20" s="93"/>
      <c r="BY20" s="93"/>
      <c r="BZ20" s="93"/>
    </row>
    <row r="21" spans="1:78" ht="27.75" customHeight="1" x14ac:dyDescent="0.3">
      <c r="A21" s="55">
        <f>A20+1</f>
        <v>3</v>
      </c>
      <c r="B21" s="10" t="s">
        <v>245</v>
      </c>
      <c r="C21" s="13" t="s">
        <v>7</v>
      </c>
      <c r="D21" s="88">
        <v>175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1"/>
      <c r="P21" s="94"/>
      <c r="Q21" s="94"/>
      <c r="R21" s="91"/>
      <c r="S21" s="91"/>
      <c r="T21" s="91"/>
      <c r="U21" s="91"/>
      <c r="V21" s="91"/>
      <c r="W21" s="91"/>
      <c r="X21" s="91"/>
      <c r="Y21" s="91"/>
      <c r="Z21" s="93"/>
      <c r="AA21" s="93"/>
      <c r="AB21" s="93"/>
      <c r="AC21" s="93"/>
      <c r="AD21" s="93"/>
      <c r="AE21" s="93"/>
      <c r="AF21" s="93"/>
      <c r="AG21" s="91"/>
      <c r="AH21" s="91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102"/>
      <c r="AW21" s="102"/>
      <c r="AX21" s="102"/>
      <c r="AY21" s="102"/>
      <c r="AZ21" s="102"/>
      <c r="BA21" s="102"/>
      <c r="BB21" s="102"/>
      <c r="BC21" s="103"/>
      <c r="BD21" s="103"/>
      <c r="BE21" s="103"/>
      <c r="BF21" s="103"/>
      <c r="BG21" s="93"/>
      <c r="BH21" s="93"/>
      <c r="BI21" s="93"/>
      <c r="BJ21" s="96"/>
      <c r="BK21" s="91"/>
      <c r="BL21" s="94"/>
      <c r="BM21" s="96"/>
      <c r="BN21" s="91"/>
      <c r="BO21" s="91"/>
      <c r="BP21" s="91"/>
      <c r="BQ21" s="93"/>
      <c r="BR21" s="93"/>
      <c r="BS21" s="93"/>
      <c r="BT21" s="93"/>
      <c r="BU21" s="93"/>
      <c r="BV21" s="93"/>
      <c r="BW21" s="93"/>
      <c r="BX21" s="93"/>
      <c r="BY21" s="93"/>
      <c r="BZ21" s="93"/>
    </row>
    <row r="22" spans="1:78" ht="27" customHeight="1" x14ac:dyDescent="0.3">
      <c r="A22" s="55">
        <f>A21+1</f>
        <v>4</v>
      </c>
      <c r="B22" s="10" t="s">
        <v>247</v>
      </c>
      <c r="C22" s="13" t="s">
        <v>7</v>
      </c>
      <c r="D22" s="88">
        <v>306.25</v>
      </c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1"/>
      <c r="P22" s="91"/>
      <c r="Q22" s="94"/>
      <c r="R22" s="94"/>
      <c r="S22" s="94"/>
      <c r="T22" s="94"/>
      <c r="U22" s="91"/>
      <c r="V22" s="91"/>
      <c r="W22" s="91"/>
      <c r="X22" s="91"/>
      <c r="Y22" s="91"/>
      <c r="Z22" s="93"/>
      <c r="AA22" s="93"/>
      <c r="AB22" s="93"/>
      <c r="AC22" s="93"/>
      <c r="AD22" s="93"/>
      <c r="AE22" s="93"/>
      <c r="AF22" s="93"/>
      <c r="AG22" s="91"/>
      <c r="AH22" s="91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102"/>
      <c r="AW22" s="102"/>
      <c r="AX22" s="102"/>
      <c r="AY22" s="102"/>
      <c r="AZ22" s="102"/>
      <c r="BA22" s="102"/>
      <c r="BB22" s="102"/>
      <c r="BC22" s="103"/>
      <c r="BD22" s="103"/>
      <c r="BE22" s="103"/>
      <c r="BF22" s="103"/>
      <c r="BG22" s="93"/>
      <c r="BH22" s="93"/>
      <c r="BI22" s="93"/>
      <c r="BJ22" s="96"/>
      <c r="BK22" s="91"/>
      <c r="BL22" s="91"/>
      <c r="BM22" s="94"/>
      <c r="BN22" s="96"/>
      <c r="BO22" s="96"/>
      <c r="BP22" s="96"/>
      <c r="BQ22" s="93"/>
      <c r="BR22" s="93"/>
      <c r="BS22" s="93"/>
      <c r="BT22" s="93"/>
      <c r="BU22" s="93"/>
      <c r="BV22" s="93"/>
      <c r="BW22" s="93"/>
      <c r="BX22" s="93"/>
      <c r="BY22" s="93"/>
      <c r="BZ22" s="93"/>
    </row>
    <row r="23" spans="1:78" ht="28.5" customHeight="1" x14ac:dyDescent="0.3">
      <c r="A23" s="55" t="s">
        <v>248</v>
      </c>
      <c r="B23" s="10" t="s">
        <v>238</v>
      </c>
      <c r="C23" s="13" t="s">
        <v>9</v>
      </c>
      <c r="D23" s="88">
        <v>250</v>
      </c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1"/>
      <c r="P23" s="91"/>
      <c r="Q23" s="91"/>
      <c r="R23" s="91"/>
      <c r="S23" s="91"/>
      <c r="T23" s="91"/>
      <c r="U23" s="94"/>
      <c r="V23" s="94"/>
      <c r="W23" s="94"/>
      <c r="X23" s="94"/>
      <c r="Y23" s="94"/>
      <c r="Z23" s="95"/>
      <c r="AA23" s="95"/>
      <c r="AB23" s="95"/>
      <c r="AC23" s="95"/>
      <c r="AD23" s="95"/>
      <c r="AE23" s="93"/>
      <c r="AF23" s="93"/>
      <c r="AG23" s="96"/>
      <c r="AH23" s="96"/>
      <c r="AI23" s="97"/>
      <c r="AJ23" s="97"/>
      <c r="AK23" s="97"/>
      <c r="AL23" s="97"/>
      <c r="AM23" s="97"/>
      <c r="AN23" s="97"/>
      <c r="AO23" s="97"/>
      <c r="AP23" s="93"/>
      <c r="AQ23" s="93"/>
      <c r="AR23" s="93"/>
      <c r="AS23" s="93"/>
      <c r="AT23" s="93"/>
      <c r="AU23" s="93"/>
      <c r="AV23" s="102"/>
      <c r="AW23" s="102"/>
      <c r="AX23" s="102"/>
      <c r="AY23" s="102"/>
      <c r="AZ23" s="102"/>
      <c r="BA23" s="102"/>
      <c r="BB23" s="102"/>
      <c r="BC23" s="103"/>
      <c r="BD23" s="103"/>
      <c r="BE23" s="103"/>
      <c r="BF23" s="103"/>
      <c r="BG23" s="93"/>
      <c r="BH23" s="93"/>
      <c r="BI23" s="93"/>
      <c r="BJ23" s="96"/>
      <c r="BK23" s="91"/>
      <c r="BL23" s="91"/>
      <c r="BM23" s="91"/>
      <c r="BN23" s="94"/>
      <c r="BO23" s="91"/>
      <c r="BP23" s="91"/>
      <c r="BQ23" s="93"/>
      <c r="BR23" s="93"/>
      <c r="BS23" s="93"/>
      <c r="BT23" s="93"/>
      <c r="BU23" s="93"/>
      <c r="BV23" s="93"/>
      <c r="BW23" s="93"/>
      <c r="BX23" s="93"/>
      <c r="BY23" s="93"/>
      <c r="BZ23" s="93"/>
    </row>
    <row r="24" spans="1:78" ht="22.5" customHeight="1" x14ac:dyDescent="0.3">
      <c r="A24" s="55">
        <f>A23+1</f>
        <v>6</v>
      </c>
      <c r="B24" s="10" t="s">
        <v>235</v>
      </c>
      <c r="C24" s="13" t="s">
        <v>7</v>
      </c>
      <c r="D24" s="88">
        <f>D23*0.43</f>
        <v>107.5</v>
      </c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1"/>
      <c r="S24" s="91"/>
      <c r="T24" s="91"/>
      <c r="U24" s="91"/>
      <c r="V24" s="91"/>
      <c r="W24" s="94"/>
      <c r="X24" s="94"/>
      <c r="Y24" s="94"/>
      <c r="Z24" s="95"/>
      <c r="AA24" s="95"/>
      <c r="AB24" s="95"/>
      <c r="AC24" s="95"/>
      <c r="AD24" s="95"/>
      <c r="AE24" s="95"/>
      <c r="AF24" s="93"/>
      <c r="AG24" s="96"/>
      <c r="AH24" s="96"/>
      <c r="AI24" s="97"/>
      <c r="AJ24" s="97"/>
      <c r="AK24" s="97"/>
      <c r="AL24" s="97"/>
      <c r="AM24" s="97"/>
      <c r="AN24" s="97"/>
      <c r="AO24" s="97"/>
      <c r="AP24" s="93"/>
      <c r="AQ24" s="93"/>
      <c r="AR24" s="93"/>
      <c r="AS24" s="93"/>
      <c r="AT24" s="93"/>
      <c r="AU24" s="93"/>
      <c r="AV24" s="102"/>
      <c r="AW24" s="102"/>
      <c r="AX24" s="102"/>
      <c r="AY24" s="102"/>
      <c r="AZ24" s="102"/>
      <c r="BA24" s="102"/>
      <c r="BB24" s="102"/>
      <c r="BC24" s="103"/>
      <c r="BD24" s="103"/>
      <c r="BE24" s="103"/>
      <c r="BF24" s="103"/>
      <c r="BG24" s="93"/>
      <c r="BH24" s="93"/>
      <c r="BI24" s="93"/>
      <c r="BJ24" s="96"/>
      <c r="BK24" s="96"/>
      <c r="BL24" s="96"/>
      <c r="BM24" s="96"/>
      <c r="BN24" s="94"/>
      <c r="BO24" s="94"/>
      <c r="BP24" s="91"/>
      <c r="BQ24" s="93"/>
      <c r="BR24" s="93"/>
      <c r="BS24" s="93"/>
      <c r="BT24" s="93"/>
      <c r="BU24" s="93"/>
      <c r="BV24" s="93"/>
      <c r="BW24" s="93"/>
      <c r="BX24" s="93"/>
      <c r="BY24" s="93"/>
      <c r="BZ24" s="93"/>
    </row>
    <row r="25" spans="1:78" ht="20.25" customHeight="1" x14ac:dyDescent="0.3">
      <c r="A25" s="55">
        <f>A24+1</f>
        <v>7</v>
      </c>
      <c r="B25" s="10" t="s">
        <v>232</v>
      </c>
      <c r="C25" s="13" t="s">
        <v>7</v>
      </c>
      <c r="D25" s="90">
        <f>ROUND(D24*0.1,2)</f>
        <v>10.75</v>
      </c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3"/>
      <c r="AA25" s="95"/>
      <c r="AB25" s="95"/>
      <c r="AC25" s="95"/>
      <c r="AD25" s="95"/>
      <c r="AE25" s="95"/>
      <c r="AF25" s="95"/>
      <c r="AG25" s="96"/>
      <c r="AH25" s="96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102"/>
      <c r="AW25" s="102"/>
      <c r="AX25" s="102"/>
      <c r="AY25" s="102"/>
      <c r="AZ25" s="102"/>
      <c r="BA25" s="102"/>
      <c r="BB25" s="102"/>
      <c r="BC25" s="103"/>
      <c r="BD25" s="103"/>
      <c r="BE25" s="103"/>
      <c r="BF25" s="103"/>
      <c r="BG25" s="93"/>
      <c r="BH25" s="93"/>
      <c r="BI25" s="93"/>
      <c r="BJ25" s="96"/>
      <c r="BK25" s="91"/>
      <c r="BL25" s="91"/>
      <c r="BM25" s="91"/>
      <c r="BN25" s="91"/>
      <c r="BO25" s="94"/>
      <c r="BP25" s="94"/>
      <c r="BQ25" s="93"/>
      <c r="BR25" s="93"/>
      <c r="BS25" s="93"/>
      <c r="BT25" s="93"/>
      <c r="BU25" s="93"/>
      <c r="BV25" s="93"/>
      <c r="BW25" s="93"/>
      <c r="BX25" s="93"/>
      <c r="BY25" s="93"/>
      <c r="BZ25" s="93"/>
    </row>
    <row r="26" spans="1:78" ht="20.25" customHeight="1" x14ac:dyDescent="0.3">
      <c r="A26" s="55">
        <f>A25+1</f>
        <v>8</v>
      </c>
      <c r="B26" s="10" t="s">
        <v>233</v>
      </c>
      <c r="C26" s="13" t="s">
        <v>9</v>
      </c>
      <c r="D26" s="88">
        <v>250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3"/>
      <c r="AA26" s="95"/>
      <c r="AB26" s="95"/>
      <c r="AC26" s="95"/>
      <c r="AD26" s="95"/>
      <c r="AE26" s="95"/>
      <c r="AF26" s="95"/>
      <c r="AG26" s="96"/>
      <c r="AH26" s="96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102"/>
      <c r="AW26" s="102"/>
      <c r="AX26" s="102"/>
      <c r="AY26" s="102"/>
      <c r="AZ26" s="102"/>
      <c r="BA26" s="102"/>
      <c r="BB26" s="102"/>
      <c r="BC26" s="103"/>
      <c r="BD26" s="103"/>
      <c r="BE26" s="103"/>
      <c r="BF26" s="103"/>
      <c r="BG26" s="93"/>
      <c r="BH26" s="93"/>
      <c r="BI26" s="93"/>
      <c r="BJ26" s="96"/>
      <c r="BK26" s="91"/>
      <c r="BL26" s="91"/>
      <c r="BM26" s="91"/>
      <c r="BN26" s="91"/>
      <c r="BO26" s="94"/>
      <c r="BP26" s="94"/>
      <c r="BQ26" s="93"/>
      <c r="BR26" s="93"/>
      <c r="BS26" s="93"/>
      <c r="BT26" s="93"/>
      <c r="BU26" s="93"/>
      <c r="BV26" s="93"/>
      <c r="BW26" s="93"/>
      <c r="BX26" s="93"/>
      <c r="BY26" s="93"/>
      <c r="BZ26" s="93"/>
    </row>
    <row r="27" spans="1:78" x14ac:dyDescent="0.3">
      <c r="A27" s="98">
        <v>9</v>
      </c>
      <c r="B27" s="99" t="s">
        <v>255</v>
      </c>
      <c r="C27" s="100" t="s">
        <v>254</v>
      </c>
      <c r="D27" s="101">
        <v>5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102"/>
      <c r="AW27" s="102"/>
      <c r="AX27" s="102"/>
      <c r="AY27" s="102"/>
      <c r="AZ27" s="102"/>
      <c r="BA27" s="103"/>
      <c r="BB27" s="103"/>
      <c r="BC27" s="103"/>
      <c r="BD27" s="103"/>
      <c r="BE27" s="103"/>
      <c r="BF27" s="103"/>
      <c r="BG27" s="93"/>
      <c r="BH27" s="93"/>
      <c r="BI27" s="93"/>
      <c r="BJ27" s="94"/>
      <c r="BK27" s="94"/>
      <c r="BL27" s="94"/>
      <c r="BM27" s="94"/>
      <c r="BN27" s="94"/>
      <c r="BO27" s="10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</row>
    <row r="30" spans="1:78" s="111" customFormat="1" ht="126" customHeight="1" x14ac:dyDescent="0.35">
      <c r="A30" s="110"/>
      <c r="B30" s="143" t="s">
        <v>257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V30" s="143" t="s">
        <v>262</v>
      </c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Q30" s="143"/>
      <c r="BR30" s="143"/>
      <c r="BS30" s="143"/>
    </row>
  </sheetData>
  <mergeCells count="16">
    <mergeCell ref="AV30:BS30"/>
    <mergeCell ref="AV8:BZ9"/>
    <mergeCell ref="D7:D10"/>
    <mergeCell ref="B30:M30"/>
    <mergeCell ref="E8:M9"/>
    <mergeCell ref="N8:AR9"/>
    <mergeCell ref="B7:B10"/>
    <mergeCell ref="C7:C10"/>
    <mergeCell ref="E7:BZ7"/>
    <mergeCell ref="A3:BZ3"/>
    <mergeCell ref="A4:BZ4"/>
    <mergeCell ref="A5:BZ5"/>
    <mergeCell ref="AS8:AS9"/>
    <mergeCell ref="AT8:AT9"/>
    <mergeCell ref="AU8:AU9"/>
    <mergeCell ref="A7:A10"/>
  </mergeCells>
  <pageMargins left="0.7" right="0.7" top="0.75" bottom="0.75" header="0.3" footer="0.3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E4D8-B4FA-45E6-B8F6-797C23DCA707}">
  <dimension ref="A1"/>
  <sheetViews>
    <sheetView workbookViewId="0">
      <selection activeCell="A5" sqref="A5:L24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</vt:lpstr>
      <vt:lpstr>Лист2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Филонова</cp:lastModifiedBy>
  <cp:lastPrinted>2024-11-27T11:57:32Z</cp:lastPrinted>
  <dcterms:created xsi:type="dcterms:W3CDTF">2023-10-31T07:58:42Z</dcterms:created>
  <dcterms:modified xsi:type="dcterms:W3CDTF">2024-11-27T11:58:06Z</dcterms:modified>
</cp:coreProperties>
</file>