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Рабочая документация\ВЫПОЛНЕНИЕ\КС от подрядчиков\ЭЭ\КОЛОМНА\"/>
    </mc:Choice>
  </mc:AlternateContent>
  <xr:revisionPtr revIDLastSave="0" documentId="8_{6E95FCD6-DFBA-4A1F-8B93-572129C208B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кс3№1 ЭЭ шурф" sheetId="2" r:id="rId1"/>
    <sheet name="кс-2№1 ЭЭ шурф" sheetId="1" r:id="rId2"/>
  </sheets>
  <definedNames>
    <definedName name="_xlnm.Print_Titles" localSheetId="1">'кс-2№1 ЭЭ шурф'!#REF!</definedName>
    <definedName name="_xlnm.Print_Area" localSheetId="1">'кс-2№1 ЭЭ шурф'!$A:$G</definedName>
    <definedName name="_xlnm.Print_Area" localSheetId="0">'кс3№1 ЭЭ шурф'!$A$1:$H$98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1" i="2" l="1"/>
  <c r="K31" i="2"/>
  <c r="G30" i="1"/>
  <c r="F29" i="1"/>
  <c r="G29" i="1" s="1"/>
  <c r="F28" i="1"/>
  <c r="G28" i="1" s="1"/>
  <c r="H39" i="2" l="1"/>
  <c r="G39" i="2" s="1"/>
  <c r="F39" i="2" s="1"/>
  <c r="H36" i="2"/>
  <c r="G36" i="2" s="1"/>
  <c r="F36" i="2" s="1"/>
  <c r="H35" i="2"/>
  <c r="G35" i="2"/>
  <c r="F35" i="2"/>
  <c r="H34" i="2"/>
  <c r="H33" i="2" s="1"/>
  <c r="H40" i="2" s="1"/>
  <c r="G34" i="2"/>
  <c r="F34" i="2" s="1"/>
  <c r="F33" i="2" s="1"/>
  <c r="H24" i="2"/>
  <c r="E21" i="1"/>
  <c r="H41" i="2" l="1"/>
  <c r="H42" i="2" s="1"/>
  <c r="H80" i="2" s="1"/>
  <c r="H81" i="2" s="1"/>
  <c r="P31" i="2"/>
  <c r="L81" i="2"/>
  <c r="L83" i="2" s="1"/>
  <c r="G33" i="2"/>
  <c r="K81" i="2"/>
  <c r="O81" i="2" s="1"/>
</calcChain>
</file>

<file path=xl/sharedStrings.xml><?xml version="1.0" encoding="utf-8"?>
<sst xmlns="http://schemas.openxmlformats.org/spreadsheetml/2006/main" count="208" uniqueCount="153">
  <si>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</si>
  <si>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</si>
  <si>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</si>
  <si>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</si>
  <si>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</si>
  <si>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</si>
  <si>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</si>
  <si>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Стройка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</si>
  <si>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</si>
  <si>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</si>
  <si>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</si>
  <si>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</si>
  <si>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</si>
  <si>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</si>
  <si>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</si>
  <si>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</si>
  <si>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</si>
  <si>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</si>
  <si>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</si>
  <si>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</si>
  <si>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</si>
  <si>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</si>
  <si>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</si>
  <si>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</si>
  <si>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Номер</t>
  </si>
  <si>
    <t>2</t>
  </si>
  <si>
    <t>4</t>
  </si>
  <si>
    <t>3</t>
  </si>
  <si>
    <t>5</t>
  </si>
  <si>
    <t>25</t>
  </si>
  <si>
    <t>Сдал:</t>
  </si>
  <si>
    <t>()</t>
  </si>
  <si>
    <t>[должность, подпись (инициалы, фамилия)]</t>
  </si>
  <si>
    <t>Принял:</t>
  </si>
  <si>
    <t>Подрядчик:</t>
  </si>
  <si>
    <r>
      <t>ООО «ШЕЛЛРОКК»</t>
    </r>
    <r>
      <rPr>
        <sz val="8"/>
        <rFont val="Arial"/>
        <family val="2"/>
        <charset val="204"/>
      </rPr>
      <t>; 117535, г.Москва, вн.тер.г. Муниципальный округ Чертаново Южное, проезд 3-ий Дорожный, д.6, к.2, кв.54</t>
    </r>
  </si>
  <si>
    <t>58306175</t>
  </si>
  <si>
    <t>Субподрядчик</t>
  </si>
  <si>
    <r>
      <t xml:space="preserve">ООО "ЭлектроЭнергетика" </t>
    </r>
    <r>
      <rPr>
        <sz val="8"/>
        <rFont val="Arial"/>
        <family val="2"/>
        <charset val="204"/>
      </rPr>
      <t>142281, Московская обл., г. Протвино, Кременковское ш., д. 5 тел. 8 (499)-110-35-76</t>
    </r>
  </si>
  <si>
    <t>12604128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</si>
  <si>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</si>
  <si>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Цех № 417.</t>
  </si>
  <si>
    <t>За декабрь, 2024 г.</t>
  </si>
  <si>
    <t>Уницированная форма № КС - 3</t>
  </si>
  <si>
    <t>Утверждена постановлением Госкомстата России</t>
  </si>
  <si>
    <t>от 11.11.99г. № 100</t>
  </si>
  <si>
    <t>0322001</t>
  </si>
  <si>
    <t>Подрядчик</t>
  </si>
  <si>
    <t>ООО «ШЕЛЛРОКК»; 117535, г.Москва, вн.тер.г. Муниципальный округ Чертаново Южное, проезд 3-ий Дорожный, д.6, к.2, кв.54</t>
  </si>
  <si>
    <t>Объект:</t>
  </si>
  <si>
    <t>Строительство 2КЛ-0,4 кВ от ТП-10/0,4 кВ № 11223 до стены фасада здания в направлении нового ВРЩ-0,4 кВ, в т.ч. ПИР: г.Москва, ул. 5-я Парковая, д.51</t>
  </si>
  <si>
    <t>Стройка :</t>
  </si>
  <si>
    <t xml:space="preserve"> </t>
  </si>
  <si>
    <t>Вид деятельности</t>
  </si>
  <si>
    <t>по ОКДП</t>
  </si>
  <si>
    <t xml:space="preserve">Договор подряда   </t>
  </si>
  <si>
    <t xml:space="preserve">Номер документа   </t>
  </si>
  <si>
    <t xml:space="preserve">Дата составления   </t>
  </si>
  <si>
    <t>СПРАВКА</t>
  </si>
  <si>
    <t>О СТОИМОСТИ ВЫПОЛНЕННЫХ РАБОТ И ЗАТРАТ</t>
  </si>
  <si>
    <t>Наименование пусковых комплексов, объектов,</t>
  </si>
  <si>
    <t xml:space="preserve">  Код</t>
  </si>
  <si>
    <t xml:space="preserve">    Стоимость выполненных работ и затрат,руб.</t>
  </si>
  <si>
    <t xml:space="preserve">   по</t>
  </si>
  <si>
    <t>видов работ, оборудования, затрат</t>
  </si>
  <si>
    <t xml:space="preserve">    с начала</t>
  </si>
  <si>
    <t>в том числе</t>
  </si>
  <si>
    <t>сумма с ндс</t>
  </si>
  <si>
    <t>порядку</t>
  </si>
  <si>
    <t xml:space="preserve">  проведения</t>
  </si>
  <si>
    <t>с начала года</t>
  </si>
  <si>
    <t>за отчетный</t>
  </si>
  <si>
    <t>без НДС</t>
  </si>
  <si>
    <t>с НДС</t>
  </si>
  <si>
    <t xml:space="preserve">КС-3 №                   </t>
  </si>
  <si>
    <t xml:space="preserve">КС-2 №                         </t>
  </si>
  <si>
    <t>проверка</t>
  </si>
  <si>
    <t xml:space="preserve">      работ</t>
  </si>
  <si>
    <t>период</t>
  </si>
  <si>
    <t>ноябрь</t>
  </si>
  <si>
    <t>Всего работ и затрат, включаемых в стоимость работ в том числе:</t>
  </si>
  <si>
    <t>х</t>
  </si>
  <si>
    <t>СМР</t>
  </si>
  <si>
    <t>март</t>
  </si>
  <si>
    <t>Оборудование</t>
  </si>
  <si>
    <t>апрель</t>
  </si>
  <si>
    <t>Оборудование ТБ</t>
  </si>
  <si>
    <t>май</t>
  </si>
  <si>
    <t>ПНР</t>
  </si>
  <si>
    <t>июнь</t>
  </si>
  <si>
    <t>Прочие затраты</t>
  </si>
  <si>
    <t>июль</t>
  </si>
  <si>
    <t>Итого:</t>
  </si>
  <si>
    <t>Налог на добавленную стоимость 20%:</t>
  </si>
  <si>
    <t>Всего,с учетом налогов:</t>
  </si>
  <si>
    <t>08</t>
  </si>
  <si>
    <t>НДС 18%</t>
  </si>
  <si>
    <t>Оборудование с НДС 18%</t>
  </si>
  <si>
    <t>Авторский надзор 2,65%</t>
  </si>
  <si>
    <t>Авторский надзор 2,65% с НДС 18%</t>
  </si>
  <si>
    <t>02</t>
  </si>
  <si>
    <t>03</t>
  </si>
  <si>
    <t>Поставка продукции</t>
  </si>
  <si>
    <t>в т.ч. оборудование</t>
  </si>
  <si>
    <t>04</t>
  </si>
  <si>
    <t>Прочие</t>
  </si>
  <si>
    <t>Охрана</t>
  </si>
  <si>
    <t>Охрана с НДС 18%</t>
  </si>
  <si>
    <t>Прочие от СМР</t>
  </si>
  <si>
    <t>Прочие с НДС 18%</t>
  </si>
  <si>
    <t>Страхование 0,8%</t>
  </si>
  <si>
    <t>Страхование 0,8% с НДС 18%</t>
  </si>
  <si>
    <t>Согласование и услуги 0,15%</t>
  </si>
  <si>
    <t>Согласование и услуги 0,15% с НДС</t>
  </si>
  <si>
    <t>Всего с НДС 18%:</t>
  </si>
  <si>
    <t>Итого</t>
  </si>
  <si>
    <t xml:space="preserve">      Сумма НДС</t>
  </si>
  <si>
    <t xml:space="preserve">                  Всего с учетом НДС</t>
  </si>
  <si>
    <t xml:space="preserve">Зачет аванса </t>
  </si>
  <si>
    <t xml:space="preserve">К оплате, с учетом авансового платежа </t>
  </si>
  <si>
    <t>В т.ч. НДС 20%</t>
  </si>
  <si>
    <t>остаток по Договору</t>
  </si>
  <si>
    <t>должность</t>
  </si>
  <si>
    <t>подпись</t>
  </si>
  <si>
    <t>расшифровка подписи</t>
  </si>
  <si>
    <t>М.П.</t>
  </si>
  <si>
    <t>Генеральный директор                                                                                         ООО «ШЕЛЛРОКК»</t>
  </si>
  <si>
    <t>Е.А. Бусел</t>
  </si>
  <si>
    <t xml:space="preserve">        </t>
  </si>
  <si>
    <t>ООО "ЭлектроЭнергетика" 142281, Московская обл., г. Протвино, Кременковское ш., д. 5 тел. 8 (499)-110-35-76</t>
  </si>
  <si>
    <t>Генеральный директор                                                                                         ООО «ЭлектроЭнергетика»</t>
  </si>
  <si>
    <t>А.В. Воденников</t>
  </si>
  <si>
    <t>Генеральный директор ООО «ЭлектроЭнергетика»</t>
  </si>
  <si>
    <t>Генеральный директор ООО «ШЕЛЛРОКК»</t>
  </si>
  <si>
    <t>КЗ/14-10-СП1</t>
  </si>
  <si>
    <t>14.10.2024г</t>
  </si>
  <si>
    <t>Договор № КЗ/14-10-СП1</t>
  </si>
  <si>
    <t>Железнодорожный путь необщего пользования, примыкающий к станции Голутвин Московской ж.д., для АО "Коломенский завод".</t>
  </si>
  <si>
    <t>Железнодорожный путь необщего пользования, примыкающий к станции Голутвин Московской ж.д., для АО «Коломенский завод», находящемся по адресу: Московская область, г.Коломна, ул. Партизан, д.42</t>
  </si>
  <si>
    <t>14.10.2024</t>
  </si>
  <si>
    <t>№ п/п</t>
  </si>
  <si>
    <t>Наименование вида работ</t>
  </si>
  <si>
    <t>Ед.изм.</t>
  </si>
  <si>
    <t>Кол-во</t>
  </si>
  <si>
    <t>Цена за ед., руб. без НДС</t>
  </si>
  <si>
    <t>Итого стоимость, руб. без НДС</t>
  </si>
  <si>
    <t>Разработка грунта (шурфовка) в межшпальном пространстве</t>
  </si>
  <si>
    <t>шт.</t>
  </si>
  <si>
    <t>Обратная засыпка грунта в межшпальном пространстве с уплотнением вручную</t>
  </si>
  <si>
    <t>№ п/п по акту</t>
  </si>
  <si>
    <t>ВСЕГО по акту, руб. без НДС</t>
  </si>
  <si>
    <t>       1           </t>
  </si>
  <si>
    <t>       2         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</si>
</sst>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_р_._-;\-* #,##0.00_р_._-;_-* &quot;-&quot;??_р_._-;_-@_-"/>
    <numFmt numFmtId="165" formatCode="#,##0.00_ ;\-#,##0.00\ "/>
    <numFmt numFmtId="166" formatCode="#,##0.00&quot;р.&quot;;\-#,##0.00&quot;р.&quot;"/>
    <numFmt numFmtId="167" formatCode="[$-F800]dddd\,\ mmmm\ dd\,\ yyyy"/>
    <numFmt numFmtId="168" formatCode="#,##0.00_р_."/>
    <numFmt numFmtId="169" formatCode="_-* #,##0.00\ _₽_-;\-* #,##0.00\ _₽_-;_-* &quot;-&quot;??\ _₽_-;_-@_-"/>
    <numFmt numFmtId="170" formatCode="#,##0_р_."/>
  </numFmts>
  <fonts count="44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color rgb="FFFF0000"/>
      <name val="Arial"/>
      <family val="2"/>
      <charset val="204"/>
    </font>
    <font>
      <sz val="11"/>
      <color rgb="FFFF0000"/>
      <name val="Calibri"/>
      <family val="2"/>
      <charset val="204"/>
    </font>
    <font>
      <sz val="8"/>
      <name val="Arial"/>
      <family val="2"/>
      <charset val="204"/>
    </font>
    <font>
      <sz val="11"/>
      <name val="Calibri"/>
      <family val="2"/>
      <charset val="204"/>
    </font>
    <font>
      <i/>
      <sz val="7"/>
      <name val="Arial"/>
      <family val="2"/>
      <charset val="204"/>
    </font>
    <font>
      <b/>
      <sz val="8"/>
      <name val="Arial"/>
      <family val="2"/>
      <charset val="204"/>
    </font>
    <font>
      <b/>
      <sz val="10"/>
      <name val="Arial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7"/>
      <color rgb="FF000000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  <font>
      <u/>
      <sz val="10"/>
      <name val="Arial"/>
      <family val="2"/>
      <charset val="204"/>
    </font>
    <font>
      <b/>
      <sz val="7"/>
      <name val="Arial"/>
      <family val="2"/>
      <charset val="204"/>
    </font>
    <font>
      <sz val="9"/>
      <name val="Arial"/>
      <family val="2"/>
      <charset val="204"/>
    </font>
    <font>
      <sz val="11"/>
      <name val="Arial"/>
      <family val="2"/>
      <charset val="204"/>
    </font>
    <font>
      <sz val="16"/>
      <color indexed="12"/>
      <name val="Times New Roman"/>
      <family val="1"/>
      <charset val="204"/>
    </font>
    <font>
      <i/>
      <sz val="9"/>
      <color rgb="FFC00000"/>
      <name val="Arial Cyr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i/>
      <sz val="10"/>
      <color rgb="FF0070C0"/>
      <name val="Calibri"/>
      <family val="2"/>
      <charset val="204"/>
      <scheme val="minor"/>
    </font>
    <font>
      <i/>
      <sz val="10"/>
      <color rgb="FF0070C0"/>
      <name val="Arial Cyr"/>
      <charset val="204"/>
    </font>
    <font>
      <i/>
      <sz val="10"/>
      <color rgb="FF0070C0"/>
      <name val="Arial"/>
      <family val="2"/>
      <charset val="204"/>
    </font>
    <font>
      <i/>
      <sz val="10"/>
      <color rgb="FF0070C0"/>
      <name val="Times New Roman"/>
      <family val="1"/>
      <charset val="204"/>
    </font>
    <font>
      <b/>
      <sz val="9"/>
      <name val="Arial"/>
      <family val="2"/>
      <charset val="204"/>
    </font>
    <font>
      <b/>
      <u/>
      <sz val="10"/>
      <color rgb="FFFF0000"/>
      <name val="Arial"/>
      <family val="2"/>
      <charset val="204"/>
    </font>
    <font>
      <b/>
      <sz val="10"/>
      <color rgb="FF0070C0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6"/>
      <name val="Arial"/>
      <family val="2"/>
      <charset val="204"/>
    </font>
    <font>
      <sz val="11"/>
      <color rgb="FFFF0000"/>
      <name val="Arial"/>
      <family val="2"/>
      <charset val="204"/>
    </font>
    <font>
      <i/>
      <sz val="8"/>
      <name val="Arial"/>
      <family val="2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8"/>
      <color rgb="FF000000"/>
      <name val="Arial"/>
      <family val="2"/>
      <charset val="204"/>
    </font>
    <font>
      <sz val="12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</borders>
  <cellStyleXfs count="9">
    <xf numFmtId="0" fontId="0" fillId="0" borderId="0"/>
    <xf numFmtId="0" fontId="12" fillId="0" borderId="0"/>
    <xf numFmtId="164" fontId="12" fillId="0" borderId="0" applyFont="0" applyFill="0" applyBorder="0" applyAlignment="0" applyProtection="0"/>
    <xf numFmtId="0" fontId="13" fillId="0" borderId="0"/>
    <xf numFmtId="0" fontId="13" fillId="0" borderId="0"/>
    <xf numFmtId="0" fontId="18" fillId="0" borderId="0"/>
    <xf numFmtId="0" fontId="12" fillId="0" borderId="0"/>
    <xf numFmtId="0" fontId="21" fillId="0" borderId="0"/>
    <xf numFmtId="0" fontId="18" fillId="0" borderId="0"/>
  </cellStyleXfs>
  <cellXfs count="297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2" fillId="0" borderId="0" xfId="0" applyNumberFormat="1" applyFont="1"/>
    <xf numFmtId="0" fontId="3" fillId="0" borderId="0" xfId="0" applyFont="1"/>
    <xf numFmtId="49" fontId="4" fillId="0" borderId="0" xfId="0" applyNumberFormat="1" applyFont="1"/>
    <xf numFmtId="49" fontId="4" fillId="0" borderId="0" xfId="0" applyNumberFormat="1" applyFont="1" applyAlignment="1">
      <alignment horizontal="right"/>
    </xf>
    <xf numFmtId="0" fontId="5" fillId="0" borderId="0" xfId="0" applyFont="1"/>
    <xf numFmtId="49" fontId="4" fillId="0" borderId="0" xfId="0" applyNumberFormat="1" applyFont="1" applyAlignment="1">
      <alignment vertical="top"/>
    </xf>
    <xf numFmtId="0" fontId="4" fillId="0" borderId="0" xfId="0" applyFont="1" applyAlignment="1">
      <alignment wrapText="1"/>
    </xf>
    <xf numFmtId="49" fontId="6" fillId="0" borderId="5" xfId="0" applyNumberFormat="1" applyFont="1" applyBorder="1" applyAlignment="1">
      <alignment horizontal="center"/>
    </xf>
    <xf numFmtId="49" fontId="4" fillId="2" borderId="0" xfId="0" applyNumberFormat="1" applyFont="1" applyFill="1"/>
    <xf numFmtId="49" fontId="4" fillId="2" borderId="0" xfId="0" applyNumberFormat="1" applyFont="1" applyFill="1" applyAlignment="1">
      <alignment horizontal="right"/>
    </xf>
    <xf numFmtId="49" fontId="6" fillId="0" borderId="0" xfId="0" applyNumberFormat="1" applyFont="1" applyAlignment="1">
      <alignment horizontal="center"/>
    </xf>
    <xf numFmtId="49" fontId="8" fillId="2" borderId="0" xfId="0" applyNumberFormat="1" applyFont="1" applyFill="1" applyAlignment="1">
      <alignment horizontal="center"/>
    </xf>
    <xf numFmtId="49" fontId="9" fillId="0" borderId="0" xfId="0" applyNumberFormat="1" applyFont="1" applyAlignment="1">
      <alignment vertical="center"/>
    </xf>
    <xf numFmtId="49" fontId="9" fillId="0" borderId="0" xfId="0" applyNumberFormat="1" applyFont="1"/>
    <xf numFmtId="0" fontId="10" fillId="0" borderId="0" xfId="0" applyFont="1"/>
    <xf numFmtId="0" fontId="9" fillId="0" borderId="0" xfId="0" applyFont="1" applyAlignment="1">
      <alignment wrapText="1"/>
    </xf>
    <xf numFmtId="49" fontId="11" fillId="0" borderId="5" xfId="0" applyNumberFormat="1" applyFont="1" applyBorder="1" applyAlignment="1">
      <alignment horizontal="center" vertical="center"/>
    </xf>
    <xf numFmtId="49" fontId="11" fillId="0" borderId="5" xfId="0" applyNumberFormat="1" applyFont="1" applyBorder="1" applyAlignment="1">
      <alignment horizontal="center"/>
    </xf>
    <xf numFmtId="49" fontId="9" fillId="0" borderId="0" xfId="0" applyNumberFormat="1" applyFont="1" applyAlignment="1">
      <alignment horizontal="right"/>
    </xf>
    <xf numFmtId="49" fontId="9" fillId="0" borderId="9" xfId="0" applyNumberFormat="1" applyFont="1" applyBorder="1" applyAlignment="1">
      <alignment horizontal="center"/>
    </xf>
    <xf numFmtId="49" fontId="9" fillId="0" borderId="0" xfId="0" applyNumberFormat="1" applyFont="1" applyAlignment="1">
      <alignment horizontal="center"/>
    </xf>
    <xf numFmtId="49" fontId="9" fillId="0" borderId="9" xfId="0" applyNumberFormat="1" applyFont="1" applyBorder="1" applyAlignment="1">
      <alignment horizontal="center" vertical="center"/>
    </xf>
    <xf numFmtId="14" fontId="9" fillId="0" borderId="9" xfId="0" applyNumberFormat="1" applyFont="1" applyBorder="1" applyAlignment="1">
      <alignment horizontal="center"/>
    </xf>
    <xf numFmtId="0" fontId="13" fillId="0" borderId="0" xfId="1" applyFont="1"/>
    <xf numFmtId="0" fontId="14" fillId="0" borderId="0" xfId="1" applyFont="1"/>
    <xf numFmtId="0" fontId="14" fillId="0" borderId="0" xfId="1" applyFont="1" applyAlignment="1">
      <alignment horizontal="right"/>
    </xf>
    <xf numFmtId="164" fontId="13" fillId="0" borderId="0" xfId="2" applyFont="1"/>
    <xf numFmtId="0" fontId="8" fillId="0" borderId="0" xfId="1" applyFont="1" applyAlignment="1">
      <alignment horizontal="center"/>
    </xf>
    <xf numFmtId="0" fontId="13" fillId="0" borderId="9" xfId="1" applyFont="1" applyBorder="1" applyAlignment="1">
      <alignment horizontal="center"/>
    </xf>
    <xf numFmtId="0" fontId="4" fillId="0" borderId="0" xfId="1" applyFont="1" applyAlignment="1">
      <alignment horizontal="center"/>
    </xf>
    <xf numFmtId="49" fontId="13" fillId="0" borderId="9" xfId="1" applyNumberFormat="1" applyFont="1" applyBorder="1" applyAlignment="1">
      <alignment horizontal="center"/>
    </xf>
    <xf numFmtId="0" fontId="13" fillId="0" borderId="9" xfId="1" applyFont="1" applyBorder="1"/>
    <xf numFmtId="0" fontId="15" fillId="0" borderId="0" xfId="1" applyFont="1"/>
    <xf numFmtId="164" fontId="14" fillId="0" borderId="0" xfId="2" applyFont="1"/>
    <xf numFmtId="0" fontId="13" fillId="0" borderId="0" xfId="1" applyFont="1" applyAlignment="1">
      <alignment vertical="top"/>
    </xf>
    <xf numFmtId="49" fontId="13" fillId="2" borderId="9" xfId="1" applyNumberFormat="1" applyFont="1" applyFill="1" applyBorder="1" applyAlignment="1">
      <alignment horizontal="center"/>
    </xf>
    <xf numFmtId="0" fontId="4" fillId="0" borderId="0" xfId="3" applyFont="1" applyAlignment="1">
      <alignment horizontal="center"/>
    </xf>
    <xf numFmtId="0" fontId="13" fillId="0" borderId="9" xfId="3" applyBorder="1" applyAlignment="1">
      <alignment horizontal="center"/>
    </xf>
    <xf numFmtId="164" fontId="14" fillId="0" borderId="0" xfId="2" applyFont="1" applyBorder="1"/>
    <xf numFmtId="0" fontId="13" fillId="0" borderId="0" xfId="1" applyFont="1" applyAlignment="1">
      <alignment vertical="center" wrapText="1"/>
    </xf>
    <xf numFmtId="165" fontId="13" fillId="0" borderId="0" xfId="1" applyNumberFormat="1" applyFont="1"/>
    <xf numFmtId="0" fontId="15" fillId="0" borderId="0" xfId="1" applyFont="1" applyAlignment="1">
      <alignment vertical="center" wrapText="1"/>
    </xf>
    <xf numFmtId="0" fontId="4" fillId="0" borderId="9" xfId="1" applyFont="1" applyBorder="1" applyAlignment="1">
      <alignment horizontal="center"/>
    </xf>
    <xf numFmtId="0" fontId="4" fillId="0" borderId="0" xfId="1" applyFont="1" applyAlignment="1">
      <alignment horizontal="right"/>
    </xf>
    <xf numFmtId="0" fontId="16" fillId="0" borderId="0" xfId="4" applyFont="1"/>
    <xf numFmtId="166" fontId="16" fillId="0" borderId="0" xfId="2" applyNumberFormat="1" applyFont="1" applyBorder="1" applyAlignment="1">
      <alignment horizontal="center" wrapText="1"/>
    </xf>
    <xf numFmtId="10" fontId="16" fillId="0" borderId="0" xfId="4" applyNumberFormat="1" applyFont="1" applyAlignment="1">
      <alignment horizontal="center"/>
    </xf>
    <xf numFmtId="167" fontId="16" fillId="0" borderId="0" xfId="4" applyNumberFormat="1" applyFont="1" applyAlignment="1">
      <alignment horizontal="center"/>
    </xf>
    <xf numFmtId="0" fontId="16" fillId="0" borderId="0" xfId="1" applyFont="1"/>
    <xf numFmtId="167" fontId="16" fillId="0" borderId="0" xfId="1" applyNumberFormat="1" applyFont="1" applyAlignment="1">
      <alignment horizontal="center"/>
    </xf>
    <xf numFmtId="14" fontId="14" fillId="0" borderId="0" xfId="1" applyNumberFormat="1" applyFont="1" applyAlignment="1">
      <alignment horizontal="center"/>
    </xf>
    <xf numFmtId="0" fontId="14" fillId="0" borderId="13" xfId="1" applyFont="1" applyBorder="1" applyAlignment="1">
      <alignment horizontal="center"/>
    </xf>
    <xf numFmtId="0" fontId="14" fillId="0" borderId="14" xfId="1" applyFont="1" applyBorder="1" applyAlignment="1">
      <alignment horizontal="center"/>
    </xf>
    <xf numFmtId="0" fontId="14" fillId="0" borderId="0" xfId="1" applyFont="1" applyAlignment="1">
      <alignment horizontal="center"/>
    </xf>
    <xf numFmtId="0" fontId="14" fillId="0" borderId="17" xfId="1" applyFont="1" applyBorder="1" applyAlignment="1">
      <alignment horizontal="right"/>
    </xf>
    <xf numFmtId="0" fontId="13" fillId="0" borderId="7" xfId="1" applyFont="1" applyBorder="1"/>
    <xf numFmtId="0" fontId="14" fillId="0" borderId="12" xfId="1" applyFont="1" applyBorder="1" applyAlignment="1">
      <alignment horizontal="center"/>
    </xf>
    <xf numFmtId="0" fontId="13" fillId="0" borderId="15" xfId="1" applyFont="1" applyBorder="1" applyAlignment="1">
      <alignment horizontal="center"/>
    </xf>
    <xf numFmtId="14" fontId="13" fillId="2" borderId="12" xfId="1" applyNumberFormat="1" applyFont="1" applyFill="1" applyBorder="1" applyAlignment="1">
      <alignment horizontal="center"/>
    </xf>
    <xf numFmtId="14" fontId="13" fillId="0" borderId="18" xfId="1" applyNumberFormat="1" applyFont="1" applyBorder="1" applyAlignment="1">
      <alignment horizontal="center"/>
    </xf>
    <xf numFmtId="14" fontId="13" fillId="0" borderId="12" xfId="1" applyNumberFormat="1" applyFont="1" applyBorder="1" applyAlignment="1">
      <alignment horizontal="center"/>
    </xf>
    <xf numFmtId="165" fontId="14" fillId="0" borderId="0" xfId="1" applyNumberFormat="1" applyFont="1"/>
    <xf numFmtId="0" fontId="4" fillId="0" borderId="0" xfId="1" applyFont="1"/>
    <xf numFmtId="164" fontId="4" fillId="0" borderId="0" xfId="2" applyFont="1" applyBorder="1"/>
    <xf numFmtId="0" fontId="17" fillId="0" borderId="0" xfId="1" applyFont="1"/>
    <xf numFmtId="0" fontId="4" fillId="0" borderId="11" xfId="1" applyFont="1" applyBorder="1" applyAlignment="1">
      <alignment horizontal="center" vertical="center"/>
    </xf>
    <xf numFmtId="0" fontId="4" fillId="0" borderId="6" xfId="1" applyFont="1" applyBorder="1" applyAlignment="1">
      <alignment horizontal="center"/>
    </xf>
    <xf numFmtId="0" fontId="4" fillId="0" borderId="2" xfId="1" applyFont="1" applyBorder="1"/>
    <xf numFmtId="0" fontId="13" fillId="0" borderId="2" xfId="1" applyFont="1" applyBorder="1"/>
    <xf numFmtId="0" fontId="13" fillId="0" borderId="3" xfId="1" applyFont="1" applyBorder="1"/>
    <xf numFmtId="0" fontId="20" fillId="0" borderId="0" xfId="6" applyFont="1" applyAlignment="1">
      <alignment horizontal="center" vertical="center"/>
    </xf>
    <xf numFmtId="0" fontId="4" fillId="0" borderId="19" xfId="1" applyFont="1" applyBorder="1" applyAlignment="1">
      <alignment horizontal="center" vertical="center"/>
    </xf>
    <xf numFmtId="0" fontId="13" fillId="0" borderId="8" xfId="1" applyFont="1" applyBorder="1"/>
    <xf numFmtId="0" fontId="4" fillId="0" borderId="8" xfId="1" applyFont="1" applyBorder="1" applyAlignment="1">
      <alignment horizontal="center"/>
    </xf>
    <xf numFmtId="0" fontId="13" fillId="0" borderId="11" xfId="1" applyFont="1" applyBorder="1"/>
    <xf numFmtId="4" fontId="22" fillId="3" borderId="0" xfId="7" applyNumberFormat="1" applyFont="1" applyFill="1" applyAlignment="1">
      <alignment vertical="center"/>
    </xf>
    <xf numFmtId="0" fontId="23" fillId="0" borderId="0" xfId="7" applyFont="1"/>
    <xf numFmtId="0" fontId="12" fillId="0" borderId="0" xfId="6"/>
    <xf numFmtId="4" fontId="20" fillId="0" borderId="0" xfId="6" applyNumberFormat="1" applyFont="1" applyAlignment="1">
      <alignment horizontal="center" vertical="center"/>
    </xf>
    <xf numFmtId="0" fontId="4" fillId="0" borderId="19" xfId="1" applyFont="1" applyBorder="1" applyAlignment="1">
      <alignment horizontal="center"/>
    </xf>
    <xf numFmtId="0" fontId="21" fillId="0" borderId="0" xfId="7"/>
    <xf numFmtId="0" fontId="23" fillId="0" borderId="0" xfId="7" applyFont="1" applyAlignment="1">
      <alignment horizontal="center" vertical="center"/>
    </xf>
    <xf numFmtId="3" fontId="24" fillId="0" borderId="0" xfId="8" applyNumberFormat="1" applyFont="1" applyAlignment="1">
      <alignment horizontal="center" vertical="center" wrapText="1"/>
    </xf>
    <xf numFmtId="0" fontId="13" fillId="0" borderId="20" xfId="1" applyFont="1" applyBorder="1"/>
    <xf numFmtId="0" fontId="13" fillId="0" borderId="22" xfId="1" applyFont="1" applyBorder="1"/>
    <xf numFmtId="0" fontId="4" fillId="0" borderId="22" xfId="1" applyFont="1" applyBorder="1" applyAlignment="1">
      <alignment horizontal="center"/>
    </xf>
    <xf numFmtId="0" fontId="4" fillId="0" borderId="20" xfId="1" applyFont="1" applyBorder="1"/>
    <xf numFmtId="49" fontId="25" fillId="0" borderId="9" xfId="7" applyNumberFormat="1" applyFont="1" applyBorder="1" applyAlignment="1">
      <alignment vertical="center"/>
    </xf>
    <xf numFmtId="168" fontId="25" fillId="0" borderId="9" xfId="7" applyNumberFormat="1" applyFont="1" applyBorder="1" applyAlignment="1">
      <alignment vertical="center"/>
    </xf>
    <xf numFmtId="0" fontId="25" fillId="0" borderId="9" xfId="7" applyFont="1" applyBorder="1" applyAlignment="1">
      <alignment horizontal="center" vertical="center"/>
    </xf>
    <xf numFmtId="0" fontId="26" fillId="0" borderId="9" xfId="6" applyFont="1" applyBorder="1" applyAlignment="1">
      <alignment horizontal="center" vertical="center"/>
    </xf>
    <xf numFmtId="0" fontId="13" fillId="0" borderId="23" xfId="1" applyFont="1" applyBorder="1" applyAlignment="1">
      <alignment horizontal="center"/>
    </xf>
    <xf numFmtId="4" fontId="25" fillId="0" borderId="9" xfId="7" applyNumberFormat="1" applyFont="1" applyBorder="1" applyAlignment="1">
      <alignment vertical="center"/>
    </xf>
    <xf numFmtId="49" fontId="13" fillId="0" borderId="12" xfId="1" applyNumberFormat="1" applyFont="1" applyBorder="1" applyAlignment="1">
      <alignment horizontal="center"/>
    </xf>
    <xf numFmtId="0" fontId="13" fillId="0" borderId="12" xfId="1" applyFont="1" applyBorder="1" applyAlignment="1">
      <alignment horizontal="center"/>
    </xf>
    <xf numFmtId="168" fontId="13" fillId="0" borderId="12" xfId="1" applyNumberFormat="1" applyFont="1" applyBorder="1" applyAlignment="1">
      <alignment horizontal="center"/>
    </xf>
    <xf numFmtId="164" fontId="27" fillId="0" borderId="9" xfId="2" applyFont="1" applyBorder="1" applyAlignment="1">
      <alignment vertical="center"/>
    </xf>
    <xf numFmtId="169" fontId="13" fillId="0" borderId="0" xfId="1" applyNumberFormat="1" applyFont="1"/>
    <xf numFmtId="49" fontId="13" fillId="0" borderId="20" xfId="1" applyNumberFormat="1" applyFont="1" applyBorder="1" applyAlignment="1">
      <alignment horizontal="center"/>
    </xf>
    <xf numFmtId="168" fontId="12" fillId="0" borderId="9" xfId="1" applyNumberFormat="1" applyBorder="1" applyAlignment="1">
      <alignment horizontal="center"/>
    </xf>
    <xf numFmtId="168" fontId="13" fillId="0" borderId="1" xfId="1" applyNumberFormat="1" applyFont="1" applyBorder="1" applyAlignment="1">
      <alignment horizontal="center"/>
    </xf>
    <xf numFmtId="168" fontId="13" fillId="4" borderId="9" xfId="1" applyNumberFormat="1" applyFont="1" applyFill="1" applyBorder="1" applyAlignment="1">
      <alignment horizontal="center"/>
    </xf>
    <xf numFmtId="49" fontId="25" fillId="0" borderId="9" xfId="7" applyNumberFormat="1" applyFont="1" applyBorder="1"/>
    <xf numFmtId="164" fontId="27" fillId="0" borderId="9" xfId="2" applyFont="1" applyBorder="1"/>
    <xf numFmtId="164" fontId="27" fillId="0" borderId="9" xfId="2" applyFont="1" applyBorder="1" applyAlignment="1">
      <alignment horizontal="center" vertical="center"/>
    </xf>
    <xf numFmtId="3" fontId="28" fillId="0" borderId="9" xfId="8" applyNumberFormat="1" applyFont="1" applyBorder="1" applyAlignment="1">
      <alignment horizontal="center" vertical="center" wrapText="1"/>
    </xf>
    <xf numFmtId="168" fontId="13" fillId="0" borderId="9" xfId="1" applyNumberFormat="1" applyFont="1" applyBorder="1" applyAlignment="1">
      <alignment horizontal="center"/>
    </xf>
    <xf numFmtId="49" fontId="8" fillId="0" borderId="0" xfId="1" applyNumberFormat="1" applyFont="1" applyAlignment="1">
      <alignment horizontal="center"/>
    </xf>
    <xf numFmtId="164" fontId="8" fillId="0" borderId="9" xfId="2" applyFont="1" applyBorder="1" applyAlignment="1">
      <alignment horizontal="center"/>
    </xf>
    <xf numFmtId="0" fontId="26" fillId="0" borderId="9" xfId="6" applyFont="1" applyBorder="1" applyAlignment="1">
      <alignment vertical="center"/>
    </xf>
    <xf numFmtId="49" fontId="13" fillId="0" borderId="27" xfId="1" applyNumberFormat="1" applyFont="1" applyBorder="1" applyAlignment="1">
      <alignment horizontal="center"/>
    </xf>
    <xf numFmtId="49" fontId="13" fillId="0" borderId="10" xfId="1" applyNumberFormat="1" applyFont="1" applyBorder="1" applyAlignment="1">
      <alignment horizontal="center"/>
    </xf>
    <xf numFmtId="0" fontId="17" fillId="0" borderId="21" xfId="1" applyFont="1" applyBorder="1"/>
    <xf numFmtId="168" fontId="13" fillId="0" borderId="20" xfId="1" applyNumberFormat="1" applyFont="1" applyBorder="1" applyAlignment="1">
      <alignment horizontal="center"/>
    </xf>
    <xf numFmtId="168" fontId="13" fillId="0" borderId="10" xfId="1" applyNumberFormat="1" applyFont="1" applyBorder="1" applyAlignment="1">
      <alignment horizontal="center"/>
    </xf>
    <xf numFmtId="168" fontId="13" fillId="0" borderId="28" xfId="1" applyNumberFormat="1" applyFont="1" applyBorder="1" applyAlignment="1">
      <alignment horizontal="center"/>
    </xf>
    <xf numFmtId="49" fontId="13" fillId="0" borderId="0" xfId="1" applyNumberFormat="1" applyFont="1" applyAlignment="1">
      <alignment horizontal="center"/>
    </xf>
    <xf numFmtId="0" fontId="17" fillId="0" borderId="4" xfId="1" applyFont="1" applyBorder="1"/>
    <xf numFmtId="168" fontId="13" fillId="0" borderId="29" xfId="1" applyNumberFormat="1" applyFont="1" applyBorder="1" applyAlignment="1">
      <alignment horizontal="center"/>
    </xf>
    <xf numFmtId="49" fontId="13" fillId="0" borderId="2" xfId="1" applyNumberFormat="1" applyFont="1" applyBorder="1" applyAlignment="1">
      <alignment horizontal="center"/>
    </xf>
    <xf numFmtId="0" fontId="17" fillId="0" borderId="2" xfId="1" applyFont="1" applyBorder="1"/>
    <xf numFmtId="168" fontId="13" fillId="0" borderId="11" xfId="1" applyNumberFormat="1" applyFont="1" applyBorder="1" applyAlignment="1">
      <alignment horizontal="center"/>
    </xf>
    <xf numFmtId="168" fontId="13" fillId="0" borderId="30" xfId="1" applyNumberFormat="1" applyFont="1" applyBorder="1" applyAlignment="1">
      <alignment horizontal="center"/>
    </xf>
    <xf numFmtId="49" fontId="13" fillId="0" borderId="21" xfId="1" applyNumberFormat="1" applyFont="1" applyBorder="1" applyAlignment="1">
      <alignment horizontal="center"/>
    </xf>
    <xf numFmtId="168" fontId="13" fillId="0" borderId="22" xfId="1" applyNumberFormat="1" applyFont="1" applyBorder="1" applyAlignment="1">
      <alignment horizontal="center"/>
    </xf>
    <xf numFmtId="168" fontId="13" fillId="0" borderId="21" xfId="1" applyNumberFormat="1" applyFont="1" applyBorder="1" applyAlignment="1">
      <alignment horizontal="center"/>
    </xf>
    <xf numFmtId="168" fontId="13" fillId="0" borderId="3" xfId="1" applyNumberFormat="1" applyFont="1" applyBorder="1" applyAlignment="1">
      <alignment horizontal="center"/>
    </xf>
    <xf numFmtId="168" fontId="13" fillId="0" borderId="28" xfId="1" applyNumberFormat="1" applyFont="1" applyBorder="1" applyAlignment="1">
      <alignment horizontal="right"/>
    </xf>
    <xf numFmtId="0" fontId="13" fillId="0" borderId="3" xfId="1" applyFont="1" applyBorder="1" applyAlignment="1">
      <alignment horizontal="center"/>
    </xf>
    <xf numFmtId="0" fontId="13" fillId="0" borderId="10" xfId="1" applyFont="1" applyBorder="1" applyAlignment="1">
      <alignment horizontal="center"/>
    </xf>
    <xf numFmtId="170" fontId="13" fillId="0" borderId="28" xfId="1" applyNumberFormat="1" applyFont="1" applyBorder="1" applyAlignment="1">
      <alignment horizontal="right"/>
    </xf>
    <xf numFmtId="49" fontId="13" fillId="0" borderId="1" xfId="1" applyNumberFormat="1" applyFont="1" applyBorder="1" applyAlignment="1">
      <alignment horizontal="center"/>
    </xf>
    <xf numFmtId="0" fontId="17" fillId="0" borderId="1" xfId="1" applyFont="1" applyBorder="1"/>
    <xf numFmtId="164" fontId="27" fillId="0" borderId="9" xfId="1" applyNumberFormat="1" applyFont="1" applyBorder="1" applyAlignment="1">
      <alignment horizontal="center" vertical="center"/>
    </xf>
    <xf numFmtId="0" fontId="13" fillId="0" borderId="1" xfId="1" applyFont="1" applyBorder="1" applyAlignment="1">
      <alignment horizontal="center"/>
    </xf>
    <xf numFmtId="170" fontId="13" fillId="0" borderId="29" xfId="1" applyNumberFormat="1" applyFont="1" applyBorder="1" applyAlignment="1">
      <alignment horizontal="center"/>
    </xf>
    <xf numFmtId="0" fontId="13" fillId="0" borderId="1" xfId="1" applyFont="1" applyBorder="1"/>
    <xf numFmtId="49" fontId="13" fillId="0" borderId="4" xfId="1" applyNumberFormat="1" applyFont="1" applyBorder="1" applyAlignment="1">
      <alignment horizontal="center"/>
    </xf>
    <xf numFmtId="49" fontId="13" fillId="0" borderId="5" xfId="1" applyNumberFormat="1" applyFont="1" applyBorder="1" applyAlignment="1">
      <alignment horizontal="center"/>
    </xf>
    <xf numFmtId="0" fontId="17" fillId="0" borderId="5" xfId="1" applyFont="1" applyBorder="1"/>
    <xf numFmtId="0" fontId="13" fillId="0" borderId="5" xfId="1" applyFont="1" applyBorder="1"/>
    <xf numFmtId="170" fontId="13" fillId="0" borderId="30" xfId="1" applyNumberFormat="1" applyFont="1" applyBorder="1" applyAlignment="1">
      <alignment horizontal="center"/>
    </xf>
    <xf numFmtId="4" fontId="13" fillId="0" borderId="11" xfId="1" applyNumberFormat="1" applyFont="1" applyBorder="1" applyAlignment="1">
      <alignment horizontal="center"/>
    </xf>
    <xf numFmtId="4" fontId="13" fillId="0" borderId="4" xfId="1" applyNumberFormat="1" applyFont="1" applyBorder="1" applyAlignment="1">
      <alignment horizontal="center"/>
    </xf>
    <xf numFmtId="4" fontId="13" fillId="0" borderId="30" xfId="1" applyNumberFormat="1" applyFont="1" applyBorder="1" applyAlignment="1">
      <alignment horizontal="center"/>
    </xf>
    <xf numFmtId="4" fontId="13" fillId="0" borderId="3" xfId="1" applyNumberFormat="1" applyFont="1" applyBorder="1" applyAlignment="1">
      <alignment horizontal="center"/>
    </xf>
    <xf numFmtId="4" fontId="13" fillId="0" borderId="1" xfId="1" applyNumberFormat="1" applyFont="1" applyBorder="1" applyAlignment="1">
      <alignment horizontal="center"/>
    </xf>
    <xf numFmtId="4" fontId="13" fillId="0" borderId="29" xfId="1" applyNumberFormat="1" applyFont="1" applyBorder="1" applyAlignment="1">
      <alignment horizontal="center"/>
    </xf>
    <xf numFmtId="4" fontId="13" fillId="0" borderId="9" xfId="1" applyNumberFormat="1" applyFont="1" applyBorder="1" applyAlignment="1">
      <alignment horizontal="center"/>
    </xf>
    <xf numFmtId="4" fontId="13" fillId="0" borderId="0" xfId="1" applyNumberFormat="1" applyFont="1" applyAlignment="1">
      <alignment horizontal="center"/>
    </xf>
    <xf numFmtId="4" fontId="13" fillId="0" borderId="31" xfId="1" applyNumberFormat="1" applyFont="1" applyBorder="1" applyAlignment="1">
      <alignment horizontal="center"/>
    </xf>
    <xf numFmtId="49" fontId="13" fillId="0" borderId="11" xfId="1" applyNumberFormat="1" applyFont="1" applyBorder="1" applyAlignment="1">
      <alignment horizontal="center"/>
    </xf>
    <xf numFmtId="4" fontId="13" fillId="0" borderId="6" xfId="1" applyNumberFormat="1" applyFont="1" applyBorder="1" applyAlignment="1">
      <alignment horizontal="center"/>
    </xf>
    <xf numFmtId="49" fontId="13" fillId="0" borderId="23" xfId="1" applyNumberFormat="1" applyFont="1" applyBorder="1" applyAlignment="1">
      <alignment horizontal="center"/>
    </xf>
    <xf numFmtId="49" fontId="13" fillId="0" borderId="25" xfId="1" applyNumberFormat="1" applyFont="1" applyBorder="1" applyAlignment="1">
      <alignment horizontal="center"/>
    </xf>
    <xf numFmtId="0" fontId="17" fillId="0" borderId="25" xfId="1" applyFont="1" applyBorder="1"/>
    <xf numFmtId="0" fontId="13" fillId="0" borderId="23" xfId="1" applyFont="1" applyBorder="1"/>
    <xf numFmtId="4" fontId="13" fillId="0" borderId="26" xfId="1" applyNumberFormat="1" applyFont="1" applyBorder="1" applyAlignment="1">
      <alignment horizontal="center"/>
    </xf>
    <xf numFmtId="4" fontId="13" fillId="0" borderId="24" xfId="1" applyNumberFormat="1" applyFont="1" applyBorder="1" applyAlignment="1">
      <alignment horizontal="center"/>
    </xf>
    <xf numFmtId="4" fontId="13" fillId="0" borderId="32" xfId="1" applyNumberFormat="1" applyFont="1" applyBorder="1"/>
    <xf numFmtId="168" fontId="13" fillId="0" borderId="12" xfId="1" applyNumberFormat="1" applyFont="1" applyBorder="1" applyAlignment="1">
      <alignment horizontal="right"/>
    </xf>
    <xf numFmtId="170" fontId="13" fillId="0" borderId="0" xfId="1" applyNumberFormat="1" applyFont="1"/>
    <xf numFmtId="0" fontId="13" fillId="2" borderId="0" xfId="1" applyFont="1" applyFill="1"/>
    <xf numFmtId="0" fontId="4" fillId="2" borderId="0" xfId="1" applyFont="1" applyFill="1"/>
    <xf numFmtId="164" fontId="8" fillId="3" borderId="9" xfId="2" applyFont="1" applyFill="1" applyBorder="1" applyAlignment="1">
      <alignment horizontal="center"/>
    </xf>
    <xf numFmtId="9" fontId="30" fillId="0" borderId="0" xfId="2" applyNumberFormat="1" applyFont="1" applyAlignment="1">
      <alignment horizontal="center" vertical="center"/>
    </xf>
    <xf numFmtId="49" fontId="25" fillId="0" borderId="33" xfId="7" applyNumberFormat="1" applyFont="1" applyBorder="1"/>
    <xf numFmtId="164" fontId="27" fillId="0" borderId="33" xfId="2" applyFont="1" applyBorder="1"/>
    <xf numFmtId="164" fontId="27" fillId="0" borderId="33" xfId="2" applyFont="1" applyBorder="1" applyAlignment="1">
      <alignment horizontal="center" vertical="center"/>
    </xf>
    <xf numFmtId="164" fontId="27" fillId="0" borderId="33" xfId="1" applyNumberFormat="1" applyFont="1" applyBorder="1" applyAlignment="1">
      <alignment horizontal="center" vertical="center"/>
    </xf>
    <xf numFmtId="0" fontId="31" fillId="0" borderId="0" xfId="1" applyFont="1"/>
    <xf numFmtId="0" fontId="25" fillId="0" borderId="20" xfId="7" applyFont="1" applyBorder="1"/>
    <xf numFmtId="4" fontId="25" fillId="0" borderId="20" xfId="7" applyNumberFormat="1" applyFont="1" applyBorder="1"/>
    <xf numFmtId="164" fontId="27" fillId="0" borderId="20" xfId="2" applyFont="1" applyBorder="1" applyAlignment="1">
      <alignment horizontal="center" vertical="center"/>
    </xf>
    <xf numFmtId="164" fontId="27" fillId="0" borderId="20" xfId="1" applyNumberFormat="1" applyFont="1" applyBorder="1" applyAlignment="1">
      <alignment horizontal="center" vertical="center"/>
    </xf>
    <xf numFmtId="164" fontId="32" fillId="0" borderId="0" xfId="2" applyFont="1"/>
    <xf numFmtId="164" fontId="13" fillId="0" borderId="0" xfId="1" applyNumberFormat="1" applyFont="1"/>
    <xf numFmtId="4" fontId="22" fillId="3" borderId="0" xfId="7" applyNumberFormat="1" applyFont="1" applyFill="1"/>
    <xf numFmtId="0" fontId="8" fillId="0" borderId="0" xfId="1" applyFont="1" applyAlignment="1">
      <alignment horizontal="left" vertical="center"/>
    </xf>
    <xf numFmtId="0" fontId="8" fillId="0" borderId="0" xfId="1" applyFont="1"/>
    <xf numFmtId="0" fontId="32" fillId="0" borderId="0" xfId="1" applyFont="1"/>
    <xf numFmtId="164" fontId="33" fillId="0" borderId="0" xfId="2" applyFont="1"/>
    <xf numFmtId="164" fontId="8" fillId="0" borderId="0" xfId="2" applyFont="1"/>
    <xf numFmtId="0" fontId="8" fillId="0" borderId="0" xfId="1" applyFont="1" applyAlignment="1">
      <alignment vertical="center"/>
    </xf>
    <xf numFmtId="0" fontId="34" fillId="0" borderId="0" xfId="1" applyFont="1"/>
    <xf numFmtId="0" fontId="35" fillId="0" borderId="0" xfId="1" applyFont="1"/>
    <xf numFmtId="0" fontId="34" fillId="0" borderId="0" xfId="1" applyFont="1" applyAlignment="1">
      <alignment vertical="center"/>
    </xf>
    <xf numFmtId="164" fontId="34" fillId="0" borderId="0" xfId="2" applyFont="1"/>
    <xf numFmtId="0" fontId="8" fillId="0" borderId="0" xfId="3" applyFont="1"/>
    <xf numFmtId="0" fontId="34" fillId="0" borderId="0" xfId="1" applyFont="1" applyAlignment="1">
      <alignment horizontal="right"/>
    </xf>
    <xf numFmtId="0" fontId="34" fillId="0" borderId="0" xfId="1" applyFont="1" applyAlignment="1">
      <alignment horizontal="left"/>
    </xf>
    <xf numFmtId="0" fontId="8" fillId="0" borderId="0" xfId="1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49" fontId="12" fillId="2" borderId="12" xfId="1" applyNumberFormat="1" applyFill="1" applyBorder="1" applyAlignment="1">
      <alignment horizontal="center"/>
    </xf>
    <xf numFmtId="14" fontId="12" fillId="2" borderId="12" xfId="1" applyNumberFormat="1" applyFill="1" applyBorder="1" applyAlignment="1">
      <alignment horizontal="center"/>
    </xf>
    <xf numFmtId="49" fontId="4" fillId="0" borderId="10" xfId="0" applyNumberFormat="1" applyFont="1" applyBorder="1" applyAlignment="1">
      <alignment vertical="top" wrapText="1"/>
    </xf>
    <xf numFmtId="49" fontId="9" fillId="0" borderId="0" xfId="0" applyNumberFormat="1" applyFont="1" applyAlignment="1">
      <alignment horizontal="center"/>
    </xf>
    <xf numFmtId="49" fontId="6" fillId="2" borderId="0" xfId="0" applyNumberFormat="1" applyFont="1" applyFill="1" applyAlignment="1">
      <alignment horizontal="center" vertical="center"/>
    </xf>
    <xf numFmtId="0" fontId="39" fillId="5" borderId="9" xfId="0" applyFont="1" applyFill="1" applyBorder="1" applyAlignment="1">
      <alignment vertical="center" wrapText="1"/>
    </xf>
    <xf numFmtId="0" fontId="39" fillId="5" borderId="9" xfId="0" applyFont="1" applyFill="1" applyBorder="1" applyAlignment="1">
      <alignment horizontal="center" vertical="center" wrapText="1"/>
    </xf>
    <xf numFmtId="4" fontId="39" fillId="5" borderId="9" xfId="0" applyNumberFormat="1" applyFont="1" applyFill="1" applyBorder="1" applyAlignment="1">
      <alignment horizontal="center" vertical="center" wrapText="1"/>
    </xf>
    <xf numFmtId="49" fontId="9" fillId="0" borderId="0" xfId="0" applyNumberFormat="1" applyFont="1" applyAlignment="1">
      <alignment horizontal="right" wrapText="1"/>
    </xf>
    <xf numFmtId="49" fontId="11" fillId="0" borderId="5" xfId="0" applyNumberFormat="1" applyFont="1" applyBorder="1" applyAlignment="1">
      <alignment horizontal="center" vertical="top"/>
    </xf>
    <xf numFmtId="49" fontId="6" fillId="0" borderId="0" xfId="0" applyNumberFormat="1" applyFont="1" applyAlignment="1">
      <alignment horizontal="center" vertical="top"/>
    </xf>
    <xf numFmtId="49" fontId="6" fillId="2" borderId="0" xfId="0" applyNumberFormat="1" applyFont="1" applyFill="1" applyAlignment="1">
      <alignment horizontal="center" vertical="top"/>
    </xf>
    <xf numFmtId="49" fontId="6" fillId="0" borderId="5" xfId="0" applyNumberFormat="1" applyFont="1" applyBorder="1" applyAlignment="1">
      <alignment horizontal="center" vertical="top"/>
    </xf>
    <xf numFmtId="49" fontId="4" fillId="2" borderId="0" xfId="0" applyNumberFormat="1" applyFont="1" applyFill="1" applyAlignment="1">
      <alignment horizontal="center" vertical="center"/>
    </xf>
    <xf numFmtId="0" fontId="38" fillId="5" borderId="9" xfId="0" applyFont="1" applyFill="1" applyBorder="1" applyAlignment="1">
      <alignment horizontal="center" vertical="center" wrapText="1"/>
    </xf>
    <xf numFmtId="4" fontId="41" fillId="0" borderId="9" xfId="0" applyNumberFormat="1" applyFont="1" applyBorder="1" applyAlignment="1">
      <alignment vertical="center"/>
    </xf>
    <xf numFmtId="4" fontId="42" fillId="0" borderId="9" xfId="0" applyNumberFormat="1" applyFont="1" applyBorder="1" applyAlignment="1">
      <alignment vertical="center"/>
    </xf>
    <xf numFmtId="0" fontId="43" fillId="0" borderId="9" xfId="0" applyFont="1" applyBorder="1" applyAlignment="1">
      <alignment horizontal="center" vertical="center" wrapText="1"/>
    </xf>
    <xf numFmtId="0" fontId="14" fillId="0" borderId="15" xfId="1" applyFont="1" applyBorder="1" applyAlignment="1">
      <alignment horizontal="center"/>
    </xf>
    <xf numFmtId="0" fontId="14" fillId="0" borderId="16" xfId="1" applyFont="1" applyBorder="1" applyAlignment="1">
      <alignment horizontal="center"/>
    </xf>
    <xf numFmtId="0" fontId="13" fillId="0" borderId="10" xfId="1" applyFont="1" applyBorder="1" applyAlignment="1">
      <alignment horizontal="left" wrapText="1"/>
    </xf>
    <xf numFmtId="0" fontId="8" fillId="0" borderId="10" xfId="1" applyFont="1" applyBorder="1" applyAlignment="1">
      <alignment vertical="top" wrapText="1"/>
    </xf>
    <xf numFmtId="0" fontId="13" fillId="0" borderId="10" xfId="1" applyFont="1" applyBorder="1" applyAlignment="1">
      <alignment vertical="top" wrapText="1"/>
    </xf>
    <xf numFmtId="0" fontId="8" fillId="0" borderId="10" xfId="3" applyFont="1" applyBorder="1" applyAlignment="1">
      <alignment vertical="top" wrapText="1"/>
    </xf>
    <xf numFmtId="0" fontId="13" fillId="0" borderId="10" xfId="3" applyBorder="1" applyAlignment="1">
      <alignment vertical="top" wrapText="1"/>
    </xf>
    <xf numFmtId="0" fontId="13" fillId="0" borderId="10" xfId="1" applyFont="1" applyBorder="1" applyAlignment="1">
      <alignment horizontal="left" vertical="center" wrapText="1"/>
    </xf>
    <xf numFmtId="0" fontId="20" fillId="0" borderId="0" xfId="6" applyFont="1" applyAlignment="1">
      <alignment horizontal="center" vertical="center"/>
    </xf>
    <xf numFmtId="0" fontId="4" fillId="0" borderId="4" xfId="1" applyFont="1" applyBorder="1" applyAlignment="1">
      <alignment horizontal="center"/>
    </xf>
    <xf numFmtId="0" fontId="4" fillId="0" borderId="5" xfId="1" applyFont="1" applyBorder="1" applyAlignment="1">
      <alignment horizontal="center"/>
    </xf>
    <xf numFmtId="0" fontId="4" fillId="0" borderId="6" xfId="1" applyFont="1" applyBorder="1" applyAlignment="1">
      <alignment horizontal="center"/>
    </xf>
    <xf numFmtId="4" fontId="19" fillId="0" borderId="0" xfId="5" applyNumberFormat="1" applyFont="1" applyAlignment="1">
      <alignment horizontal="center" vertical="top" wrapText="1"/>
    </xf>
    <xf numFmtId="0" fontId="4" fillId="0" borderId="7" xfId="1" applyFont="1" applyBorder="1" applyAlignment="1">
      <alignment horizontal="center"/>
    </xf>
    <xf numFmtId="0" fontId="4" fillId="0" borderId="0" xfId="1" applyFont="1" applyAlignment="1">
      <alignment horizontal="center"/>
    </xf>
    <xf numFmtId="0" fontId="4" fillId="0" borderId="8" xfId="1" applyFont="1" applyBorder="1" applyAlignment="1">
      <alignment horizontal="center"/>
    </xf>
    <xf numFmtId="0" fontId="21" fillId="0" borderId="0" xfId="7" applyAlignment="1">
      <alignment horizontal="center" vertical="center" wrapText="1"/>
    </xf>
    <xf numFmtId="0" fontId="13" fillId="0" borderId="21" xfId="1" applyFont="1" applyBorder="1" applyAlignment="1">
      <alignment horizontal="center"/>
    </xf>
    <xf numFmtId="0" fontId="13" fillId="0" borderId="10" xfId="1" applyFont="1" applyBorder="1" applyAlignment="1">
      <alignment horizontal="center"/>
    </xf>
    <xf numFmtId="0" fontId="13" fillId="0" borderId="22" xfId="1" applyFont="1" applyBorder="1" applyAlignment="1">
      <alignment horizontal="center"/>
    </xf>
    <xf numFmtId="0" fontId="29" fillId="0" borderId="0" xfId="1" applyFont="1"/>
    <xf numFmtId="0" fontId="13" fillId="0" borderId="24" xfId="1" applyFont="1" applyBorder="1" applyAlignment="1">
      <alignment horizontal="center"/>
    </xf>
    <xf numFmtId="0" fontId="13" fillId="0" borderId="25" xfId="1" applyFont="1" applyBorder="1" applyAlignment="1">
      <alignment horizontal="center"/>
    </xf>
    <xf numFmtId="0" fontId="13" fillId="0" borderId="26" xfId="1" applyFont="1" applyBorder="1" applyAlignment="1">
      <alignment horizontal="center"/>
    </xf>
    <xf numFmtId="2" fontId="17" fillId="0" borderId="15" xfId="1" applyNumberFormat="1" applyFont="1" applyBorder="1" applyAlignment="1">
      <alignment wrapText="1"/>
    </xf>
    <xf numFmtId="2" fontId="17" fillId="0" borderId="18" xfId="1" applyNumberFormat="1" applyFont="1" applyBorder="1" applyAlignment="1">
      <alignment wrapText="1"/>
    </xf>
    <xf numFmtId="2" fontId="17" fillId="0" borderId="16" xfId="1" applyNumberFormat="1" applyFont="1" applyBorder="1" applyAlignment="1">
      <alignment wrapText="1"/>
    </xf>
    <xf numFmtId="0" fontId="17" fillId="0" borderId="1" xfId="1" applyFont="1" applyBorder="1"/>
    <xf numFmtId="0" fontId="17" fillId="0" borderId="2" xfId="1" applyFont="1" applyBorder="1"/>
    <xf numFmtId="0" fontId="17" fillId="0" borderId="3" xfId="1" applyFont="1" applyBorder="1"/>
    <xf numFmtId="0" fontId="4" fillId="0" borderId="0" xfId="1" applyFont="1" applyAlignment="1">
      <alignment horizontal="right"/>
    </xf>
    <xf numFmtId="0" fontId="8" fillId="0" borderId="0" xfId="1" applyFont="1" applyAlignment="1">
      <alignment horizontal="left" wrapText="1"/>
    </xf>
    <xf numFmtId="0" fontId="8" fillId="0" borderId="10" xfId="1" applyFont="1" applyBorder="1" applyAlignment="1">
      <alignment horizontal="left"/>
    </xf>
    <xf numFmtId="0" fontId="34" fillId="0" borderId="0" xfId="1" applyFont="1" applyAlignment="1">
      <alignment horizontal="center"/>
    </xf>
    <xf numFmtId="0" fontId="34" fillId="0" borderId="5" xfId="1" applyFont="1" applyBorder="1" applyAlignment="1">
      <alignment horizontal="center"/>
    </xf>
    <xf numFmtId="0" fontId="8" fillId="0" borderId="0" xfId="1" applyFont="1" applyAlignment="1">
      <alignment horizontal="center"/>
    </xf>
    <xf numFmtId="0" fontId="8" fillId="0" borderId="0" xfId="3" applyFont="1" applyAlignment="1">
      <alignment horizontal="left" wrapText="1"/>
    </xf>
    <xf numFmtId="0" fontId="8" fillId="0" borderId="0" xfId="3" applyFont="1" applyAlignment="1">
      <alignment horizontal="left"/>
    </xf>
    <xf numFmtId="0" fontId="8" fillId="0" borderId="10" xfId="3" applyFont="1" applyBorder="1" applyAlignment="1">
      <alignment horizontal="left"/>
    </xf>
    <xf numFmtId="49" fontId="4" fillId="2" borderId="7" xfId="0" applyNumberFormat="1" applyFont="1" applyFill="1" applyBorder="1" applyAlignment="1">
      <alignment horizontal="center"/>
    </xf>
    <xf numFmtId="49" fontId="4" fillId="2" borderId="0" xfId="0" applyNumberFormat="1" applyFont="1" applyFill="1" applyAlignment="1">
      <alignment horizontal="center"/>
    </xf>
    <xf numFmtId="49" fontId="4" fillId="2" borderId="8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4" fillId="2" borderId="5" xfId="0" applyNumberFormat="1" applyFont="1" applyFill="1" applyBorder="1" applyAlignment="1">
      <alignment horizontal="center"/>
    </xf>
    <xf numFmtId="49" fontId="4" fillId="2" borderId="6" xfId="0" applyNumberFormat="1" applyFont="1" applyFill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4" fillId="0" borderId="7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49" fontId="4" fillId="0" borderId="8" xfId="0" applyNumberFormat="1" applyFont="1" applyBorder="1" applyAlignment="1">
      <alignment horizontal="center"/>
    </xf>
    <xf numFmtId="49" fontId="9" fillId="0" borderId="9" xfId="0" applyNumberFormat="1" applyFont="1" applyBorder="1" applyAlignment="1">
      <alignment horizontal="center" vertical="center"/>
    </xf>
    <xf numFmtId="49" fontId="9" fillId="0" borderId="7" xfId="0" applyNumberFormat="1" applyFont="1" applyBorder="1" applyAlignment="1">
      <alignment horizontal="center"/>
    </xf>
    <xf numFmtId="49" fontId="9" fillId="0" borderId="0" xfId="0" applyNumberFormat="1" applyFont="1" applyAlignment="1">
      <alignment horizontal="center"/>
    </xf>
    <xf numFmtId="49" fontId="9" fillId="0" borderId="8" xfId="0" applyNumberFormat="1" applyFont="1" applyBorder="1" applyAlignment="1">
      <alignment horizontal="center"/>
    </xf>
    <xf numFmtId="49" fontId="9" fillId="0" borderId="4" xfId="0" applyNumberFormat="1" applyFont="1" applyBorder="1" applyAlignment="1">
      <alignment horizontal="center"/>
    </xf>
    <xf numFmtId="49" fontId="9" fillId="0" borderId="5" xfId="0" applyNumberFormat="1" applyFont="1" applyBorder="1" applyAlignment="1">
      <alignment horizontal="center"/>
    </xf>
    <xf numFmtId="49" fontId="9" fillId="0" borderId="6" xfId="0" applyNumberFormat="1" applyFont="1" applyBorder="1" applyAlignment="1">
      <alignment horizontal="center"/>
    </xf>
    <xf numFmtId="49" fontId="9" fillId="0" borderId="1" xfId="0" applyNumberFormat="1" applyFont="1" applyBorder="1" applyAlignment="1">
      <alignment horizontal="center"/>
    </xf>
    <xf numFmtId="49" fontId="9" fillId="0" borderId="2" xfId="0" applyNumberFormat="1" applyFont="1" applyBorder="1" applyAlignment="1">
      <alignment horizontal="center"/>
    </xf>
    <xf numFmtId="49" fontId="9" fillId="0" borderId="3" xfId="0" applyNumberFormat="1" applyFont="1" applyBorder="1" applyAlignment="1">
      <alignment horizontal="center"/>
    </xf>
    <xf numFmtId="0" fontId="37" fillId="0" borderId="1" xfId="0" applyFont="1" applyBorder="1" applyAlignment="1">
      <alignment horizontal="right" vertical="center" wrapText="1"/>
    </xf>
    <xf numFmtId="0" fontId="37" fillId="0" borderId="2" xfId="0" applyFont="1" applyBorder="1" applyAlignment="1">
      <alignment horizontal="right" vertical="center" wrapText="1"/>
    </xf>
    <xf numFmtId="0" fontId="37" fillId="0" borderId="3" xfId="0" applyFont="1" applyBorder="1" applyAlignment="1">
      <alignment horizontal="right" vertical="center" wrapText="1"/>
    </xf>
    <xf numFmtId="49" fontId="36" fillId="0" borderId="5" xfId="0" applyNumberFormat="1" applyFont="1" applyBorder="1" applyAlignment="1">
      <alignment horizontal="center" vertical="top"/>
    </xf>
    <xf numFmtId="49" fontId="4" fillId="0" borderId="10" xfId="0" applyNumberFormat="1" applyFont="1" applyBorder="1" applyAlignment="1">
      <alignment horizontal="right" vertical="top" wrapText="1"/>
    </xf>
    <xf numFmtId="49" fontId="4" fillId="0" borderId="0" xfId="0" applyNumberFormat="1" applyFont="1" applyAlignment="1">
      <alignment horizontal="left" vertical="top" wrapText="1"/>
    </xf>
    <xf numFmtId="49" fontId="7" fillId="2" borderId="10" xfId="0" applyNumberFormat="1" applyFont="1" applyFill="1" applyBorder="1" applyAlignment="1">
      <alignment horizontal="left" wrapText="1"/>
    </xf>
    <xf numFmtId="0" fontId="9" fillId="0" borderId="0" xfId="0" applyFont="1" applyAlignment="1">
      <alignment horizontal="left" vertical="center" wrapText="1"/>
    </xf>
    <xf numFmtId="49" fontId="9" fillId="0" borderId="9" xfId="0" applyNumberFormat="1" applyFont="1" applyBorder="1" applyAlignment="1">
      <alignment horizontal="center" vertical="center" wrapText="1"/>
    </xf>
    <xf numFmtId="49" fontId="40" fillId="2" borderId="1" xfId="0" applyNumberFormat="1" applyFont="1" applyFill="1" applyBorder="1" applyAlignment="1">
      <alignment horizontal="center" wrapText="1"/>
    </xf>
    <xf numFmtId="49" fontId="40" fillId="2" borderId="2" xfId="0" applyNumberFormat="1" applyFont="1" applyFill="1" applyBorder="1" applyAlignment="1">
      <alignment horizontal="center" wrapText="1"/>
    </xf>
    <xf numFmtId="49" fontId="40" fillId="2" borderId="3" xfId="0" applyNumberFormat="1" applyFont="1" applyFill="1" applyBorder="1" applyAlignment="1">
      <alignment horizontal="center" wrapText="1"/>
    </xf>
    <xf numFmtId="49" fontId="9" fillId="2" borderId="1" xfId="0" applyNumberFormat="1" applyFont="1" applyFill="1" applyBorder="1" applyAlignment="1">
      <alignment horizontal="center" wrapText="1"/>
    </xf>
    <xf numFmtId="49" fontId="9" fillId="2" borderId="2" xfId="0" applyNumberFormat="1" applyFont="1" applyFill="1" applyBorder="1" applyAlignment="1">
      <alignment horizontal="center" wrapText="1"/>
    </xf>
    <xf numFmtId="49" fontId="9" fillId="2" borderId="3" xfId="0" applyNumberFormat="1" applyFont="1" applyFill="1" applyBorder="1" applyAlignment="1">
      <alignment horizontal="center" wrapText="1"/>
    </xf>
  </cellXfs>
  <cellStyles count="9">
    <cellStyle name="Обычный" xfId="0" builtinId="0"/>
    <cellStyle name="Обычный 10 2" xfId="1" xr:uid="{2EA0392E-2425-4880-B674-5D03100306E5}"/>
    <cellStyle name="Обычный 11" xfId="3" xr:uid="{FAB9ACB4-3C61-4234-BD38-CD0A5259D69C}"/>
    <cellStyle name="Обычный 2 2 2 2 3 2" xfId="6" xr:uid="{12FF441E-FA5A-4571-A101-0E9BE800DB51}"/>
    <cellStyle name="Обычный 2 5" xfId="4" xr:uid="{40046A8F-6108-4A85-B805-D348F13023EE}"/>
    <cellStyle name="Обычный 9" xfId="7" xr:uid="{B4C18853-93B0-4A41-9E80-22D88F4465B8}"/>
    <cellStyle name="Обычный_КС-3_Крюково.06.09" xfId="5" xr:uid="{AC261ECB-6976-4935-B3E9-71267530E25D}"/>
    <cellStyle name="Обычный_КС-3_Крюково.xls1" xfId="8" xr:uid="{9CFF4817-6764-44B5-B3F4-87D6805CCFC6}"/>
    <cellStyle name="Финансовый 2 3" xfId="2" xr:uid="{57247176-D0EA-4633-BDE7-07E5DBDE9B9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E14CA-0F5E-4F76-B5F9-5F29B998BED1}">
  <sheetPr>
    <tabColor rgb="FFFFFF00"/>
  </sheetPr>
  <dimension ref="A1:Q98"/>
  <sheetViews>
    <sheetView tabSelected="1" view="pageBreakPreview" topLeftCell="A14" zoomScaleNormal="100" zoomScaleSheetLayoutView="100" workbookViewId="0">
      <selection activeCell="H79" sqref="H79"/>
    </sheetView>
  </sheetViews>
  <sheetFormatPr defaultColWidth="9" defaultRowHeight="13.2" x14ac:dyDescent="0.25"/>
  <cols>
    <col min="1" max="1" width="6.33203125" style="28" customWidth="1"/>
    <col min="2" max="2" width="19.88671875" style="28" customWidth="1"/>
    <col min="3" max="3" width="22.5546875" style="28" customWidth="1"/>
    <col min="4" max="4" width="18.88671875" style="28" customWidth="1"/>
    <col min="5" max="5" width="12.88671875" style="28" customWidth="1"/>
    <col min="6" max="6" width="15.44140625" style="28" customWidth="1"/>
    <col min="7" max="7" width="15.5546875" style="28" customWidth="1"/>
    <col min="8" max="8" width="20.33203125" style="28" customWidth="1"/>
    <col min="9" max="9" width="10.33203125" style="28" customWidth="1"/>
    <col min="10" max="10" width="9.5546875" style="31" customWidth="1"/>
    <col min="11" max="11" width="15.5546875" style="31" customWidth="1"/>
    <col min="12" max="12" width="15.88671875" style="31" customWidth="1"/>
    <col min="13" max="13" width="8.109375" style="31" customWidth="1"/>
    <col min="14" max="14" width="14.6640625" style="28" customWidth="1"/>
    <col min="15" max="15" width="14" style="28" bestFit="1" customWidth="1"/>
    <col min="16" max="16" width="14.33203125" style="28" customWidth="1"/>
    <col min="17" max="16384" width="9" style="28"/>
  </cols>
  <sheetData>
    <row r="1" spans="1:14" x14ac:dyDescent="0.25">
      <c r="G1" s="29"/>
      <c r="H1" s="30" t="s">
        <v>43</v>
      </c>
    </row>
    <row r="2" spans="1:14" x14ac:dyDescent="0.25">
      <c r="G2" s="29"/>
      <c r="H2" s="30" t="s">
        <v>44</v>
      </c>
    </row>
    <row r="3" spans="1:14" x14ac:dyDescent="0.25">
      <c r="G3" s="29"/>
      <c r="H3" s="30" t="s">
        <v>45</v>
      </c>
    </row>
    <row r="4" spans="1:14" ht="9.75" customHeight="1" x14ac:dyDescent="0.25"/>
    <row r="5" spans="1:14" ht="16.350000000000001" customHeight="1" x14ac:dyDescent="0.25">
      <c r="G5" s="32"/>
      <c r="H5" s="33" t="s">
        <v>0</v>
      </c>
    </row>
    <row r="6" spans="1:14" x14ac:dyDescent="0.25">
      <c r="G6" s="34" t="s">
        <v>1</v>
      </c>
      <c r="H6" s="35" t="s">
        <v>46</v>
      </c>
    </row>
    <row r="7" spans="1:14" ht="25.95" customHeight="1" x14ac:dyDescent="0.25">
      <c r="A7" s="28" t="s">
        <v>3</v>
      </c>
      <c r="C7" s="220"/>
      <c r="D7" s="220"/>
      <c r="E7" s="220"/>
      <c r="F7" s="220"/>
      <c r="G7" s="34"/>
      <c r="H7" s="36"/>
    </row>
    <row r="8" spans="1:14" s="29" customFormat="1" ht="18.45" customHeight="1" x14ac:dyDescent="0.25">
      <c r="A8" s="28"/>
      <c r="B8" s="28"/>
      <c r="C8" s="28"/>
      <c r="D8" s="37"/>
      <c r="E8" s="37"/>
      <c r="F8" s="28"/>
      <c r="G8" s="34"/>
      <c r="H8" s="36"/>
      <c r="J8" s="38"/>
      <c r="K8" s="38"/>
      <c r="L8" s="38"/>
      <c r="M8" s="38"/>
    </row>
    <row r="9" spans="1:14" s="29" customFormat="1" ht="25.5" customHeight="1" x14ac:dyDescent="0.25">
      <c r="A9" s="39" t="s">
        <v>47</v>
      </c>
      <c r="B9" s="39"/>
      <c r="C9" s="221" t="s">
        <v>48</v>
      </c>
      <c r="D9" s="222"/>
      <c r="E9" s="222"/>
      <c r="F9" s="222"/>
      <c r="G9" s="34" t="s">
        <v>4</v>
      </c>
      <c r="H9" s="40" t="s">
        <v>36</v>
      </c>
      <c r="J9" s="38"/>
      <c r="K9" s="38"/>
      <c r="L9" s="38"/>
      <c r="M9" s="38"/>
    </row>
    <row r="10" spans="1:14" s="29" customFormat="1" x14ac:dyDescent="0.25">
      <c r="A10" s="39"/>
      <c r="B10" s="39"/>
      <c r="C10" s="28"/>
      <c r="D10" s="37"/>
      <c r="E10" s="28"/>
      <c r="H10" s="33"/>
      <c r="J10" s="38"/>
      <c r="K10" s="38"/>
      <c r="L10" s="38"/>
      <c r="M10" s="38"/>
    </row>
    <row r="11" spans="1:14" s="29" customFormat="1" ht="31.5" customHeight="1" x14ac:dyDescent="0.25">
      <c r="A11" s="39" t="s">
        <v>37</v>
      </c>
      <c r="B11" s="39"/>
      <c r="C11" s="223" t="s">
        <v>129</v>
      </c>
      <c r="D11" s="224"/>
      <c r="E11" s="224"/>
      <c r="F11" s="224"/>
      <c r="G11" s="41" t="s">
        <v>4</v>
      </c>
      <c r="H11" s="42">
        <v>12604128</v>
      </c>
      <c r="J11" s="38"/>
      <c r="K11" s="38"/>
      <c r="L11" s="38"/>
      <c r="M11" s="38"/>
    </row>
    <row r="12" spans="1:14" s="29" customFormat="1" x14ac:dyDescent="0.25">
      <c r="A12" s="39"/>
      <c r="B12" s="39"/>
      <c r="C12" s="28"/>
      <c r="D12" s="37"/>
      <c r="G12" s="34"/>
      <c r="H12" s="33"/>
      <c r="J12" s="38"/>
      <c r="K12" s="38"/>
      <c r="L12" s="38"/>
      <c r="M12" s="38"/>
    </row>
    <row r="13" spans="1:14" s="29" customFormat="1" ht="42" hidden="1" customHeight="1" x14ac:dyDescent="0.25">
      <c r="A13" s="39" t="s">
        <v>49</v>
      </c>
      <c r="B13" s="39"/>
      <c r="C13" s="220" t="s">
        <v>50</v>
      </c>
      <c r="D13" s="220"/>
      <c r="E13" s="220"/>
      <c r="F13" s="220"/>
      <c r="G13" s="28"/>
      <c r="H13" s="36"/>
      <c r="J13" s="38"/>
      <c r="K13" s="38"/>
      <c r="L13" s="43"/>
      <c r="M13" s="38"/>
    </row>
    <row r="14" spans="1:14" ht="41.25" customHeight="1" x14ac:dyDescent="0.25">
      <c r="A14" s="39" t="s">
        <v>51</v>
      </c>
      <c r="B14" s="39"/>
      <c r="C14" s="225" t="s">
        <v>137</v>
      </c>
      <c r="D14" s="225"/>
      <c r="E14" s="225"/>
      <c r="F14" s="225"/>
      <c r="G14" s="44"/>
      <c r="H14" s="36"/>
      <c r="I14" s="45"/>
    </row>
    <row r="15" spans="1:14" ht="44.25" customHeight="1" x14ac:dyDescent="0.25">
      <c r="D15" s="28" t="s">
        <v>52</v>
      </c>
      <c r="E15" s="46"/>
      <c r="F15" s="46"/>
      <c r="G15" s="46"/>
      <c r="H15" s="47"/>
      <c r="I15" s="29"/>
      <c r="J15" s="29"/>
      <c r="K15" s="29"/>
      <c r="L15" s="29"/>
      <c r="M15" s="29"/>
      <c r="N15" s="29"/>
    </row>
    <row r="16" spans="1:14" s="29" customFormat="1" ht="15.6" customHeight="1" thickBot="1" x14ac:dyDescent="0.3">
      <c r="D16" s="46"/>
      <c r="E16" s="46"/>
      <c r="F16" s="48" t="s">
        <v>53</v>
      </c>
      <c r="G16" s="34" t="s">
        <v>54</v>
      </c>
      <c r="H16" s="36"/>
    </row>
    <row r="17" spans="1:16" s="29" customFormat="1" ht="15" customHeight="1" thickBot="1" x14ac:dyDescent="0.3">
      <c r="D17" s="44"/>
      <c r="E17" s="44"/>
      <c r="F17" s="34" t="s">
        <v>55</v>
      </c>
      <c r="G17" s="47" t="s">
        <v>13</v>
      </c>
      <c r="H17" s="200" t="s">
        <v>134</v>
      </c>
    </row>
    <row r="18" spans="1:16" s="29" customFormat="1" ht="15" customHeight="1" thickBot="1" x14ac:dyDescent="0.3">
      <c r="C18" s="49"/>
      <c r="D18" s="50"/>
      <c r="G18" s="47" t="s">
        <v>14</v>
      </c>
      <c r="H18" s="201" t="s">
        <v>135</v>
      </c>
    </row>
    <row r="19" spans="1:16" s="29" customFormat="1" ht="15" customHeight="1" x14ac:dyDescent="0.25">
      <c r="C19" s="49"/>
      <c r="D19" s="51"/>
      <c r="F19" s="48"/>
      <c r="G19" s="34" t="s">
        <v>15</v>
      </c>
      <c r="H19" s="36"/>
    </row>
    <row r="20" spans="1:16" s="29" customFormat="1" ht="15" customHeight="1" x14ac:dyDescent="0.25">
      <c r="C20" s="49"/>
      <c r="D20" s="52"/>
      <c r="F20" s="30"/>
      <c r="G20" s="28" t="s">
        <v>52</v>
      </c>
      <c r="H20" s="28"/>
      <c r="K20" s="31"/>
    </row>
    <row r="21" spans="1:16" s="29" customFormat="1" ht="5.4" customHeight="1" thickBot="1" x14ac:dyDescent="0.3">
      <c r="C21" s="53"/>
      <c r="D21" s="54"/>
      <c r="F21" s="30"/>
      <c r="G21" s="28"/>
      <c r="H21" s="28"/>
      <c r="J21" s="38"/>
      <c r="K21" s="31"/>
      <c r="L21" s="38"/>
      <c r="M21" s="38"/>
    </row>
    <row r="22" spans="1:16" s="29" customFormat="1" ht="12.15" customHeight="1" thickBot="1" x14ac:dyDescent="0.3">
      <c r="D22" s="55"/>
      <c r="E22" s="56" t="s">
        <v>56</v>
      </c>
      <c r="F22" s="57" t="s">
        <v>57</v>
      </c>
      <c r="G22" s="218" t="s">
        <v>18</v>
      </c>
      <c r="H22" s="219"/>
      <c r="J22" s="38"/>
      <c r="K22" s="31"/>
      <c r="L22" s="38"/>
      <c r="M22" s="38"/>
    </row>
    <row r="23" spans="1:16" s="29" customFormat="1" ht="12.15" customHeight="1" thickBot="1" x14ac:dyDescent="0.3">
      <c r="D23" s="58"/>
      <c r="E23" s="59"/>
      <c r="F23" s="60"/>
      <c r="G23" s="61" t="s">
        <v>19</v>
      </c>
      <c r="H23" s="61" t="s">
        <v>20</v>
      </c>
      <c r="J23" s="38"/>
      <c r="K23" s="31"/>
      <c r="L23" s="38"/>
      <c r="M23" s="38"/>
    </row>
    <row r="24" spans="1:16" s="29" customFormat="1" ht="18" customHeight="1" thickBot="1" x14ac:dyDescent="0.3">
      <c r="D24" s="28"/>
      <c r="E24" s="62">
        <v>1</v>
      </c>
      <c r="F24" s="63">
        <v>45621</v>
      </c>
      <c r="G24" s="64">
        <v>45579</v>
      </c>
      <c r="H24" s="65">
        <f>F24</f>
        <v>45621</v>
      </c>
      <c r="I24" s="66"/>
      <c r="J24" s="38"/>
      <c r="K24" s="31"/>
      <c r="L24" s="38"/>
      <c r="M24" s="38"/>
    </row>
    <row r="25" spans="1:16" s="67" customFormat="1" x14ac:dyDescent="0.25">
      <c r="J25" s="68"/>
      <c r="K25" s="31"/>
      <c r="L25" s="68"/>
      <c r="M25" s="68"/>
    </row>
    <row r="26" spans="1:16" x14ac:dyDescent="0.25">
      <c r="E26" s="32" t="s">
        <v>58</v>
      </c>
    </row>
    <row r="27" spans="1:16" x14ac:dyDescent="0.25">
      <c r="D27" s="69"/>
      <c r="E27" s="32" t="s">
        <v>59</v>
      </c>
      <c r="F27" s="69"/>
      <c r="G27" s="69"/>
    </row>
    <row r="28" spans="1:16" ht="20.25" customHeight="1" x14ac:dyDescent="0.25">
      <c r="A28" s="70" t="s">
        <v>24</v>
      </c>
      <c r="B28" s="227" t="s">
        <v>60</v>
      </c>
      <c r="C28" s="228"/>
      <c r="D28" s="229"/>
      <c r="E28" s="71" t="s">
        <v>61</v>
      </c>
      <c r="F28" s="72" t="s">
        <v>62</v>
      </c>
      <c r="G28" s="73"/>
      <c r="H28" s="74"/>
      <c r="J28" s="230" t="s">
        <v>136</v>
      </c>
      <c r="K28" s="230"/>
      <c r="L28" s="230"/>
      <c r="M28" s="230"/>
      <c r="N28" s="230"/>
      <c r="O28" s="75"/>
      <c r="P28" s="75"/>
    </row>
    <row r="29" spans="1:16" ht="24.75" customHeight="1" x14ac:dyDescent="0.3">
      <c r="A29" s="76" t="s">
        <v>63</v>
      </c>
      <c r="B29" s="231" t="s">
        <v>64</v>
      </c>
      <c r="C29" s="232"/>
      <c r="D29" s="233"/>
      <c r="E29" s="77"/>
      <c r="F29" s="78" t="s">
        <v>65</v>
      </c>
      <c r="G29" s="79"/>
      <c r="H29" s="78" t="s">
        <v>66</v>
      </c>
      <c r="J29" s="234" t="s">
        <v>67</v>
      </c>
      <c r="K29" s="234"/>
      <c r="L29" s="80">
        <v>300000.36</v>
      </c>
      <c r="M29" s="81"/>
      <c r="N29" s="82"/>
      <c r="O29" s="83"/>
      <c r="P29" s="83"/>
    </row>
    <row r="30" spans="1:16" ht="17.25" customHeight="1" x14ac:dyDescent="0.3">
      <c r="A30" s="76" t="s">
        <v>68</v>
      </c>
      <c r="B30" s="231"/>
      <c r="C30" s="232"/>
      <c r="D30" s="233"/>
      <c r="E30" s="77"/>
      <c r="F30" s="78" t="s">
        <v>69</v>
      </c>
      <c r="G30" s="84" t="s">
        <v>70</v>
      </c>
      <c r="H30" s="78" t="s">
        <v>71</v>
      </c>
      <c r="J30" s="85"/>
      <c r="K30" s="86" t="s">
        <v>72</v>
      </c>
      <c r="L30" s="86" t="s">
        <v>73</v>
      </c>
      <c r="M30" s="87" t="s">
        <v>74</v>
      </c>
      <c r="N30" s="87" t="s">
        <v>75</v>
      </c>
      <c r="O30" s="75" t="s">
        <v>76</v>
      </c>
      <c r="P30" s="75"/>
    </row>
    <row r="31" spans="1:16" ht="13.8" x14ac:dyDescent="0.25">
      <c r="A31" s="88"/>
      <c r="B31" s="235"/>
      <c r="C31" s="236"/>
      <c r="D31" s="237"/>
      <c r="E31" s="89"/>
      <c r="F31" s="90" t="s">
        <v>77</v>
      </c>
      <c r="G31" s="91"/>
      <c r="H31" s="90" t="s">
        <v>78</v>
      </c>
      <c r="J31" s="92" t="s">
        <v>79</v>
      </c>
      <c r="K31" s="93">
        <f>'кс-2№1 ЭЭ шурф'!G30</f>
        <v>250000.30000000005</v>
      </c>
      <c r="L31" s="93">
        <f>K31*1.2</f>
        <v>300000.36000000004</v>
      </c>
      <c r="M31" s="94">
        <v>1</v>
      </c>
      <c r="N31" s="95">
        <v>1</v>
      </c>
      <c r="O31" s="83">
        <v>300000.36</v>
      </c>
      <c r="P31" s="83">
        <f>L31-O31</f>
        <v>0</v>
      </c>
    </row>
    <row r="32" spans="1:16" ht="14.4" thickBot="1" x14ac:dyDescent="0.3">
      <c r="A32" s="96">
        <v>1</v>
      </c>
      <c r="B32" s="239">
        <v>2</v>
      </c>
      <c r="C32" s="240"/>
      <c r="D32" s="241"/>
      <c r="E32" s="96">
        <v>3</v>
      </c>
      <c r="F32" s="96">
        <v>4</v>
      </c>
      <c r="G32" s="96">
        <v>5</v>
      </c>
      <c r="H32" s="96">
        <v>6</v>
      </c>
      <c r="J32" s="92"/>
      <c r="K32" s="97"/>
      <c r="L32" s="93"/>
      <c r="M32" s="94"/>
      <c r="N32" s="95"/>
      <c r="O32" s="83"/>
      <c r="P32" s="75"/>
    </row>
    <row r="33" spans="1:17" ht="27" customHeight="1" thickBot="1" x14ac:dyDescent="0.3">
      <c r="A33" s="98"/>
      <c r="B33" s="242" t="s">
        <v>80</v>
      </c>
      <c r="C33" s="243"/>
      <c r="D33" s="244"/>
      <c r="E33" s="99" t="s">
        <v>81</v>
      </c>
      <c r="F33" s="100">
        <f>F34</f>
        <v>250000.30000000005</v>
      </c>
      <c r="G33" s="100">
        <f>G34</f>
        <v>250000.30000000005</v>
      </c>
      <c r="H33" s="100">
        <f>H34</f>
        <v>250000.30000000005</v>
      </c>
      <c r="I33" s="31"/>
      <c r="J33" s="92"/>
      <c r="K33" s="101"/>
      <c r="L33" s="101"/>
      <c r="M33" s="94"/>
      <c r="N33" s="95"/>
      <c r="O33" s="83"/>
      <c r="P33" s="83"/>
      <c r="Q33" s="102"/>
    </row>
    <row r="34" spans="1:17" ht="23.25" customHeight="1" x14ac:dyDescent="0.3">
      <c r="A34" s="103" t="s">
        <v>22</v>
      </c>
      <c r="B34" s="245" t="s">
        <v>82</v>
      </c>
      <c r="C34" s="246"/>
      <c r="D34" s="247"/>
      <c r="E34" s="88"/>
      <c r="F34" s="104">
        <f>G34</f>
        <v>250000.30000000005</v>
      </c>
      <c r="G34" s="105">
        <f>K31+K32+K33</f>
        <v>250000.30000000005</v>
      </c>
      <c r="H34" s="106">
        <f>K31</f>
        <v>250000.30000000005</v>
      </c>
      <c r="I34" s="31"/>
      <c r="J34" s="107"/>
      <c r="K34" s="108"/>
      <c r="L34" s="108"/>
      <c r="M34" s="109"/>
      <c r="N34" s="110"/>
      <c r="O34" s="75"/>
      <c r="P34" s="75"/>
    </row>
    <row r="35" spans="1:17" ht="13.8" hidden="1" x14ac:dyDescent="0.3">
      <c r="A35" s="103" t="s">
        <v>25</v>
      </c>
      <c r="B35" s="245" t="s">
        <v>82</v>
      </c>
      <c r="C35" s="246"/>
      <c r="D35" s="247"/>
      <c r="E35" s="88"/>
      <c r="F35" s="104">
        <f t="shared" ref="F35:G39" si="0">G35</f>
        <v>0</v>
      </c>
      <c r="G35" s="105">
        <f t="shared" si="0"/>
        <v>0</v>
      </c>
      <c r="H35" s="111">
        <f>SUM(I35:Q35)</f>
        <v>0</v>
      </c>
      <c r="I35" s="31"/>
      <c r="J35" s="107" t="s">
        <v>83</v>
      </c>
      <c r="K35" s="108"/>
      <c r="L35" s="108"/>
      <c r="M35" s="109"/>
      <c r="N35" s="95"/>
      <c r="O35" s="75"/>
      <c r="P35" s="75"/>
    </row>
    <row r="36" spans="1:17" ht="13.8" hidden="1" x14ac:dyDescent="0.3">
      <c r="A36" s="103" t="s">
        <v>27</v>
      </c>
      <c r="B36" s="245" t="s">
        <v>84</v>
      </c>
      <c r="C36" s="246"/>
      <c r="D36" s="247"/>
      <c r="E36" s="88"/>
      <c r="F36" s="104">
        <f t="shared" si="0"/>
        <v>0</v>
      </c>
      <c r="G36" s="105">
        <f t="shared" si="0"/>
        <v>0</v>
      </c>
      <c r="H36" s="111">
        <f>SUM(I36:Q36)</f>
        <v>0</v>
      </c>
      <c r="I36" s="31"/>
      <c r="J36" s="107" t="s">
        <v>85</v>
      </c>
      <c r="K36" s="108"/>
      <c r="L36" s="108"/>
      <c r="M36" s="109"/>
      <c r="N36" s="95"/>
      <c r="O36" s="226"/>
      <c r="P36" s="226"/>
    </row>
    <row r="37" spans="1:17" ht="13.8" hidden="1" x14ac:dyDescent="0.3">
      <c r="A37" s="103" t="s">
        <v>26</v>
      </c>
      <c r="B37" s="245" t="s">
        <v>86</v>
      </c>
      <c r="C37" s="246"/>
      <c r="D37" s="247"/>
      <c r="E37" s="88"/>
      <c r="F37" s="104"/>
      <c r="G37" s="105"/>
      <c r="H37" s="111"/>
      <c r="I37" s="31"/>
      <c r="J37" s="107" t="s">
        <v>87</v>
      </c>
      <c r="K37" s="108"/>
      <c r="L37" s="108"/>
      <c r="M37" s="109"/>
      <c r="N37" s="94"/>
      <c r="O37" s="83"/>
      <c r="P37" s="83"/>
    </row>
    <row r="38" spans="1:17" ht="13.8" hidden="1" x14ac:dyDescent="0.3">
      <c r="A38" s="103" t="s">
        <v>26</v>
      </c>
      <c r="B38" s="245" t="s">
        <v>88</v>
      </c>
      <c r="C38" s="246"/>
      <c r="D38" s="247"/>
      <c r="E38" s="88"/>
      <c r="F38" s="104"/>
      <c r="G38" s="105"/>
      <c r="H38" s="111"/>
      <c r="I38" s="31"/>
      <c r="J38" s="107" t="s">
        <v>89</v>
      </c>
      <c r="K38" s="108"/>
      <c r="L38" s="108"/>
      <c r="M38" s="109"/>
      <c r="N38" s="94"/>
      <c r="O38" s="75"/>
      <c r="P38" s="75"/>
    </row>
    <row r="39" spans="1:17" ht="13.8" hidden="1" x14ac:dyDescent="0.3">
      <c r="A39" s="103" t="s">
        <v>28</v>
      </c>
      <c r="B39" s="245" t="s">
        <v>90</v>
      </c>
      <c r="C39" s="246"/>
      <c r="D39" s="247"/>
      <c r="E39" s="88"/>
      <c r="F39" s="104">
        <f t="shared" si="0"/>
        <v>0</v>
      </c>
      <c r="G39" s="105">
        <f t="shared" si="0"/>
        <v>0</v>
      </c>
      <c r="H39" s="111">
        <f>SUM(I39:Q39)</f>
        <v>0</v>
      </c>
      <c r="I39" s="31"/>
      <c r="J39" s="107" t="s">
        <v>91</v>
      </c>
      <c r="K39" s="108"/>
      <c r="L39" s="108"/>
      <c r="M39" s="109"/>
      <c r="N39" s="95"/>
      <c r="O39" s="75"/>
      <c r="P39" s="75"/>
    </row>
    <row r="40" spans="1:17" ht="14.25" customHeight="1" x14ac:dyDescent="0.3">
      <c r="A40" s="112"/>
      <c r="E40" s="238" t="s">
        <v>92</v>
      </c>
      <c r="F40" s="238"/>
      <c r="G40" s="238"/>
      <c r="H40" s="113">
        <f>H33</f>
        <v>250000.30000000005</v>
      </c>
      <c r="I40" s="31"/>
      <c r="J40" s="107"/>
      <c r="K40" s="108"/>
      <c r="L40" s="108"/>
      <c r="M40" s="109"/>
      <c r="N40" s="114"/>
      <c r="O40" s="75"/>
      <c r="P40" s="75"/>
    </row>
    <row r="41" spans="1:17" ht="14.25" customHeight="1" x14ac:dyDescent="0.3">
      <c r="A41" s="112"/>
      <c r="E41" s="238" t="s">
        <v>93</v>
      </c>
      <c r="F41" s="238"/>
      <c r="G41" s="238"/>
      <c r="H41" s="113">
        <f>ROUND(H40*0.2,2)</f>
        <v>50000.06</v>
      </c>
      <c r="I41" s="31"/>
      <c r="J41" s="107"/>
      <c r="K41" s="108"/>
      <c r="L41" s="108"/>
      <c r="M41" s="109"/>
      <c r="N41" s="114"/>
      <c r="O41" s="83"/>
      <c r="P41" s="75"/>
    </row>
    <row r="42" spans="1:17" ht="14.25" customHeight="1" x14ac:dyDescent="0.3">
      <c r="A42" s="112"/>
      <c r="E42" s="238" t="s">
        <v>94</v>
      </c>
      <c r="F42" s="238"/>
      <c r="G42" s="238"/>
      <c r="H42" s="113">
        <f>H40+H41</f>
        <v>300000.36000000004</v>
      </c>
      <c r="I42" s="31"/>
      <c r="J42" s="107"/>
      <c r="K42" s="108"/>
      <c r="L42" s="108"/>
      <c r="M42" s="109"/>
      <c r="N42" s="95"/>
      <c r="O42" s="75"/>
      <c r="P42" s="75"/>
    </row>
    <row r="43" spans="1:17" ht="12.75" hidden="1" customHeight="1" x14ac:dyDescent="0.3">
      <c r="A43" s="115"/>
      <c r="B43" s="116"/>
      <c r="C43" s="116"/>
      <c r="D43" s="117"/>
      <c r="E43" s="88"/>
      <c r="F43" s="118"/>
      <c r="G43" s="119"/>
      <c r="H43" s="120"/>
      <c r="I43" s="31"/>
      <c r="J43" s="107"/>
      <c r="K43" s="108"/>
      <c r="L43" s="108"/>
      <c r="M43" s="109"/>
      <c r="N43" s="95"/>
      <c r="O43" s="75"/>
      <c r="P43" s="75"/>
    </row>
    <row r="44" spans="1:17" ht="12.75" hidden="1" customHeight="1" x14ac:dyDescent="0.3">
      <c r="A44" s="115" t="s">
        <v>95</v>
      </c>
      <c r="B44" s="121"/>
      <c r="C44" s="121"/>
      <c r="D44" s="122" t="s">
        <v>96</v>
      </c>
      <c r="E44" s="88"/>
      <c r="F44" s="111" t="e">
        <v>#REF!</v>
      </c>
      <c r="G44" s="105" t="e">
        <v>#REF!</v>
      </c>
      <c r="H44" s="123">
        <v>68388.36</v>
      </c>
      <c r="I44" s="31"/>
      <c r="J44" s="107"/>
      <c r="K44" s="108"/>
      <c r="L44" s="108"/>
      <c r="M44" s="109"/>
      <c r="N44" s="95"/>
      <c r="O44" s="75"/>
      <c r="P44" s="75"/>
    </row>
    <row r="45" spans="1:17" ht="12.75" hidden="1" customHeight="1" x14ac:dyDescent="0.3">
      <c r="A45" s="35"/>
      <c r="B45" s="124"/>
      <c r="C45" s="124"/>
      <c r="D45" s="125" t="s">
        <v>97</v>
      </c>
      <c r="E45" s="36"/>
      <c r="F45" s="126"/>
      <c r="G45" s="105" t="e">
        <v>#REF!</v>
      </c>
      <c r="H45" s="127">
        <v>437891.54</v>
      </c>
      <c r="I45" s="31"/>
      <c r="J45" s="107"/>
      <c r="K45" s="108"/>
      <c r="L45" s="108"/>
      <c r="M45" s="109"/>
      <c r="N45" s="95"/>
      <c r="O45" s="75"/>
      <c r="P45" s="75"/>
    </row>
    <row r="46" spans="1:17" ht="12.75" hidden="1" customHeight="1" x14ac:dyDescent="0.3">
      <c r="A46" s="35"/>
      <c r="B46" s="124"/>
      <c r="C46" s="124"/>
      <c r="D46" s="125" t="s">
        <v>98</v>
      </c>
      <c r="E46" s="36"/>
      <c r="F46" s="126"/>
      <c r="G46" s="105">
        <v>0</v>
      </c>
      <c r="H46" s="127">
        <v>0</v>
      </c>
      <c r="I46" s="31"/>
      <c r="J46" s="107"/>
      <c r="K46" s="108"/>
      <c r="L46" s="108"/>
      <c r="M46" s="109"/>
      <c r="N46" s="95"/>
      <c r="O46" s="75"/>
      <c r="P46" s="75"/>
    </row>
    <row r="47" spans="1:17" ht="12.75" hidden="1" customHeight="1" x14ac:dyDescent="0.3">
      <c r="A47" s="35"/>
      <c r="B47" s="124"/>
      <c r="C47" s="124"/>
      <c r="D47" s="125" t="s">
        <v>96</v>
      </c>
      <c r="E47" s="36"/>
      <c r="F47" s="126"/>
      <c r="G47" s="105">
        <v>0</v>
      </c>
      <c r="H47" s="127">
        <v>0</v>
      </c>
      <c r="I47" s="31"/>
      <c r="J47" s="107"/>
      <c r="K47" s="108"/>
      <c r="L47" s="108"/>
      <c r="M47" s="109"/>
      <c r="N47" s="95"/>
      <c r="O47" s="75"/>
      <c r="P47" s="75"/>
    </row>
    <row r="48" spans="1:17" ht="12.75" hidden="1" customHeight="1" x14ac:dyDescent="0.3">
      <c r="A48" s="35"/>
      <c r="B48" s="124"/>
      <c r="C48" s="124"/>
      <c r="D48" s="125" t="s">
        <v>99</v>
      </c>
      <c r="E48" s="36"/>
      <c r="F48" s="126"/>
      <c r="G48" s="105">
        <v>0</v>
      </c>
      <c r="H48" s="123">
        <v>0</v>
      </c>
      <c r="I48" s="31"/>
      <c r="J48" s="107"/>
      <c r="K48" s="108"/>
      <c r="L48" s="108"/>
      <c r="M48" s="109"/>
      <c r="N48" s="95"/>
      <c r="O48" s="75"/>
      <c r="P48" s="75"/>
    </row>
    <row r="49" spans="1:16" ht="12.75" hidden="1" customHeight="1" x14ac:dyDescent="0.3">
      <c r="A49" s="103" t="s">
        <v>100</v>
      </c>
      <c r="B49" s="128"/>
      <c r="C49" s="128"/>
      <c r="D49" s="117" t="s">
        <v>96</v>
      </c>
      <c r="E49" s="88"/>
      <c r="F49" s="129">
        <v>0</v>
      </c>
      <c r="G49" s="130">
        <v>0</v>
      </c>
      <c r="H49" s="120">
        <v>0</v>
      </c>
      <c r="I49" s="31"/>
      <c r="J49" s="107"/>
      <c r="K49" s="108"/>
      <c r="L49" s="108"/>
      <c r="M49" s="109"/>
      <c r="N49" s="95"/>
      <c r="O49" s="75"/>
      <c r="P49" s="75"/>
    </row>
    <row r="50" spans="1:16" ht="13.5" hidden="1" customHeight="1" thickBot="1" x14ac:dyDescent="0.35">
      <c r="A50" s="103"/>
      <c r="B50" s="128"/>
      <c r="C50" s="128"/>
      <c r="D50" s="117"/>
      <c r="E50" s="88"/>
      <c r="F50" s="131"/>
      <c r="G50" s="105"/>
      <c r="H50" s="123"/>
      <c r="I50" s="31"/>
      <c r="J50" s="107"/>
      <c r="K50" s="108"/>
      <c r="L50" s="108"/>
      <c r="M50" s="109"/>
      <c r="N50" s="95"/>
      <c r="O50" s="75"/>
      <c r="P50" s="75"/>
    </row>
    <row r="51" spans="1:16" ht="12.75" hidden="1" customHeight="1" x14ac:dyDescent="0.3">
      <c r="A51" s="103" t="s">
        <v>101</v>
      </c>
      <c r="B51" s="128"/>
      <c r="C51" s="128"/>
      <c r="D51" s="117" t="s">
        <v>102</v>
      </c>
      <c r="E51" s="88"/>
      <c r="F51" s="131">
        <v>0</v>
      </c>
      <c r="G51" s="105">
        <v>0</v>
      </c>
      <c r="H51" s="123">
        <v>0</v>
      </c>
      <c r="I51" s="31"/>
      <c r="J51" s="107"/>
      <c r="K51" s="108"/>
      <c r="L51" s="108"/>
      <c r="M51" s="109"/>
      <c r="N51" s="95"/>
      <c r="O51" s="75"/>
      <c r="P51" s="75"/>
    </row>
    <row r="52" spans="1:16" ht="15.75" hidden="1" customHeight="1" x14ac:dyDescent="0.3">
      <c r="A52" s="103"/>
      <c r="B52" s="128"/>
      <c r="C52" s="128"/>
      <c r="D52" s="117" t="s">
        <v>103</v>
      </c>
      <c r="E52" s="88"/>
      <c r="F52" s="131">
        <v>0</v>
      </c>
      <c r="G52" s="119">
        <v>0</v>
      </c>
      <c r="H52" s="132">
        <v>0</v>
      </c>
      <c r="I52" s="31"/>
      <c r="J52" s="107"/>
      <c r="K52" s="108"/>
      <c r="L52" s="108"/>
      <c r="M52" s="109"/>
      <c r="N52" s="95"/>
      <c r="O52" s="75"/>
      <c r="P52" s="75"/>
    </row>
    <row r="53" spans="1:16" ht="15.75" hidden="1" customHeight="1" x14ac:dyDescent="0.3">
      <c r="A53" s="103"/>
      <c r="B53" s="128"/>
      <c r="C53" s="128"/>
      <c r="D53" s="117"/>
      <c r="E53" s="88"/>
      <c r="F53" s="133"/>
      <c r="G53" s="134"/>
      <c r="H53" s="135"/>
      <c r="I53" s="31"/>
      <c r="J53" s="107"/>
      <c r="K53" s="108"/>
      <c r="L53" s="108"/>
      <c r="M53" s="109"/>
      <c r="N53" s="95"/>
      <c r="O53" s="75"/>
      <c r="P53" s="75"/>
    </row>
    <row r="54" spans="1:16" ht="15.75" hidden="1" customHeight="1" x14ac:dyDescent="0.3">
      <c r="A54" s="35" t="s">
        <v>104</v>
      </c>
      <c r="B54" s="136"/>
      <c r="C54" s="136"/>
      <c r="D54" s="137" t="s">
        <v>96</v>
      </c>
      <c r="E54" s="36"/>
      <c r="F54" s="131">
        <v>0</v>
      </c>
      <c r="G54" s="105">
        <v>0</v>
      </c>
      <c r="H54" s="123">
        <v>0</v>
      </c>
      <c r="I54" s="31"/>
      <c r="J54" s="107"/>
      <c r="K54" s="108"/>
      <c r="L54" s="108"/>
      <c r="M54" s="109"/>
      <c r="N54" s="95"/>
      <c r="O54" s="75"/>
      <c r="P54" s="75"/>
    </row>
    <row r="55" spans="1:16" ht="12.75" hidden="1" customHeight="1" x14ac:dyDescent="0.3">
      <c r="A55" s="35"/>
      <c r="B55" s="136"/>
      <c r="C55" s="136"/>
      <c r="D55" s="137"/>
      <c r="E55" s="36"/>
      <c r="F55" s="131"/>
      <c r="G55" s="105"/>
      <c r="H55" s="123"/>
      <c r="I55" s="31"/>
      <c r="J55" s="107"/>
      <c r="K55" s="108"/>
      <c r="L55" s="108"/>
      <c r="M55" s="109"/>
      <c r="N55" s="138"/>
    </row>
    <row r="56" spans="1:16" ht="12.75" hidden="1" customHeight="1" x14ac:dyDescent="0.3">
      <c r="A56" s="35" t="s">
        <v>101</v>
      </c>
      <c r="B56" s="136"/>
      <c r="C56" s="136"/>
      <c r="D56" s="137" t="s">
        <v>105</v>
      </c>
      <c r="E56" s="36"/>
      <c r="F56" s="131">
        <v>401728.83</v>
      </c>
      <c r="G56" s="105">
        <v>401728.83</v>
      </c>
      <c r="H56" s="123">
        <v>401728.83</v>
      </c>
      <c r="I56" s="31"/>
      <c r="J56" s="107"/>
      <c r="K56" s="108"/>
      <c r="L56" s="108"/>
      <c r="M56" s="109"/>
      <c r="N56" s="138"/>
    </row>
    <row r="57" spans="1:16" ht="12.75" hidden="1" customHeight="1" x14ac:dyDescent="0.3">
      <c r="A57" s="35"/>
      <c r="B57" s="136"/>
      <c r="C57" s="136"/>
      <c r="D57" s="137"/>
      <c r="E57" s="36"/>
      <c r="F57" s="133"/>
      <c r="G57" s="139"/>
      <c r="H57" s="140"/>
      <c r="I57" s="31"/>
      <c r="J57" s="107"/>
      <c r="K57" s="108"/>
      <c r="L57" s="108"/>
      <c r="M57" s="109"/>
      <c r="N57" s="138"/>
    </row>
    <row r="58" spans="1:16" ht="12.75" hidden="1" customHeight="1" x14ac:dyDescent="0.3">
      <c r="A58" s="35" t="s">
        <v>104</v>
      </c>
      <c r="B58" s="136"/>
      <c r="C58" s="136"/>
      <c r="D58" s="137" t="s">
        <v>96</v>
      </c>
      <c r="E58" s="36"/>
      <c r="F58" s="131">
        <v>72311.19</v>
      </c>
      <c r="G58" s="105">
        <v>72311.19</v>
      </c>
      <c r="H58" s="123">
        <v>72311.19</v>
      </c>
      <c r="I58" s="31"/>
      <c r="J58" s="107"/>
      <c r="K58" s="108"/>
      <c r="L58" s="108"/>
      <c r="M58" s="109"/>
      <c r="N58" s="138"/>
    </row>
    <row r="59" spans="1:16" ht="12.75" hidden="1" customHeight="1" x14ac:dyDescent="0.3">
      <c r="A59" s="35"/>
      <c r="B59" s="136"/>
      <c r="C59" s="136"/>
      <c r="D59" s="137"/>
      <c r="E59" s="36"/>
      <c r="F59" s="133"/>
      <c r="G59" s="139"/>
      <c r="H59" s="140"/>
      <c r="I59" s="31"/>
      <c r="J59" s="107"/>
      <c r="K59" s="108"/>
      <c r="L59" s="108"/>
      <c r="M59" s="109"/>
      <c r="N59" s="138"/>
    </row>
    <row r="60" spans="1:16" ht="12.75" hidden="1" customHeight="1" x14ac:dyDescent="0.3">
      <c r="A60" s="35"/>
      <c r="B60" s="136"/>
      <c r="C60" s="136"/>
      <c r="D60" s="137"/>
      <c r="E60" s="36"/>
      <c r="F60" s="74"/>
      <c r="G60" s="141"/>
      <c r="H60" s="123"/>
      <c r="I60" s="31"/>
      <c r="J60" s="107"/>
      <c r="K60" s="108"/>
      <c r="L60" s="108"/>
      <c r="M60" s="109"/>
      <c r="N60" s="138"/>
    </row>
    <row r="61" spans="1:16" ht="12.75" hidden="1" customHeight="1" x14ac:dyDescent="0.3">
      <c r="A61" s="142"/>
      <c r="B61" s="143"/>
      <c r="C61" s="143"/>
      <c r="D61" s="144"/>
      <c r="E61" s="79"/>
      <c r="F61" s="145"/>
      <c r="G61" s="145"/>
      <c r="H61" s="146"/>
      <c r="I61" s="31"/>
      <c r="J61" s="107"/>
      <c r="K61" s="108"/>
      <c r="L61" s="108"/>
      <c r="M61" s="109"/>
      <c r="N61" s="138"/>
    </row>
    <row r="62" spans="1:16" ht="12.75" hidden="1" customHeight="1" x14ac:dyDescent="0.3">
      <c r="A62" s="35"/>
      <c r="B62" s="136"/>
      <c r="C62" s="136"/>
      <c r="D62" s="137" t="s">
        <v>106</v>
      </c>
      <c r="E62" s="36"/>
      <c r="F62" s="147"/>
      <c r="G62" s="148">
        <v>0</v>
      </c>
      <c r="H62" s="149">
        <v>0</v>
      </c>
      <c r="I62" s="31"/>
      <c r="J62" s="107"/>
      <c r="K62" s="108"/>
      <c r="L62" s="108"/>
      <c r="M62" s="109"/>
      <c r="N62" s="138"/>
    </row>
    <row r="63" spans="1:16" ht="12.75" hidden="1" customHeight="1" x14ac:dyDescent="0.3">
      <c r="A63" s="35"/>
      <c r="B63" s="136"/>
      <c r="C63" s="136"/>
      <c r="D63" s="137" t="s">
        <v>96</v>
      </c>
      <c r="E63" s="36"/>
      <c r="F63" s="150"/>
      <c r="G63" s="151">
        <v>0</v>
      </c>
      <c r="H63" s="152">
        <v>0</v>
      </c>
      <c r="I63" s="31"/>
      <c r="J63" s="107"/>
      <c r="K63" s="108"/>
      <c r="L63" s="108"/>
      <c r="M63" s="109"/>
      <c r="N63" s="138"/>
    </row>
    <row r="64" spans="1:16" ht="12.75" hidden="1" customHeight="1" x14ac:dyDescent="0.3">
      <c r="A64" s="35"/>
      <c r="B64" s="136"/>
      <c r="C64" s="136"/>
      <c r="D64" s="137" t="s">
        <v>107</v>
      </c>
      <c r="E64" s="36"/>
      <c r="F64" s="150"/>
      <c r="G64" s="151">
        <v>0</v>
      </c>
      <c r="H64" s="152">
        <v>0</v>
      </c>
      <c r="I64" s="31"/>
      <c r="J64" s="107"/>
      <c r="K64" s="108"/>
      <c r="L64" s="108"/>
      <c r="M64" s="109"/>
      <c r="N64" s="138"/>
    </row>
    <row r="65" spans="1:14" ht="12.75" hidden="1" customHeight="1" x14ac:dyDescent="0.3">
      <c r="A65" s="35"/>
      <c r="B65" s="136"/>
      <c r="C65" s="136"/>
      <c r="D65" s="137" t="s">
        <v>108</v>
      </c>
      <c r="E65" s="79"/>
      <c r="F65" s="150"/>
      <c r="G65" s="151">
        <v>0</v>
      </c>
      <c r="H65" s="152">
        <v>0</v>
      </c>
      <c r="I65" s="31"/>
      <c r="J65" s="107"/>
      <c r="K65" s="108"/>
      <c r="L65" s="108"/>
      <c r="M65" s="109"/>
      <c r="N65" s="138"/>
    </row>
    <row r="66" spans="1:14" ht="12.75" hidden="1" customHeight="1" x14ac:dyDescent="0.3">
      <c r="A66" s="35"/>
      <c r="B66" s="136"/>
      <c r="C66" s="136"/>
      <c r="D66" s="137" t="s">
        <v>96</v>
      </c>
      <c r="E66" s="36"/>
      <c r="F66" s="153"/>
      <c r="G66" s="154">
        <v>0</v>
      </c>
      <c r="H66" s="155">
        <v>0</v>
      </c>
      <c r="I66" s="31"/>
      <c r="J66" s="107"/>
      <c r="K66" s="108"/>
      <c r="L66" s="108"/>
      <c r="M66" s="109"/>
      <c r="N66" s="138"/>
    </row>
    <row r="67" spans="1:14" ht="12.75" hidden="1" customHeight="1" x14ac:dyDescent="0.3">
      <c r="A67" s="156"/>
      <c r="B67" s="142"/>
      <c r="C67" s="142"/>
      <c r="D67" s="122" t="s">
        <v>109</v>
      </c>
      <c r="E67" s="79"/>
      <c r="F67" s="157"/>
      <c r="G67" s="148">
        <v>0</v>
      </c>
      <c r="H67" s="152">
        <v>0</v>
      </c>
      <c r="I67" s="31"/>
      <c r="J67" s="107"/>
      <c r="K67" s="108"/>
      <c r="L67" s="108"/>
      <c r="M67" s="109"/>
      <c r="N67" s="138"/>
    </row>
    <row r="68" spans="1:14" ht="12.75" hidden="1" customHeight="1" x14ac:dyDescent="0.3">
      <c r="A68" s="35"/>
      <c r="B68" s="124"/>
      <c r="C68" s="124"/>
      <c r="D68" s="125" t="s">
        <v>110</v>
      </c>
      <c r="E68" s="36"/>
      <c r="F68" s="150"/>
      <c r="G68" s="151">
        <v>0</v>
      </c>
      <c r="H68" s="152">
        <v>0</v>
      </c>
      <c r="I68" s="31"/>
      <c r="J68" s="107"/>
      <c r="K68" s="108"/>
      <c r="L68" s="108"/>
      <c r="M68" s="109"/>
      <c r="N68" s="138"/>
    </row>
    <row r="69" spans="1:14" ht="12.75" hidden="1" customHeight="1" x14ac:dyDescent="0.3">
      <c r="A69" s="35"/>
      <c r="B69" s="124"/>
      <c r="C69" s="124"/>
      <c r="D69" s="125" t="s">
        <v>96</v>
      </c>
      <c r="E69" s="36"/>
      <c r="F69" s="150"/>
      <c r="G69" s="151">
        <v>0</v>
      </c>
      <c r="H69" s="152">
        <v>0</v>
      </c>
      <c r="I69" s="31"/>
      <c r="J69" s="107"/>
      <c r="K69" s="108"/>
      <c r="L69" s="108"/>
      <c r="M69" s="109"/>
      <c r="N69" s="138"/>
    </row>
    <row r="70" spans="1:14" ht="12.75" hidden="1" customHeight="1" x14ac:dyDescent="0.3">
      <c r="A70" s="35"/>
      <c r="B70" s="124"/>
      <c r="C70" s="124"/>
      <c r="D70" s="125" t="s">
        <v>111</v>
      </c>
      <c r="E70" s="36"/>
      <c r="F70" s="150"/>
      <c r="G70" s="151">
        <v>0</v>
      </c>
      <c r="H70" s="152">
        <v>0</v>
      </c>
      <c r="I70" s="31"/>
      <c r="J70" s="107"/>
      <c r="K70" s="108"/>
      <c r="L70" s="108"/>
      <c r="M70" s="109"/>
      <c r="N70" s="138"/>
    </row>
    <row r="71" spans="1:14" ht="12.75" hidden="1" customHeight="1" x14ac:dyDescent="0.3">
      <c r="A71" s="156"/>
      <c r="B71" s="143"/>
      <c r="C71" s="143"/>
      <c r="D71" s="144" t="s">
        <v>112</v>
      </c>
      <c r="E71" s="79"/>
      <c r="F71" s="157"/>
      <c r="G71" s="148">
        <v>0</v>
      </c>
      <c r="H71" s="149">
        <v>0</v>
      </c>
      <c r="I71" s="31"/>
      <c r="J71" s="107"/>
      <c r="K71" s="108"/>
      <c r="L71" s="108"/>
      <c r="M71" s="109"/>
      <c r="N71" s="138"/>
    </row>
    <row r="72" spans="1:14" ht="12.75" hidden="1" customHeight="1" x14ac:dyDescent="0.3">
      <c r="A72" s="156"/>
      <c r="B72" s="143"/>
      <c r="C72" s="143"/>
      <c r="D72" s="144" t="s">
        <v>96</v>
      </c>
      <c r="E72" s="79"/>
      <c r="F72" s="157"/>
      <c r="G72" s="148">
        <v>0</v>
      </c>
      <c r="H72" s="149">
        <v>0</v>
      </c>
      <c r="I72" s="31"/>
      <c r="J72" s="107"/>
      <c r="K72" s="108"/>
      <c r="L72" s="108"/>
      <c r="M72" s="109"/>
      <c r="N72" s="138"/>
    </row>
    <row r="73" spans="1:14" ht="12.75" hidden="1" customHeight="1" x14ac:dyDescent="0.3">
      <c r="A73" s="156"/>
      <c r="B73" s="143"/>
      <c r="C73" s="143"/>
      <c r="D73" s="144" t="s">
        <v>113</v>
      </c>
      <c r="E73" s="79"/>
      <c r="F73" s="157"/>
      <c r="G73" s="148">
        <v>0</v>
      </c>
      <c r="H73" s="149">
        <v>0</v>
      </c>
      <c r="I73" s="31"/>
      <c r="J73" s="107"/>
      <c r="K73" s="108"/>
      <c r="L73" s="108"/>
      <c r="M73" s="109"/>
      <c r="N73" s="138"/>
    </row>
    <row r="74" spans="1:14" ht="12.75" hidden="1" customHeight="1" x14ac:dyDescent="0.3">
      <c r="A74" s="158" t="s">
        <v>29</v>
      </c>
      <c r="B74" s="159"/>
      <c r="C74" s="159"/>
      <c r="D74" s="160" t="s">
        <v>114</v>
      </c>
      <c r="E74" s="161"/>
      <c r="F74" s="162"/>
      <c r="G74" s="163" t="e">
        <v>#REF!</v>
      </c>
      <c r="H74" s="164"/>
      <c r="I74" s="31"/>
      <c r="J74" s="107"/>
      <c r="K74" s="108"/>
      <c r="L74" s="108"/>
      <c r="M74" s="109"/>
      <c r="N74" s="138"/>
    </row>
    <row r="75" spans="1:14" ht="13.5" hidden="1" customHeight="1" thickBot="1" x14ac:dyDescent="0.35">
      <c r="A75" s="67"/>
      <c r="B75" s="67"/>
      <c r="C75" s="67"/>
      <c r="F75" s="67"/>
      <c r="G75" s="48" t="s">
        <v>115</v>
      </c>
      <c r="H75" s="165">
        <v>379935.31</v>
      </c>
      <c r="I75" s="31"/>
      <c r="J75" s="107"/>
      <c r="K75" s="108"/>
      <c r="L75" s="108"/>
      <c r="M75" s="109"/>
      <c r="N75" s="138"/>
    </row>
    <row r="76" spans="1:14" ht="13.5" hidden="1" customHeight="1" thickBot="1" x14ac:dyDescent="0.35">
      <c r="F76" s="67"/>
      <c r="G76" s="48" t="s">
        <v>116</v>
      </c>
      <c r="H76" s="165">
        <v>68388.36</v>
      </c>
      <c r="I76" s="31"/>
      <c r="J76" s="107"/>
      <c r="K76" s="108"/>
      <c r="L76" s="108"/>
      <c r="M76" s="109"/>
      <c r="N76" s="138"/>
    </row>
    <row r="77" spans="1:14" ht="13.5" hidden="1" customHeight="1" thickBot="1" x14ac:dyDescent="0.35">
      <c r="F77" s="248" t="s">
        <v>117</v>
      </c>
      <c r="G77" s="248"/>
      <c r="H77" s="165">
        <v>448323.67</v>
      </c>
      <c r="I77" s="31"/>
      <c r="J77" s="107"/>
      <c r="K77" s="108"/>
      <c r="L77" s="108"/>
      <c r="M77" s="109"/>
      <c r="N77" s="138"/>
    </row>
    <row r="78" spans="1:14" ht="12.75" hidden="1" customHeight="1" x14ac:dyDescent="0.3">
      <c r="F78" s="67"/>
      <c r="G78" s="67"/>
      <c r="H78" s="166"/>
      <c r="I78" s="31"/>
      <c r="J78" s="107"/>
      <c r="K78" s="108"/>
      <c r="L78" s="108"/>
      <c r="M78" s="109"/>
      <c r="N78" s="138"/>
    </row>
    <row r="79" spans="1:14" ht="14.25" customHeight="1" x14ac:dyDescent="0.3">
      <c r="E79" s="167" t="s">
        <v>118</v>
      </c>
      <c r="F79" s="168"/>
      <c r="G79" s="168"/>
      <c r="H79" s="169">
        <v>150000.18</v>
      </c>
      <c r="I79" s="170"/>
      <c r="J79" s="107"/>
      <c r="K79" s="108"/>
      <c r="L79" s="108"/>
      <c r="M79" s="109"/>
      <c r="N79" s="138"/>
    </row>
    <row r="80" spans="1:14" ht="15" customHeight="1" thickBot="1" x14ac:dyDescent="0.35">
      <c r="E80" s="28" t="s">
        <v>119</v>
      </c>
      <c r="F80" s="67"/>
      <c r="G80" s="67"/>
      <c r="H80" s="113">
        <f>H42-H79</f>
        <v>150000.18000000005</v>
      </c>
      <c r="I80" s="31"/>
      <c r="J80" s="171"/>
      <c r="K80" s="172"/>
      <c r="L80" s="172"/>
      <c r="M80" s="173"/>
      <c r="N80" s="174"/>
    </row>
    <row r="81" spans="1:15" ht="14.4" thickTop="1" x14ac:dyDescent="0.3">
      <c r="E81" s="28" t="s">
        <v>120</v>
      </c>
      <c r="F81" s="67"/>
      <c r="G81" s="67"/>
      <c r="H81" s="113">
        <f>H80/120*20</f>
        <v>25000.03000000001</v>
      </c>
      <c r="I81" s="175"/>
      <c r="J81" s="176"/>
      <c r="K81" s="177">
        <f>SUM(K31:K80)</f>
        <v>250000.30000000005</v>
      </c>
      <c r="L81" s="177">
        <f>SUM(L31:L80)</f>
        <v>300000.36000000004</v>
      </c>
      <c r="M81" s="178"/>
      <c r="N81" s="179"/>
      <c r="O81" s="83">
        <f>F33-K81</f>
        <v>0</v>
      </c>
    </row>
    <row r="82" spans="1:15" x14ac:dyDescent="0.25">
      <c r="F82" s="67"/>
      <c r="G82" s="67"/>
      <c r="H82" s="166"/>
      <c r="I82" s="175"/>
      <c r="J82" s="180"/>
      <c r="N82" s="181"/>
    </row>
    <row r="83" spans="1:15" ht="15.6" x14ac:dyDescent="0.3">
      <c r="F83" s="67"/>
      <c r="G83" s="67"/>
      <c r="H83" s="166"/>
      <c r="I83" s="175"/>
      <c r="J83" s="180" t="s">
        <v>121</v>
      </c>
      <c r="K83" s="180"/>
      <c r="L83" s="182">
        <f>L29-L81</f>
        <v>0</v>
      </c>
      <c r="N83" s="181"/>
    </row>
    <row r="84" spans="1:15" ht="15.6" x14ac:dyDescent="0.3">
      <c r="F84" s="67"/>
      <c r="G84" s="67"/>
      <c r="H84" s="166"/>
      <c r="I84" s="175"/>
      <c r="J84" s="180"/>
      <c r="K84" s="180"/>
      <c r="L84" s="182"/>
      <c r="N84" s="181"/>
    </row>
    <row r="85" spans="1:15" s="184" customFormat="1" ht="35.25" customHeight="1" x14ac:dyDescent="0.25">
      <c r="A85" s="196" t="s">
        <v>47</v>
      </c>
      <c r="B85" s="196"/>
      <c r="C85" s="249" t="s">
        <v>126</v>
      </c>
      <c r="D85" s="249"/>
      <c r="E85" s="249"/>
      <c r="F85" s="250"/>
      <c r="G85" s="250"/>
      <c r="H85" s="184" t="s">
        <v>127</v>
      </c>
      <c r="I85" s="185"/>
      <c r="J85" s="186"/>
      <c r="K85" s="187"/>
      <c r="L85" s="31"/>
      <c r="M85" s="187"/>
      <c r="N85" s="181"/>
    </row>
    <row r="86" spans="1:15" s="184" customFormat="1" ht="9.75" customHeight="1" x14ac:dyDescent="0.25">
      <c r="A86" s="188"/>
      <c r="C86" s="251" t="s">
        <v>122</v>
      </c>
      <c r="D86" s="251"/>
      <c r="E86" s="251"/>
      <c r="F86" s="252" t="s">
        <v>123</v>
      </c>
      <c r="G86" s="252"/>
      <c r="H86" s="189" t="s">
        <v>124</v>
      </c>
      <c r="I86" s="190"/>
      <c r="J86" s="186"/>
      <c r="K86" s="187"/>
      <c r="L86" s="31"/>
      <c r="M86" s="187"/>
      <c r="N86" s="181"/>
    </row>
    <row r="87" spans="1:15" s="189" customFormat="1" ht="15.75" customHeight="1" x14ac:dyDescent="0.25">
      <c r="A87" s="191"/>
      <c r="D87" s="253"/>
      <c r="E87" s="253"/>
      <c r="F87" s="184"/>
      <c r="G87" s="184"/>
      <c r="H87" s="184"/>
      <c r="I87" s="185"/>
      <c r="J87" s="186"/>
      <c r="K87" s="192"/>
      <c r="L87" s="31"/>
      <c r="M87" s="187"/>
      <c r="N87" s="181"/>
    </row>
    <row r="88" spans="1:15" s="184" customFormat="1" ht="12.75" hidden="1" customHeight="1" x14ac:dyDescent="0.25">
      <c r="A88" s="188"/>
      <c r="J88" s="187"/>
      <c r="K88" s="187"/>
      <c r="L88" s="31"/>
      <c r="M88" s="187"/>
      <c r="N88" s="181"/>
    </row>
    <row r="89" spans="1:15" s="184" customFormat="1" ht="12.75" hidden="1" customHeight="1" x14ac:dyDescent="0.25">
      <c r="A89" s="188"/>
      <c r="J89" s="187"/>
      <c r="K89" s="187"/>
      <c r="L89" s="31"/>
      <c r="M89" s="187"/>
      <c r="N89" s="181"/>
    </row>
    <row r="90" spans="1:15" s="184" customFormat="1" x14ac:dyDescent="0.25">
      <c r="A90" s="188"/>
      <c r="B90" s="67" t="s">
        <v>125</v>
      </c>
      <c r="J90" s="187"/>
      <c r="K90" s="187"/>
      <c r="L90" s="31"/>
      <c r="M90" s="187"/>
      <c r="N90" s="181"/>
    </row>
    <row r="91" spans="1:15" s="184" customFormat="1" x14ac:dyDescent="0.25">
      <c r="A91" s="188"/>
      <c r="J91" s="187"/>
      <c r="K91" s="187"/>
      <c r="L91" s="31"/>
      <c r="M91" s="187"/>
    </row>
    <row r="92" spans="1:15" s="184" customFormat="1" x14ac:dyDescent="0.25">
      <c r="A92" s="188"/>
      <c r="J92" s="187"/>
      <c r="K92" s="187"/>
      <c r="L92" s="31"/>
      <c r="M92" s="187"/>
    </row>
    <row r="93" spans="1:15" s="184" customFormat="1" x14ac:dyDescent="0.25">
      <c r="A93" s="188"/>
      <c r="J93" s="187"/>
      <c r="K93" s="187"/>
      <c r="L93" s="31"/>
      <c r="M93" s="187"/>
    </row>
    <row r="94" spans="1:15" s="184" customFormat="1" x14ac:dyDescent="0.25">
      <c r="A94" s="188"/>
      <c r="C94" s="254"/>
      <c r="D94" s="255"/>
      <c r="E94" s="255"/>
      <c r="F94" s="255"/>
      <c r="G94" s="255"/>
      <c r="H94" s="193"/>
      <c r="J94" s="187"/>
      <c r="K94" s="187"/>
      <c r="L94" s="187"/>
      <c r="M94" s="187"/>
    </row>
    <row r="95" spans="1:15" s="184" customFormat="1" ht="30.6" customHeight="1" x14ac:dyDescent="0.25">
      <c r="A95" s="183" t="s">
        <v>37</v>
      </c>
      <c r="B95" s="32"/>
      <c r="C95" s="254" t="s">
        <v>130</v>
      </c>
      <c r="D95" s="255"/>
      <c r="E95" s="255"/>
      <c r="F95" s="256"/>
      <c r="G95" s="256"/>
      <c r="H95" s="193" t="s">
        <v>131</v>
      </c>
      <c r="J95" s="187"/>
      <c r="K95" s="187"/>
      <c r="L95" s="187"/>
      <c r="M95" s="187"/>
    </row>
    <row r="96" spans="1:15" s="184" customFormat="1" x14ac:dyDescent="0.25">
      <c r="D96" s="194" t="s">
        <v>122</v>
      </c>
      <c r="E96" s="189"/>
      <c r="F96" s="252" t="s">
        <v>123</v>
      </c>
      <c r="G96" s="252"/>
      <c r="H96" s="195" t="s">
        <v>124</v>
      </c>
      <c r="J96" s="187"/>
      <c r="K96" s="187"/>
      <c r="L96" s="187"/>
      <c r="M96" s="187"/>
    </row>
    <row r="97" spans="2:13" s="184" customFormat="1" x14ac:dyDescent="0.25">
      <c r="D97" s="253" t="s">
        <v>128</v>
      </c>
      <c r="E97" s="253"/>
      <c r="J97" s="187"/>
      <c r="K97" s="187"/>
      <c r="L97" s="187"/>
      <c r="M97" s="187"/>
    </row>
    <row r="98" spans="2:13" s="184" customFormat="1" x14ac:dyDescent="0.25">
      <c r="B98" s="67" t="s">
        <v>125</v>
      </c>
      <c r="J98" s="187"/>
      <c r="K98" s="187"/>
      <c r="L98" s="187"/>
      <c r="M98" s="187"/>
    </row>
  </sheetData>
  <mergeCells count="36">
    <mergeCell ref="D87:E87"/>
    <mergeCell ref="C95:E95"/>
    <mergeCell ref="F96:G96"/>
    <mergeCell ref="D97:E97"/>
    <mergeCell ref="C94:E94"/>
    <mergeCell ref="F94:G94"/>
    <mergeCell ref="F95:G95"/>
    <mergeCell ref="F77:G77"/>
    <mergeCell ref="C85:E85"/>
    <mergeCell ref="F85:G85"/>
    <mergeCell ref="C86:E86"/>
    <mergeCell ref="F86:G86"/>
    <mergeCell ref="E42:G42"/>
    <mergeCell ref="B32:D32"/>
    <mergeCell ref="B33:D33"/>
    <mergeCell ref="B34:D34"/>
    <mergeCell ref="B35:D35"/>
    <mergeCell ref="B36:D36"/>
    <mergeCell ref="B37:D37"/>
    <mergeCell ref="B38:D38"/>
    <mergeCell ref="B39:D39"/>
    <mergeCell ref="E40:G40"/>
    <mergeCell ref="E41:G41"/>
    <mergeCell ref="O36:P36"/>
    <mergeCell ref="B28:D28"/>
    <mergeCell ref="J28:N28"/>
    <mergeCell ref="B29:D29"/>
    <mergeCell ref="J29:K29"/>
    <mergeCell ref="B30:D30"/>
    <mergeCell ref="B31:D31"/>
    <mergeCell ref="G22:H22"/>
    <mergeCell ref="C7:F7"/>
    <mergeCell ref="C9:F9"/>
    <mergeCell ref="C11:F11"/>
    <mergeCell ref="C13:F13"/>
    <mergeCell ref="C14:F14"/>
  </mergeCells>
  <pageMargins left="0.7" right="0.7" top="0.75" bottom="0.75" header="0.3" footer="0.3"/>
  <pageSetup paperSize="9" scale="6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EP39"/>
  <sheetViews>
    <sheetView topLeftCell="A17" zoomScaleNormal="100" workbookViewId="0">
      <selection activeCell="C37" sqref="C37"/>
    </sheetView>
  </sheetViews>
  <sheetFormatPr defaultColWidth="9.109375" defaultRowHeight="11.25" customHeight="1" x14ac:dyDescent="0.2"/>
  <cols>
    <col min="1" max="1" width="13.5546875" style="1" customWidth="1"/>
    <col min="2" max="2" width="22" style="1" customWidth="1"/>
    <col min="3" max="3" width="58.109375" style="1" customWidth="1"/>
    <col min="4" max="4" width="17.88671875" style="1" customWidth="1"/>
    <col min="5" max="5" width="12.88671875" style="1" customWidth="1"/>
    <col min="6" max="6" width="11" style="1" customWidth="1"/>
    <col min="7" max="7" width="16.6640625" style="1" customWidth="1"/>
    <col min="8" max="10" width="9.109375" style="1"/>
    <col min="11" max="19" width="102.5546875" style="2" hidden="1" customWidth="1"/>
    <col min="20" max="22" width="40.5546875" style="2" hidden="1" customWidth="1"/>
    <col min="23" max="30" width="91" style="2" hidden="1" customWidth="1"/>
    <col min="31" max="33" width="40.5546875" style="2" hidden="1" customWidth="1"/>
    <col min="34" max="41" width="91" style="2" hidden="1" customWidth="1"/>
    <col min="42" max="44" width="40.5546875" style="2" hidden="1" customWidth="1"/>
    <col min="45" max="53" width="102.5546875" style="2" hidden="1" customWidth="1"/>
    <col min="54" max="56" width="40.5546875" style="2" hidden="1" customWidth="1"/>
    <col min="57" max="65" width="102.5546875" style="2" hidden="1" customWidth="1"/>
    <col min="66" max="74" width="40.5546875" style="2" hidden="1" customWidth="1"/>
    <col min="75" max="106" width="169.44140625" style="2" hidden="1" customWidth="1"/>
    <col min="107" max="109" width="32.33203125" style="2" hidden="1" customWidth="1"/>
    <col min="110" max="111" width="144.44140625" style="2" hidden="1" customWidth="1"/>
    <col min="112" max="115" width="32.33203125" style="2" hidden="1" customWidth="1"/>
    <col min="116" max="116" width="144.44140625" style="2" hidden="1" customWidth="1"/>
    <col min="117" max="122" width="103.88671875" style="2" hidden="1" customWidth="1"/>
    <col min="123" max="128" width="65.88671875" style="2" hidden="1" customWidth="1"/>
    <col min="129" max="134" width="73.44140625" style="2" hidden="1" customWidth="1"/>
    <col min="135" max="140" width="65.88671875" style="2" hidden="1" customWidth="1"/>
    <col min="141" max="146" width="73.44140625" style="2" hidden="1" customWidth="1"/>
    <col min="147" max="16384" width="9.109375" style="1"/>
  </cols>
  <sheetData>
    <row r="1" spans="1:21" s="6" customFormat="1" ht="14.4" x14ac:dyDescent="0.3">
      <c r="A1" s="5"/>
      <c r="B1" s="5"/>
      <c r="C1" s="5"/>
      <c r="D1" s="5"/>
      <c r="E1" s="5"/>
      <c r="F1" s="5"/>
      <c r="G1" s="5"/>
    </row>
    <row r="2" spans="1:21" s="6" customFormat="1" ht="14.4" x14ac:dyDescent="0.3">
      <c r="A2" s="7"/>
      <c r="B2" s="7"/>
      <c r="C2" s="7"/>
      <c r="D2" s="7"/>
      <c r="E2" s="266" t="s">
        <v>0</v>
      </c>
      <c r="F2" s="267"/>
      <c r="G2" s="268"/>
    </row>
    <row r="3" spans="1:21" s="9" customFormat="1" ht="14.4" x14ac:dyDescent="0.3">
      <c r="A3" s="7"/>
      <c r="B3" s="7"/>
      <c r="C3" s="7"/>
      <c r="D3" s="8" t="s">
        <v>1</v>
      </c>
      <c r="E3" s="266" t="s">
        <v>2</v>
      </c>
      <c r="F3" s="267"/>
      <c r="G3" s="268"/>
    </row>
    <row r="4" spans="1:21" s="9" customFormat="1" ht="14.4" x14ac:dyDescent="0.3">
      <c r="A4" s="7"/>
      <c r="B4" s="7"/>
      <c r="C4" s="7"/>
      <c r="D4" s="8"/>
      <c r="E4" s="263"/>
      <c r="F4" s="264"/>
      <c r="G4" s="265"/>
    </row>
    <row r="5" spans="1:21" s="9" customFormat="1" ht="12.6" customHeight="1" x14ac:dyDescent="0.3">
      <c r="A5" s="10" t="s">
        <v>3</v>
      </c>
      <c r="B5" s="287"/>
      <c r="C5" s="287"/>
      <c r="D5" s="8" t="s">
        <v>4</v>
      </c>
      <c r="E5" s="269"/>
      <c r="F5" s="270"/>
      <c r="G5" s="271"/>
      <c r="L5" s="11" t="s">
        <v>5</v>
      </c>
      <c r="M5" s="11" t="s">
        <v>5</v>
      </c>
    </row>
    <row r="6" spans="1:21" s="9" customFormat="1" ht="14.4" x14ac:dyDescent="0.3">
      <c r="A6" s="7"/>
      <c r="B6" s="12"/>
      <c r="C6" s="212" t="s">
        <v>6</v>
      </c>
      <c r="D6" s="8"/>
      <c r="E6" s="263"/>
      <c r="F6" s="264"/>
      <c r="G6" s="265"/>
    </row>
    <row r="7" spans="1:21" s="9" customFormat="1" ht="24" customHeight="1" x14ac:dyDescent="0.3">
      <c r="A7" s="13" t="s">
        <v>34</v>
      </c>
      <c r="B7" s="288" t="s">
        <v>35</v>
      </c>
      <c r="C7" s="288"/>
      <c r="D7" s="14" t="s">
        <v>4</v>
      </c>
      <c r="E7" s="257" t="s">
        <v>36</v>
      </c>
      <c r="F7" s="258"/>
      <c r="G7" s="259"/>
      <c r="N7" s="11" t="s">
        <v>5</v>
      </c>
      <c r="O7" s="11" t="s">
        <v>5</v>
      </c>
    </row>
    <row r="8" spans="1:21" s="9" customFormat="1" ht="14.4" x14ac:dyDescent="0.3">
      <c r="A8" s="13"/>
      <c r="B8" s="204"/>
      <c r="C8" s="211" t="s">
        <v>6</v>
      </c>
      <c r="D8" s="14"/>
      <c r="E8" s="260"/>
      <c r="F8" s="261"/>
      <c r="G8" s="262"/>
    </row>
    <row r="9" spans="1:21" s="9" customFormat="1" ht="23.25" customHeight="1" x14ac:dyDescent="0.3">
      <c r="A9" s="13" t="s">
        <v>37</v>
      </c>
      <c r="B9" s="288" t="s">
        <v>38</v>
      </c>
      <c r="C9" s="288"/>
      <c r="D9" s="14" t="s">
        <v>4</v>
      </c>
      <c r="E9" s="257" t="s">
        <v>39</v>
      </c>
      <c r="F9" s="258"/>
      <c r="G9" s="259"/>
      <c r="P9" s="11" t="s">
        <v>5</v>
      </c>
      <c r="Q9" s="11" t="s">
        <v>5</v>
      </c>
    </row>
    <row r="10" spans="1:21" s="9" customFormat="1" ht="10.95" customHeight="1" x14ac:dyDescent="0.3">
      <c r="A10" s="7"/>
      <c r="B10" s="15"/>
      <c r="C10" s="210" t="s">
        <v>6</v>
      </c>
      <c r="D10" s="7"/>
      <c r="E10" s="263"/>
      <c r="F10" s="264"/>
      <c r="G10" s="265"/>
    </row>
    <row r="11" spans="1:21" s="19" customFormat="1" ht="29.25" customHeight="1" x14ac:dyDescent="0.3">
      <c r="A11" s="17" t="s">
        <v>7</v>
      </c>
      <c r="B11" s="289" t="s">
        <v>137</v>
      </c>
      <c r="C11" s="289"/>
      <c r="D11" s="18"/>
      <c r="E11" s="273"/>
      <c r="F11" s="274"/>
      <c r="G11" s="275"/>
      <c r="R11" s="20" t="s">
        <v>40</v>
      </c>
    </row>
    <row r="12" spans="1:21" s="19" customFormat="1" ht="14.4" x14ac:dyDescent="0.3">
      <c r="A12" s="17"/>
      <c r="B12" s="21"/>
      <c r="C12" s="209" t="s">
        <v>8</v>
      </c>
      <c r="D12" s="18"/>
      <c r="E12" s="276"/>
      <c r="F12" s="277"/>
      <c r="G12" s="278"/>
    </row>
    <row r="13" spans="1:21" s="19" customFormat="1" ht="31.5" customHeight="1" x14ac:dyDescent="0.3">
      <c r="A13" s="17" t="s">
        <v>9</v>
      </c>
      <c r="B13" s="289" t="s">
        <v>138</v>
      </c>
      <c r="C13" s="289"/>
      <c r="D13" s="18"/>
      <c r="E13" s="273"/>
      <c r="F13" s="274"/>
      <c r="G13" s="275"/>
      <c r="S13" s="20" t="s">
        <v>41</v>
      </c>
    </row>
    <row r="14" spans="1:21" s="19" customFormat="1" ht="21.6" x14ac:dyDescent="0.3">
      <c r="A14" s="18"/>
      <c r="B14" s="22"/>
      <c r="C14" s="209" t="s">
        <v>10</v>
      </c>
      <c r="D14" s="208" t="s">
        <v>11</v>
      </c>
      <c r="E14" s="279"/>
      <c r="F14" s="280"/>
      <c r="G14" s="281"/>
    </row>
    <row r="15" spans="1:21" s="19" customFormat="1" ht="15" customHeight="1" x14ac:dyDescent="0.3">
      <c r="A15" s="18"/>
      <c r="B15" s="18"/>
      <c r="C15" s="23" t="s">
        <v>12</v>
      </c>
      <c r="D15" s="24" t="s">
        <v>13</v>
      </c>
      <c r="E15" s="291" t="s">
        <v>134</v>
      </c>
      <c r="F15" s="292"/>
      <c r="G15" s="293"/>
      <c r="T15" s="20" t="s">
        <v>5</v>
      </c>
    </row>
    <row r="16" spans="1:21" s="19" customFormat="1" ht="14.4" x14ac:dyDescent="0.3">
      <c r="A16" s="7"/>
      <c r="B16" s="7"/>
      <c r="C16" s="7"/>
      <c r="D16" s="24" t="s">
        <v>14</v>
      </c>
      <c r="E16" s="294" t="s">
        <v>139</v>
      </c>
      <c r="F16" s="295"/>
      <c r="G16" s="296"/>
      <c r="U16" s="20" t="s">
        <v>5</v>
      </c>
    </row>
    <row r="17" spans="1:44" s="19" customFormat="1" ht="14.4" x14ac:dyDescent="0.3">
      <c r="A17" s="7"/>
      <c r="B17" s="7"/>
      <c r="C17" s="7"/>
      <c r="D17" s="8" t="s">
        <v>15</v>
      </c>
      <c r="E17" s="279"/>
      <c r="F17" s="280"/>
      <c r="G17" s="281"/>
    </row>
    <row r="18" spans="1:44" s="19" customFormat="1" ht="14.4" x14ac:dyDescent="0.3">
      <c r="A18" s="7"/>
      <c r="B18" s="7"/>
      <c r="C18" s="8"/>
      <c r="D18" s="25"/>
      <c r="E18" s="25"/>
      <c r="F18" s="25"/>
      <c r="G18" s="18"/>
    </row>
    <row r="19" spans="1:44" s="19" customFormat="1" ht="16.5" customHeight="1" x14ac:dyDescent="0.3">
      <c r="A19" s="7"/>
      <c r="B19" s="7"/>
      <c r="C19" s="8"/>
      <c r="D19" s="290" t="s">
        <v>16</v>
      </c>
      <c r="E19" s="290" t="s">
        <v>17</v>
      </c>
      <c r="F19" s="272" t="s">
        <v>18</v>
      </c>
      <c r="G19" s="272"/>
    </row>
    <row r="20" spans="1:44" s="19" customFormat="1" ht="14.4" x14ac:dyDescent="0.3">
      <c r="A20" s="7"/>
      <c r="B20" s="7"/>
      <c r="C20" s="8"/>
      <c r="D20" s="290"/>
      <c r="E20" s="290"/>
      <c r="F20" s="26" t="s">
        <v>19</v>
      </c>
      <c r="G20" s="26" t="s">
        <v>20</v>
      </c>
    </row>
    <row r="21" spans="1:44" s="19" customFormat="1" ht="14.4" x14ac:dyDescent="0.3">
      <c r="B21" s="7"/>
      <c r="C21" s="8"/>
      <c r="D21" s="24" t="s">
        <v>22</v>
      </c>
      <c r="E21" s="27">
        <f>G21</f>
        <v>45621</v>
      </c>
      <c r="F21" s="27">
        <v>45579</v>
      </c>
      <c r="G21" s="27">
        <v>45621</v>
      </c>
    </row>
    <row r="22" spans="1:44" s="19" customFormat="1" ht="14.4" x14ac:dyDescent="0.3">
      <c r="B22" s="7"/>
      <c r="C22" s="8"/>
      <c r="D22" s="25"/>
      <c r="E22" s="25"/>
      <c r="F22" s="25"/>
      <c r="G22" s="18"/>
    </row>
    <row r="23" spans="1:44" s="19" customFormat="1" ht="14.4" x14ac:dyDescent="0.3">
      <c r="B23" s="7"/>
      <c r="C23" s="16" t="s">
        <v>21</v>
      </c>
      <c r="D23" s="25"/>
      <c r="E23" s="25"/>
      <c r="F23" s="25"/>
      <c r="G23" s="18"/>
    </row>
    <row r="24" spans="1:44" s="19" customFormat="1" ht="14.4" x14ac:dyDescent="0.3">
      <c r="A24" s="13"/>
      <c r="B24" s="7"/>
      <c r="C24" s="16" t="s">
        <v>23</v>
      </c>
      <c r="D24" s="203"/>
      <c r="E24" s="203"/>
      <c r="F24" s="203"/>
      <c r="G24" s="18"/>
    </row>
    <row r="25" spans="1:44" s="19" customFormat="1" ht="14.4" x14ac:dyDescent="0.3">
      <c r="A25" s="13"/>
      <c r="B25" s="7"/>
      <c r="C25" s="213" t="s">
        <v>42</v>
      </c>
      <c r="D25" s="203"/>
      <c r="E25" s="203"/>
      <c r="F25" s="203"/>
      <c r="G25" s="18"/>
    </row>
    <row r="26" spans="1:44" s="19" customFormat="1" ht="14.4" x14ac:dyDescent="0.3">
      <c r="A26" s="13"/>
      <c r="B26" s="7"/>
      <c r="C26" s="8"/>
      <c r="D26" s="203"/>
      <c r="E26" s="203"/>
      <c r="F26" s="203"/>
      <c r="G26" s="18"/>
    </row>
    <row r="27" spans="1:44" s="19" customFormat="1" ht="41.4" x14ac:dyDescent="0.3">
      <c r="A27" s="217" t="s">
        <v>140</v>
      </c>
      <c r="B27" s="217" t="s">
        <v>149</v>
      </c>
      <c r="C27" s="217" t="s">
        <v>141</v>
      </c>
      <c r="D27" s="217" t="s">
        <v>142</v>
      </c>
      <c r="E27" s="217" t="s">
        <v>143</v>
      </c>
      <c r="F27" s="217" t="s">
        <v>144</v>
      </c>
      <c r="G27" s="217" t="s">
        <v>145</v>
      </c>
    </row>
    <row r="28" spans="1:44" s="19" customFormat="1" ht="31.2" x14ac:dyDescent="0.3">
      <c r="A28" s="214" t="s">
        <v>151</v>
      </c>
      <c r="B28" s="214" t="s">
        <v>151</v>
      </c>
      <c r="C28" s="205" t="s">
        <v>146</v>
      </c>
      <c r="D28" s="206" t="s">
        <v>147</v>
      </c>
      <c r="E28" s="206">
        <v>110</v>
      </c>
      <c r="F28" s="207">
        <f>ROUND((0.6*300000/110)/1.2,2)</f>
        <v>1363.64</v>
      </c>
      <c r="G28" s="215">
        <f>E28*F28</f>
        <v>150000.40000000002</v>
      </c>
    </row>
    <row r="29" spans="1:44" s="19" customFormat="1" ht="31.2" x14ac:dyDescent="0.3">
      <c r="A29" s="214" t="s">
        <v>152</v>
      </c>
      <c r="B29" s="214" t="s">
        <v>152</v>
      </c>
      <c r="C29" s="205" t="s">
        <v>148</v>
      </c>
      <c r="D29" s="206" t="s">
        <v>147</v>
      </c>
      <c r="E29" s="206">
        <v>110</v>
      </c>
      <c r="F29" s="207">
        <f>ROUND((0.4*300000/110)/1.2,)+0.09</f>
        <v>909.09</v>
      </c>
      <c r="G29" s="215">
        <f>E29*F29</f>
        <v>99999.900000000009</v>
      </c>
    </row>
    <row r="30" spans="1:44" s="19" customFormat="1" ht="21" customHeight="1" x14ac:dyDescent="0.3">
      <c r="A30" s="282" t="s">
        <v>150</v>
      </c>
      <c r="B30" s="283"/>
      <c r="C30" s="283"/>
      <c r="D30" s="283"/>
      <c r="E30" s="283"/>
      <c r="F30" s="284"/>
      <c r="G30" s="216">
        <f>SUM(G28:G29)</f>
        <v>250000.30000000005</v>
      </c>
    </row>
    <row r="31" spans="1:44" customFormat="1" ht="29.25" customHeight="1" x14ac:dyDescent="0.3">
      <c r="A31" s="4"/>
      <c r="B31" s="4"/>
      <c r="C31" s="4"/>
      <c r="D31" s="4"/>
      <c r="E31" s="4"/>
      <c r="F31" s="4"/>
      <c r="G31" s="4"/>
    </row>
    <row r="32" spans="1:44" s="197" customFormat="1" ht="30" customHeight="1" x14ac:dyDescent="0.3">
      <c r="A32" s="19" t="s">
        <v>30</v>
      </c>
      <c r="B32" s="202" t="s">
        <v>132</v>
      </c>
      <c r="C32" s="286"/>
      <c r="D32" s="286"/>
      <c r="E32" s="286"/>
      <c r="F32" s="286"/>
      <c r="G32" s="19" t="s">
        <v>131</v>
      </c>
      <c r="H32" s="19"/>
      <c r="I32" s="19"/>
      <c r="J32" s="19"/>
      <c r="K32" s="19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 t="s">
        <v>5</v>
      </c>
      <c r="AP32" s="11" t="s">
        <v>31</v>
      </c>
      <c r="AQ32" s="11"/>
      <c r="AR32" s="11"/>
    </row>
    <row r="33" spans="1:44" s="198" customFormat="1" ht="51" customHeight="1" x14ac:dyDescent="0.3">
      <c r="A33" s="19"/>
      <c r="B33" s="285" t="s">
        <v>32</v>
      </c>
      <c r="C33" s="285"/>
      <c r="D33" s="285"/>
      <c r="E33" s="285"/>
      <c r="F33" s="285"/>
      <c r="L33" s="199"/>
      <c r="M33" s="199"/>
      <c r="N33" s="199"/>
      <c r="O33" s="199"/>
      <c r="P33" s="199"/>
      <c r="Q33" s="199"/>
      <c r="R33" s="199"/>
      <c r="S33" s="199"/>
      <c r="T33" s="199"/>
      <c r="U33" s="199"/>
      <c r="V33" s="199"/>
      <c r="W33" s="199"/>
      <c r="X33" s="199"/>
      <c r="Y33" s="199"/>
      <c r="Z33" s="199"/>
      <c r="AA33" s="199"/>
      <c r="AB33" s="199"/>
      <c r="AC33" s="199"/>
      <c r="AD33" s="199"/>
      <c r="AE33" s="199"/>
      <c r="AF33" s="199"/>
      <c r="AG33" s="199"/>
      <c r="AH33" s="199"/>
      <c r="AI33" s="199"/>
      <c r="AJ33" s="199"/>
      <c r="AK33" s="199"/>
      <c r="AL33" s="199"/>
      <c r="AM33" s="199"/>
      <c r="AN33" s="199"/>
      <c r="AO33" s="199"/>
      <c r="AP33" s="199"/>
      <c r="AQ33" s="199"/>
      <c r="AR33" s="199"/>
    </row>
    <row r="34" spans="1:44" s="197" customFormat="1" ht="24.75" customHeight="1" x14ac:dyDescent="0.3">
      <c r="A34" s="19" t="s">
        <v>33</v>
      </c>
      <c r="B34" s="202" t="s">
        <v>133</v>
      </c>
      <c r="C34" s="286"/>
      <c r="D34" s="286"/>
      <c r="E34" s="286"/>
      <c r="F34" s="286"/>
      <c r="G34" s="19" t="s">
        <v>127</v>
      </c>
      <c r="H34" s="19"/>
      <c r="I34" s="19"/>
      <c r="J34" s="19"/>
      <c r="K34" s="19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 t="s">
        <v>5</v>
      </c>
      <c r="AR34" s="11" t="s">
        <v>31</v>
      </c>
    </row>
    <row r="35" spans="1:44" s="198" customFormat="1" ht="36" customHeight="1" x14ac:dyDescent="0.3">
      <c r="B35" s="285" t="s">
        <v>32</v>
      </c>
      <c r="C35" s="285"/>
      <c r="D35" s="285"/>
      <c r="E35" s="285"/>
      <c r="F35" s="285"/>
      <c r="G35" s="10"/>
      <c r="L35" s="199"/>
      <c r="M35" s="199"/>
      <c r="N35" s="199"/>
      <c r="O35" s="199"/>
      <c r="P35" s="199"/>
      <c r="Q35" s="199"/>
      <c r="R35" s="199"/>
      <c r="S35" s="199"/>
      <c r="T35" s="199"/>
      <c r="U35" s="199"/>
      <c r="V35" s="199"/>
      <c r="W35" s="199"/>
      <c r="X35" s="199"/>
      <c r="Y35" s="199"/>
      <c r="Z35" s="199"/>
      <c r="AA35" s="199"/>
      <c r="AB35" s="199"/>
      <c r="AC35" s="199"/>
      <c r="AD35" s="199"/>
      <c r="AE35" s="199"/>
      <c r="AF35" s="199"/>
      <c r="AG35" s="199"/>
      <c r="AH35" s="199"/>
      <c r="AI35" s="199"/>
      <c r="AJ35" s="199"/>
      <c r="AK35" s="199"/>
      <c r="AL35" s="199"/>
      <c r="AM35" s="199"/>
      <c r="AN35" s="199"/>
      <c r="AO35" s="199"/>
      <c r="AP35" s="199"/>
      <c r="AQ35" s="199"/>
      <c r="AR35" s="199"/>
    </row>
    <row r="36" spans="1:44" customFormat="1" ht="14.4" x14ac:dyDescent="0.3">
      <c r="A36" s="3"/>
      <c r="B36" s="3"/>
      <c r="C36" s="3"/>
      <c r="D36" s="3"/>
      <c r="E36" s="3"/>
      <c r="F36" s="3"/>
      <c r="G36" s="3"/>
    </row>
    <row r="37" spans="1:44" customFormat="1" ht="14.4" x14ac:dyDescent="0.3">
      <c r="A37" s="3"/>
      <c r="B37" s="3"/>
      <c r="C37" s="3"/>
      <c r="D37" s="3"/>
      <c r="E37" s="3"/>
      <c r="F37" s="3"/>
      <c r="G37" s="3"/>
    </row>
    <row r="38" spans="1:44" customFormat="1" ht="14.4" x14ac:dyDescent="0.3">
      <c r="A38" s="3"/>
      <c r="B38" s="3"/>
      <c r="C38" s="3"/>
      <c r="D38" s="3"/>
      <c r="E38" s="3"/>
      <c r="F38" s="3"/>
      <c r="G38" s="3"/>
    </row>
    <row r="39" spans="1:44" customFormat="1" ht="14.4" x14ac:dyDescent="0.3">
      <c r="A39" s="3"/>
    </row>
  </sheetData>
  <mergeCells count="29">
    <mergeCell ref="A30:F30"/>
    <mergeCell ref="B33:F33"/>
    <mergeCell ref="C34:F34"/>
    <mergeCell ref="B35:F35"/>
    <mergeCell ref="E2:G2"/>
    <mergeCell ref="B5:C5"/>
    <mergeCell ref="B7:C7"/>
    <mergeCell ref="B9:C9"/>
    <mergeCell ref="B11:C11"/>
    <mergeCell ref="B13:C13"/>
    <mergeCell ref="D19:D20"/>
    <mergeCell ref="E19:E20"/>
    <mergeCell ref="C32:F32"/>
    <mergeCell ref="E15:G15"/>
    <mergeCell ref="E16:G16"/>
    <mergeCell ref="E17:G17"/>
    <mergeCell ref="F19:G19"/>
    <mergeCell ref="E11:G11"/>
    <mergeCell ref="E12:G12"/>
    <mergeCell ref="E13:G13"/>
    <mergeCell ref="E14:G14"/>
    <mergeCell ref="E7:G7"/>
    <mergeCell ref="E8:G8"/>
    <mergeCell ref="E9:G9"/>
    <mergeCell ref="E10:G10"/>
    <mergeCell ref="E3:G3"/>
    <mergeCell ref="E4:G4"/>
    <mergeCell ref="E5:G5"/>
    <mergeCell ref="E6:G6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60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кс3№1 ЭЭ шурф</vt:lpstr>
      <vt:lpstr>кс-2№1 ЭЭ шурф</vt:lpstr>
      <vt:lpstr>'кс-2№1 ЭЭ шурф'!Область_печати</vt:lpstr>
      <vt:lpstr>'кс3№1 ЭЭ шурф'!Область_печати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2023-09-28T14:59:09Z</cp:lastPrinted>
  <dcterms:created xsi:type="dcterms:W3CDTF">2020-09-30T08:50:27Z</dcterms:created>
  <dcterms:modified xsi:type="dcterms:W3CDTF">2024-12-27T11:59:46Z</dcterms:modified>
</cp:coreProperties>
</file>