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-01\Дирекция по эксплуатации и безопасности производственной\ОпС\Губанов П.В\"/>
    </mc:Choice>
  </mc:AlternateContent>
  <bookViews>
    <workbookView xWindow="0" yWindow="0" windowWidth="14790" windowHeight="5745"/>
  </bookViews>
  <sheets>
    <sheet name="Лист1" sheetId="1" r:id="rId1"/>
    <sheet name="Лист2" sheetId="2" r:id="rId2"/>
    <sheet name="Лист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6" i="1" l="1"/>
  <c r="D157" i="1" s="1"/>
  <c r="D152" i="1"/>
  <c r="D147" i="1"/>
  <c r="D146" i="1"/>
  <c r="D141" i="1"/>
  <c r="D128" i="1" l="1"/>
  <c r="D129" i="1" s="1"/>
  <c r="D119" i="1"/>
  <c r="D114" i="1" l="1"/>
  <c r="D113" i="1"/>
  <c r="D109" i="1"/>
  <c r="D106" i="1"/>
  <c r="D103" i="1"/>
  <c r="D102" i="1"/>
  <c r="D99" i="1"/>
  <c r="D94" i="1"/>
  <c r="D89" i="1"/>
</calcChain>
</file>

<file path=xl/sharedStrings.xml><?xml version="1.0" encoding="utf-8"?>
<sst xmlns="http://schemas.openxmlformats.org/spreadsheetml/2006/main" count="382" uniqueCount="260">
  <si>
    <t>№ п/п</t>
  </si>
  <si>
    <t>Наименование вида работ</t>
  </si>
  <si>
    <t>Ед.изм.</t>
  </si>
  <si>
    <t>м2</t>
  </si>
  <si>
    <t>шт</t>
  </si>
  <si>
    <t>Формула расчета</t>
  </si>
  <si>
    <t>Примечание</t>
  </si>
  <si>
    <t>Объем</t>
  </si>
  <si>
    <t>«УТВЕРЖДАЮ»</t>
  </si>
  <si>
    <t>Директор ДЭиБПД</t>
  </si>
  <si>
    <t>АО «Коломенский Завод»</t>
  </si>
  <si>
    <t>______________   Степанкевич В.С.</t>
  </si>
  <si>
    <r>
      <t>от «___»   _</t>
    </r>
    <r>
      <rPr>
        <u/>
        <sz val="12"/>
        <color theme="1"/>
        <rFont val="Times New Roman"/>
        <family val="1"/>
        <charset val="204"/>
      </rPr>
      <t>______</t>
    </r>
    <r>
      <rPr>
        <sz val="12"/>
        <color theme="1"/>
        <rFont val="Times New Roman"/>
        <family val="1"/>
        <charset val="204"/>
      </rPr>
      <t>_  2025_ г.</t>
    </r>
  </si>
  <si>
    <t>м</t>
  </si>
  <si>
    <t>Демонтажные работы:</t>
  </si>
  <si>
    <t>Демонтаж водосточной трубы стальной 108х4 мм</t>
  </si>
  <si>
    <t>Демонтаж водосточной трубы стальной 159х4 мм</t>
  </si>
  <si>
    <t>Монтажные работы. Система внутреннего водостока К2:</t>
  </si>
  <si>
    <t>Прокладка водостока из полиэтиленовых труб DN 100х4,2 мм</t>
  </si>
  <si>
    <t>1. Трубы напорные полиэтиленовые ПЭ100, SDR26, питьевые, DN 110х4,2 мм - 245 м;
2. Патрубок компенсационный ТП-110 SDR26 - 50 шт;
3. Отвод ПНД сварной сегментный d110 45° ПЭ100 SDR26 - 70 шт;
4. Тройник ПНД сварной сегментный d110 45° ПЭ100 SDR26 - 28 шт;
5. Заглушка литая ПНД d110 ПЭ100 SDR11 - 23 шт</t>
  </si>
  <si>
    <t>Прокладка водостока из полиэтиленовых труб DN 160х6,2 мм</t>
  </si>
  <si>
    <t>1. Трубы напорные полиэтиленовые ПЭ100, SDR26, питьевые, DN 160х6,2 мм - 373 м;
2. Отвод ПНД сварной сегментный d160 45° ПЭ100 SDR26 - 38 шт;
3. Тройник ПНД сварной сегментный d160 45° ПЭ100 SDR26 - 27 шт;
4. Тройник ПНД сварной сегментный d160х110х160 45° ПЭ100 SDR26 - 18 шт;
5. Крестовина сварная ПЭ100 неравнопроходная сегментная d160х110 45° - 5 шт;
6. Заглушка литая ПНД d160 ПЭ100 SDR11 - 30 шт;
7. Переход ПНД сварной d160х110 ПЭ100 SDR26 - 12 шт</t>
  </si>
  <si>
    <t>Прокладка водостока из полиэтиленовых труб DN 200х7,7 мм</t>
  </si>
  <si>
    <t>1. Трубы напорные полиэтиленовые ПЭ100, SDR26, питьевые, DN 200х7,7 мм - 200 м;
2. Отвод ПНД сварной сегментный d200 45° ПЭ100 SDR26 - 15 шт;
3. Тройник ПНД сварной сегментный d200 45° ПЭ100 SDR26 - 12 шт;
4. Тройник ПНД сварной сегментный d200х110х200 45° ПЭ100 SDR26 - 4 шт;
5. Тройник ПНД сварной сегментный d200х160х200 45° ПЭ100 SDR26 - 5 шт;
6. Заглушка литая ПНД d200 ПЭ100 SDR11 - 10 шт;
7. Переход ПНД сварной d200х160 ПЭ100 SDR26 - 6 шт;
8. Переход ПНД сварной d200х110 ПЭ100 SDR26 - 1шт</t>
  </si>
  <si>
    <t>Прокладка водостока из труб полиэтиленовых труб DN 250х9,6 мм</t>
  </si>
  <si>
    <t>1. Трубы напорные полиэтиленовые ПЭ100, SDR26, питьевые, DN 250х9,6 мм - 130 м;
2. Отвод ПНД сварной сегментный d250 45° ПЭ100 SDR26 - 5 шт;
3. Тройник ПНД сварной сегментный d250 45° ПЭ100 SDR26 - 4 шт;
4. Тройник ПНД сварной сегментный d250х200х250 45° ПЭ100 SDR26 - 3 шт;
5. Тройник ПНД сварной сегментный d250х110х250 45° ПЭ100 SDR26 - 1 шт;
6. Тройник ПНД сварной сегментный d250х160х250 45° ПЭ100 SDR26 - 4 шт;
7. Тройник ПНД сварной сегментный d250 90° ПЭ100 SDR26 - 2 шт;
8. Заглушка литая ПНД d250 ПЭ100 SDR11 - 6 шт;
9. Переход ПНД сварной d250х160 ПЭ100 SDR26 - 1 шт;
10. Переход ПНД сварной d250х200 ПЭ100 SDR26 - 3 шт;
11. Переход ПНД/КОРСИС DN250 - 2 шт</t>
  </si>
  <si>
    <t>Прокладка водостока из труб полиэтиленовых труб DN 315х12,1 мм</t>
  </si>
  <si>
    <t>1. Трубы напорные полиэтиленовые ПЭ100, SDR26, питьевые, DN 315х12,1 мм - 28 м;
2. Отвод ПНД сварной сегментный d315 45° ПЭ100 SDR26 - 2 шт;
3. Тройник ПНД сварной сегментный d315 45° ПЭ100 SDR26 - 2 шт;
4. Тройник ПНД сварной сегментный d315х250х315 45° ПЭ100 SDR26 - 1 шт;
5. Тройник ПНД сварной сегментный d315х160х315 45° ПЭ100 SDR26 - 1 шт;
6. Тройник ПНД сварной сегментный d315 90° ПЭ100 SDR26 - 1 шт;
7. Заглушка литая ПНД d315ПЭ100 SDR11 - 3 шт;
8. Переход ПНД сварной d315х250ПЭ100 SDR26 - 1 шт;
9. Переход ПНД/КОРСИС DN315 - 1 шт</t>
  </si>
  <si>
    <t>Монтажные работы:</t>
  </si>
  <si>
    <t>Пуско-наладочные работы:</t>
  </si>
  <si>
    <t>Система пожарной сигнализации. Система оповещения и управления эвакуацией людей при пожаре</t>
  </si>
  <si>
    <t>Монтаж оборудования по пожарной сигнализации:</t>
  </si>
  <si>
    <t>Установка пожарного шкафа сигнализации ШПС-12 исп.12 на стене h=1,5м</t>
  </si>
  <si>
    <t>Шкаф пожарной сигнализации "ШПС-12" исп.12 ЗАО НВП "Болид"</t>
  </si>
  <si>
    <t>Установка аккумулятора 12В, 17 Ач (АБ1217С) в ШПС-12 исп.12</t>
  </si>
  <si>
    <t>Аккумулятор 12В, 17 Ач (АБ1217С) срок службы 12 лет АБ1217С ЗАО НВП "Болид"</t>
  </si>
  <si>
    <t>Установка ППКУП «Сириус» на стене h=1,5м</t>
  </si>
  <si>
    <t>Прибор приемно-контрольный и управления пожарный "Сириус" ЗАО НВП "Болид"</t>
  </si>
  <si>
    <t>Установка аккумулятора 12В, 17 Ач (АБ1217С) в Сириус</t>
  </si>
  <si>
    <t xml:space="preserve">Установка контроллер двухпроводной линии связи С2000-КДЛ-С в «Сириус» </t>
  </si>
  <si>
    <t>Контроллер двухпроводной линии связи "С2000-КДЛ-С" ЗАО НВП "Болид"</t>
  </si>
  <si>
    <t>Монтаж извещателя пожарного ручного электронного ИПР 513-3АМ исп.1 на стене h=1,5м</t>
  </si>
  <si>
    <t>Извещатель пожарный ручной электронный ИПР 513-3АМ исп.1 ЗАО НВП "Болид"</t>
  </si>
  <si>
    <t>Монтаж извещателя пожарного дымового оптико-электронного аналогово-адресного со встроенным изолятором короткого замыкания ДИП-34А-04 на высоте свыше 2 до 5м</t>
  </si>
  <si>
    <t>Извещатель пожарный дымовой оптико-электронный аналогово-адресный со встроенным изолятором короткого замыкания ДИП-34А-04 ЗАО НВП "Болид"</t>
  </si>
  <si>
    <t>Монтаж извещателя пожарного дымового оптико-электронного линейного С2000-ИПДЛ исп. 60 на высоте от 5 до 15м</t>
  </si>
  <si>
    <t>Извещатель пожарный дымовой оптико-электронный линейный С2000-ИПДЛ исп. 60 ЗАО НВП "Болид</t>
  </si>
  <si>
    <t>Монтаж извещателя пожарного дымового оптико-электронного линейного С2000-ИПДЛ исп. 120 на высоте от 5 до 15м</t>
  </si>
  <si>
    <t>Извещатель пожарный дымовой оптико-электронный линейный С2000-ИПДЛ исп. 120 ЗАО НВП "Болид"</t>
  </si>
  <si>
    <t>Монтаж блока контрольно-пускового С2000-КПБ в ШПС-12 исп.12</t>
  </si>
  <si>
    <t>Блок контрольно-пусковой С2000-КПБ ЗАО НВП "Болид"</t>
  </si>
  <si>
    <t>Монтаж блока разветвительно-изолирующего БРИЗ на высоте от 5 до 15м</t>
  </si>
  <si>
    <t>Блок разветвительно-изолирующий БРИЗ ЗАО НВП "Болид"</t>
  </si>
  <si>
    <t>Оборудования оповещения и управления эвакуацией людей при пожаре:</t>
  </si>
  <si>
    <t>Монтаж блока речевого оповещения Рупор-300 на стене h=1,5м</t>
  </si>
  <si>
    <t>Блок речевого оповещения Рупор-300 ЗАО НВП "Болид"</t>
  </si>
  <si>
    <t>Установка аккумулятора 12В, 9 Ач (АБ1217С) в Рупор-300</t>
  </si>
  <si>
    <t>Монтаж адресного модуля контроля линий Рупор-300-МК на высоте 2м</t>
  </si>
  <si>
    <t>Адресный модуль контроля линий Рупор-300-МК ЗАО НВП "Болид"</t>
  </si>
  <si>
    <t>Монтаж оповещателя пожарного речевого всепогодного ОПР-У150.1 на высоте 2,3</t>
  </si>
  <si>
    <t>Оповещатель пожарный речевой всепогодный ОПР-У150.1 ЗАО НВП "Болид"</t>
  </si>
  <si>
    <t>Монтаж опопвещателя светового табличного адресного С2000-ОСТ исп.01 на 
высоте от 2 до 5 м</t>
  </si>
  <si>
    <t>Опопвещатель световой табличный адресный С2000-ОСТ исп.01 "ВЫХОД" ЗАО НВП "Болид"</t>
  </si>
  <si>
    <t>Монтаж проводов, кабелей и аксессуаров пожарной сигнализации</t>
  </si>
  <si>
    <t>Монтаж гофрированной ПВХ трубы Ду 16 мм с протяжкой без галогена ПЛЛ ПВ-0 на высоте от 2 до 5 м</t>
  </si>
  <si>
    <t xml:space="preserve"> -Труба гофрированная ПВХ диаметром 16 мм с протяжкой без галогена ПЛЛ ПВ-0 - 1722 м (без учета затрат на трудноустранимые потери);
- Дюбель распорный универсальный полипропиленовый -5 166 шт;
 - Саморез - 5166 шт;
 - Скоба металлическая однолапковая  - 5 166 шт;
 - Хомут из нержавеющей стали AISI 304 4,6х150 мм (вес 0,002 кг/шт)- 5 166 шт</t>
  </si>
  <si>
    <t>Затяжка кабеля КПСЭнг(А) FRLS 1х2x0,75 в трубу гофрированную</t>
  </si>
  <si>
    <t>Кабель КПСЭнг(А) FRLS 1х2x0,75 - 1722 м (без учета затрат на трудноустранимые потери)</t>
  </si>
  <si>
    <t xml:space="preserve"> - Труба гофрированная ПВХ диаметром 16 мм с протяжкой без галогена ПЛЛ ПВ-0 - 1746 м (без учета затрат на трудноустранимые потери);
- Дюбель распорный универсальный полипропиленовый -5 338 шт;
 - Саморез - 5 338 шт;
 - Скоба металлическая однолапковая  - 5 338 шт;
 - Хомут из нержавеющей стали AISI 304 4,6х150 мм (вес 0,002 кг/шт) - 5 338 шт</t>
  </si>
  <si>
    <t>Затяжка кабеля КПСнг(А) FRLS 1х2x1 в трубу гофрированную</t>
  </si>
  <si>
    <t>Кабель КПСнг(А) FRLS 1х2x1 - 1746 м (без учета затрат на трудноустранимые потери)</t>
  </si>
  <si>
    <t xml:space="preserve"> -Труба гофрированная ПВХ диаметром 16 мм с протяжкой без галогена ПЛЛ ПВ-0 - 1200 м (без учета затрат на трудноустранимые потери); 
- Дюбель распорный универсальный полипропиленовый -3 600 шт;
 - Саморез - 3 600 шт;
 - Скоба металлическая однолапковая  - 3 600 шт;
 - Хомут из нержавеющей стали AISI 304 4,6х150 мм (вес 0,002 кг/шт) - 3 600 шт</t>
  </si>
  <si>
    <t>Затяжка кабеля КПСЭнг(А) FRLS 2х2x1 в трубу гофрированную</t>
  </si>
  <si>
    <t>Кабель КПСЭнг(А) FRLS 2х2x1 - 1200 м (без учета затрат на трудноустранимые потери)</t>
  </si>
  <si>
    <t>Монтаж кабельного канала из поливинилхлоридной композиции, неперфорированный, типоразмер 20х10 на высоте 2м</t>
  </si>
  <si>
    <t xml:space="preserve"> - Кабельканал 20х10 мм - 30 м  (без учета затрат на трудноустранимые потери);
- Саморез - 90 шт</t>
  </si>
  <si>
    <t>Укладка кабеля КПСЭнг(А) FRLS 2х2x1 в кабель-канал 20х16</t>
  </si>
  <si>
    <t>Кабель КПСЭнг(А) FRLS 2х2x1 - 30 м (без учета затрат на трудноустранимые потери)</t>
  </si>
  <si>
    <t xml:space="preserve">  -Труба гофрированная ПВХ диаметром 16 мм с протяжкой без галогена ПЛЛ ПВ-0 - 100 м (без учета затрат на трудноустранимые потери);
- Дюбель распорный универсальный полипропиленовый -200шт;
 - Саморез - 200 шт;
 - Скоба металлическая однолапковая  - 200 шт;
 - Хомут из нержавеющей стали AISI 304 4,6х150 мм (вес 0,002 кг/шт) - 200 шт</t>
  </si>
  <si>
    <t>Затяжка кабеля КВПЭфнг(А)-HF-5е 4х2х0.52 в трубу гофрированную</t>
  </si>
  <si>
    <t>Кабель КВПЭфнг(А)-HF-5е 4х2х0.52 - 100 м (без учета затрат на трудноустранимые потери)</t>
  </si>
  <si>
    <t>Монтаж джек RJ-45 8P-8C FD-6034</t>
  </si>
  <si>
    <t>Разъем Джек RJ-45 8P-8C CAT5e категории 5е под витую пару - 2 шт</t>
  </si>
  <si>
    <t>Установка коробки огнестойкой для о/п 40-0210-FR1.5-4 Е15-Е120 RAL2004 80х80х40 на высоте 2,3 м</t>
  </si>
  <si>
    <t>Коробка огнестойкая для о/п 40-0210-FR1.5-4 Е15-Е120 RAL2004 80х80х40 Промрукав - 4 шт</t>
  </si>
  <si>
    <t>Сверление отверстий в кирпичных перегородках толщ. 0,5м под стальную трубу Ду50</t>
  </si>
  <si>
    <t>шт /м</t>
  </si>
  <si>
    <t>20/0,5</t>
  </si>
  <si>
    <t>Монтаж в перегородки трубы стальной водогазопроводной Ду 50 (гильза)</t>
  </si>
  <si>
    <t>20/10</t>
  </si>
  <si>
    <t>Трубы ВГП обыкновенные 50х3,5 мм - 10 м</t>
  </si>
  <si>
    <t>Заделка пеной однокомпонентной огнезащитной баллон 750мл (REMONTIX PRO ОГНЕСТОЙКАЯ)</t>
  </si>
  <si>
    <t>REMONTIX PRO ОГНЕСТОЙКАЯ пистолетная монтажная пена, 750 мл - 2 шт</t>
  </si>
  <si>
    <t>ПНР:</t>
  </si>
  <si>
    <t>Проведение пусконаладочных работ автоматизированной системы 1 категории с общим количеством каналов 122,72</t>
  </si>
  <si>
    <t>система</t>
  </si>
  <si>
    <t>Дымоудаление.</t>
  </si>
  <si>
    <t>Монтаж стенового клапана "Гермик-ДУ-3-1700х1700</t>
  </si>
  <si>
    <t>шт.</t>
  </si>
  <si>
    <t>Стеновой клапн "Гермик-ДУ-3-1700х1700-1ф-МV220-СВ" живое сечение 2,075 м2</t>
  </si>
  <si>
    <t>Монтаж стенового клапана "Гермик-ДУ-3-1600х1600</t>
  </si>
  <si>
    <t>Стеновой клапн "Гермик-ДУ-3-1600х1600-1ф-МV220-СВ" живое сечение 1,752 м2</t>
  </si>
  <si>
    <t>Монтаж стенового клапана "Гермик-ДУ-3-1400х1400</t>
  </si>
  <si>
    <t>Стеновой клапн "Гермик-ДУ-3-1400х1400-1ф-МV220-СВ" живое сечение 1,348 м2</t>
  </si>
  <si>
    <t>Установка вентиляторов  "Веза ВРАН 9 ДУВ 125 Л270 У1 N=22кВт" снаружи здания на ж/боснование</t>
  </si>
  <si>
    <t>Установка вентиляторов "Веза ВРАН 9 ДУ/ДУВ 125 Л270 У1 N=15кВт" снаружи здания на ж/боснование</t>
  </si>
  <si>
    <t>Прокладка воздуховодов из листовой, оцинкованной стали</t>
  </si>
  <si>
    <t>Переход 1700х1700/900х1600 - 2 шт (8,02 м2)
Переход 1600х1600/900х1600 - 4 шт (15,09 м2)
Переход 1400х1400/900х1600 - 2 шт (6,76 м2)
Сетка 25х25 - 12,5 м2</t>
  </si>
  <si>
    <t>Противодымная вентиляция (вытяжная)</t>
  </si>
  <si>
    <t>Монтаж стенового клапана Дымозор-300-1000х1700-У-40-230-0-С (масса 106 кг)</t>
  </si>
  <si>
    <t>Монтаж стенового клапана Дымозор-100-1500х1500-У-3000-230-Р-С (масса 144 кг)</t>
  </si>
  <si>
    <t>Монтаж стенового клапана Дымозор-300-1400х900-У-40-230-0-С (масса 80 кг)</t>
  </si>
  <si>
    <t>Монтаж стенового клапана Дымозор-300-1800х900-У-40-230-0-С (масса 97 кг)</t>
  </si>
  <si>
    <t>Монтаж стенового клапана Дымозор-300-1200х1100-У-40-230-0-С (масса 83 кг)</t>
  </si>
  <si>
    <t>Монтаж щитов ШРНН-1.x; ШРНН-2.x:</t>
  </si>
  <si>
    <t>Монтаж напольного шкафа 800х1600х400</t>
  </si>
  <si>
    <t xml:space="preserve">  - Шкаф напольный Schneider Electric Spacial, 800x1600x400мм, IP55, сталь, NSYSM16840P Schneider Electric - 27 шт;
 - Провод ПВ-3 185 - 270 м (без учета затрат на трудноустранимые потери);</t>
  </si>
  <si>
    <t xml:space="preserve">Установка в шкафу автоматических выключателей </t>
  </si>
  <si>
    <t xml:space="preserve"> - Автоматический выключатель NM8N-250C EN 3P 160А 36кА с электр. расцепителем (R) NM8N-250C EN CHINT - 135 шт</t>
  </si>
  <si>
    <t>Установка в шкафу медных шин</t>
  </si>
  <si>
    <t xml:space="preserve"> - Шина медная (4 м) М1Т 5х50 IEK - 14 шт;
 - Изолятор силовой SM51 (М8) IEK - 108 шт </t>
  </si>
  <si>
    <t>Монтаж кабеля силового с медными жилами, сечением 5х185 мм2 в металлический кабель канал</t>
  </si>
  <si>
    <t xml:space="preserve"> - Кабель силовой с медными жилами и ПВХ-изоляцией и оболочкой нераспространяющей горения, и низким газо-дымовыделением сечением ВВГнг(А)-LS - 5х185 мм2 - 216 м (без учета затрат на трудноустранимые потери);
 - Кабельная муфта 5ПКТп-1-150/240 нг-LS - 108 шт</t>
  </si>
  <si>
    <t>Монтаж щитов ШРНН-3.x; ШРНН-4.x:</t>
  </si>
  <si>
    <t xml:space="preserve">  - Шкаф напольный Schneider Electric Spacial, 800x1600x400мм, IP55, сталь, NSYSM16840P Schneider Electric - 36 шт;
 - Провод ПВ-3 185 - 360 м (без учета затрат на трудноустранимые потери);</t>
  </si>
  <si>
    <t xml:space="preserve"> - Автоматический выключатель NM8N-250C EN 3P 160А 36кА с электр. расцепителем (R) NM8N-250C EN CHINT - 180 шт</t>
  </si>
  <si>
    <t xml:space="preserve"> - Шина медная (4 м) М1Т 5х50 IEK - 18 шт;
 - Изолятор силовой SM51 (М8) IEK - 144 шт </t>
  </si>
  <si>
    <t xml:space="preserve"> - Кабель силовой с медными жилами и ПВХ-изоляцией и оболочкой нераспространяющей горения, и низким газо-дымовыделением сечением ВВГнг(А)-LS - 5х185 мм2 - 288 м (без учета затрат на трудноустранимые потери);
 - Кабельная муфта 5ПКТп-1-150/240 нг-LS - 144 шт</t>
  </si>
  <si>
    <t>Монтаж щита управления выключателя автоматического</t>
  </si>
  <si>
    <t>Монтаж щита распределительного ЩРН-12 (265х310х120)</t>
  </si>
  <si>
    <t xml:space="preserve"> - Щит распределительный ЩРН-12 (265х310х120) IP54 PROXIMA mb24-12 EKF - 2 шт</t>
  </si>
  <si>
    <t>Монтаж кнопки управления</t>
  </si>
  <si>
    <t xml:space="preserve"> - Кнопка управления модульная OptiDin KM63-A-11-УХЛ3 KEAZ - 4 шт</t>
  </si>
  <si>
    <t xml:space="preserve">Монтаж сигнальной лампы </t>
  </si>
  <si>
    <t xml:space="preserve"> - Лампа сигнальная OptiDin SL63-R-24AC/DC-УХЛ3 KEAZ - 2 шт;
 - Лампа сигнальная OptiDin SL63-G-24AC/DC-УХЛ3 KEAZ - 2 шт</t>
  </si>
  <si>
    <t>Прокладка трубы гофрированной</t>
  </si>
  <si>
    <t xml:space="preserve"> - Труба гофр. ПВХ Plast с зондом d32мм - 16 м (без учета затрат на трудноустранимые потери);
 - Крепеж-клипса d 25 мм - 8 шт</t>
  </si>
  <si>
    <t>Пркладка кабеля с креплением по всей длине</t>
  </si>
  <si>
    <t xml:space="preserve"> - Кабель с медными токопроводящими жилами, изолированными полимером из поливинилхлоридного пластиката не содержащим галогенов и не выделяющим вредные для здоровья вещества при горении и тлении.
ППГнг(A)-HF 2х2.5 - 2 м (без учета затрат на трудноустранимые потери);</t>
  </si>
  <si>
    <t>Затягивание кабеля в проложенные трубы гофрированные в две нити</t>
  </si>
  <si>
    <t xml:space="preserve">м </t>
  </si>
  <si>
    <t>Монтажный кабель, с медной луженой жилой, изоляцией и оболочкой из ПВХ пониженной пожарной опасности. МКШВнг (А) LS 1х2х1,0 - 64 м (без учета затрат на трудноустранимые потери)</t>
  </si>
  <si>
    <t>Монтаж лотковой кабельной системы:</t>
  </si>
  <si>
    <t>Монтаж лотка неперфорированного замкового оцинкованного</t>
  </si>
  <si>
    <t xml:space="preserve"> - Лоток неперфорированный замковый оцинкованный ЛМЗ-200х100-1,0-3000 - 63 шт/189 м;
 - Крышка лотка замковая 200х1,0х3000 горячеоцинкованная КЛЗгц-200х15-1,0-3000 - 63 шт/189 м;
 - Угол горизонтальный замковый 90 град, ЛМЗУ-200х100-0,7-90-R-600 оцинкованный - 63 шт;
 - Крышка к углу плоскому замковому 90 градусов к кабельному лотку 200-0,7 КЛЗУ 200-0,7-90-ОЦ - 63 шт;
 - Угол внутренний (подъем) замковый 45 град, ЛМЗП-200х100-0,7-45 оцинкованный - 63 шт;
 - Крышка к углу внутреннему (подъему) замковому к кабельному лотку 200-0,7 КЛЗП 200-0,7-90-ОЦ - 63 шт;
 - Узел крепления лотка - 126 шт в составе:
 • Страт профиль с 3-х сторонней перфорацией MSTPR 41х41х2,0 500 оцинк. CLIVE                                                     
MSTPR41304105020ZS - 1 шт;
 • Страт профиль с 3-х сторонней перфорацией MSTPR 41х41х2,0 700 оцинк. CLIVE MSTPR41304107020ZS - 1 шт;
 • Заглушка страт профиля MSTZT 41х41 MSTZT10004141000 - 4 шт;
 • Пластина опорная для страт профиля MSTJF оцинк. CLIVE MSTJF11000000002ZS - 4 шт;
 • Гайка со стопорным кольцом FORNT М10 DIN985 (100шт) оцинк. FORNT10210100000ZS - 8 шт;
 • Шпилька FORSN М10х1000 DIN975 оцинк. FORSN10110100000ZS - 1 шт;
 • Шайба увеличенная FORWH М10 DIN9021 (100шт) оцинк.
FORWH10210100000ZS - 4 шт;
 • Прижим лотка NL-PR-S ALSJF ALSJF10100000001 - 2 шт</t>
  </si>
  <si>
    <t>Внутренний водосток ВК (Ливневая система)</t>
  </si>
  <si>
    <t>Внутреннее электрооборудование. ЭМ</t>
  </si>
  <si>
    <t>Силовое электроснабжение. Шинопроводы .</t>
  </si>
  <si>
    <t xml:space="preserve">Демонтаж существующих шинопроводов </t>
  </si>
  <si>
    <t>Монтаж шинопровода:</t>
  </si>
  <si>
    <t>Монтаж шинопровлда ШП1_1600A_AL_IP55_4W_(3P+N+PE(КОРПУС))</t>
  </si>
  <si>
    <t xml:space="preserve"> - KXA 17504-P-STD-1600 A-ВСТАВНОЙ-СТАНДАРТНОГО РАЗМЕРА-4W KXA 17504 3011589 ЕАЕ - 312 м;
 - KXA 17504-B-STD-1600 A-КРЕПЕЖНЫЙ-СТАНДАРТНОГО РАЗМЕРА-4W KXA 17504 3011586 ЕАЕ - 54 м;
 - KXA 17504-B-FDM-1600 A-КРЕПЕЖНЫЙ-СЕКЦИЯ ФАЗА ИЗМЕНЕНИЕ-4W KXA 17504 3023020 ЕАЕ - 1 шт;
 - KXA 17504-B-B11-1600 A-КРЕПЕЖНЫЙ-БЛОК ПИТАНИЯ-4W KXA 17504 3015594 ЕАЕ - 2 шт;
 - KXA 17504-B-LH-1600 A-КРЕПЕЖНЫЙ-Z-ОБРАЗНАЯ ГОРИЗОНТАЛЬНАЯ ВЛЕВО-4W KXA 17504 3012318 ЕАЕ - 2 шт;
 - KXA 17504-B-X-1600 A-КРЕПЕЖНЫЙ-НЕСТАНДАРТНОГО РАЗМЕРА-4W (x=1390мм, шт=1) KXA 17504 3011661 ЕАЕ  - 1.39 м;
 - KXA 17504-B-TYR-1600 A-КРЕПЕЖНЫЙ-Т-ОБРАЗНАЯ ПРАВАЯ-4W KXA 17504 3013410 ЕАЕ - 3 шт;
 - KXA 17504-B-X-1600 A-КРЕПЕЖНЫЙ-НЕСТАНДАРТНОГО РАЗМЕРА-4W (x=470мм, шт=2) KXA 17504 3011661 ЕАЕ - 0,94 м;
 - KXA 17504-B-X-1600 A-КРЕПЕЖНЫЙ-НЕСТАНДАРТНОГО РАЗМЕРА-4W (x=500мм, шт=1) KXA 17504 3011661 ЕАЕ - 1 м;
- KXA 17504-B-U-1600 A-КРЕПЕЖНЫЙ-УГЛОВАЯ ВВЕРХ-4W (c=695мм) - 1 м;
 - KXA 17504-B-L-1600 A-КРЕПЕЖНЫЙ-УГЛОВАЯ ВЛЕВО-4W KXA 17504 3012150 ЕАЕ - 6 шт;
 - KXA 17504-B-D-1600 A-КРЕПЕЖНЫЙ-УГЛОВАЯ ВНИЗ-4W (c=880мм) KXA 17504 3011982 ЕАЕ - 1 шт;
 - KXA 17504-B-X-1600 A-КРЕПЕЖНЫЙ-НЕСТАНДАРТНОГО РАЗМЕРА-4W (x=1000мм, шт=1) KXA 17504 3011661 ЕАЕ - 1 м;
 - KXA 17504-B-X-1600 A-КРЕПЕЖНЫЙ-НЕСТАНДАРТНОГО РАЗМЕРА-4W (x=1040мм, шт=1) KXA 17504 3011661 ЕАЕ м 1.04 - 1,04 м;
 - KXA 17504-B-R-1600 A-КРЕПЕЖНЫЙ-УГЛОВАЯ ВПРАВО-4W KXA 17504 3012066 ЕАЕ - 3 шт;
 - KXA 17504-B-YDT-1600 A-КРЕПЕЖНЫЙ-КОМПЕНСАЦИОННАЯ ГОРИЗОНТАЛЬНАЯ-4W KXA 17504 3013662 ЕАЕ - 3 шт;
 - KXA 17504-B-X-1600 A-КРЕПЕЖНЫЙ-НЕСТАНДАРТНОГО РАЗМЕРА-4W (x=2750мм, шт=2) KXA 17504 3011661 ЕАЕ м 5.50 - 5,5 м;
 - KXA 17504-B-X-1600 A-КРЕПЕЖНЫЙ-НЕСТАНДАРТНОГО РАЗМЕРА-4W (x=950мм, шт=2) KX-S 3011661 ЕАЕ - 1,9 м;
 - KXA 17504-B-X-1600 A-КРЕПЕЖНЫЙ-НЕСТАНДАРТНОГО РАЗМЕРА-4W (x=2840мм, шт=1) KXA 17504 3011661 ЕАЕ - 2,84м;
KX-S-КОНЦЕВАЯ-4W-4.5W-5W (6x160)-A:211 KX-S 3016705 ЕАЕ - 4 шт;
 - KXA 17504-B-X-1600 A-КРЕПЕЖНЫЙ-НЕСТАНДАРТНОГО РАЗМЕРА-4W (x=1950мм, шт=3) KXA 17504 3011661 ЕАЕ - 5,85 м;
 - KXA 17504-B-U-1600 A-КРЕПЕЖНЫЙ-УГЛОВАЯ ВВЕРХ-4W KXA 17504 3011898 ЕАЕ - 4 шт;
 - KXA 17504-B-X-1600 A-КРЕПЕЖНЫЙ-НЕСТАНДАРТНОГО РАЗМЕРА-4W (x=2600мм, шт=2) KXA 17504 3011661 ЕАЕ - 5,2;
 - KXA 17504-B-X-1600 A-КРЕПЕЖНЫЙ-НЕСТАНДАРТНОГО РАЗМЕРА-4W (x=1710мм, шт=1) KXA 17504 3011661 ЕАЕ - 1,71 м;
 - KXA 17504-B-X-1600 A-КРЕПЕЖНЫЙ-НЕСТАНДАРТНОГО РАЗМЕРА-4W (x=1290мм, шт=1) KXA 17504 3011661 ЕАЕ - 1,29 м;
 - KXA 17504-B-TO-1600 A-КРЕПЕЖНЫЙ-ЦЕНТРАЛЬНАЯ СЕКЦИЯ ПИТАНИЯ "T"-4W KXA 17504 3013578 ЕАЕ - 1 шт;
 - KXA 17504-B-X-1600 A-КРЕПЕЖНЫЙ-НЕСТАНДАРТНОГО РАЗМЕРА-4W (x=1850мм, шт=1) KXA 17504 3011661 ЕАЕ - 1,85 м;
 - KXA 17504-B-X-1600 A-КРЕПЕЖНЫЙ-НЕСТАНДАРТНОГО РАЗМЕРА-4W (x=1780мм, шт=1) KXA 17504 3011661 ЕАЕ - 1,78 м;
 - KXA 17504-B-X-1600 A-КРЕПЕЖНЫЙ-НЕСТАНДАРТНОГО РАЗМЕРА-4W (x=1360мм, шт=1) KXA 17504 3011661 ЕАЕ - 1,36 м;
 - KXA 17504-B-BO-1600 A-КРЕПЕЖНЫЙ-БЛОК ПИТАНИЯ С СЕРЕДИНЫ-4W KXA 17504 3015678 ЕАЕ - 2 шт
- KXP 6351-630 A-ВСТАВНОЙ-ОТВЕТВИТЕЛЬНАЯ КОРОБКА-ПУСТО-3P-ПОДХОДИТ ДЛЯ АВТ -27 шт</t>
  </si>
  <si>
    <t>Монтаж выключателя автоматического</t>
  </si>
  <si>
    <t xml:space="preserve"> - Выключатель автоматический KEAZ OptiMat-1600-S2-3P-85-F-MR7.0-B-C2200-M2-P00-S1-03 KEAZ - 2 шт;
 - Авт. выкл. NM8N-800S TM 3P 630А 50кА с рег. термомаг. расцепителем (R) NM8N-800S TM CHINT - 27 шт;
 - Выключатель автоматический Протон М-25В-МР4 LSI-ВА50-45Про-1600А-85кА-3П-ГП 7005209 - 2 шт</t>
  </si>
  <si>
    <t>Монтаж шинопровлда ШП2_1600A_AL_IP55_4W_(3P+N+PE(КОРПУС))</t>
  </si>
  <si>
    <t xml:space="preserve"> - KXA 17504-P-STD-1600 A-ВСТАВНОЙ-СТАНДАРТНОГО РАЗМЕРА-4W KXA 17504 3011589 ЕАЕ - 432 м;
 - KXA 17504-B-STD-1600 A-КРЕПЕЖНЫЙ-СТАНДАРТНОГО РАЗМЕРА-4W KXA 17504 3011586 ЕАЕ - 87 м;
 - KXA 17504-B-FDM-1600 A-КРЕПЕЖНЫЙ-СЕКЦИЯ ФАЗА ИЗМЕНЕНИЕ-4W KXA 17504 3023020 ЕАЕ - 1 шт;
 - KXA 17504-B-B10-1600 A-КРЕПЕЖНЫЙ-БЛОК ПИТАНИЯ-4W KXA 17504 3015510 ЕАЕ- 2 шт;
 - KXA 17504-B-RH-1600 A-КРЕПЕЖНЫЙ-Z-ОБРАЗНАЯ ГОРИЗОНТАЛЬНАЯ ВПРАВО-4W (y=270мм, шт=2) KXA 17504 3012234 ЕАЕ - 2 шт;
 - KXA 17504-B-TO-1600 A-КРЕПЕЖНЫЙ-ЦЕНТРАЛЬНАЯ СЕКЦИЯ ПИТАНИЯ "T"-4W KXA 17504 3013578 ЕАЕ - 3 шт;
 - KXA 17504-B-X-1600 A-КРЕПЕЖНЫЙ-НЕСТАНДАРТНОГО РАЗМЕРА-4W (x=500мм, шт=2) KXA 17504 3011661 ЕАЕ - 1 м;
 - KXA 17504-B-X-1600 A-КРЕПЕЖНЫЙ-НЕСТАНДАРТНОГО РАЗМЕРА-4W (x=470мм, шт=1) KXA 17504 3011661 ЕАЕ - 0,47 м;
 - KXA 17504-B-L-1600 A-КРЕПЕЖНЫЙ-УГЛОВАЯ ВЛЕВО-4W KXA 17504 3012150 ЕАЕ - 4 шт;
 - KXA 17504-B-X-1600 A-КРЕПЕЖНЫЙ-НЕСТАНДАРТНОГО РАЗМЕРА-4W (x=1040мм, шт=1) KXA 17504 3011661 ЕАЕ - 1,014 м;
 - KXA 17504-B-R-1600 A-КРЕПЕЖНЫЙ-УГЛОВАЯ ВПРАВО-4W KXA 17504 3012066 ЕАЕ - 6 шт;
 - KXA 17504-B-X-1600 A-КРЕПЕЖНЫЙ-НЕСТАНДАРТНОГО РАЗМЕРА-4W (x=1050мм, шт=2) KXA 17504 3011661 ЕАЕ - 2,1 м;
 - KXA 17504-B-X-1600 A-КРЕПЕЖНЫЙ-НЕСТАНДАРТНОГО РАЗМЕРА-4W (x=1080мм, шт=1) KXA 17504 3011661 ЕАЕ - 1,08 м;
 - KXA 17504-B-X-1600 A-КРЕПЕЖНЫЙ-НЕСТАНДАРТНОГО РАЗМЕРА-4W (x=780мм, шт=1) KXA 17504 3011661 ЕАЕ - 0,78 м;
 - KXA 17504-B-R-1600 A-КРЕПЕЖНЫЙ-УГЛОВАЯ ВПРАВО-4W (c=737мм) KXA 17504 3012066 ЕАЕ -1м;
- KXA 17504-B-X-1600 A-КРЕПЕЖНЫЙ-НЕСТАНДАРТНОГО РАЗМЕРА-4W (x=1670мм, шт=1) KXA 17504 3011661 ЕАЕ - 1,67м;
 - KXA 17504-B-U-1600 A-КРЕПЕЖНЫЙ-УГЛОВАЯ ВВЕРХ-4W KXA 17504 3011898 ЕАЕ - 6 шт;
 - KXA 17504-B-U-1600 A-КРЕПЕЖНЫЙ-УГЛОВАЯ ВВЕРХ-4W (c=493мм) KXA 17504 3011898 ЕАЕ -1 шт;
 - KXA 17504-B-X-1600 A-КРЕПЕЖНЫЙ-НЕСТАНДАРТНОГО РАЗМЕРА-4W (x=850мм, шт=4) KXA 17504 3011661 ЕАЕ - 3,4 м;
 - KXA 17504-B-X-1600 A-КРЕПЕЖНЫЙ-НЕСТАНДАРТНОГО РАЗМЕРА-4W (x=1200мм, шт=1) KXA 17504 3011661 ЕАЕ - 1,2 м;
 - KXA 17504-B-X-1600 A-КРЕПЕЖНЫЙ-НЕСТАНДАРТНОГО РАЗМЕРА-4W (x=2300мм, шт=1) KXA 17504 3011661 ЕАЕ - 2,3 м;
 - KXA 17504-B-X-1600 A-КРЕПЕЖНЫЙ-НЕСТАНДАРТНОГО РАЗМЕРА-4W (x=1850мм, шт=1) KXA 17504 3011661 ЕАЕ -1,85;
- KXA 17504-B-X-1600 A-КРЕПЕЖНЫЙ-НЕСТАНДАРТНОГО РАЗМЕРА-4W (x=1770мм, шт=1) KXA 17504 3011661 ЕАЕ - 1,77 м;
 - KXA 17504-B-TYL-1600 A-КРЕПЕЖНЫЙ-Т-ОБРАЗНАЯ ЛЕВАЯ-4W KXA 17504 3013494 ЕАЕ - 2 шт;
 - KXA 17504-B-X-1600 A-КРЕПЕЖНЫЙ-НЕСТАНДАРТНОГО РАЗМЕРА-4W (x=1410мм, шт=1) KXA 17504 3011661 ЕАЕ - 1,41 м;
 - KXA 17504-B-X-1600 A-КРЕПЕЖНЫЙ-НЕСТАНДАРТНОГО РАЗМЕРА-4W (x=1840мм, шт=1) KXA 17504 3011661 ЕАЕ - 1,84 м;
 - KXA 17504-B-X-1600 A-КРЕПЕЖНЫЙ-НЕСТАНДАРТНОГО РАЗМЕРА-4W (x=1860мм, шт=1) KXA 17504 3011661 ЕАЕ - 1,86 м;
 - KXA 17504-B-X-1600 A-КРЕПЕЖНЫЙ-НЕСТАНДАРТНОГО РАЗМЕРА-4W (x=400мм, шт=1) KXA 17504 3011661 ЕАЕ - 0,40 м;
 - KXA 17504-B-R-1600 A-КРЕПЕЖНЫЙ-УГЛОВАЯ ВПРАВО-4W (с=474мм) KXA 17504 3012066 ЕАЕ - 1 шт;
 - KXA 17504-B-X-1600 A-КРЕПЕЖНЫЙ-НЕСТАНДАРТНОГО РАЗМЕРА-4W (x=1400мм, шт=1) KXA 17504 3011661 ЕАЕ - 1,4 м;
 - KXA 17504-B-YDT-1600 A-КРЕПЕЖНЫЙ-КОМПЕНСАЦИОННАЯ ГОРИЗОНТАЛЬНАЯ-4W KXA 17504 3013662 ЕАЕ - 5 шт;
 - KXA 17504-B-X-1600 A-КРЕПЕЖНЫЙ-НЕСТАНДАРТНОГО РАЗМЕРА-4W (x=1000мм, шт=2) KXA 17504 3011661 ЕАЕ м 2.00 - 2 м;
 - KX-S-КОНЦЕВАЯ-4W-4.5W-5W (6x160)-A:211 KX-S 3016705 ЕАЕ - 5 шт;
 - XP 6351-630 A-ВСТАВНОЙ-ОТВЕТВИТЕЛЬНАЯ КОРОБКА-ПУСТО-3P-ПОДХОДИТ ДЛЯ АВТ KXA 17504 3016532 ЕАЕ - 36 шт</t>
  </si>
  <si>
    <t xml:space="preserve"> - Авт. выкл. NM8N-800S TM 3P 630А 50кА с рег. термомаг. расцепителем (R) NM8N-800S TM CHINT - 36 шт;
 - Выключатель автоматический Протон М-25В-МР4 LSI-ВА50-45Про-1600А-85кА-3П-ГП 7005209 - 2 шт</t>
  </si>
  <si>
    <t>Монтаж узлов крепления шинопровода:</t>
  </si>
  <si>
    <t>Монтаж настенного крепление шинопровода</t>
  </si>
  <si>
    <t xml:space="preserve"> - Комплект крепления несущего настенного - 242 шт в составе:
 • Консоль A-STS-D 810 3109013 (4,933 кг/шт) - 1 шт;
 • KX Соединительньй набор для кронштейна (1кг/копл) - 2 шт;
 • Стальной дюбель ЕАЕ M10 5000023 (0,07 кг/шт) - 2 шт;</t>
  </si>
  <si>
    <t>Монтаж потолочного крепления шинопровода</t>
  </si>
  <si>
    <t xml:space="preserve"> - Комплект крепления потолочного №1 - 177 шт в составе:
 • Деталь крепления TP 2 3006350 - 2 шт;
 • Болт M10 1000566 - 6 шт;
 • Гайка M10 1000522 - 6 шт;
 • Шайба M10 1000504 - 10 шт;
 • M10 Скользящая гайка 1001312 - 2 шт;
 • Потолочная монтажная стойка UDD 1600 3008010 - 2 шт;
 • Соединитель для U-профиля U-65 3006642  - 1 шт;
 • Консоль A-STS-D 810 3109013 - 1 шт;
 • KX Соединительньй набор для кронштейна - 2 шт;
 • Защитный колпачок UDD 1002279 - 1 шт
 - Комплект крепления потолочного №1 - 123 шт в составе:
• Монтажный соединительный элемент ITP 3004336 - 1 шт;
• Монтажная стойка IDY 3000 3030391 - 1 шт; 
• Консоль STK 600 3008291 - 1 шт;
• Комплект болтового соединения M6 x12  - 2 шт;
• Болт M10 1000566 - 2 шт;
• Гайка M10 1000522 - 2 шт;
• Шайба M10 1000504 - 4 шт;
• Защитный колпачок IDY 1002278 - 1 шт</t>
  </si>
  <si>
    <t>Монтаж узлов крепления для блоков питания</t>
  </si>
  <si>
    <t xml:space="preserve"> - Комплект крепления блока питания - 4 шт в составе:  
 • Деталь крепления TP 2 3006350 - 2 шт;
 • Болт M10 1000566 - 6 шт;
 • Гайка M10 1000522 - 6 шт;
 • Шайба M10 1000504 - 10 шт;
 • M10 Скользящая гайка 1001312 - 2 шт;
 • Потолочная монтажная стойка UDD 1600 3008010 - 2 шт;
 • Соединитель для U-профиля U-65 3006642  - 1 шт;
 • Консоль A-STS-D 810 3109013 - 1 шт;
 • KX Соединительньй набор для кронштейна - 2 шт;
 • Защитный колпачок UDD 1002279 - 1 шт</t>
  </si>
  <si>
    <t>Монтаж узлов крепления для концевых коробок</t>
  </si>
  <si>
    <r>
      <t xml:space="preserve"> - Комплект крепления концевых коробок - 8 шт в составе:  
 </t>
    </r>
    <r>
      <rPr>
        <sz val="12"/>
        <rFont val="Calibri"/>
        <family val="2"/>
        <charset val="204"/>
      </rPr>
      <t>• Консоль A-STS-D 810 3109013 (4,933 кг/шт) - 1 шт;
 • KX Соединительньй набор для кронштейна (1кг/копл) - 2 шт;
 • Стальной дюбель ЕАЕ M10 5000023 (0,07 кг/шт) - 2 шт;</t>
    </r>
  </si>
  <si>
    <t>Монтаж кабельных линий:</t>
  </si>
  <si>
    <t>Монтаж кабеля силового с медными жилами ВВГнг(А)-LS 1х185 мм2</t>
  </si>
  <si>
    <t xml:space="preserve"> - Кабель силовой с медными жилами ВВГнг(А)-LS 1х185 мм2 - 320 м (без учета затрат на трудноустранимые потери)</t>
  </si>
  <si>
    <t>Монтаж кабельной муфты</t>
  </si>
  <si>
    <t xml:space="preserve"> - Кабельная муфта 1ПКТ-1-150/240(Б)нг-LS - 128 шт</t>
  </si>
  <si>
    <t>комплекс</t>
  </si>
  <si>
    <t>Пусконаладочные работы электрической части</t>
  </si>
  <si>
    <t>Земляные работы:</t>
  </si>
  <si>
    <t>Разработка грунта эксковатором с погрузкой в а/самосвалы для прокладки трубопроводов канализации</t>
  </si>
  <si>
    <t>м3</t>
  </si>
  <si>
    <t>На глубину  1,4 м - 17,6 м
На глубину 3,1 м - 54,5 м</t>
  </si>
  <si>
    <t>Разработка грунта в ручную для прокладки трубопроводов канализации</t>
  </si>
  <si>
    <t>На глубину 3,1 м - 54,5 м</t>
  </si>
  <si>
    <t>Устройство песчанного основания под трубопровод толщиной 100 мм</t>
  </si>
  <si>
    <t>Обратная засыпка траншеи ранее разработанным грунтом при помощи экскаватора</t>
  </si>
  <si>
    <t xml:space="preserve">Вывоз и утилизация излишнеотработанного грунта </t>
  </si>
  <si>
    <t>т</t>
  </si>
  <si>
    <t>Уточнить у Заказчика место складирования и его удаленность от объекта производства работ</t>
  </si>
  <si>
    <t>Демонтаж круглых ж/б колодцев</t>
  </si>
  <si>
    <t>шт/ м3</t>
  </si>
  <si>
    <t>6/4,94</t>
  </si>
  <si>
    <t>Разборка керамического канализационного трубопровода диаметром 200 мм</t>
  </si>
  <si>
    <t>Разборка керамического канализационного трубопровода диаметром 250 мм</t>
  </si>
  <si>
    <t>Погрузка отходов строительного производства от демонтажных работ экскаватором</t>
  </si>
  <si>
    <t>Вывоз и утилизация  отходов строительного производства от демонтажных работ</t>
  </si>
  <si>
    <t>Уточнить у Заказчика место складирования/ утилизации и его удаленность от объекта производства работ</t>
  </si>
  <si>
    <t>Укладка канализационных труб диаметром 250 мм</t>
  </si>
  <si>
    <t xml:space="preserve"> - Труба КОРСИС ПРО DN/OD 250 SN16 - 12 м</t>
  </si>
  <si>
    <t>Укладка канализационных труб диаметром 315 мм</t>
  </si>
  <si>
    <t xml:space="preserve"> - Труба КОРСИС ПРО DN/OD 315 SN16 - 6 м</t>
  </si>
  <si>
    <t>Укладка канализационных труб диаметром 350 мм</t>
  </si>
  <si>
    <t xml:space="preserve"> - Труба КОРСИС ПРО DN/OD 350 SN16 - 122 м
 - Кольцо уплотнительного для труб КОРСИС ПРО DN/OD 350 SN16 - 21 шт</t>
  </si>
  <si>
    <t>Монтаж круглых сборных железобетонных канализационных колодцев</t>
  </si>
  <si>
    <t>5/42,5475</t>
  </si>
  <si>
    <t xml:space="preserve"> - Крышка колодца П-10-1 - 5 шт;
 - Кольцо с дном КЦД 10-9 - 3 шт;
 - Плита днища ПД-10 - 2 шт;
 - Кольцо опорное КО-6 - 5 шт;
 - Стеновое кольцо КС-10-5 - 2 шт;
 - Стеновое кольцо КС-10-8 - 2 шт;
 - Стеновое кольцо КС-10-9 - 5 шт;
 - Стеновое кольцо КС-10-10 - 2 шт;
 - Люк чугунный тип Т - 5 шт;
 - Ходовые скобы СК-1 - 30 шт;
 - Бетон тяжелый В15 - 0,75 м3
 - Песок строительный - 0,55 м3</t>
  </si>
  <si>
    <t xml:space="preserve"> - Мастика битумная  - 0,1746 т</t>
  </si>
  <si>
    <t xml:space="preserve"> - отверстий диаметром 250 мм - 4 шт;
 - отверстий диаметром 315 мм - 2 шт;
 - отверстий диаметром 350 мм - 12 шт;</t>
  </si>
  <si>
    <t>шт/т</t>
  </si>
  <si>
    <t>18/  0,05</t>
  </si>
  <si>
    <t xml:space="preserve"> - Муфта Корсис для прохода через ЖБИ DN/OD 250, вес 1,015кг - 4 шт/0,0042 т;
 - Муфта Корсис для прохода через ЖБИ DN/OD 315, вес 1,8кг - 2 шт/0,0036 т;
 - Муфта Корсис для прохода через ЖБИ DN/OD 350  вес 3,5 кг - 12 шт/0,042 т</t>
  </si>
  <si>
    <t>Наружный водосток</t>
  </si>
  <si>
    <t>Гидроизоляция колодцев битумной мастикой</t>
  </si>
  <si>
    <t>Пробивка в стенках колодца отверстий для прохода труб</t>
  </si>
  <si>
    <t xml:space="preserve">Монтаж предохранительных муфт </t>
  </si>
  <si>
    <r>
      <rPr>
        <b/>
        <sz val="14"/>
        <color theme="1"/>
        <rFont val="Calibri"/>
        <family val="2"/>
        <charset val="204"/>
        <scheme val="minor"/>
      </rPr>
      <t xml:space="preserve">Ведомость объемов работ </t>
    </r>
    <r>
      <rPr>
        <b/>
        <sz val="12"/>
        <color theme="1"/>
        <rFont val="Calibri"/>
        <family val="2"/>
        <charset val="204"/>
        <scheme val="minor"/>
      </rPr>
      <t xml:space="preserve">
</t>
    </r>
    <r>
      <rPr>
        <sz val="12"/>
        <color theme="1"/>
        <rFont val="Calibri"/>
        <family val="2"/>
        <charset val="204"/>
        <scheme val="minor"/>
      </rPr>
      <t xml:space="preserve">Объект: «Устройство фундаментов под оборудование и плиты пола цеха М6»  </t>
    </r>
    <r>
      <rPr>
        <b/>
        <sz val="12"/>
        <color theme="1"/>
        <rFont val="Calibri"/>
        <family val="2"/>
        <charset val="204"/>
        <scheme val="minor"/>
      </rPr>
      <t xml:space="preserve">
</t>
    </r>
  </si>
  <si>
    <t>Система электроснабжения и автоматизации противодымной вентиляции</t>
  </si>
  <si>
    <t>Автоматизация системы противодымной вентиляции (приточная)</t>
  </si>
  <si>
    <t>Монтаж оборудования:</t>
  </si>
  <si>
    <t>Монтаж шкафа управления системой вентиляции</t>
  </si>
  <si>
    <t xml:space="preserve"> - Шкаф управления системами противодымной  вентиляции ШКВАЛ 210-02200Р*1- 6К*1 - 6 шт;
 - Шкаф управления системами противодымной  вентиляции ШКВАЛ 210-
01500Р*1- 6К*1 - 2шт</t>
  </si>
  <si>
    <t>Монтаж распределительной коробки</t>
  </si>
  <si>
    <t xml:space="preserve"> - Коробка распределительная огнестойкая КРОПС, IP41, габаритные размеры 80х80х35 мм, для кабелей сечением до 2,5 мм2, 6 клемм - 16 шт</t>
  </si>
  <si>
    <t xml:space="preserve">Монтаж ответтвительной коробки </t>
  </si>
  <si>
    <t xml:space="preserve"> - Ответвительная коробка KXP 1651-160 А - вставкой с компактным выключателем-3Р - 16 шт</t>
  </si>
  <si>
    <t>Прокладка гофрированной ПВХ трубы для защиты кабеля</t>
  </si>
  <si>
    <t xml:space="preserve"> - Трубы из самозатухающего ПВХ гибкие гофрированные, тяжелые, с протяжкой, номинальный внутренний диаметр 40 мм - 1701 м (без учета затрат на  трудноустранимые потери);
 - Скобы однолапковые СМО 38-40 - 5103 шт;
 - Трубы из самозатухающего ПВХ гибкие гофрированные, тяжелые, с протяжкой, номинальный внутренний диаметр 25 мм - 324 м (без учета затрат на  трудноустранимые потери);
 - Скобы однолапковые СМО 25-26 - 982 шт;</t>
  </si>
  <si>
    <t>Затягивание кабеля в проложенную гофротрубу</t>
  </si>
  <si>
    <t xml:space="preserve"> - Кабель силовой не распространяющий горения, не содержащий галогенов
ППГнг-А-FRHF 5х16 - 429 м (без учета затрат на  трудноустранимые потери);
 - Кабель силовой не распространяющий горения, не содержащий галогенов
ППГнг-А-FRHF 5х10 - 148 м (без учета затрат на  трудноустранимые потери);
- Кабель силовой не распространяющий горения, не содержащий галогенов
ППГнг-А-FRHF 4х10 - 60 м (без учета затрат на  трудноустранимые потери);
 - Кабель силовой не распространяющий горения, не содержащий галогенов
ППГнг-А-FRHF 4х6 - 20 м (без учета затрат на  трудноустранимые потери);
 - Кабель силовой не распространяющий горения, не содержащий галогенов
ППГнг-А-FRHF 3х2,5 - 80 м (без учета затрат на  трудноустранимые потери);
 - Кабель для систем ОПС и СОУЭ огнестойкий, не поддерживающий горения, неэкранированный   КПСнг(А)-FRLS 1х2х1,0 - 1258 м (без учета затрат на  трудноустранимые потери);</t>
  </si>
  <si>
    <t xml:space="preserve">Монтаж гильз из стальной тубы для прохода кабеля </t>
  </si>
  <si>
    <t xml:space="preserve"> - Труба стальная водогазопроводная 50х3,5 - 5 м</t>
  </si>
  <si>
    <t>Герметизация проходов</t>
  </si>
  <si>
    <t xml:space="preserve">шт </t>
  </si>
  <si>
    <t xml:space="preserve"> - Пена противопожарная, марка "PROMAFOAM-C" (700 мл) - 1 шт</t>
  </si>
  <si>
    <t>Монтаж шкаф управления пожарными люками</t>
  </si>
  <si>
    <t xml:space="preserve"> - Шкаф управления пожарный люками дымовыми ШКВАЛ-ЛК-02- (В+В)-Х - 3 шт;
 - Шкаф управления пожарный люками дымовыми ШКВАЛ-ЛК-02- (В+ЦШ)-Х - 1 шт</t>
  </si>
  <si>
    <t xml:space="preserve"> - Коробка распределительная огнестойкая КРОПС, IP41, габаритные размеры 80х80х35 мм, для кабелей сечением до 2,5 мм2, 6 клемм - 63 шт</t>
  </si>
  <si>
    <t xml:space="preserve"> - Ответвительная коробка KXP 1651-160 А - вставкой с компактным выключателем-3Р  - 2 шт</t>
  </si>
  <si>
    <t>Терминальная плата - TRB-110– 16 шт.</t>
  </si>
  <si>
    <t>Автоматизация системы противодымной вентиляции (вытяжная)</t>
  </si>
  <si>
    <t xml:space="preserve"> - Трубы из самозатухающего ПВХ гибкие гофрированные, тяжелые, с протяжкой, номинальный внутренний диаметр 16 мм - 1981 м (без учета затрат на  трудноустранимые потери);
 - Скобы однолапковые СМО 16-17 - 5943 шт;
- Трубы из самозатухающего ПВХ гибкие гофрированные, тяжелые, с протяжкой, номинальный внутренний диаметр 32 мм - 60 м (без учета затрат на  трудноустранимые потери);
 - Скобы однолапковые СМО 16-17 - 180 шт;
 - Трубы из самозатухающего ПВХ гибкие гофрированные, тяжелые, с протяжкой, номинальный внутренний диаметр 25 мм - 76 м (без учета затрат на  трудноустранимые потери);
 - Скобы однолапковые СМО 25-26 -218 шт;</t>
  </si>
  <si>
    <t xml:space="preserve"> - Кабель силовой не распространяющий горения, не содержащий галогенов
ППГнг-А-FRHF 3х10 - 1064 м (без учета затрат на  трудноустранимые потери);
 - Кабель силовой не распространяющий горения, не содержащий галогенов
ППГнг-А-FRHF 3х4 - 40 м (без учета затрат на  трудноустранимые потери);
- Кабель силовой не распространяющий горения, не содержащий галогенов
ППГнг-А-FRHF 3х1,5 - 320 м (без учета затрат на  трудноустранимые потери);
 - Кабель для систем ОПС и СОУЭ огнестойкий, не поддерживающий горения, неэкранированный   КПСнг(А)-FRLS 1х2х1,0 - 659 м (без учета затрат на  трудноустранимые потери);
 - Кабель для систем ОПС и СОУЭ огнестойкий, не поддерживающий горения, неэкранированный   КПСнг(А)-FRLS 2х2х1,0 - 64 м (без учета затрат на  трудноустранимые потери);  </t>
  </si>
  <si>
    <t xml:space="preserve">Монтаж устройства дистанционного пуска «УДП 513-3АМ исп.02» </t>
  </si>
  <si>
    <t>-Устройство дистанционного пуска «УДП 513-3АМ исп.02» - 10 шт.</t>
  </si>
  <si>
    <t xml:space="preserve">Монтаж блока сигнально-пускового С2000 КПБ </t>
  </si>
  <si>
    <t>2</t>
  </si>
  <si>
    <t>- С2000 КПБ – 2 шт.</t>
  </si>
  <si>
    <t xml:space="preserve">Монтаж  модуля  подключения нагрузки </t>
  </si>
  <si>
    <t>12</t>
  </si>
  <si>
    <t>- Модуль подключения нагрузки - 12шт</t>
  </si>
  <si>
    <t>111</t>
  </si>
  <si>
    <t>112</t>
  </si>
  <si>
    <t xml:space="preserve">Монтаж терминальной платы </t>
  </si>
  <si>
    <t xml:space="preserve"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разветвленная сеть транспортных и инженерных коммуникаций;
- стесненные условия для складирования материалов;
</t>
  </si>
  <si>
    <t>Составил:</t>
  </si>
  <si>
    <t xml:space="preserve">     Ведущий специалист ОпС АО "Коломенский Завод"                                                                        </t>
  </si>
  <si>
    <t>Самойлов А.О.</t>
  </si>
  <si>
    <t xml:space="preserve">                                                      (должность)                                                                                                                                                                                    </t>
  </si>
  <si>
    <t>(подпись)                              (ФИО)</t>
  </si>
  <si>
    <t>Проверил:</t>
  </si>
  <si>
    <t xml:space="preserve">Начальник отдела по строительству АО "Коломенский Завод"  </t>
  </si>
  <si>
    <t xml:space="preserve">                                                      (должность)                                                                                                                                               </t>
  </si>
  <si>
    <t>Губанов П.В.</t>
  </si>
  <si>
    <t>(подпись)                               (ФИО)</t>
  </si>
  <si>
    <r>
      <t>"______" _________ 2025 г.</t>
    </r>
    <r>
      <rPr>
        <u/>
        <sz val="12"/>
        <color theme="1"/>
        <rFont val="Times New Roman"/>
        <family val="1"/>
        <charset val="20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</si>
</sst>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0.0"/>
  </numFmts>
  <fonts count="22">
    <font>
      <sz val="11"/>
      <color theme="1"/>
      <name val="Calibri"/>
      <family val="2"/>
      <charset val="204"/>
      <scheme val="minor"/>
    </font>
    <font>
      <i/>
      <sz val="11"/>
      <name val="ISOCPEUR"/>
      <family val="2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u/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i/>
      <sz val="11"/>
      <name val="Times New Roman"/>
      <family val="1"/>
      <charset val="204"/>
    </font>
    <font>
      <sz val="11"/>
      <color rgb="FF000000"/>
      <name val="Calibri"/>
      <family val="2"/>
      <charset val="1"/>
    </font>
    <font>
      <b/>
      <sz val="1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1"/>
      <color rgb="FF000000"/>
      <name val="Open Sans"/>
      <family val="2"/>
    </font>
    <font>
      <sz val="12"/>
      <name val="Calibri"/>
      <family val="2"/>
      <charset val="204"/>
    </font>
    <font>
      <b/>
      <i/>
      <u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9">
    <xf numFmtId="0" fontId="0" fillId="0" borderId="0"/>
    <xf numFmtId="0" fontId="8" fillId="0" borderId="0"/>
    <xf numFmtId="0" fontId="10" fillId="0" borderId="0"/>
    <xf numFmtId="0" fontId="12" fillId="0" borderId="0">
      <alignment vertical="top"/>
    </xf>
    <xf numFmtId="0" fontId="7" fillId="0" borderId="0"/>
    <xf numFmtId="0" fontId="7" fillId="0" borderId="0"/>
    <xf numFmtId="0" fontId="10" fillId="0" borderId="0"/>
    <xf numFmtId="0" fontId="16" fillId="0" borderId="0"/>
    <xf numFmtId="164" fontId="7" fillId="0" borderId="0" applyFont="0" applyFill="0" applyBorder="0" applyAlignment="0" applyProtection="0"/>
  </cellStyleXfs>
  <cellXfs count="99">
    <xf numFmtId="0" fontId="0" fillId="0" borderId="0" xfId="0"/>
    <xf numFmtId="165" fontId="1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0" xfId="1"/>
    <xf numFmtId="0" fontId="6" fillId="0" borderId="0" xfId="1" applyFont="1" applyBorder="1" applyAlignment="1">
      <alignment horizontal="center" vertical="center" wrapText="1" shrinkToFit="1"/>
    </xf>
    <xf numFmtId="0" fontId="6" fillId="0" borderId="0" xfId="1" applyFont="1" applyBorder="1" applyAlignment="1">
      <alignment horizontal="right" vertical="center" wrapText="1" shrinkToFit="1"/>
    </xf>
    <xf numFmtId="0" fontId="15" fillId="0" borderId="1" xfId="1" applyFont="1" applyBorder="1" applyAlignment="1">
      <alignment vertical="center" wrapText="1"/>
    </xf>
    <xf numFmtId="0" fontId="2" fillId="0" borderId="1" xfId="0" applyFont="1" applyBorder="1"/>
    <xf numFmtId="2" fontId="3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8" fillId="0" borderId="0" xfId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7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8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vertical="center" wrapText="1"/>
    </xf>
    <xf numFmtId="0" fontId="19" fillId="0" borderId="1" xfId="0" applyFont="1" applyBorder="1" applyAlignment="1">
      <alignment wrapText="1"/>
    </xf>
    <xf numFmtId="49" fontId="3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wrapText="1"/>
    </xf>
    <xf numFmtId="0" fontId="13" fillId="0" borderId="1" xfId="0" applyFont="1" applyBorder="1"/>
    <xf numFmtId="2" fontId="3" fillId="0" borderId="1" xfId="1" applyNumberFormat="1" applyFont="1" applyBorder="1" applyAlignment="1">
      <alignment horizontal="center" vertical="center" wrapText="1"/>
    </xf>
    <xf numFmtId="0" fontId="3" fillId="0" borderId="1" xfId="1" applyFont="1" applyBorder="1" applyAlignment="1">
      <alignment vertical="center" wrapText="1"/>
    </xf>
    <xf numFmtId="0" fontId="4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 vertical="center" wrapText="1"/>
    </xf>
    <xf numFmtId="1" fontId="3" fillId="0" borderId="1" xfId="1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Border="1"/>
    <xf numFmtId="0" fontId="4" fillId="0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vertical="center" wrapText="1"/>
    </xf>
    <xf numFmtId="0" fontId="21" fillId="0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vertical="center" wrapText="1"/>
    </xf>
    <xf numFmtId="0" fontId="13" fillId="2" borderId="1" xfId="0" applyFont="1" applyFill="1" applyBorder="1" applyAlignment="1">
      <alignment wrapText="1"/>
    </xf>
    <xf numFmtId="0" fontId="7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 shrinkToFit="1"/>
    </xf>
    <xf numFmtId="0" fontId="11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 wrapText="1" shrinkToFit="1"/>
    </xf>
    <xf numFmtId="0" fontId="7" fillId="0" borderId="0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8" xfId="0" applyNumberFormat="1" applyFont="1" applyBorder="1" applyAlignment="1">
      <alignment horizontal="center" vertical="center" wrapText="1"/>
    </xf>
    <xf numFmtId="2" fontId="3" fillId="0" borderId="9" xfId="0" applyNumberFormat="1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3" fillId="0" borderId="0" xfId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/>
    <xf numFmtId="0" fontId="7" fillId="0" borderId="0" xfId="0" applyFont="1" applyFill="1" applyAlignment="1">
      <alignment vertical="center" wrapText="1"/>
    </xf>
    <xf numFmtId="0" fontId="7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 shrinkToFit="1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right" vertical="center"/>
    </xf>
  </cellXfs>
  <cellStyles count="9">
    <cellStyle name="ЛокСмМТСН" xfId="3"/>
    <cellStyle name="Обычный" xfId="0" builtinId="0"/>
    <cellStyle name="Обычный 2" xfId="2"/>
    <cellStyle name="Обычный 2 2" xfId="7"/>
    <cellStyle name="Обычный 3" xfId="5"/>
    <cellStyle name="Обычный 4" xfId="6"/>
    <cellStyle name="Обычный 5" xfId="4"/>
    <cellStyle name="Обычный 6" xfId="1"/>
    <cellStyle name="Финансовый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8"/>
  <sheetViews>
    <sheetView tabSelected="1" view="pageBreakPreview" topLeftCell="A154" zoomScaleNormal="100" zoomScaleSheetLayoutView="100" workbookViewId="0">
      <selection activeCell="F169" sqref="F169"/>
    </sheetView>
  </sheetViews>
  <sheetFormatPr defaultRowHeight="15"/>
  <cols>
    <col min="1" max="1" width="6.7109375" style="18" customWidth="1"/>
    <col min="2" max="2" width="45.140625" customWidth="1"/>
    <col min="3" max="3" width="8.85546875" customWidth="1"/>
    <col min="4" max="4" width="16.5703125" customWidth="1"/>
    <col min="5" max="5" width="21.5703125" customWidth="1"/>
    <col min="6" max="6" width="80.42578125" customWidth="1"/>
    <col min="8" max="8" width="12.140625" customWidth="1"/>
    <col min="9" max="9" width="10" customWidth="1"/>
    <col min="10" max="10" width="11.42578125" bestFit="1" customWidth="1"/>
    <col min="16" max="16" width="8.5703125" customWidth="1"/>
  </cols>
  <sheetData>
    <row r="1" spans="1:6" ht="15.75">
      <c r="A1" s="17"/>
      <c r="B1" s="10"/>
      <c r="C1" s="10"/>
      <c r="D1" s="10"/>
      <c r="E1" s="10"/>
      <c r="F1" s="11" t="s">
        <v>8</v>
      </c>
    </row>
    <row r="2" spans="1:6" ht="15.75">
      <c r="A2" s="17"/>
      <c r="B2" s="10"/>
      <c r="C2" s="10"/>
      <c r="D2" s="10"/>
      <c r="E2" s="10"/>
      <c r="F2" s="11" t="s">
        <v>9</v>
      </c>
    </row>
    <row r="3" spans="1:6" ht="15.75">
      <c r="A3" s="17"/>
      <c r="B3" s="10"/>
      <c r="C3" s="10"/>
      <c r="D3" s="10"/>
      <c r="E3" s="10"/>
      <c r="F3" s="11" t="s">
        <v>10</v>
      </c>
    </row>
    <row r="4" spans="1:6" ht="15.75">
      <c r="A4" s="17"/>
      <c r="B4" s="10"/>
      <c r="C4" s="10"/>
      <c r="D4" s="10"/>
      <c r="E4" s="10"/>
      <c r="F4" s="11" t="s">
        <v>11</v>
      </c>
    </row>
    <row r="5" spans="1:6">
      <c r="A5" s="17"/>
      <c r="B5" s="10"/>
      <c r="C5" s="10"/>
      <c r="D5" s="10"/>
      <c r="E5" s="10"/>
      <c r="F5" s="10"/>
    </row>
    <row r="7" spans="1:6" ht="15.75">
      <c r="A7" s="17"/>
      <c r="B7" s="10"/>
      <c r="C7" s="10"/>
      <c r="D7" s="10"/>
      <c r="E7" s="10"/>
      <c r="F7" s="12" t="s">
        <v>12</v>
      </c>
    </row>
    <row r="9" spans="1:6">
      <c r="A9" s="90" t="s">
        <v>210</v>
      </c>
      <c r="B9" s="90"/>
      <c r="C9" s="90"/>
      <c r="D9" s="90"/>
      <c r="E9" s="90"/>
      <c r="F9" s="90"/>
    </row>
    <row r="10" spans="1:6" ht="24.75" customHeight="1">
      <c r="A10" s="90"/>
      <c r="B10" s="90"/>
      <c r="C10" s="90"/>
      <c r="D10" s="90"/>
      <c r="E10" s="90"/>
      <c r="F10" s="90"/>
    </row>
    <row r="12" spans="1:6" ht="15.75" thickBot="1"/>
    <row r="13" spans="1:6" ht="65.25" customHeight="1">
      <c r="A13" s="2" t="s">
        <v>0</v>
      </c>
      <c r="B13" s="3" t="s">
        <v>1</v>
      </c>
      <c r="C13" s="3" t="s">
        <v>2</v>
      </c>
      <c r="D13" s="3" t="s">
        <v>7</v>
      </c>
      <c r="E13" s="3" t="s">
        <v>5</v>
      </c>
      <c r="F13" s="9" t="s">
        <v>6</v>
      </c>
    </row>
    <row r="14" spans="1:6" ht="15.75">
      <c r="A14" s="6">
        <v>1</v>
      </c>
      <c r="B14" s="7">
        <v>2</v>
      </c>
      <c r="C14" s="7">
        <v>3</v>
      </c>
      <c r="D14" s="7">
        <v>4</v>
      </c>
      <c r="E14" s="7">
        <v>5</v>
      </c>
      <c r="F14" s="8">
        <v>6</v>
      </c>
    </row>
    <row r="15" spans="1:6">
      <c r="A15" s="19"/>
      <c r="B15" s="23" t="s">
        <v>145</v>
      </c>
      <c r="C15" s="1"/>
      <c r="D15" s="14"/>
      <c r="E15" s="14"/>
      <c r="F15" s="14"/>
    </row>
    <row r="16" spans="1:6" ht="15.75">
      <c r="A16" s="19"/>
      <c r="B16" s="24" t="s">
        <v>14</v>
      </c>
      <c r="C16" s="21"/>
      <c r="D16" s="15"/>
      <c r="E16" s="5"/>
      <c r="F16" s="4"/>
    </row>
    <row r="17" spans="1:6" ht="30">
      <c r="A17" s="19">
        <v>1</v>
      </c>
      <c r="B17" s="22" t="s">
        <v>15</v>
      </c>
      <c r="C17" s="21" t="s">
        <v>13</v>
      </c>
      <c r="D17" s="15">
        <v>519</v>
      </c>
      <c r="E17" s="5"/>
      <c r="F17" s="4"/>
    </row>
    <row r="18" spans="1:6" ht="30">
      <c r="A18" s="19">
        <v>2</v>
      </c>
      <c r="B18" s="22" t="s">
        <v>16</v>
      </c>
      <c r="C18" s="21" t="s">
        <v>13</v>
      </c>
      <c r="D18" s="15">
        <v>445</v>
      </c>
      <c r="E18" s="5"/>
      <c r="F18" s="4"/>
    </row>
    <row r="19" spans="1:6" ht="30">
      <c r="A19" s="19"/>
      <c r="B19" s="24" t="s">
        <v>17</v>
      </c>
      <c r="C19" s="21"/>
      <c r="D19" s="15"/>
      <c r="E19" s="5"/>
      <c r="F19" s="4"/>
    </row>
    <row r="20" spans="1:6" ht="94.5">
      <c r="A20" s="19">
        <v>3</v>
      </c>
      <c r="B20" s="22" t="s">
        <v>18</v>
      </c>
      <c r="C20" s="21" t="s">
        <v>13</v>
      </c>
      <c r="D20" s="15">
        <v>245</v>
      </c>
      <c r="E20" s="5"/>
      <c r="F20" s="4" t="s">
        <v>19</v>
      </c>
    </row>
    <row r="21" spans="1:6" ht="141.75">
      <c r="A21" s="19">
        <v>4</v>
      </c>
      <c r="B21" s="22" t="s">
        <v>20</v>
      </c>
      <c r="C21" s="21" t="s">
        <v>13</v>
      </c>
      <c r="D21" s="15">
        <v>373</v>
      </c>
      <c r="E21" s="5"/>
      <c r="F21" s="4" t="s">
        <v>21</v>
      </c>
    </row>
    <row r="22" spans="1:6" ht="141.75">
      <c r="A22" s="19">
        <v>5</v>
      </c>
      <c r="B22" s="22" t="s">
        <v>22</v>
      </c>
      <c r="C22" s="21" t="s">
        <v>13</v>
      </c>
      <c r="D22" s="15">
        <v>200</v>
      </c>
      <c r="E22" s="5"/>
      <c r="F22" s="4" t="s">
        <v>23</v>
      </c>
    </row>
    <row r="23" spans="1:6" ht="189">
      <c r="A23" s="19">
        <v>6</v>
      </c>
      <c r="B23" s="22" t="s">
        <v>24</v>
      </c>
      <c r="C23" s="21" t="s">
        <v>13</v>
      </c>
      <c r="D23" s="15">
        <v>130</v>
      </c>
      <c r="E23" s="5"/>
      <c r="F23" s="4" t="s">
        <v>25</v>
      </c>
    </row>
    <row r="24" spans="1:6" ht="157.5">
      <c r="A24" s="48">
        <v>7</v>
      </c>
      <c r="B24" s="22" t="s">
        <v>26</v>
      </c>
      <c r="C24" s="21" t="s">
        <v>13</v>
      </c>
      <c r="D24" s="15">
        <v>28</v>
      </c>
      <c r="E24" s="5"/>
      <c r="F24" s="4" t="s">
        <v>27</v>
      </c>
    </row>
    <row r="25" spans="1:6" ht="47.25">
      <c r="A25" s="19"/>
      <c r="B25" s="27" t="s">
        <v>30</v>
      </c>
      <c r="C25" s="16"/>
      <c r="D25" s="16"/>
      <c r="E25" s="16"/>
      <c r="F25" s="16"/>
    </row>
    <row r="26" spans="1:6" ht="30">
      <c r="A26" s="19"/>
      <c r="B26" s="24" t="s">
        <v>31</v>
      </c>
      <c r="C26" s="21"/>
      <c r="D26" s="15"/>
      <c r="E26" s="5"/>
      <c r="F26" s="4"/>
    </row>
    <row r="27" spans="1:6" ht="30">
      <c r="A27" s="48">
        <v>8</v>
      </c>
      <c r="B27" s="22" t="s">
        <v>32</v>
      </c>
      <c r="C27" s="21" t="s">
        <v>4</v>
      </c>
      <c r="D27" s="15">
        <v>1</v>
      </c>
      <c r="E27" s="5"/>
      <c r="F27" s="4" t="s">
        <v>33</v>
      </c>
    </row>
    <row r="28" spans="1:6" ht="31.5">
      <c r="A28" s="19">
        <v>9</v>
      </c>
      <c r="B28" s="22" t="s">
        <v>34</v>
      </c>
      <c r="C28" s="21" t="s">
        <v>4</v>
      </c>
      <c r="D28" s="15">
        <v>2</v>
      </c>
      <c r="E28" s="5"/>
      <c r="F28" s="4" t="s">
        <v>35</v>
      </c>
    </row>
    <row r="29" spans="1:6" ht="31.5">
      <c r="A29" s="19">
        <v>10</v>
      </c>
      <c r="B29" s="22" t="s">
        <v>36</v>
      </c>
      <c r="C29" s="21" t="s">
        <v>4</v>
      </c>
      <c r="D29" s="15">
        <v>1</v>
      </c>
      <c r="E29" s="5"/>
      <c r="F29" s="4" t="s">
        <v>37</v>
      </c>
    </row>
    <row r="30" spans="1:6" ht="31.5">
      <c r="A30" s="19">
        <v>11</v>
      </c>
      <c r="B30" s="22" t="s">
        <v>38</v>
      </c>
      <c r="C30" s="21" t="s">
        <v>4</v>
      </c>
      <c r="D30" s="15">
        <v>2</v>
      </c>
      <c r="E30" s="5"/>
      <c r="F30" s="4" t="s">
        <v>35</v>
      </c>
    </row>
    <row r="31" spans="1:6" ht="30">
      <c r="A31" s="19">
        <v>12</v>
      </c>
      <c r="B31" s="22" t="s">
        <v>39</v>
      </c>
      <c r="C31" s="21" t="s">
        <v>4</v>
      </c>
      <c r="D31" s="15">
        <v>1</v>
      </c>
      <c r="E31" s="5"/>
      <c r="F31" s="4" t="s">
        <v>40</v>
      </c>
    </row>
    <row r="32" spans="1:6" ht="45">
      <c r="A32" s="19">
        <v>13</v>
      </c>
      <c r="B32" s="22" t="s">
        <v>41</v>
      </c>
      <c r="C32" s="21" t="s">
        <v>4</v>
      </c>
      <c r="D32" s="15">
        <v>17</v>
      </c>
      <c r="E32" s="5"/>
      <c r="F32" s="4" t="s">
        <v>42</v>
      </c>
    </row>
    <row r="33" spans="1:6" ht="60">
      <c r="A33" s="19">
        <v>14</v>
      </c>
      <c r="B33" s="22" t="s">
        <v>43</v>
      </c>
      <c r="C33" s="21" t="s">
        <v>4</v>
      </c>
      <c r="D33" s="15">
        <v>42</v>
      </c>
      <c r="E33" s="5"/>
      <c r="F33" s="4" t="s">
        <v>44</v>
      </c>
    </row>
    <row r="34" spans="1:6" ht="45">
      <c r="A34" s="19">
        <v>15</v>
      </c>
      <c r="B34" s="22" t="s">
        <v>45</v>
      </c>
      <c r="C34" s="21" t="s">
        <v>4</v>
      </c>
      <c r="D34" s="15">
        <v>6</v>
      </c>
      <c r="E34" s="5"/>
      <c r="F34" s="4" t="s">
        <v>46</v>
      </c>
    </row>
    <row r="35" spans="1:6" ht="45">
      <c r="A35" s="19">
        <v>16</v>
      </c>
      <c r="B35" s="22" t="s">
        <v>47</v>
      </c>
      <c r="C35" s="21" t="s">
        <v>4</v>
      </c>
      <c r="D35" s="15">
        <v>54</v>
      </c>
      <c r="E35" s="5"/>
      <c r="F35" s="4" t="s">
        <v>48</v>
      </c>
    </row>
    <row r="36" spans="1:6" ht="30">
      <c r="A36" s="19">
        <v>17</v>
      </c>
      <c r="B36" s="22" t="s">
        <v>49</v>
      </c>
      <c r="C36" s="21" t="s">
        <v>4</v>
      </c>
      <c r="D36" s="15">
        <v>1</v>
      </c>
      <c r="E36" s="5"/>
      <c r="F36" s="4" t="s">
        <v>50</v>
      </c>
    </row>
    <row r="37" spans="1:6" ht="30">
      <c r="A37" s="19">
        <v>18</v>
      </c>
      <c r="B37" s="22" t="s">
        <v>51</v>
      </c>
      <c r="C37" s="21" t="s">
        <v>4</v>
      </c>
      <c r="D37" s="15">
        <v>4</v>
      </c>
      <c r="E37" s="5"/>
      <c r="F37" s="4" t="s">
        <v>52</v>
      </c>
    </row>
    <row r="38" spans="1:6" ht="28.5">
      <c r="A38" s="19"/>
      <c r="B38" s="20" t="s">
        <v>53</v>
      </c>
      <c r="C38" s="21"/>
      <c r="D38" s="15"/>
      <c r="E38" s="5"/>
      <c r="F38" s="4"/>
    </row>
    <row r="39" spans="1:6" ht="30">
      <c r="A39" s="19">
        <v>19</v>
      </c>
      <c r="B39" s="22" t="s">
        <v>54</v>
      </c>
      <c r="C39" s="21" t="s">
        <v>4</v>
      </c>
      <c r="D39" s="15">
        <v>8</v>
      </c>
      <c r="E39" s="5"/>
      <c r="F39" s="4" t="s">
        <v>55</v>
      </c>
    </row>
    <row r="40" spans="1:6" ht="31.5">
      <c r="A40" s="19">
        <v>20</v>
      </c>
      <c r="B40" s="22" t="s">
        <v>56</v>
      </c>
      <c r="C40" s="21" t="s">
        <v>4</v>
      </c>
      <c r="D40" s="15">
        <v>16</v>
      </c>
      <c r="E40" s="5"/>
      <c r="F40" s="4" t="s">
        <v>35</v>
      </c>
    </row>
    <row r="41" spans="1:6" ht="30">
      <c r="A41" s="19">
        <v>21</v>
      </c>
      <c r="B41" s="22" t="s">
        <v>57</v>
      </c>
      <c r="C41" s="21" t="s">
        <v>4</v>
      </c>
      <c r="D41" s="15">
        <v>12</v>
      </c>
      <c r="E41" s="5"/>
      <c r="F41" s="4" t="s">
        <v>58</v>
      </c>
    </row>
    <row r="42" spans="1:6" ht="30">
      <c r="A42" s="19">
        <v>22</v>
      </c>
      <c r="B42" s="22" t="s">
        <v>59</v>
      </c>
      <c r="C42" s="21" t="s">
        <v>4</v>
      </c>
      <c r="D42" s="15">
        <v>44</v>
      </c>
      <c r="E42" s="5"/>
      <c r="F42" s="4" t="s">
        <v>60</v>
      </c>
    </row>
    <row r="43" spans="1:6" ht="45">
      <c r="A43" s="19">
        <v>23</v>
      </c>
      <c r="B43" s="22" t="s">
        <v>61</v>
      </c>
      <c r="C43" s="21" t="s">
        <v>4</v>
      </c>
      <c r="D43" s="15">
        <v>9</v>
      </c>
      <c r="E43" s="5"/>
      <c r="F43" s="4" t="s">
        <v>62</v>
      </c>
    </row>
    <row r="44" spans="1:6" ht="28.5">
      <c r="A44" s="19"/>
      <c r="B44" s="20" t="s">
        <v>63</v>
      </c>
      <c r="C44" s="21"/>
      <c r="D44" s="15"/>
      <c r="E44" s="5"/>
      <c r="F44" s="4"/>
    </row>
    <row r="45" spans="1:6" ht="110.25">
      <c r="A45" s="19">
        <v>24</v>
      </c>
      <c r="B45" s="22" t="s">
        <v>64</v>
      </c>
      <c r="C45" s="21" t="s">
        <v>13</v>
      </c>
      <c r="D45" s="15">
        <v>1722</v>
      </c>
      <c r="E45" s="5"/>
      <c r="F45" s="4" t="s">
        <v>65</v>
      </c>
    </row>
    <row r="46" spans="1:6" ht="31.5">
      <c r="A46" s="19">
        <v>25</v>
      </c>
      <c r="B46" s="22" t="s">
        <v>66</v>
      </c>
      <c r="C46" s="21" t="s">
        <v>13</v>
      </c>
      <c r="D46" s="15">
        <v>1722</v>
      </c>
      <c r="E46" s="5"/>
      <c r="F46" s="4" t="s">
        <v>67</v>
      </c>
    </row>
    <row r="47" spans="1:6" ht="110.25">
      <c r="A47" s="19">
        <v>26</v>
      </c>
      <c r="B47" s="22" t="s">
        <v>64</v>
      </c>
      <c r="C47" s="21" t="s">
        <v>13</v>
      </c>
      <c r="D47" s="15">
        <v>1746</v>
      </c>
      <c r="E47" s="5"/>
      <c r="F47" s="4" t="s">
        <v>68</v>
      </c>
    </row>
    <row r="48" spans="1:6" ht="31.5">
      <c r="A48" s="19">
        <v>27</v>
      </c>
      <c r="B48" s="22" t="s">
        <v>69</v>
      </c>
      <c r="C48" s="21" t="s">
        <v>13</v>
      </c>
      <c r="D48" s="15">
        <v>1746</v>
      </c>
      <c r="E48" s="5"/>
      <c r="F48" s="4" t="s">
        <v>70</v>
      </c>
    </row>
    <row r="49" spans="1:6" ht="110.25">
      <c r="A49" s="19">
        <v>28</v>
      </c>
      <c r="B49" s="22" t="s">
        <v>64</v>
      </c>
      <c r="C49" s="21" t="s">
        <v>13</v>
      </c>
      <c r="D49" s="15">
        <v>1200</v>
      </c>
      <c r="E49" s="5"/>
      <c r="F49" s="4" t="s">
        <v>71</v>
      </c>
    </row>
    <row r="50" spans="1:6" ht="31.5">
      <c r="A50" s="19">
        <v>29</v>
      </c>
      <c r="B50" s="22" t="s">
        <v>72</v>
      </c>
      <c r="C50" s="21" t="s">
        <v>13</v>
      </c>
      <c r="D50" s="15">
        <v>1200</v>
      </c>
      <c r="E50" s="5"/>
      <c r="F50" s="4" t="s">
        <v>73</v>
      </c>
    </row>
    <row r="51" spans="1:6" ht="60">
      <c r="A51" s="19">
        <v>30</v>
      </c>
      <c r="B51" s="22" t="s">
        <v>74</v>
      </c>
      <c r="C51" s="21" t="s">
        <v>13</v>
      </c>
      <c r="D51" s="15">
        <v>30</v>
      </c>
      <c r="E51" s="5"/>
      <c r="F51" s="4" t="s">
        <v>75</v>
      </c>
    </row>
    <row r="52" spans="1:6" ht="31.5">
      <c r="A52" s="19">
        <v>31</v>
      </c>
      <c r="B52" s="22" t="s">
        <v>76</v>
      </c>
      <c r="C52" s="21" t="s">
        <v>13</v>
      </c>
      <c r="D52" s="15">
        <v>30</v>
      </c>
      <c r="E52" s="5"/>
      <c r="F52" s="4" t="s">
        <v>77</v>
      </c>
    </row>
    <row r="53" spans="1:6" ht="94.5">
      <c r="A53" s="19">
        <v>32</v>
      </c>
      <c r="B53" s="22" t="s">
        <v>64</v>
      </c>
      <c r="C53" s="21" t="s">
        <v>13</v>
      </c>
      <c r="D53" s="15">
        <v>100</v>
      </c>
      <c r="E53" s="5"/>
      <c r="F53" s="4" t="s">
        <v>78</v>
      </c>
    </row>
    <row r="54" spans="1:6" ht="31.5">
      <c r="A54" s="19">
        <v>33</v>
      </c>
      <c r="B54" s="22" t="s">
        <v>79</v>
      </c>
      <c r="C54" s="21" t="s">
        <v>13</v>
      </c>
      <c r="D54" s="15">
        <v>100</v>
      </c>
      <c r="E54" s="5"/>
      <c r="F54" s="4" t="s">
        <v>80</v>
      </c>
    </row>
    <row r="55" spans="1:6" ht="15.75">
      <c r="A55" s="19">
        <v>34</v>
      </c>
      <c r="B55" s="22" t="s">
        <v>81</v>
      </c>
      <c r="C55" s="21" t="s">
        <v>4</v>
      </c>
      <c r="D55" s="15">
        <v>2</v>
      </c>
      <c r="E55" s="5"/>
      <c r="F55" s="25" t="s">
        <v>82</v>
      </c>
    </row>
    <row r="56" spans="1:6" ht="45">
      <c r="A56" s="19">
        <v>35</v>
      </c>
      <c r="B56" s="22" t="s">
        <v>83</v>
      </c>
      <c r="C56" s="21" t="s">
        <v>4</v>
      </c>
      <c r="D56" s="15">
        <v>4</v>
      </c>
      <c r="E56" s="5"/>
      <c r="F56" s="4" t="s">
        <v>84</v>
      </c>
    </row>
    <row r="57" spans="1:6" ht="45">
      <c r="A57" s="19">
        <v>36</v>
      </c>
      <c r="B57" s="22" t="s">
        <v>85</v>
      </c>
      <c r="C57" s="21" t="s">
        <v>86</v>
      </c>
      <c r="D57" s="15" t="s">
        <v>87</v>
      </c>
      <c r="E57" s="5"/>
      <c r="F57" s="4"/>
    </row>
    <row r="58" spans="1:6" ht="30">
      <c r="A58" s="19">
        <v>37</v>
      </c>
      <c r="B58" s="22" t="s">
        <v>88</v>
      </c>
      <c r="C58" s="21" t="s">
        <v>86</v>
      </c>
      <c r="D58" s="26" t="s">
        <v>89</v>
      </c>
      <c r="E58" s="5"/>
      <c r="F58" s="4" t="s">
        <v>90</v>
      </c>
    </row>
    <row r="59" spans="1:6" ht="45">
      <c r="A59" s="19">
        <v>38</v>
      </c>
      <c r="B59" s="22" t="s">
        <v>91</v>
      </c>
      <c r="C59" s="21" t="s">
        <v>4</v>
      </c>
      <c r="D59" s="15">
        <v>20</v>
      </c>
      <c r="E59" s="5"/>
      <c r="F59" s="4" t="s">
        <v>92</v>
      </c>
    </row>
    <row r="60" spans="1:6" ht="15.75">
      <c r="A60" s="19"/>
      <c r="B60" s="24" t="s">
        <v>93</v>
      </c>
      <c r="C60" s="21"/>
      <c r="D60" s="15"/>
      <c r="E60" s="5"/>
      <c r="F60" s="4"/>
    </row>
    <row r="61" spans="1:6" ht="45">
      <c r="A61" s="48">
        <v>39</v>
      </c>
      <c r="B61" s="22" t="s">
        <v>94</v>
      </c>
      <c r="C61" s="21" t="s">
        <v>95</v>
      </c>
      <c r="D61" s="15">
        <v>1</v>
      </c>
      <c r="E61" s="5"/>
      <c r="F61" s="4"/>
    </row>
    <row r="62" spans="1:6" ht="15.75">
      <c r="A62" s="19"/>
      <c r="B62" s="28" t="s">
        <v>96</v>
      </c>
      <c r="C62" s="16"/>
      <c r="D62" s="16"/>
      <c r="E62" s="16"/>
      <c r="F62" s="16"/>
    </row>
    <row r="63" spans="1:6" ht="31.5">
      <c r="A63" s="19">
        <v>40</v>
      </c>
      <c r="B63" s="30" t="s">
        <v>97</v>
      </c>
      <c r="C63" s="32" t="s">
        <v>98</v>
      </c>
      <c r="D63" s="34">
        <v>2</v>
      </c>
      <c r="E63" s="31"/>
      <c r="F63" s="33" t="s">
        <v>99</v>
      </c>
    </row>
    <row r="64" spans="1:6" ht="31.5">
      <c r="A64" s="19">
        <v>41</v>
      </c>
      <c r="B64" s="30" t="s">
        <v>100</v>
      </c>
      <c r="C64" s="32" t="s">
        <v>98</v>
      </c>
      <c r="D64" s="34">
        <v>4</v>
      </c>
      <c r="E64" s="31"/>
      <c r="F64" s="33" t="s">
        <v>101</v>
      </c>
    </row>
    <row r="65" spans="1:6" ht="31.5">
      <c r="A65" s="19">
        <v>42</v>
      </c>
      <c r="B65" s="30" t="s">
        <v>102</v>
      </c>
      <c r="C65" s="32" t="s">
        <v>98</v>
      </c>
      <c r="D65" s="34">
        <v>2</v>
      </c>
      <c r="E65" s="31"/>
      <c r="F65" s="33" t="s">
        <v>103</v>
      </c>
    </row>
    <row r="66" spans="1:6" ht="45">
      <c r="A66" s="19">
        <v>43</v>
      </c>
      <c r="B66" s="30" t="s">
        <v>104</v>
      </c>
      <c r="C66" s="32" t="s">
        <v>98</v>
      </c>
      <c r="D66" s="34">
        <v>6</v>
      </c>
      <c r="E66" s="31"/>
      <c r="F66" s="33"/>
    </row>
    <row r="67" spans="1:6" ht="45">
      <c r="A67" s="19">
        <v>44</v>
      </c>
      <c r="B67" s="30" t="s">
        <v>105</v>
      </c>
      <c r="C67" s="32" t="s">
        <v>98</v>
      </c>
      <c r="D67" s="34">
        <v>2</v>
      </c>
      <c r="E67" s="31"/>
      <c r="F67" s="33"/>
    </row>
    <row r="68" spans="1:6" ht="63">
      <c r="A68" s="19">
        <v>45</v>
      </c>
      <c r="B68" s="30" t="s">
        <v>106</v>
      </c>
      <c r="C68" s="32" t="s">
        <v>3</v>
      </c>
      <c r="D68" s="29">
        <v>29.869999999999997</v>
      </c>
      <c r="E68" s="31"/>
      <c r="F68" s="33" t="s">
        <v>107</v>
      </c>
    </row>
    <row r="69" spans="1:6" ht="15.75">
      <c r="A69" s="19"/>
      <c r="B69" s="13" t="s">
        <v>108</v>
      </c>
      <c r="C69" s="32"/>
      <c r="D69" s="29"/>
      <c r="E69" s="31"/>
      <c r="F69" s="33"/>
    </row>
    <row r="70" spans="1:6" ht="30">
      <c r="A70" s="19">
        <v>46</v>
      </c>
      <c r="B70" s="30" t="s">
        <v>109</v>
      </c>
      <c r="C70" s="32" t="s">
        <v>98</v>
      </c>
      <c r="D70" s="34">
        <v>32</v>
      </c>
      <c r="E70" s="31"/>
      <c r="F70" s="33"/>
    </row>
    <row r="71" spans="1:6" ht="30">
      <c r="A71" s="19">
        <v>47</v>
      </c>
      <c r="B71" s="30" t="s">
        <v>110</v>
      </c>
      <c r="C71" s="32" t="s">
        <v>98</v>
      </c>
      <c r="D71" s="34">
        <v>2</v>
      </c>
      <c r="E71" s="31"/>
      <c r="F71" s="33"/>
    </row>
    <row r="72" spans="1:6" ht="30">
      <c r="A72" s="19">
        <v>48</v>
      </c>
      <c r="B72" s="30" t="s">
        <v>111</v>
      </c>
      <c r="C72" s="32" t="s">
        <v>98</v>
      </c>
      <c r="D72" s="34">
        <v>6</v>
      </c>
      <c r="E72" s="31"/>
      <c r="F72" s="33"/>
    </row>
    <row r="73" spans="1:6" ht="30">
      <c r="A73" s="19">
        <v>49</v>
      </c>
      <c r="B73" s="30" t="s">
        <v>112</v>
      </c>
      <c r="C73" s="32" t="s">
        <v>98</v>
      </c>
      <c r="D73" s="34">
        <v>12</v>
      </c>
      <c r="E73" s="31"/>
      <c r="F73" s="33"/>
    </row>
    <row r="74" spans="1:6" ht="30">
      <c r="A74" s="19">
        <v>50</v>
      </c>
      <c r="B74" s="30" t="s">
        <v>113</v>
      </c>
      <c r="C74" s="32" t="s">
        <v>98</v>
      </c>
      <c r="D74" s="34">
        <v>12</v>
      </c>
      <c r="E74" s="31"/>
      <c r="F74" s="33"/>
    </row>
    <row r="75" spans="1:6" ht="15.75">
      <c r="A75" s="19"/>
      <c r="B75" s="28" t="s">
        <v>146</v>
      </c>
      <c r="C75" s="16"/>
      <c r="D75" s="16"/>
      <c r="E75" s="16"/>
      <c r="F75" s="16"/>
    </row>
    <row r="76" spans="1:6" ht="15.75">
      <c r="A76" s="19"/>
      <c r="B76" s="24" t="s">
        <v>114</v>
      </c>
      <c r="C76" s="21"/>
      <c r="D76" s="15"/>
      <c r="E76" s="5"/>
      <c r="F76" s="4"/>
    </row>
    <row r="77" spans="1:6" ht="47.25">
      <c r="A77" s="19">
        <v>51</v>
      </c>
      <c r="B77" s="22" t="s">
        <v>115</v>
      </c>
      <c r="C77" s="21" t="s">
        <v>4</v>
      </c>
      <c r="D77" s="15">
        <v>27</v>
      </c>
      <c r="E77" s="5"/>
      <c r="F77" s="4" t="s">
        <v>116</v>
      </c>
    </row>
    <row r="78" spans="1:6" ht="31.5">
      <c r="A78" s="19">
        <v>52</v>
      </c>
      <c r="B78" s="22" t="s">
        <v>117</v>
      </c>
      <c r="C78" s="21" t="s">
        <v>4</v>
      </c>
      <c r="D78" s="15">
        <v>135</v>
      </c>
      <c r="E78" s="5"/>
      <c r="F78" s="4" t="s">
        <v>118</v>
      </c>
    </row>
    <row r="79" spans="1:6" ht="31.5">
      <c r="A79" s="19">
        <v>53</v>
      </c>
      <c r="B79" s="22" t="s">
        <v>119</v>
      </c>
      <c r="C79" s="21" t="s">
        <v>4</v>
      </c>
      <c r="D79" s="15">
        <v>14</v>
      </c>
      <c r="E79" s="5"/>
      <c r="F79" s="4" t="s">
        <v>120</v>
      </c>
    </row>
    <row r="80" spans="1:6" ht="78.75">
      <c r="A80" s="19">
        <v>54</v>
      </c>
      <c r="B80" s="22" t="s">
        <v>121</v>
      </c>
      <c r="C80" s="21" t="s">
        <v>13</v>
      </c>
      <c r="D80" s="15">
        <v>216</v>
      </c>
      <c r="E80" s="5"/>
      <c r="F80" s="4" t="s">
        <v>122</v>
      </c>
    </row>
    <row r="81" spans="1:6" ht="15.75">
      <c r="A81" s="19"/>
      <c r="B81" s="24" t="s">
        <v>123</v>
      </c>
      <c r="C81" s="21"/>
      <c r="D81" s="15"/>
      <c r="E81" s="5"/>
      <c r="F81" s="4"/>
    </row>
    <row r="82" spans="1:6" ht="47.25">
      <c r="A82" s="19">
        <v>55</v>
      </c>
      <c r="B82" s="22" t="s">
        <v>115</v>
      </c>
      <c r="C82" s="21" t="s">
        <v>4</v>
      </c>
      <c r="D82" s="15">
        <v>36</v>
      </c>
      <c r="E82" s="5"/>
      <c r="F82" s="4" t="s">
        <v>124</v>
      </c>
    </row>
    <row r="83" spans="1:6" ht="31.5">
      <c r="A83" s="19">
        <v>56</v>
      </c>
      <c r="B83" s="22" t="s">
        <v>117</v>
      </c>
      <c r="C83" s="21" t="s">
        <v>4</v>
      </c>
      <c r="D83" s="15">
        <v>180</v>
      </c>
      <c r="E83" s="5"/>
      <c r="F83" s="4" t="s">
        <v>125</v>
      </c>
    </row>
    <row r="84" spans="1:6" ht="31.5">
      <c r="A84" s="19">
        <v>57</v>
      </c>
      <c r="B84" s="22" t="s">
        <v>119</v>
      </c>
      <c r="C84" s="21" t="s">
        <v>4</v>
      </c>
      <c r="D84" s="15">
        <v>18</v>
      </c>
      <c r="E84" s="5"/>
      <c r="F84" s="4" t="s">
        <v>126</v>
      </c>
    </row>
    <row r="85" spans="1:6" ht="78.75">
      <c r="A85" s="19">
        <v>58</v>
      </c>
      <c r="B85" s="22" t="s">
        <v>121</v>
      </c>
      <c r="C85" s="21" t="s">
        <v>13</v>
      </c>
      <c r="D85" s="15">
        <v>288</v>
      </c>
      <c r="E85" s="5"/>
      <c r="F85" s="4" t="s">
        <v>127</v>
      </c>
    </row>
    <row r="86" spans="1:6" ht="30">
      <c r="A86" s="19"/>
      <c r="B86" s="24" t="s">
        <v>128</v>
      </c>
      <c r="C86" s="21"/>
      <c r="D86" s="15"/>
      <c r="E86" s="5"/>
      <c r="F86" s="4"/>
    </row>
    <row r="87" spans="1:6" ht="31.5">
      <c r="A87" s="19">
        <v>59</v>
      </c>
      <c r="B87" s="22" t="s">
        <v>129</v>
      </c>
      <c r="C87" s="21" t="s">
        <v>4</v>
      </c>
      <c r="D87" s="15">
        <v>2</v>
      </c>
      <c r="E87" s="5"/>
      <c r="F87" s="4" t="s">
        <v>130</v>
      </c>
    </row>
    <row r="88" spans="1:6" ht="15.75">
      <c r="A88" s="19">
        <v>60</v>
      </c>
      <c r="B88" s="22" t="s">
        <v>131</v>
      </c>
      <c r="C88" s="21" t="s">
        <v>4</v>
      </c>
      <c r="D88" s="15">
        <v>4</v>
      </c>
      <c r="E88" s="5"/>
      <c r="F88" s="4" t="s">
        <v>132</v>
      </c>
    </row>
    <row r="89" spans="1:6" ht="31.5">
      <c r="A89" s="19">
        <v>61</v>
      </c>
      <c r="B89" s="22" t="s">
        <v>133</v>
      </c>
      <c r="C89" s="21" t="s">
        <v>4</v>
      </c>
      <c r="D89" s="15">
        <f>2+2</f>
        <v>4</v>
      </c>
      <c r="E89" s="5"/>
      <c r="F89" s="4" t="s">
        <v>134</v>
      </c>
    </row>
    <row r="90" spans="1:6" ht="47.25">
      <c r="A90" s="19">
        <v>62</v>
      </c>
      <c r="B90" s="22" t="s">
        <v>135</v>
      </c>
      <c r="C90" s="21"/>
      <c r="D90" s="15"/>
      <c r="E90" s="5"/>
      <c r="F90" s="4" t="s">
        <v>136</v>
      </c>
    </row>
    <row r="91" spans="1:6" ht="63">
      <c r="A91" s="19">
        <v>63</v>
      </c>
      <c r="B91" s="22" t="s">
        <v>137</v>
      </c>
      <c r="C91" s="21" t="s">
        <v>13</v>
      </c>
      <c r="D91" s="15">
        <v>2</v>
      </c>
      <c r="E91" s="5"/>
      <c r="F91" s="4" t="s">
        <v>138</v>
      </c>
    </row>
    <row r="92" spans="1:6" ht="47.25">
      <c r="A92" s="19">
        <v>64</v>
      </c>
      <c r="B92" s="22" t="s">
        <v>139</v>
      </c>
      <c r="C92" s="21" t="s">
        <v>140</v>
      </c>
      <c r="D92" s="15">
        <v>64</v>
      </c>
      <c r="E92" s="5"/>
      <c r="F92" s="4" t="s">
        <v>141</v>
      </c>
    </row>
    <row r="93" spans="1:6" ht="25.5" customHeight="1">
      <c r="A93" s="19"/>
      <c r="B93" s="24" t="s">
        <v>142</v>
      </c>
      <c r="C93" s="21"/>
      <c r="D93" s="15"/>
      <c r="E93" s="5"/>
      <c r="F93" s="4"/>
    </row>
    <row r="94" spans="1:6" ht="409.5" customHeight="1">
      <c r="A94" s="19">
        <v>65</v>
      </c>
      <c r="B94" s="22" t="s">
        <v>143</v>
      </c>
      <c r="C94" s="21" t="s">
        <v>13</v>
      </c>
      <c r="D94" s="15">
        <f>3*63</f>
        <v>189</v>
      </c>
      <c r="E94" s="5"/>
      <c r="F94" s="4" t="s">
        <v>144</v>
      </c>
    </row>
    <row r="95" spans="1:6" ht="31.5">
      <c r="A95" s="19"/>
      <c r="B95" s="27" t="s">
        <v>147</v>
      </c>
      <c r="C95" s="16"/>
      <c r="D95" s="16"/>
      <c r="E95" s="16"/>
      <c r="F95" s="16"/>
    </row>
    <row r="96" spans="1:6" ht="15.75">
      <c r="A96" s="35"/>
      <c r="B96" s="20" t="s">
        <v>14</v>
      </c>
      <c r="C96" s="21"/>
      <c r="D96" s="15"/>
      <c r="E96" s="5"/>
      <c r="F96" s="4"/>
    </row>
    <row r="97" spans="1:6" ht="15.75">
      <c r="A97" s="35">
        <v>66</v>
      </c>
      <c r="B97" s="22" t="s">
        <v>148</v>
      </c>
      <c r="C97" s="21" t="s">
        <v>13</v>
      </c>
      <c r="D97" s="15">
        <v>752</v>
      </c>
      <c r="E97" s="5"/>
      <c r="F97" s="4"/>
    </row>
    <row r="98" spans="1:6" ht="15.75">
      <c r="A98" s="35"/>
      <c r="B98" s="20" t="s">
        <v>149</v>
      </c>
      <c r="C98" s="21"/>
      <c r="D98" s="15"/>
      <c r="E98" s="5"/>
      <c r="F98" s="4"/>
    </row>
    <row r="99" spans="1:6">
      <c r="A99" s="75">
        <v>67</v>
      </c>
      <c r="B99" s="78" t="s">
        <v>150</v>
      </c>
      <c r="C99" s="81" t="s">
        <v>13</v>
      </c>
      <c r="D99" s="84">
        <f>312+54+1.39+0.94+1+1+1.04+5.5+1.9+2.84+5.85+5.2+1.71+1.29+1.85+1.78+1.36</f>
        <v>400.65</v>
      </c>
      <c r="E99" s="87"/>
      <c r="F99" s="72" t="s">
        <v>151</v>
      </c>
    </row>
    <row r="100" spans="1:6">
      <c r="A100" s="76"/>
      <c r="B100" s="79"/>
      <c r="C100" s="82"/>
      <c r="D100" s="85"/>
      <c r="E100" s="88"/>
      <c r="F100" s="73"/>
    </row>
    <row r="101" spans="1:6">
      <c r="A101" s="77"/>
      <c r="B101" s="80"/>
      <c r="C101" s="83"/>
      <c r="D101" s="86"/>
      <c r="E101" s="89"/>
      <c r="F101" s="74"/>
    </row>
    <row r="102" spans="1:6" ht="94.5">
      <c r="A102" s="36">
        <v>68</v>
      </c>
      <c r="B102" s="37" t="s">
        <v>152</v>
      </c>
      <c r="C102" s="38" t="s">
        <v>4</v>
      </c>
      <c r="D102" s="39">
        <f>2+27+2</f>
        <v>31</v>
      </c>
      <c r="E102" s="7"/>
      <c r="F102" s="40" t="s">
        <v>153</v>
      </c>
    </row>
    <row r="103" spans="1:6">
      <c r="A103" s="75">
        <v>69</v>
      </c>
      <c r="B103" s="78" t="s">
        <v>154</v>
      </c>
      <c r="C103" s="81" t="s">
        <v>13</v>
      </c>
      <c r="D103" s="84">
        <f>432+87+1+0.47+1.04+2.1+1.08+0.78+1.67+3.4+1.2+2.3+1.85+1.77+1.41+1.84+1.86+0.4+1.4+2</f>
        <v>546.56999999999994</v>
      </c>
      <c r="E103" s="87"/>
      <c r="F103" s="72" t="s">
        <v>155</v>
      </c>
    </row>
    <row r="104" spans="1:6">
      <c r="A104" s="76"/>
      <c r="B104" s="79"/>
      <c r="C104" s="82"/>
      <c r="D104" s="85"/>
      <c r="E104" s="88"/>
      <c r="F104" s="73"/>
    </row>
    <row r="105" spans="1:6">
      <c r="A105" s="77"/>
      <c r="B105" s="80"/>
      <c r="C105" s="83"/>
      <c r="D105" s="86"/>
      <c r="E105" s="89"/>
      <c r="F105" s="74"/>
    </row>
    <row r="106" spans="1:6" ht="63">
      <c r="A106" s="36">
        <v>70</v>
      </c>
      <c r="B106" s="37" t="s">
        <v>152</v>
      </c>
      <c r="C106" s="38" t="s">
        <v>4</v>
      </c>
      <c r="D106" s="39">
        <f>36+2</f>
        <v>38</v>
      </c>
      <c r="E106" s="7"/>
      <c r="F106" s="40" t="s">
        <v>156</v>
      </c>
    </row>
    <row r="107" spans="1:6" ht="15.75">
      <c r="A107" s="35"/>
      <c r="B107" s="24" t="s">
        <v>157</v>
      </c>
      <c r="C107" s="21"/>
      <c r="D107" s="15"/>
      <c r="E107" s="5"/>
      <c r="F107" s="4"/>
    </row>
    <row r="108" spans="1:6" ht="63">
      <c r="A108" s="36">
        <v>71</v>
      </c>
      <c r="B108" s="37" t="s">
        <v>158</v>
      </c>
      <c r="C108" s="38" t="s">
        <v>4</v>
      </c>
      <c r="D108" s="39">
        <v>242</v>
      </c>
      <c r="E108" s="7"/>
      <c r="F108" s="40" t="s">
        <v>159</v>
      </c>
    </row>
    <row r="109" spans="1:6" ht="315">
      <c r="A109" s="36">
        <v>72</v>
      </c>
      <c r="B109" s="37" t="s">
        <v>160</v>
      </c>
      <c r="C109" s="38" t="s">
        <v>4</v>
      </c>
      <c r="D109" s="39">
        <f>177+123</f>
        <v>300</v>
      </c>
      <c r="E109" s="7"/>
      <c r="F109" s="40" t="s">
        <v>161</v>
      </c>
    </row>
    <row r="110" spans="1:6" ht="173.25">
      <c r="A110" s="36">
        <v>73</v>
      </c>
      <c r="B110" s="37" t="s">
        <v>162</v>
      </c>
      <c r="C110" s="38" t="s">
        <v>4</v>
      </c>
      <c r="D110" s="39">
        <v>4</v>
      </c>
      <c r="E110" s="7"/>
      <c r="F110" s="40" t="s">
        <v>163</v>
      </c>
    </row>
    <row r="111" spans="1:6" ht="63">
      <c r="A111" s="36">
        <v>74</v>
      </c>
      <c r="B111" s="37" t="s">
        <v>164</v>
      </c>
      <c r="C111" s="38" t="s">
        <v>4</v>
      </c>
      <c r="D111" s="39">
        <v>8</v>
      </c>
      <c r="E111" s="7"/>
      <c r="F111" s="40" t="s">
        <v>165</v>
      </c>
    </row>
    <row r="112" spans="1:6" ht="15.75">
      <c r="A112" s="35"/>
      <c r="B112" s="24" t="s">
        <v>166</v>
      </c>
      <c r="C112" s="21"/>
      <c r="D112" s="15"/>
      <c r="E112" s="5"/>
      <c r="F112" s="4"/>
    </row>
    <row r="113" spans="1:6" ht="31.5">
      <c r="A113" s="35">
        <v>75</v>
      </c>
      <c r="B113" s="22" t="s">
        <v>167</v>
      </c>
      <c r="C113" s="21" t="s">
        <v>13</v>
      </c>
      <c r="D113" s="15">
        <f>80+80+80+80</f>
        <v>320</v>
      </c>
      <c r="E113" s="5"/>
      <c r="F113" s="4" t="s">
        <v>168</v>
      </c>
    </row>
    <row r="114" spans="1:6" ht="15.75">
      <c r="A114" s="35">
        <v>76</v>
      </c>
      <c r="B114" s="22" t="s">
        <v>169</v>
      </c>
      <c r="C114" s="21" t="s">
        <v>4</v>
      </c>
      <c r="D114" s="15">
        <f>32+32+32+32</f>
        <v>128</v>
      </c>
      <c r="E114" s="5"/>
      <c r="F114" s="4" t="s">
        <v>170</v>
      </c>
    </row>
    <row r="115" spans="1:6" ht="15.75">
      <c r="A115" s="35"/>
      <c r="B115" s="22" t="s">
        <v>29</v>
      </c>
      <c r="C115" s="21"/>
      <c r="D115" s="15"/>
      <c r="E115" s="5"/>
      <c r="F115" s="4"/>
    </row>
    <row r="116" spans="1:6" ht="30">
      <c r="A116" s="35">
        <v>77</v>
      </c>
      <c r="B116" s="22" t="s">
        <v>172</v>
      </c>
      <c r="C116" s="21" t="s">
        <v>171</v>
      </c>
      <c r="D116" s="15">
        <v>1</v>
      </c>
      <c r="E116" s="5"/>
      <c r="F116" s="4"/>
    </row>
    <row r="117" spans="1:6" ht="19.5" customHeight="1">
      <c r="A117" s="41"/>
      <c r="B117" s="64" t="s">
        <v>206</v>
      </c>
      <c r="C117" s="42"/>
      <c r="D117" s="43"/>
      <c r="E117" s="44"/>
      <c r="F117" s="45"/>
    </row>
    <row r="118" spans="1:6" ht="20.25" customHeight="1">
      <c r="A118" s="35"/>
      <c r="B118" s="24" t="s">
        <v>173</v>
      </c>
      <c r="C118" s="21"/>
      <c r="D118" s="15"/>
      <c r="E118" s="5"/>
      <c r="F118" s="47"/>
    </row>
    <row r="119" spans="1:6" ht="62.25" customHeight="1">
      <c r="A119" s="35">
        <v>78</v>
      </c>
      <c r="B119" s="22" t="s">
        <v>174</v>
      </c>
      <c r="C119" s="21" t="s">
        <v>175</v>
      </c>
      <c r="D119" s="15">
        <f>44.3+464.6</f>
        <v>508.90000000000003</v>
      </c>
      <c r="E119" s="5"/>
      <c r="F119" s="47" t="s">
        <v>176</v>
      </c>
    </row>
    <row r="120" spans="1:6" ht="62.25" customHeight="1">
      <c r="A120" s="35">
        <v>79</v>
      </c>
      <c r="B120" s="22" t="s">
        <v>177</v>
      </c>
      <c r="C120" s="21" t="s">
        <v>175</v>
      </c>
      <c r="D120" s="15">
        <v>464.6</v>
      </c>
      <c r="E120" s="5"/>
      <c r="F120" s="47" t="s">
        <v>178</v>
      </c>
    </row>
    <row r="121" spans="1:6" ht="30">
      <c r="A121" s="35">
        <v>80</v>
      </c>
      <c r="B121" s="22" t="s">
        <v>179</v>
      </c>
      <c r="C121" s="21" t="s">
        <v>175</v>
      </c>
      <c r="D121" s="15">
        <v>13.3</v>
      </c>
      <c r="E121" s="5"/>
      <c r="F121" s="47"/>
    </row>
    <row r="122" spans="1:6" ht="45">
      <c r="A122" s="35">
        <v>81</v>
      </c>
      <c r="B122" s="22" t="s">
        <v>180</v>
      </c>
      <c r="C122" s="21" t="s">
        <v>175</v>
      </c>
      <c r="D122" s="15">
        <v>947.4</v>
      </c>
      <c r="E122" s="5"/>
      <c r="F122" s="47"/>
    </row>
    <row r="123" spans="1:6" ht="31.5">
      <c r="A123" s="35">
        <v>82</v>
      </c>
      <c r="B123" s="22" t="s">
        <v>181</v>
      </c>
      <c r="C123" s="21" t="s">
        <v>182</v>
      </c>
      <c r="D123" s="15">
        <v>45.674999999999997</v>
      </c>
      <c r="E123" s="5"/>
      <c r="F123" s="47" t="s">
        <v>183</v>
      </c>
    </row>
    <row r="124" spans="1:6" ht="15.75">
      <c r="A124" s="35"/>
      <c r="B124" s="24" t="s">
        <v>14</v>
      </c>
      <c r="C124" s="21"/>
      <c r="D124" s="15"/>
      <c r="E124" s="5"/>
      <c r="F124" s="47"/>
    </row>
    <row r="125" spans="1:6" ht="18.75" customHeight="1">
      <c r="A125" s="35">
        <v>83</v>
      </c>
      <c r="B125" s="22" t="s">
        <v>184</v>
      </c>
      <c r="C125" s="21" t="s">
        <v>185</v>
      </c>
      <c r="D125" s="15" t="s">
        <v>186</v>
      </c>
      <c r="E125" s="5"/>
      <c r="F125" s="47"/>
    </row>
    <row r="126" spans="1:6" ht="30.75" customHeight="1">
      <c r="A126" s="35">
        <v>84</v>
      </c>
      <c r="B126" s="22" t="s">
        <v>187</v>
      </c>
      <c r="C126" s="21" t="s">
        <v>13</v>
      </c>
      <c r="D126" s="15">
        <v>88.6</v>
      </c>
      <c r="E126" s="5"/>
      <c r="F126" s="47"/>
    </row>
    <row r="127" spans="1:6" ht="30">
      <c r="A127" s="35">
        <v>85</v>
      </c>
      <c r="B127" s="22" t="s">
        <v>188</v>
      </c>
      <c r="C127" s="21" t="s">
        <v>13</v>
      </c>
      <c r="D127" s="15">
        <v>27.8</v>
      </c>
      <c r="E127" s="5"/>
      <c r="F127" s="47"/>
    </row>
    <row r="128" spans="1:6" ht="30">
      <c r="A128" s="35">
        <v>86</v>
      </c>
      <c r="B128" s="22" t="s">
        <v>189</v>
      </c>
      <c r="C128" s="21" t="s">
        <v>182</v>
      </c>
      <c r="D128" s="15">
        <f>4.94*2.5+3.7212+1.6008</f>
        <v>17.672000000000001</v>
      </c>
      <c r="E128" s="5"/>
      <c r="F128" s="47"/>
    </row>
    <row r="129" spans="1:6" ht="31.5">
      <c r="A129" s="35">
        <v>87</v>
      </c>
      <c r="B129" s="22" t="s">
        <v>190</v>
      </c>
      <c r="C129" s="21" t="s">
        <v>182</v>
      </c>
      <c r="D129" s="15">
        <f>D128</f>
        <v>17.672000000000001</v>
      </c>
      <c r="E129" s="5"/>
      <c r="F129" s="47" t="s">
        <v>191</v>
      </c>
    </row>
    <row r="130" spans="1:6" ht="15.75">
      <c r="A130" s="35"/>
      <c r="B130" s="24" t="s">
        <v>28</v>
      </c>
      <c r="C130" s="21"/>
      <c r="D130" s="15"/>
      <c r="E130" s="5"/>
      <c r="F130" s="47"/>
    </row>
    <row r="131" spans="1:6" ht="30">
      <c r="A131" s="35">
        <v>88</v>
      </c>
      <c r="B131" s="22" t="s">
        <v>192</v>
      </c>
      <c r="C131" s="21" t="s">
        <v>13</v>
      </c>
      <c r="D131" s="15">
        <v>12</v>
      </c>
      <c r="E131" s="5"/>
      <c r="F131" s="47" t="s">
        <v>193</v>
      </c>
    </row>
    <row r="132" spans="1:6" ht="30">
      <c r="A132" s="35">
        <v>89</v>
      </c>
      <c r="B132" s="22" t="s">
        <v>194</v>
      </c>
      <c r="C132" s="21" t="s">
        <v>13</v>
      </c>
      <c r="D132" s="15">
        <v>6</v>
      </c>
      <c r="E132" s="5"/>
      <c r="F132" s="47" t="s">
        <v>195</v>
      </c>
    </row>
    <row r="133" spans="1:6" ht="31.5">
      <c r="A133" s="35">
        <v>90</v>
      </c>
      <c r="B133" s="22" t="s">
        <v>196</v>
      </c>
      <c r="C133" s="21" t="s">
        <v>13</v>
      </c>
      <c r="D133" s="15">
        <v>122</v>
      </c>
      <c r="E133" s="5"/>
      <c r="F133" s="47" t="s">
        <v>197</v>
      </c>
    </row>
    <row r="134" spans="1:6" ht="189">
      <c r="A134" s="35">
        <v>91</v>
      </c>
      <c r="B134" s="22" t="s">
        <v>198</v>
      </c>
      <c r="C134" s="21" t="s">
        <v>185</v>
      </c>
      <c r="D134" s="15" t="s">
        <v>199</v>
      </c>
      <c r="E134" s="5"/>
      <c r="F134" s="47" t="s">
        <v>200</v>
      </c>
    </row>
    <row r="135" spans="1:6" ht="21.75" customHeight="1">
      <c r="A135" s="35">
        <v>92</v>
      </c>
      <c r="B135" s="22" t="s">
        <v>207</v>
      </c>
      <c r="C135" s="21" t="s">
        <v>3</v>
      </c>
      <c r="D135" s="15">
        <v>116.4</v>
      </c>
      <c r="E135" s="5"/>
      <c r="F135" s="47" t="s">
        <v>201</v>
      </c>
    </row>
    <row r="136" spans="1:6" ht="47.25">
      <c r="A136" s="35">
        <v>93</v>
      </c>
      <c r="B136" s="22" t="s">
        <v>208</v>
      </c>
      <c r="C136" s="21" t="s">
        <v>4</v>
      </c>
      <c r="D136" s="15">
        <v>18</v>
      </c>
      <c r="E136" s="5"/>
      <c r="F136" s="47" t="s">
        <v>202</v>
      </c>
    </row>
    <row r="137" spans="1:6" s="46" customFormat="1" ht="63">
      <c r="A137" s="35">
        <v>94</v>
      </c>
      <c r="B137" s="22" t="s">
        <v>209</v>
      </c>
      <c r="C137" s="21" t="s">
        <v>203</v>
      </c>
      <c r="D137" s="15" t="s">
        <v>204</v>
      </c>
      <c r="E137" s="5"/>
      <c r="F137" s="47" t="s">
        <v>205</v>
      </c>
    </row>
    <row r="138" spans="1:6" s="46" customFormat="1" ht="47.25">
      <c r="A138" s="35"/>
      <c r="B138" s="64" t="s">
        <v>211</v>
      </c>
      <c r="C138" s="21"/>
      <c r="D138" s="15"/>
      <c r="E138" s="5"/>
      <c r="F138" s="4"/>
    </row>
    <row r="139" spans="1:6" s="46" customFormat="1" ht="30">
      <c r="A139" s="49"/>
      <c r="B139" s="56" t="s">
        <v>212</v>
      </c>
      <c r="C139" s="50"/>
      <c r="D139" s="51"/>
      <c r="E139" s="52"/>
      <c r="F139" s="47"/>
    </row>
    <row r="140" spans="1:6" ht="15.75">
      <c r="A140" s="49"/>
      <c r="B140" s="57" t="s">
        <v>213</v>
      </c>
      <c r="C140" s="50"/>
      <c r="D140" s="51"/>
      <c r="E140" s="52"/>
      <c r="F140" s="47"/>
    </row>
    <row r="141" spans="1:6" ht="63">
      <c r="A141" s="58">
        <v>95</v>
      </c>
      <c r="B141" s="53" t="s">
        <v>214</v>
      </c>
      <c r="C141" s="50" t="s">
        <v>4</v>
      </c>
      <c r="D141" s="51">
        <f>6+2</f>
        <v>8</v>
      </c>
      <c r="E141" s="52"/>
      <c r="F141" s="47" t="s">
        <v>215</v>
      </c>
    </row>
    <row r="142" spans="1:6" ht="31.5">
      <c r="A142" s="58">
        <v>96</v>
      </c>
      <c r="B142" s="53" t="s">
        <v>216</v>
      </c>
      <c r="C142" s="50" t="s">
        <v>4</v>
      </c>
      <c r="D142" s="51">
        <v>116</v>
      </c>
      <c r="E142" s="54"/>
      <c r="F142" s="54" t="s">
        <v>217</v>
      </c>
    </row>
    <row r="143" spans="1:6" ht="18.75" customHeight="1">
      <c r="A143" s="58">
        <v>97</v>
      </c>
      <c r="B143" s="53" t="s">
        <v>247</v>
      </c>
      <c r="C143" s="50" t="s">
        <v>4</v>
      </c>
      <c r="D143" s="51">
        <v>16</v>
      </c>
      <c r="E143" s="54"/>
      <c r="F143" s="54" t="s">
        <v>233</v>
      </c>
    </row>
    <row r="144" spans="1:6" ht="15.75">
      <c r="A144" s="58"/>
      <c r="B144" s="57" t="s">
        <v>166</v>
      </c>
      <c r="C144" s="50"/>
      <c r="D144" s="51"/>
      <c r="E144" s="54"/>
      <c r="F144" s="54"/>
    </row>
    <row r="145" spans="1:6" ht="31.5">
      <c r="A145" s="58">
        <v>98</v>
      </c>
      <c r="B145" s="53" t="s">
        <v>218</v>
      </c>
      <c r="C145" s="50" t="s">
        <v>4</v>
      </c>
      <c r="D145" s="51">
        <v>16</v>
      </c>
      <c r="E145" s="54"/>
      <c r="F145" s="54" t="s">
        <v>219</v>
      </c>
    </row>
    <row r="146" spans="1:6" ht="126">
      <c r="A146" s="58">
        <v>99</v>
      </c>
      <c r="B146" s="55" t="s">
        <v>220</v>
      </c>
      <c r="C146" s="50" t="s">
        <v>13</v>
      </c>
      <c r="D146" s="51">
        <f>1701+324</f>
        <v>2025</v>
      </c>
      <c r="E146" s="52"/>
      <c r="F146" s="47" t="s">
        <v>221</v>
      </c>
    </row>
    <row r="147" spans="1:6" ht="204.75">
      <c r="A147" s="49">
        <v>100</v>
      </c>
      <c r="B147" s="53" t="s">
        <v>222</v>
      </c>
      <c r="C147" s="50" t="s">
        <v>13</v>
      </c>
      <c r="D147" s="51">
        <f>D146</f>
        <v>2025</v>
      </c>
      <c r="E147" s="54"/>
      <c r="F147" s="54" t="s">
        <v>223</v>
      </c>
    </row>
    <row r="148" spans="1:6" ht="30">
      <c r="A148" s="49">
        <v>101</v>
      </c>
      <c r="B148" s="53" t="s">
        <v>224</v>
      </c>
      <c r="C148" s="50" t="s">
        <v>13</v>
      </c>
      <c r="D148" s="51">
        <v>5</v>
      </c>
      <c r="E148" s="54"/>
      <c r="F148" s="54" t="s">
        <v>225</v>
      </c>
    </row>
    <row r="149" spans="1:6" ht="15.75">
      <c r="A149" s="49">
        <v>102</v>
      </c>
      <c r="B149" s="53" t="s">
        <v>226</v>
      </c>
      <c r="C149" s="50" t="s">
        <v>227</v>
      </c>
      <c r="D149" s="51">
        <v>10</v>
      </c>
      <c r="E149" s="54"/>
      <c r="F149" s="54" t="s">
        <v>228</v>
      </c>
    </row>
    <row r="150" spans="1:6" ht="30">
      <c r="A150" s="49"/>
      <c r="B150" s="56" t="s">
        <v>234</v>
      </c>
      <c r="C150" s="50"/>
      <c r="D150" s="51"/>
      <c r="E150" s="52"/>
      <c r="F150" s="47"/>
    </row>
    <row r="151" spans="1:6" ht="15.75">
      <c r="A151" s="49"/>
      <c r="B151" s="57" t="s">
        <v>213</v>
      </c>
      <c r="C151" s="50"/>
      <c r="D151" s="51"/>
      <c r="E151" s="52"/>
      <c r="F151" s="47"/>
    </row>
    <row r="152" spans="1:6" ht="63">
      <c r="A152" s="49">
        <v>103</v>
      </c>
      <c r="B152" s="55" t="s">
        <v>229</v>
      </c>
      <c r="C152" s="50" t="s">
        <v>4</v>
      </c>
      <c r="D152" s="51">
        <f>3+1</f>
        <v>4</v>
      </c>
      <c r="E152" s="52"/>
      <c r="F152" s="47" t="s">
        <v>230</v>
      </c>
    </row>
    <row r="153" spans="1:6" ht="31.5">
      <c r="A153" s="49">
        <v>104</v>
      </c>
      <c r="B153" s="53" t="s">
        <v>216</v>
      </c>
      <c r="C153" s="50" t="s">
        <v>4</v>
      </c>
      <c r="D153" s="51">
        <v>63</v>
      </c>
      <c r="E153" s="54"/>
      <c r="F153" s="54" t="s">
        <v>231</v>
      </c>
    </row>
    <row r="154" spans="1:6" ht="15.75">
      <c r="A154" s="49"/>
      <c r="B154" s="57" t="s">
        <v>166</v>
      </c>
      <c r="C154" s="50"/>
      <c r="D154" s="51"/>
      <c r="E154" s="52"/>
      <c r="F154" s="47"/>
    </row>
    <row r="155" spans="1:6" ht="31.5">
      <c r="A155" s="49">
        <v>105</v>
      </c>
      <c r="B155" s="53" t="s">
        <v>218</v>
      </c>
      <c r="C155" s="50" t="s">
        <v>4</v>
      </c>
      <c r="D155" s="51">
        <v>2</v>
      </c>
      <c r="E155" s="54"/>
      <c r="F155" s="54" t="s">
        <v>232</v>
      </c>
    </row>
    <row r="156" spans="1:6" ht="189">
      <c r="A156" s="49">
        <v>106</v>
      </c>
      <c r="B156" s="55" t="s">
        <v>220</v>
      </c>
      <c r="C156" s="50" t="s">
        <v>13</v>
      </c>
      <c r="D156" s="51">
        <f>1671+60+76+310</f>
        <v>2117</v>
      </c>
      <c r="E156" s="52"/>
      <c r="F156" s="47" t="s">
        <v>235</v>
      </c>
    </row>
    <row r="157" spans="1:6" ht="189">
      <c r="A157" s="49">
        <v>107</v>
      </c>
      <c r="B157" s="53" t="s">
        <v>222</v>
      </c>
      <c r="C157" s="50" t="s">
        <v>13</v>
      </c>
      <c r="D157" s="51">
        <f>D156</f>
        <v>2117</v>
      </c>
      <c r="E157" s="52"/>
      <c r="F157" s="47" t="s">
        <v>236</v>
      </c>
    </row>
    <row r="158" spans="1:6" ht="30">
      <c r="A158" s="49">
        <v>108</v>
      </c>
      <c r="B158" s="53" t="s">
        <v>224</v>
      </c>
      <c r="C158" s="50" t="s">
        <v>13</v>
      </c>
      <c r="D158" s="51">
        <v>5</v>
      </c>
      <c r="E158" s="54"/>
      <c r="F158" s="54" t="s">
        <v>225</v>
      </c>
    </row>
    <row r="159" spans="1:6" ht="19.5" customHeight="1">
      <c r="A159" s="49">
        <v>109</v>
      </c>
      <c r="B159" s="53" t="s">
        <v>226</v>
      </c>
      <c r="C159" s="50" t="s">
        <v>227</v>
      </c>
      <c r="D159" s="51">
        <v>10</v>
      </c>
      <c r="E159" s="54"/>
      <c r="F159" s="54" t="s">
        <v>228</v>
      </c>
    </row>
    <row r="160" spans="1:6" ht="30">
      <c r="A160" s="49">
        <v>110</v>
      </c>
      <c r="B160" s="53" t="s">
        <v>237</v>
      </c>
      <c r="C160" s="50" t="s">
        <v>4</v>
      </c>
      <c r="D160" s="51">
        <v>10</v>
      </c>
      <c r="E160" s="54"/>
      <c r="F160" s="59" t="s">
        <v>238</v>
      </c>
    </row>
    <row r="161" spans="1:6" ht="15.75">
      <c r="A161" s="60" t="s">
        <v>245</v>
      </c>
      <c r="B161" s="61" t="s">
        <v>239</v>
      </c>
      <c r="C161" s="62" t="s">
        <v>4</v>
      </c>
      <c r="D161" s="62" t="s">
        <v>240</v>
      </c>
      <c r="E161" s="59"/>
      <c r="F161" s="59" t="s">
        <v>241</v>
      </c>
    </row>
    <row r="162" spans="1:6" ht="20.25" customHeight="1">
      <c r="A162" s="60" t="s">
        <v>246</v>
      </c>
      <c r="B162" s="63" t="s">
        <v>242</v>
      </c>
      <c r="C162" s="62" t="s">
        <v>4</v>
      </c>
      <c r="D162" s="62" t="s">
        <v>243</v>
      </c>
      <c r="E162" s="59"/>
      <c r="F162" s="59" t="s">
        <v>244</v>
      </c>
    </row>
    <row r="165" spans="1:6" ht="93.75" customHeight="1">
      <c r="B165" s="71" t="s">
        <v>248</v>
      </c>
      <c r="C165" s="71"/>
      <c r="D165" s="71"/>
      <c r="E165" s="71"/>
      <c r="F165" s="71"/>
    </row>
    <row r="166" spans="1:6">
      <c r="A166" s="91"/>
      <c r="B166" s="92"/>
      <c r="C166" s="92"/>
    </row>
    <row r="167" spans="1:6" ht="15.75">
      <c r="A167" s="92"/>
      <c r="B167" s="93"/>
      <c r="C167" s="94"/>
      <c r="D167" s="65"/>
      <c r="F167" s="66"/>
    </row>
    <row r="168" spans="1:6" ht="15.75">
      <c r="A168" s="92"/>
      <c r="B168" s="95" t="s">
        <v>249</v>
      </c>
      <c r="C168" s="92"/>
    </row>
    <row r="169" spans="1:6" ht="15.75">
      <c r="A169" s="95"/>
      <c r="B169" s="95"/>
      <c r="C169" s="96"/>
      <c r="D169" s="68"/>
      <c r="E169" s="68"/>
      <c r="F169" s="69"/>
    </row>
    <row r="170" spans="1:6" ht="15.75">
      <c r="A170" s="92"/>
      <c r="B170" s="97" t="s">
        <v>250</v>
      </c>
      <c r="C170" s="92"/>
      <c r="E170" s="70" t="s">
        <v>251</v>
      </c>
    </row>
    <row r="171" spans="1:6" ht="31.5">
      <c r="A171" s="92"/>
      <c r="B171" s="97" t="s">
        <v>252</v>
      </c>
      <c r="C171" s="92"/>
      <c r="E171" s="68" t="s">
        <v>253</v>
      </c>
      <c r="F171" s="69"/>
    </row>
    <row r="172" spans="1:6" ht="15.75">
      <c r="A172" s="92"/>
      <c r="B172" s="95" t="s">
        <v>259</v>
      </c>
      <c r="C172" s="92"/>
      <c r="F172" s="69"/>
    </row>
    <row r="173" spans="1:6" ht="15.75">
      <c r="A173" s="95"/>
      <c r="B173" s="95"/>
      <c r="C173" s="96"/>
      <c r="D173" s="68"/>
      <c r="E173" s="68"/>
      <c r="F173" s="69"/>
    </row>
    <row r="174" spans="1:6" ht="15.75">
      <c r="A174" s="92"/>
      <c r="B174" s="95" t="s">
        <v>254</v>
      </c>
      <c r="C174" s="92"/>
      <c r="F174" s="69"/>
    </row>
    <row r="175" spans="1:6" ht="15.75">
      <c r="A175" s="92"/>
      <c r="B175" s="97" t="s">
        <v>255</v>
      </c>
      <c r="C175" s="92"/>
      <c r="F175" s="69"/>
    </row>
    <row r="176" spans="1:6" ht="15.75">
      <c r="A176" s="98"/>
      <c r="B176" s="97" t="s">
        <v>256</v>
      </c>
      <c r="C176" s="92"/>
      <c r="E176" s="70" t="s">
        <v>257</v>
      </c>
      <c r="F176" s="69"/>
    </row>
    <row r="177" spans="1:6" ht="31.5">
      <c r="A177" s="92"/>
      <c r="B177" s="95" t="s">
        <v>259</v>
      </c>
      <c r="C177" s="92"/>
      <c r="E177" s="68" t="s">
        <v>258</v>
      </c>
      <c r="F177" s="69"/>
    </row>
    <row r="178" spans="1:6" ht="15.75">
      <c r="A178" s="67"/>
      <c r="B178" s="67"/>
      <c r="C178" s="68"/>
      <c r="D178" s="68"/>
      <c r="E178" s="68"/>
      <c r="F178" s="69"/>
    </row>
  </sheetData>
  <mergeCells count="14">
    <mergeCell ref="A9:F10"/>
    <mergeCell ref="A99:A101"/>
    <mergeCell ref="B99:B101"/>
    <mergeCell ref="C99:C101"/>
    <mergeCell ref="D99:D101"/>
    <mergeCell ref="E99:E101"/>
    <mergeCell ref="F99:F101"/>
    <mergeCell ref="B165:F165"/>
    <mergeCell ref="F103:F105"/>
    <mergeCell ref="A103:A105"/>
    <mergeCell ref="B103:B105"/>
    <mergeCell ref="C103:C105"/>
    <mergeCell ref="D103:D105"/>
    <mergeCell ref="E103:E105"/>
  </mergeCells>
  <phoneticPr fontId="5" type="noConversion"/>
  <pageMargins left="0.82677165354330717" right="0.23622047244094491" top="0.35433070866141736" bottom="0.35433070866141736" header="0.31496062992125984" footer="0.31496062992125984"/>
  <pageSetup paperSize="9" scale="5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</dc:creator>
  <cp:lastModifiedBy>Козлова Светлана Викторовна</cp:lastModifiedBy>
  <cp:lastPrinted>2025-03-25T11:02:39Z</cp:lastPrinted>
  <dcterms:created xsi:type="dcterms:W3CDTF">2024-06-12T10:07:10Z</dcterms:created>
  <dcterms:modified xsi:type="dcterms:W3CDTF">2025-07-11T13:29:52Z</dcterms:modified>
</cp:coreProperties>
</file>