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расчет пути для Андрея_04.04\"/>
    </mc:Choice>
  </mc:AlternateContent>
  <xr:revisionPtr revIDLastSave="0" documentId="13_ncr:1_{C0B582E4-42B5-440B-BD61-FA435DBC2AC7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на 1 км и 1 стр" sheetId="1" r:id="rId1"/>
  </sheets>
  <definedNames>
    <definedName name="_xlnm._FilterDatabase" localSheetId="0" hidden="1">'на 1 км и 1 стр'!$B$3:$L$70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5" i="1" l="1"/>
  <c r="E32" i="1"/>
  <c r="I69" i="1" l="1"/>
  <c r="G69" i="1"/>
  <c r="J69" i="1" s="1"/>
  <c r="I68" i="1"/>
  <c r="G68" i="1"/>
  <c r="J68" i="1" s="1"/>
  <c r="I67" i="1"/>
  <c r="G67" i="1"/>
  <c r="I66" i="1"/>
  <c r="G66" i="1"/>
  <c r="I65" i="1"/>
  <c r="G65" i="1"/>
  <c r="I64" i="1"/>
  <c r="G64" i="1"/>
  <c r="J64" i="1" s="1"/>
  <c r="I63" i="1"/>
  <c r="G63" i="1"/>
  <c r="I62" i="1"/>
  <c r="G62" i="1"/>
  <c r="I61" i="1"/>
  <c r="G61" i="1"/>
  <c r="I60" i="1"/>
  <c r="G60" i="1"/>
  <c r="J60" i="1" s="1"/>
  <c r="I59" i="1"/>
  <c r="G59" i="1"/>
  <c r="I58" i="1"/>
  <c r="G58" i="1"/>
  <c r="J58" i="1" s="1"/>
  <c r="I57" i="1"/>
  <c r="G57" i="1"/>
  <c r="I56" i="1"/>
  <c r="G56" i="1"/>
  <c r="I55" i="1"/>
  <c r="G55" i="1"/>
  <c r="I54" i="1"/>
  <c r="G54" i="1"/>
  <c r="J54" i="1" s="1"/>
  <c r="I53" i="1"/>
  <c r="G53" i="1"/>
  <c r="I52" i="1"/>
  <c r="G52" i="1"/>
  <c r="I51" i="1"/>
  <c r="G51" i="1"/>
  <c r="I50" i="1"/>
  <c r="G50" i="1"/>
  <c r="J50" i="1" s="1"/>
  <c r="I49" i="1"/>
  <c r="G49" i="1"/>
  <c r="I48" i="1"/>
  <c r="G48" i="1"/>
  <c r="I47" i="1"/>
  <c r="G47" i="1"/>
  <c r="I46" i="1"/>
  <c r="G46" i="1"/>
  <c r="I45" i="1"/>
  <c r="G45" i="1"/>
  <c r="I44" i="1"/>
  <c r="G44" i="1"/>
  <c r="I43" i="1"/>
  <c r="G43" i="1"/>
  <c r="I42" i="1"/>
  <c r="G42" i="1"/>
  <c r="J42" i="1" s="1"/>
  <c r="I41" i="1"/>
  <c r="G41" i="1"/>
  <c r="J41" i="1" s="1"/>
  <c r="I40" i="1"/>
  <c r="G40" i="1"/>
  <c r="J40" i="1" s="1"/>
  <c r="I39" i="1"/>
  <c r="G39" i="1"/>
  <c r="J39" i="1" s="1"/>
  <c r="I38" i="1"/>
  <c r="G38" i="1"/>
  <c r="I36" i="1"/>
  <c r="G36" i="1"/>
  <c r="I35" i="1"/>
  <c r="G35" i="1"/>
  <c r="I34" i="1"/>
  <c r="G34" i="1"/>
  <c r="I33" i="1"/>
  <c r="G33" i="1"/>
  <c r="J33" i="1" s="1"/>
  <c r="I32" i="1"/>
  <c r="I31" i="1"/>
  <c r="G31" i="1"/>
  <c r="I30" i="1"/>
  <c r="G30" i="1"/>
  <c r="I29" i="1"/>
  <c r="G29" i="1"/>
  <c r="I28" i="1"/>
  <c r="G28" i="1"/>
  <c r="I27" i="1"/>
  <c r="G27" i="1"/>
  <c r="I26" i="1"/>
  <c r="G26" i="1"/>
  <c r="I25" i="1"/>
  <c r="G25" i="1"/>
  <c r="I24" i="1"/>
  <c r="G24" i="1"/>
  <c r="I23" i="1"/>
  <c r="G23" i="1"/>
  <c r="I22" i="1"/>
  <c r="G22" i="1"/>
  <c r="J22" i="1" s="1"/>
  <c r="I21" i="1"/>
  <c r="G21" i="1"/>
  <c r="I20" i="1"/>
  <c r="G20" i="1"/>
  <c r="I19" i="1"/>
  <c r="G19" i="1"/>
  <c r="I18" i="1"/>
  <c r="G18" i="1"/>
  <c r="I17" i="1"/>
  <c r="G17" i="1"/>
  <c r="I16" i="1"/>
  <c r="G16" i="1"/>
  <c r="I15" i="1"/>
  <c r="G15" i="1"/>
  <c r="I14" i="1"/>
  <c r="G14" i="1"/>
  <c r="I13" i="1"/>
  <c r="G13" i="1"/>
  <c r="I12" i="1"/>
  <c r="G12" i="1"/>
  <c r="J12" i="1" s="1"/>
  <c r="I11" i="1"/>
  <c r="G11" i="1"/>
  <c r="I10" i="1"/>
  <c r="G10" i="1"/>
  <c r="I9" i="1"/>
  <c r="G9" i="1"/>
  <c r="J45" i="1" l="1"/>
  <c r="J11" i="1"/>
  <c r="J17" i="1"/>
  <c r="J36" i="1"/>
  <c r="J49" i="1"/>
  <c r="J55" i="1"/>
  <c r="J61" i="1"/>
  <c r="J15" i="1"/>
  <c r="J67" i="1"/>
  <c r="J18" i="1"/>
  <c r="J26" i="1"/>
  <c r="J63" i="1"/>
  <c r="J19" i="1"/>
  <c r="J62" i="1"/>
  <c r="J66" i="1"/>
  <c r="J48" i="1"/>
  <c r="J24" i="1"/>
  <c r="J43" i="1"/>
  <c r="J44" i="1"/>
  <c r="J56" i="1"/>
  <c r="G32" i="1"/>
  <c r="G8" i="1" s="1"/>
  <c r="J51" i="1"/>
  <c r="J16" i="1"/>
  <c r="J52" i="1"/>
  <c r="J34" i="1"/>
  <c r="J38" i="1"/>
  <c r="G37" i="1"/>
  <c r="J25" i="1"/>
  <c r="J23" i="1"/>
  <c r="J29" i="1"/>
  <c r="J59" i="1"/>
  <c r="J65" i="1"/>
  <c r="I8" i="1"/>
  <c r="J13" i="1"/>
  <c r="J20" i="1"/>
  <c r="J27" i="1"/>
  <c r="J46" i="1"/>
  <c r="J9" i="1"/>
  <c r="J35" i="1"/>
  <c r="J53" i="1"/>
  <c r="I37" i="1"/>
  <c r="J10" i="1"/>
  <c r="J14" i="1"/>
  <c r="J21" i="1"/>
  <c r="J28" i="1"/>
  <c r="J47" i="1"/>
  <c r="J57" i="1"/>
  <c r="J31" i="1"/>
  <c r="J30" i="1"/>
  <c r="J32" i="1" l="1"/>
  <c r="J8" i="1" s="1"/>
  <c r="G70" i="1"/>
  <c r="J37" i="1"/>
  <c r="I70" i="1"/>
  <c r="J70" i="1" l="1"/>
  <c r="J71" i="1" s="1"/>
</calcChain>
</file>

<file path=xl/sharedStrings.xml><?xml version="1.0" encoding="utf-8"?>
<sst xmlns="http://schemas.openxmlformats.org/spreadsheetml/2006/main" count="184" uniqueCount="115">
  <si>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</si>
  <si>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</si>
  <si>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</si>
  <si>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</si>
  <si>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</si>
  <si>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</si>
  <si>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</si>
  <si>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</si>
  <si>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</si>
  <si>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</si>
  <si>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без НДС</t>
  </si>
  <si>
    <t>Очистка поверхностей шпалы путей и межпутья от мусора, грунта и пр. до подошвы шпалы</t>
  </si>
  <si>
    <t>м3</t>
  </si>
  <si>
    <t>Демонтаж рельсошпальной решётки с эпюрой шпал 1600 шт/км</t>
  </si>
  <si>
    <t>м</t>
  </si>
  <si>
    <t>Выемка грунта (загрезнённого балласта) под основание пути (hслоя=0.1м)</t>
  </si>
  <si>
    <t>Уплотнение основания выемки вибротрамбовками</t>
  </si>
  <si>
    <t>м2</t>
  </si>
  <si>
    <t xml:space="preserve">Устройство балластного основания из щебня h=0,1 м </t>
  </si>
  <si>
    <t>Щебень гранитный фр. 20-40</t>
  </si>
  <si>
    <t xml:space="preserve">Укладка шпал железобетонных </t>
  </si>
  <si>
    <t>шт.</t>
  </si>
  <si>
    <t>Шпала ж.б Ш-1</t>
  </si>
  <si>
    <t>Подкладка КБ-65</t>
  </si>
  <si>
    <t>Прокладка подрельсовая Р65 ЦП</t>
  </si>
  <si>
    <t>Прокладка нашпальная Р65 ЦП-328</t>
  </si>
  <si>
    <t>Болт закладной в сборе</t>
  </si>
  <si>
    <t>Болт клемный в сборе</t>
  </si>
  <si>
    <t xml:space="preserve">Укладка и скрепление рельс по 12,5м </t>
  </si>
  <si>
    <t>Рельс Р65</t>
  </si>
  <si>
    <t>Резка рельс при стыковке с сущ. путями</t>
  </si>
  <si>
    <t>Монтаж стыковочных накладок Р-65 (6-ти отверстных)</t>
  </si>
  <si>
    <t>к-т</t>
  </si>
  <si>
    <t>Накладка Р-65</t>
  </si>
  <si>
    <t>шт</t>
  </si>
  <si>
    <t>Накладка Р-65/50 (переходная)</t>
  </si>
  <si>
    <t>Болт стыковой в сборе</t>
  </si>
  <si>
    <t>Балластировка путей</t>
  </si>
  <si>
    <t>Выправка пути</t>
  </si>
  <si>
    <t>Рихтовка пути</t>
  </si>
  <si>
    <t>Погрузка  и перевозка до 2 х км. загрезнённого щебня,  грунта и мусора в самосвалы механизированным способом</t>
  </si>
  <si>
    <t>т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</si>
  <si>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</si>
  <si>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</si>
  <si>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Очистка поверхностей шпалы и бруса стр.перевода  и межпутья от мусора, грунта и пр. до подошвы шпалы</t>
  </si>
  <si>
    <t>Разборка и демонтаж стр.перевода</t>
  </si>
  <si>
    <t>Выемка грунта (загрезнённого балласта) под основание стр.перевода (hслоя=0.1м)</t>
  </si>
  <si>
    <t>Щебень гранитный фр. 20/40</t>
  </si>
  <si>
    <t>Монтаж брусьев железобетонных</t>
  </si>
  <si>
    <t>Брусья бетонные</t>
  </si>
  <si>
    <t>компл.</t>
  </si>
  <si>
    <t>Сборка и монтаж стрелочного перевода</t>
  </si>
  <si>
    <t>Стрелочный перевод тип Р65 марка 1/9 проект 2769.00.000, правый</t>
  </si>
  <si>
    <t>Монтаж брусьев деревянных под переводные механизмы</t>
  </si>
  <si>
    <t xml:space="preserve">Брусья деревянные L-5.25м. </t>
  </si>
  <si>
    <t>Монтаж переводного механизма (флюгарки)</t>
  </si>
  <si>
    <t>Переводной механизм ручной (флюгарка)</t>
  </si>
  <si>
    <t xml:space="preserve">Запорная закладка с проушинами </t>
  </si>
  <si>
    <t>Закладка стрелочная</t>
  </si>
  <si>
    <t>Лак битумный БТ-577 (Кузбасслак)</t>
  </si>
  <si>
    <t>л</t>
  </si>
  <si>
    <t>Эмаль ПФ-115 белая</t>
  </si>
  <si>
    <t>кг</t>
  </si>
  <si>
    <t>Эмаль ПФ-115 черная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</si>
  <si>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</si>
  <si>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</si>
  <si>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</si>
  <si>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</si>
  <si>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</si>
  <si>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</si>
  <si>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Устройство путей 1 км</t>
  </si>
  <si>
    <t>Замена СП 1/9 - 1 комлект</t>
  </si>
  <si>
    <t>шпалы-дерево или ж/б?</t>
  </si>
  <si>
    <t>вынули щебень,а куда потом его? Погрузка,перевозка,разгрузка или утилизация?</t>
  </si>
  <si>
    <t>вопросы СДО</t>
  </si>
  <si>
    <t>ответ</t>
  </si>
  <si>
    <t>расценка-измеритель в метрах реза, сколько?</t>
  </si>
  <si>
    <t>расценка-измеритель в штуках. К-т это шт имеется в виду? Сверление отверстий в рельсах не требуется? Если да, то количество отверстий сколько?</t>
  </si>
  <si>
    <t>расценка-измеритель комплект, сколько? На дер брусьях? Тип 1/11 или 1/9?</t>
  </si>
  <si>
    <t>измеритель расценки-комплект</t>
  </si>
  <si>
    <t>монтаж без укладки разделительного слоя? (разд слой- есть геотекстиль или пенополистирол)</t>
  </si>
  <si>
    <t>шпалы дерево или ж/б? погрузка вручную?</t>
  </si>
  <si>
    <t>ж/б</t>
  </si>
  <si>
    <t>в п. 26</t>
  </si>
  <si>
    <t>да шт резка 6 отверстий на комплект</t>
  </si>
  <si>
    <t>там в перемешку будет но в основном дерево считаем</t>
  </si>
  <si>
    <t>тип 1/9 на деревянном брусе</t>
  </si>
  <si>
    <t>п. 58</t>
  </si>
  <si>
    <t>да, комплект</t>
  </si>
  <si>
    <t>без</t>
  </si>
  <si>
    <t>0,15м</t>
  </si>
  <si>
    <t>в м3?</t>
  </si>
  <si>
    <t>вопросы СДО/2</t>
  </si>
  <si>
    <t>на 1 шт?</t>
  </si>
  <si>
    <r>
      <t xml:space="preserve">если это </t>
    </r>
    <r>
      <rPr>
        <b/>
        <u/>
        <sz val="11"/>
        <color rgb="FFFF0000"/>
        <rFont val="Calibri"/>
        <family val="2"/>
        <charset val="204"/>
        <scheme val="minor"/>
      </rPr>
      <t>междупутье</t>
    </r>
    <r>
      <rPr>
        <sz val="11"/>
        <color theme="1"/>
        <rFont val="Calibri"/>
        <family val="2"/>
        <charset val="204"/>
        <scheme val="minor"/>
      </rPr>
      <t xml:space="preserve">, то смогу применить </t>
    </r>
    <r>
      <rPr>
        <b/>
        <u/>
        <sz val="11"/>
        <color rgb="FFFF0000"/>
        <rFont val="Calibri"/>
        <family val="2"/>
        <charset val="204"/>
        <scheme val="minor"/>
      </rPr>
      <t>отдельную</t>
    </r>
    <r>
      <rPr>
        <sz val="11"/>
        <color theme="1"/>
        <rFont val="Calibri"/>
        <family val="2"/>
        <charset val="204"/>
        <scheme val="minor"/>
      </rPr>
      <t xml:space="preserve"> расценку, если нет-то выправка+рихтовка идут в одной расценке</t>
    </r>
  </si>
  <si>
    <t>по нормативу расход щебня - 1,17, а не 1,26.Итого- 567,6м3</t>
  </si>
  <si>
    <t>по нормативу расход щебня - 1,17, а не 1,26.Итого- 56,76м3</t>
  </si>
  <si>
    <r>
      <t>расценка-измеритель комплект, сколько?</t>
    </r>
    <r>
      <rPr>
        <sz val="11"/>
        <color rgb="FFFF0000"/>
        <rFont val="Calibri"/>
        <family val="2"/>
        <charset val="204"/>
        <scheme val="minor"/>
      </rPr>
      <t>Разборка поэлементно в пути или на базе?</t>
    </r>
  </si>
  <si>
    <t>У нас в пределах станции или требуется транспортировка материалов? Тогда - расстояние от базы</t>
  </si>
  <si>
    <t>в пути</t>
  </si>
  <si>
    <t>на базе</t>
  </si>
  <si>
    <t>я правильно поняла-1 к-т это 64 шт? у меня работа входит в расценку по сборке стр.перевода, а материалом там идут брусья, так вот их всего 1 комплект (равный 64 шт)?</t>
  </si>
  <si>
    <r>
      <t>???какой тип бруса, объем=</t>
    </r>
    <r>
      <rPr>
        <sz val="11"/>
        <color rgb="FFFF0000"/>
        <rFont val="Calibri"/>
        <family val="2"/>
        <charset val="204"/>
        <scheme val="minor"/>
      </rPr>
      <t>0,16(?)*0,25(?)</t>
    </r>
    <r>
      <rPr>
        <sz val="11"/>
        <color theme="1"/>
        <rFont val="Calibri"/>
        <family val="2"/>
        <charset val="204"/>
        <scheme val="minor"/>
      </rPr>
      <t>*5,25длина*2шт, измеритель расценки в м3</t>
    </r>
  </si>
  <si>
    <t xml:space="preserve">вес флюгарки? </t>
  </si>
  <si>
    <t>цена?</t>
  </si>
  <si>
    <t>что красим? В м2?</t>
  </si>
  <si>
    <t>0,15-на 1 шт?</t>
  </si>
  <si>
    <t>12+12=24 штнакладок, соответственно, монтажа столько же…или как?</t>
  </si>
  <si>
    <t>расход 1,17, итого - 19,89м3</t>
  </si>
  <si>
    <t>расход 1,17, а не 1,26, итого - 1,99м3</t>
  </si>
  <si>
    <t>с НДС</t>
  </si>
  <si>
    <r>
      <t xml:space="preserve">измеритель в метрах пути, итого - 31/2=15,5? Или 31 (см рихтовку) -это 31 м пути? </t>
    </r>
    <r>
      <rPr>
        <sz val="11"/>
        <color rgb="FFFF0000"/>
        <rFont val="Calibri"/>
        <family val="2"/>
        <charset val="204"/>
        <scheme val="minor"/>
      </rPr>
      <t>ИЛИ если это междупутье(???), то смогу применить отдельную расценку, если нет-то выправка+рихтовка идут в одной расценке</t>
    </r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</si>
  <si>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</t>
  </si>
  <si>
    <t>Возможно ли применение???? :</t>
  </si>
  <si>
    <t>толщина, в м3?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</si>
</sst>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_-* #,##0.0_-;\-* #,##0.0_-;_-* &quot;-&quot;??_-;_-@_-"/>
    <numFmt numFmtId="166" formatCode="_-* #,##0_-;\-* #,##0_-;_-* &quot;-&quot;??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6" fontId="2" fillId="0" borderId="1" xfId="2" applyNumberFormat="1" applyFont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4" fontId="2" fillId="3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5" applyNumberFormat="1" applyFont="1" applyFill="1" applyBorder="1" applyAlignment="1">
      <alignment horizontal="center" vertical="center" wrapText="1"/>
    </xf>
    <xf numFmtId="4" fontId="4" fillId="0" borderId="1" xfId="5" applyNumberFormat="1" applyFont="1" applyFill="1" applyBorder="1" applyAlignment="1">
      <alignment horizontal="center" vertical="center" wrapText="1"/>
    </xf>
    <xf numFmtId="0" fontId="0" fillId="0" borderId="1" xfId="0" applyBorder="1"/>
    <xf numFmtId="4" fontId="6" fillId="0" borderId="1" xfId="0" applyNumberFormat="1" applyFont="1" applyBorder="1" applyAlignment="1">
      <alignment horizontal="center" vertical="center"/>
    </xf>
    <xf numFmtId="0" fontId="4" fillId="4" borderId="1" xfId="3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2" borderId="1" xfId="3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7" fillId="2" borderId="1" xfId="3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vertical="center" wrapText="1"/>
    </xf>
    <xf numFmtId="0" fontId="8" fillId="0" borderId="1" xfId="0" applyFont="1" applyBorder="1" applyAlignment="1">
      <alignment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0" xfId="0" applyFill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1" xfId="3" applyFont="1" applyFill="1" applyBorder="1" applyAlignment="1">
      <alignment vertical="center" wrapText="1"/>
    </xf>
    <xf numFmtId="0" fontId="4" fillId="5" borderId="1" xfId="3" applyFont="1" applyFill="1" applyBorder="1" applyAlignment="1">
      <alignment vertical="center" wrapText="1"/>
    </xf>
    <xf numFmtId="4" fontId="4" fillId="2" borderId="3" xfId="1" applyNumberFormat="1" applyFont="1" applyFill="1" applyBorder="1" applyAlignment="1">
      <alignment horizontal="center" vertical="center" wrapText="1"/>
    </xf>
    <xf numFmtId="0" fontId="4" fillId="6" borderId="1" xfId="3" applyFont="1" applyFill="1" applyBorder="1" applyAlignment="1">
      <alignment vertical="center" wrapText="1"/>
    </xf>
    <xf numFmtId="0" fontId="0" fillId="6" borderId="1" xfId="0" applyFill="1" applyBorder="1" applyAlignment="1">
      <alignment wrapText="1"/>
    </xf>
    <xf numFmtId="0" fontId="4" fillId="6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4" fontId="4" fillId="6" borderId="1" xfId="1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6" fillId="6" borderId="0" xfId="0" applyFont="1" applyFill="1"/>
    <xf numFmtId="0" fontId="6" fillId="6" borderId="2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4" fillId="6" borderId="1" xfId="4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4" fontId="4" fillId="6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10" fillId="6" borderId="0" xfId="0" applyFont="1" applyFill="1"/>
  </cellXfs>
  <cellStyles count="6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4" xr:uid="{00000000-0005-0000-0000-000003000000}"/>
    <cellStyle name="Финансовый" xfId="1" builtinId="3"/>
    <cellStyle name="Финансовый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19</xdr:row>
      <xdr:rowOff>148167</xdr:rowOff>
    </xdr:from>
    <xdr:to>
      <xdr:col>24</xdr:col>
      <xdr:colOff>183001</xdr:colOff>
      <xdr:row>33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3CAFA9F-9FC3-406B-82B3-12E74529D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94833" y="4730750"/>
          <a:ext cx="6935168" cy="4265083"/>
        </a:xfrm>
        <a:prstGeom prst="rect">
          <a:avLst/>
        </a:prstGeom>
      </xdr:spPr>
    </xdr:pic>
    <xdr:clientData/>
  </xdr:twoCellAnchor>
  <xdr:twoCellAnchor editAs="oneCell">
    <xdr:from>
      <xdr:col>13</xdr:col>
      <xdr:colOff>1</xdr:colOff>
      <xdr:row>38</xdr:row>
      <xdr:rowOff>0</xdr:rowOff>
    </xdr:from>
    <xdr:to>
      <xdr:col>18</xdr:col>
      <xdr:colOff>190500</xdr:colOff>
      <xdr:row>41</xdr:row>
      <xdr:rowOff>65813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FF0CA62-4E35-4EDF-8F9C-CA0F70B06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694834" y="10900833"/>
          <a:ext cx="3259666" cy="1409897"/>
        </a:xfrm>
        <a:prstGeom prst="rect">
          <a:avLst/>
        </a:prstGeom>
      </xdr:spPr>
    </xdr:pic>
    <xdr:clientData/>
  </xdr:twoCellAnchor>
  <xdr:twoCellAnchor editAs="oneCell">
    <xdr:from>
      <xdr:col>18</xdr:col>
      <xdr:colOff>359834</xdr:colOff>
      <xdr:row>37</xdr:row>
      <xdr:rowOff>370417</xdr:rowOff>
    </xdr:from>
    <xdr:to>
      <xdr:col>23</xdr:col>
      <xdr:colOff>444502</xdr:colOff>
      <xdr:row>41</xdr:row>
      <xdr:rowOff>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D14D7CA4-AE45-4BD5-B0BB-BC523ADD2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171334" y="10890250"/>
          <a:ext cx="3153834" cy="1354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X74"/>
  <sheetViews>
    <sheetView tabSelected="1" topLeftCell="A15" zoomScale="90" zoomScaleNormal="90" workbookViewId="0">
      <selection activeCell="C24" sqref="C24"/>
    </sheetView>
  </sheetViews>
  <sheetFormatPr defaultRowHeight="15" x14ac:dyDescent="0.25"/>
  <cols>
    <col min="1" max="1" width="2.5703125" customWidth="1"/>
    <col min="2" max="2" width="9.42578125" customWidth="1"/>
    <col min="3" max="3" width="65.140625" customWidth="1"/>
    <col min="4" max="4" width="9.28515625" customWidth="1"/>
    <col min="5" max="5" width="10.140625" bestFit="1" customWidth="1"/>
    <col min="6" max="6" width="15.140625" customWidth="1"/>
    <col min="7" max="7" width="16" customWidth="1"/>
    <col min="8" max="8" width="16.140625" customWidth="1"/>
    <col min="9" max="10" width="15.42578125" customWidth="1"/>
    <col min="11" max="11" width="43.28515625" customWidth="1"/>
    <col min="12" max="12" width="22.28515625" style="54" customWidth="1"/>
    <col min="13" max="13" width="37" customWidth="1"/>
  </cols>
  <sheetData>
    <row r="3" spans="2:13" ht="15" customHeight="1" x14ac:dyDescent="0.25">
      <c r="B3" s="42" t="s">
        <v>0</v>
      </c>
      <c r="C3" s="43" t="s">
        <v>1</v>
      </c>
      <c r="D3" s="43" t="s">
        <v>2</v>
      </c>
      <c r="E3" s="44" t="s">
        <v>3</v>
      </c>
      <c r="F3" s="45" t="s">
        <v>4</v>
      </c>
      <c r="G3" s="45"/>
      <c r="H3" s="45"/>
      <c r="I3" s="45"/>
      <c r="J3" s="45"/>
      <c r="K3" s="39" t="s">
        <v>74</v>
      </c>
      <c r="L3" s="39" t="s">
        <v>75</v>
      </c>
      <c r="M3" s="39" t="s">
        <v>92</v>
      </c>
    </row>
    <row r="4" spans="2:13" x14ac:dyDescent="0.25">
      <c r="B4" s="42"/>
      <c r="C4" s="43"/>
      <c r="D4" s="43"/>
      <c r="E4" s="44"/>
      <c r="F4" s="45"/>
      <c r="G4" s="45"/>
      <c r="H4" s="45"/>
      <c r="I4" s="45"/>
      <c r="J4" s="45"/>
      <c r="K4" s="40"/>
      <c r="L4" s="40"/>
      <c r="M4" s="40"/>
    </row>
    <row r="5" spans="2:13" ht="15" customHeight="1" x14ac:dyDescent="0.25">
      <c r="B5" s="42"/>
      <c r="C5" s="43"/>
      <c r="D5" s="43"/>
      <c r="E5" s="44"/>
      <c r="F5" s="45" t="s">
        <v>5</v>
      </c>
      <c r="G5" s="45"/>
      <c r="H5" s="45" t="s">
        <v>6</v>
      </c>
      <c r="I5" s="45"/>
      <c r="J5" s="1" t="s">
        <v>7</v>
      </c>
      <c r="K5" s="41"/>
      <c r="L5" s="41"/>
      <c r="M5" s="41"/>
    </row>
    <row r="6" spans="2:13" ht="42.75" x14ac:dyDescent="0.25">
      <c r="B6" s="42"/>
      <c r="C6" s="43"/>
      <c r="D6" s="43"/>
      <c r="E6" s="44"/>
      <c r="F6" s="2" t="s">
        <v>8</v>
      </c>
      <c r="G6" s="2" t="s">
        <v>9</v>
      </c>
      <c r="H6" s="2" t="s">
        <v>8</v>
      </c>
      <c r="I6" s="2" t="s">
        <v>9</v>
      </c>
      <c r="J6" s="2" t="s">
        <v>10</v>
      </c>
      <c r="K6" s="29"/>
      <c r="L6" s="29"/>
      <c r="M6" s="29"/>
    </row>
    <row r="7" spans="2:13" x14ac:dyDescent="0.25">
      <c r="B7" s="3">
        <v>1</v>
      </c>
      <c r="C7" s="4">
        <v>2</v>
      </c>
      <c r="D7" s="4">
        <v>3</v>
      </c>
      <c r="E7" s="5">
        <v>4</v>
      </c>
      <c r="F7" s="6">
        <v>5</v>
      </c>
      <c r="G7" s="6">
        <v>6</v>
      </c>
      <c r="H7" s="6">
        <v>8</v>
      </c>
      <c r="I7" s="6">
        <v>9</v>
      </c>
      <c r="J7" s="6">
        <v>11</v>
      </c>
      <c r="K7" s="29"/>
      <c r="L7" s="29"/>
      <c r="M7" s="29"/>
    </row>
    <row r="8" spans="2:13" x14ac:dyDescent="0.25">
      <c r="B8" s="7" t="s">
        <v>70</v>
      </c>
      <c r="C8" s="7"/>
      <c r="D8" s="7"/>
      <c r="E8" s="7"/>
      <c r="F8" s="7"/>
      <c r="G8" s="8">
        <f>SUM(G9:G36)</f>
        <v>17313507.365000002</v>
      </c>
      <c r="H8" s="8"/>
      <c r="I8" s="8">
        <f>SUM(I9:I36)</f>
        <v>68569915.39199999</v>
      </c>
      <c r="J8" s="8">
        <f>SUM(J9:J36)</f>
        <v>85883422.756999984</v>
      </c>
      <c r="K8" s="29"/>
      <c r="L8" s="29"/>
      <c r="M8" s="29"/>
    </row>
    <row r="9" spans="2:13" ht="30" x14ac:dyDescent="0.25">
      <c r="B9" s="9">
        <v>1</v>
      </c>
      <c r="C9" s="24" t="s">
        <v>11</v>
      </c>
      <c r="D9" s="11" t="s">
        <v>12</v>
      </c>
      <c r="E9" s="12">
        <v>400</v>
      </c>
      <c r="F9" s="13">
        <v>1800</v>
      </c>
      <c r="G9" s="13">
        <f>F9*E9</f>
        <v>720000</v>
      </c>
      <c r="H9" s="14">
        <v>0</v>
      </c>
      <c r="I9" s="13">
        <f>H9*E9</f>
        <v>0</v>
      </c>
      <c r="J9" s="13">
        <f>G9+I9</f>
        <v>720000</v>
      </c>
      <c r="K9" s="29"/>
      <c r="L9" s="29"/>
      <c r="M9" s="29"/>
    </row>
    <row r="10" spans="2:13" ht="15.75" x14ac:dyDescent="0.25">
      <c r="B10" s="9">
        <v>2</v>
      </c>
      <c r="C10" s="24" t="s">
        <v>13</v>
      </c>
      <c r="D10" s="11" t="s">
        <v>14</v>
      </c>
      <c r="E10" s="12">
        <v>1000</v>
      </c>
      <c r="F10" s="13">
        <v>1979.8</v>
      </c>
      <c r="G10" s="13">
        <f t="shared" ref="G10:G36" si="0">F10*E10</f>
        <v>1979800</v>
      </c>
      <c r="H10" s="14">
        <v>0</v>
      </c>
      <c r="I10" s="13">
        <f t="shared" ref="I10:I36" si="1">H10*E10</f>
        <v>0</v>
      </c>
      <c r="J10" s="13">
        <f t="shared" ref="J10:J36" si="2">G10+I10</f>
        <v>1979800</v>
      </c>
      <c r="K10" s="29" t="s">
        <v>72</v>
      </c>
      <c r="L10" s="29" t="s">
        <v>82</v>
      </c>
      <c r="M10" s="29"/>
    </row>
    <row r="11" spans="2:13" ht="45" x14ac:dyDescent="0.25">
      <c r="B11" s="9">
        <v>3</v>
      </c>
      <c r="C11" s="24" t="s">
        <v>15</v>
      </c>
      <c r="D11" s="11" t="s">
        <v>12</v>
      </c>
      <c r="E11" s="12">
        <v>878.08</v>
      </c>
      <c r="F11" s="13">
        <v>1630</v>
      </c>
      <c r="G11" s="13">
        <f t="shared" si="0"/>
        <v>1431270.4000000001</v>
      </c>
      <c r="H11" s="14">
        <v>0</v>
      </c>
      <c r="I11" s="13">
        <f t="shared" si="1"/>
        <v>0</v>
      </c>
      <c r="J11" s="13">
        <f t="shared" si="2"/>
        <v>1431270.4000000001</v>
      </c>
      <c r="K11" s="29" t="s">
        <v>73</v>
      </c>
      <c r="L11" s="29" t="s">
        <v>83</v>
      </c>
      <c r="M11" s="29"/>
    </row>
    <row r="12" spans="2:13" ht="15.75" x14ac:dyDescent="0.25">
      <c r="B12" s="9">
        <v>4</v>
      </c>
      <c r="C12" s="51" t="s">
        <v>16</v>
      </c>
      <c r="D12" s="11" t="s">
        <v>17</v>
      </c>
      <c r="E12" s="12">
        <v>4000</v>
      </c>
      <c r="F12" s="13">
        <v>101.5</v>
      </c>
      <c r="G12" s="13">
        <f t="shared" si="0"/>
        <v>406000</v>
      </c>
      <c r="H12" s="14">
        <v>0</v>
      </c>
      <c r="I12" s="13">
        <f t="shared" si="1"/>
        <v>0</v>
      </c>
      <c r="J12" s="13">
        <f t="shared" si="2"/>
        <v>406000</v>
      </c>
      <c r="K12" s="29"/>
      <c r="L12" s="29"/>
      <c r="M12" s="52" t="s">
        <v>114</v>
      </c>
    </row>
    <row r="13" spans="2:13" ht="15.75" x14ac:dyDescent="0.25">
      <c r="B13" s="9">
        <v>5</v>
      </c>
      <c r="C13" s="24" t="s">
        <v>18</v>
      </c>
      <c r="D13" s="11" t="s">
        <v>12</v>
      </c>
      <c r="E13" s="12">
        <v>400</v>
      </c>
      <c r="F13" s="13">
        <v>2573.7399999999998</v>
      </c>
      <c r="G13" s="13">
        <f t="shared" si="0"/>
        <v>1029495.9999999999</v>
      </c>
      <c r="H13" s="14">
        <v>0</v>
      </c>
      <c r="I13" s="13">
        <f t="shared" si="1"/>
        <v>0</v>
      </c>
      <c r="J13" s="13">
        <f t="shared" si="2"/>
        <v>1029495.9999999999</v>
      </c>
      <c r="K13" s="29"/>
      <c r="L13" s="29"/>
      <c r="M13" s="29"/>
    </row>
    <row r="14" spans="2:13" x14ac:dyDescent="0.25">
      <c r="B14" s="9">
        <v>6</v>
      </c>
      <c r="C14" s="46" t="s">
        <v>19</v>
      </c>
      <c r="D14" s="11" t="s">
        <v>12</v>
      </c>
      <c r="E14" s="15">
        <v>520</v>
      </c>
      <c r="F14" s="13">
        <v>0</v>
      </c>
      <c r="G14" s="13">
        <f t="shared" si="0"/>
        <v>0</v>
      </c>
      <c r="H14" s="13">
        <v>5760</v>
      </c>
      <c r="I14" s="13">
        <f t="shared" si="1"/>
        <v>2995200</v>
      </c>
      <c r="J14" s="13">
        <f t="shared" si="2"/>
        <v>2995200</v>
      </c>
      <c r="K14" s="29"/>
      <c r="L14" s="29"/>
      <c r="M14" s="29"/>
    </row>
    <row r="15" spans="2:13" ht="15.75" x14ac:dyDescent="0.25">
      <c r="B15" s="9">
        <v>7</v>
      </c>
      <c r="C15" s="28" t="s">
        <v>20</v>
      </c>
      <c r="D15" s="11" t="s">
        <v>21</v>
      </c>
      <c r="E15" s="12">
        <v>1840</v>
      </c>
      <c r="F15" s="13">
        <v>2160</v>
      </c>
      <c r="G15" s="13">
        <f t="shared" si="0"/>
        <v>3974400</v>
      </c>
      <c r="H15" s="14">
        <v>0</v>
      </c>
      <c r="I15" s="13">
        <f t="shared" si="1"/>
        <v>0</v>
      </c>
      <c r="J15" s="13">
        <f t="shared" si="2"/>
        <v>3974400</v>
      </c>
      <c r="K15" s="29"/>
      <c r="L15" s="29"/>
      <c r="M15" s="29"/>
    </row>
    <row r="16" spans="2:13" x14ac:dyDescent="0.25">
      <c r="B16" s="9">
        <v>8</v>
      </c>
      <c r="C16" s="47" t="s">
        <v>22</v>
      </c>
      <c r="D16" s="11" t="s">
        <v>21</v>
      </c>
      <c r="E16" s="15">
        <v>1840</v>
      </c>
      <c r="F16" s="13">
        <v>0</v>
      </c>
      <c r="G16" s="13">
        <f t="shared" si="0"/>
        <v>0</v>
      </c>
      <c r="H16" s="13">
        <v>6432</v>
      </c>
      <c r="I16" s="13">
        <f t="shared" si="1"/>
        <v>11834880</v>
      </c>
      <c r="J16" s="13">
        <f t="shared" si="2"/>
        <v>11834880</v>
      </c>
      <c r="K16" s="29"/>
      <c r="L16" s="29"/>
      <c r="M16" s="29"/>
    </row>
    <row r="17" spans="2:24" x14ac:dyDescent="0.25">
      <c r="B17" s="9">
        <v>9</v>
      </c>
      <c r="C17" s="47" t="s">
        <v>23</v>
      </c>
      <c r="D17" s="11" t="s">
        <v>21</v>
      </c>
      <c r="E17" s="15">
        <v>3680</v>
      </c>
      <c r="F17" s="13">
        <v>0</v>
      </c>
      <c r="G17" s="13">
        <f t="shared" si="0"/>
        <v>0</v>
      </c>
      <c r="H17" s="13">
        <v>2688</v>
      </c>
      <c r="I17" s="13">
        <f t="shared" si="1"/>
        <v>9891840</v>
      </c>
      <c r="J17" s="13">
        <f t="shared" si="2"/>
        <v>9891840</v>
      </c>
      <c r="K17" s="29"/>
      <c r="L17" s="29"/>
      <c r="M17" s="29"/>
    </row>
    <row r="18" spans="2:24" x14ac:dyDescent="0.25">
      <c r="B18" s="9">
        <v>10</v>
      </c>
      <c r="C18" s="47" t="s">
        <v>24</v>
      </c>
      <c r="D18" s="11" t="s">
        <v>21</v>
      </c>
      <c r="E18" s="15">
        <v>3680</v>
      </c>
      <c r="F18" s="13">
        <v>0</v>
      </c>
      <c r="G18" s="13">
        <f t="shared" si="0"/>
        <v>0</v>
      </c>
      <c r="H18" s="13">
        <v>114</v>
      </c>
      <c r="I18" s="13">
        <f t="shared" si="1"/>
        <v>419520</v>
      </c>
      <c r="J18" s="13">
        <f t="shared" si="2"/>
        <v>419520</v>
      </c>
      <c r="K18" s="29"/>
      <c r="L18" s="29"/>
      <c r="M18" s="29"/>
    </row>
    <row r="19" spans="2:24" x14ac:dyDescent="0.25">
      <c r="B19" s="9">
        <v>11</v>
      </c>
      <c r="C19" s="47" t="s">
        <v>25</v>
      </c>
      <c r="D19" s="11" t="s">
        <v>21</v>
      </c>
      <c r="E19" s="15">
        <v>3680</v>
      </c>
      <c r="F19" s="13">
        <v>0</v>
      </c>
      <c r="G19" s="13">
        <f t="shared" si="0"/>
        <v>0</v>
      </c>
      <c r="H19" s="13">
        <v>138</v>
      </c>
      <c r="I19" s="13">
        <f t="shared" si="1"/>
        <v>507840</v>
      </c>
      <c r="J19" s="13">
        <f t="shared" si="2"/>
        <v>507840</v>
      </c>
      <c r="K19" s="29"/>
      <c r="L19" s="29"/>
      <c r="M19" s="29"/>
      <c r="N19" s="56" t="s">
        <v>98</v>
      </c>
      <c r="O19" s="57"/>
      <c r="P19" s="57"/>
      <c r="Q19" s="57"/>
      <c r="R19" s="57"/>
      <c r="S19" s="57"/>
      <c r="T19" s="57"/>
      <c r="U19" s="57"/>
      <c r="V19" s="57"/>
      <c r="W19" s="57"/>
      <c r="X19" s="57"/>
    </row>
    <row r="20" spans="2:24" x14ac:dyDescent="0.25">
      <c r="B20" s="9">
        <v>12</v>
      </c>
      <c r="C20" s="47" t="s">
        <v>26</v>
      </c>
      <c r="D20" s="11" t="s">
        <v>21</v>
      </c>
      <c r="E20" s="15">
        <v>7360</v>
      </c>
      <c r="F20" s="13">
        <v>0</v>
      </c>
      <c r="G20" s="13">
        <f t="shared" si="0"/>
        <v>0</v>
      </c>
      <c r="H20" s="13">
        <v>238.79999999999998</v>
      </c>
      <c r="I20" s="13">
        <f t="shared" si="1"/>
        <v>1757567.9999999998</v>
      </c>
      <c r="J20" s="13">
        <f t="shared" si="2"/>
        <v>1757567.9999999998</v>
      </c>
      <c r="K20" s="29"/>
      <c r="L20" s="29"/>
      <c r="M20" s="29"/>
    </row>
    <row r="21" spans="2:24" x14ac:dyDescent="0.25">
      <c r="B21" s="9">
        <v>13</v>
      </c>
      <c r="C21" s="47" t="s">
        <v>27</v>
      </c>
      <c r="D21" s="11" t="s">
        <v>21</v>
      </c>
      <c r="E21" s="15">
        <v>7360</v>
      </c>
      <c r="F21" s="13">
        <v>0</v>
      </c>
      <c r="G21" s="13">
        <f t="shared" si="0"/>
        <v>0</v>
      </c>
      <c r="H21" s="13">
        <v>318</v>
      </c>
      <c r="I21" s="13">
        <f t="shared" si="1"/>
        <v>2340480</v>
      </c>
      <c r="J21" s="13">
        <f t="shared" si="2"/>
        <v>2340480</v>
      </c>
      <c r="K21" s="29"/>
      <c r="L21" s="29"/>
      <c r="M21" s="29"/>
    </row>
    <row r="22" spans="2:24" ht="15.75" x14ac:dyDescent="0.25">
      <c r="B22" s="9">
        <v>14</v>
      </c>
      <c r="C22" s="26" t="s">
        <v>28</v>
      </c>
      <c r="D22" s="11" t="s">
        <v>14</v>
      </c>
      <c r="E22" s="12">
        <v>2000</v>
      </c>
      <c r="F22" s="13">
        <v>1920</v>
      </c>
      <c r="G22" s="13">
        <f t="shared" si="0"/>
        <v>3840000</v>
      </c>
      <c r="H22" s="14">
        <v>0</v>
      </c>
      <c r="I22" s="13">
        <f t="shared" si="1"/>
        <v>0</v>
      </c>
      <c r="J22" s="13">
        <f t="shared" si="2"/>
        <v>3840000</v>
      </c>
      <c r="K22" s="29"/>
      <c r="L22" s="29"/>
      <c r="M22" s="29"/>
    </row>
    <row r="23" spans="2:24" x14ac:dyDescent="0.25">
      <c r="B23" s="9">
        <v>15</v>
      </c>
      <c r="C23" s="46" t="s">
        <v>29</v>
      </c>
      <c r="D23" s="11" t="s">
        <v>21</v>
      </c>
      <c r="E23" s="15">
        <v>160</v>
      </c>
      <c r="F23" s="13">
        <v>0</v>
      </c>
      <c r="G23" s="13">
        <f t="shared" si="0"/>
        <v>0</v>
      </c>
      <c r="H23" s="13">
        <v>189481.19999999998</v>
      </c>
      <c r="I23" s="13">
        <f t="shared" si="1"/>
        <v>30316991.999999996</v>
      </c>
      <c r="J23" s="13">
        <f t="shared" si="2"/>
        <v>30316991.999999996</v>
      </c>
      <c r="K23" s="29"/>
      <c r="L23" s="29"/>
      <c r="M23" s="29"/>
    </row>
    <row r="24" spans="2:24" ht="30" x14ac:dyDescent="0.25">
      <c r="B24" s="9">
        <v>16</v>
      </c>
      <c r="C24" s="53" t="s">
        <v>30</v>
      </c>
      <c r="D24" s="11" t="s">
        <v>21</v>
      </c>
      <c r="E24" s="31">
        <v>37</v>
      </c>
      <c r="F24" s="13">
        <v>1120</v>
      </c>
      <c r="G24" s="13">
        <f t="shared" si="0"/>
        <v>41440</v>
      </c>
      <c r="H24" s="14">
        <v>0</v>
      </c>
      <c r="I24" s="13">
        <f t="shared" si="1"/>
        <v>0</v>
      </c>
      <c r="J24" s="13">
        <f t="shared" si="2"/>
        <v>41440</v>
      </c>
      <c r="K24" s="29" t="s">
        <v>76</v>
      </c>
      <c r="L24" s="35" t="s">
        <v>90</v>
      </c>
      <c r="M24" s="52" t="s">
        <v>93</v>
      </c>
    </row>
    <row r="25" spans="2:24" ht="60" x14ac:dyDescent="0.25">
      <c r="B25" s="9">
        <v>17</v>
      </c>
      <c r="C25" s="26" t="s">
        <v>31</v>
      </c>
      <c r="D25" s="30" t="s">
        <v>32</v>
      </c>
      <c r="E25" s="12">
        <v>333</v>
      </c>
      <c r="F25" s="13">
        <v>1324</v>
      </c>
      <c r="G25" s="13">
        <f t="shared" si="0"/>
        <v>440892</v>
      </c>
      <c r="H25" s="14">
        <v>0</v>
      </c>
      <c r="I25" s="13">
        <f t="shared" si="1"/>
        <v>0</v>
      </c>
      <c r="J25" s="13">
        <f t="shared" si="2"/>
        <v>440892</v>
      </c>
      <c r="K25" s="29" t="s">
        <v>77</v>
      </c>
      <c r="L25" s="29" t="s">
        <v>84</v>
      </c>
      <c r="M25" s="29"/>
    </row>
    <row r="26" spans="2:24" x14ac:dyDescent="0.25">
      <c r="B26" s="9">
        <v>18</v>
      </c>
      <c r="C26" s="48" t="s">
        <v>33</v>
      </c>
      <c r="D26" s="11" t="s">
        <v>34</v>
      </c>
      <c r="E26" s="12">
        <v>316</v>
      </c>
      <c r="F26" s="13">
        <v>0</v>
      </c>
      <c r="G26" s="13">
        <f t="shared" si="0"/>
        <v>0</v>
      </c>
      <c r="H26" s="13">
        <v>11580</v>
      </c>
      <c r="I26" s="13">
        <f t="shared" si="1"/>
        <v>3659280</v>
      </c>
      <c r="J26" s="13">
        <f t="shared" si="2"/>
        <v>3659280</v>
      </c>
      <c r="K26" s="29"/>
      <c r="L26" s="29"/>
      <c r="M26" s="29"/>
    </row>
    <row r="27" spans="2:24" x14ac:dyDescent="0.25">
      <c r="B27" s="9">
        <v>19</v>
      </c>
      <c r="C27" s="48" t="s">
        <v>35</v>
      </c>
      <c r="D27" s="11" t="s">
        <v>34</v>
      </c>
      <c r="E27" s="12">
        <v>37</v>
      </c>
      <c r="F27" s="13">
        <v>0</v>
      </c>
      <c r="G27" s="13">
        <f t="shared" si="0"/>
        <v>0</v>
      </c>
      <c r="H27" s="13">
        <v>19800</v>
      </c>
      <c r="I27" s="13">
        <f t="shared" si="1"/>
        <v>732600</v>
      </c>
      <c r="J27" s="13">
        <f t="shared" si="2"/>
        <v>732600</v>
      </c>
      <c r="K27" s="29"/>
      <c r="L27" s="29"/>
      <c r="M27" s="29"/>
    </row>
    <row r="28" spans="2:24" x14ac:dyDescent="0.25">
      <c r="B28" s="9">
        <v>20</v>
      </c>
      <c r="C28" s="47" t="s">
        <v>36</v>
      </c>
      <c r="D28" s="11" t="s">
        <v>21</v>
      </c>
      <c r="E28" s="15">
        <v>972</v>
      </c>
      <c r="F28" s="13">
        <v>0</v>
      </c>
      <c r="G28" s="13">
        <f t="shared" si="0"/>
        <v>0</v>
      </c>
      <c r="H28" s="13">
        <v>273.59999999999997</v>
      </c>
      <c r="I28" s="13">
        <f t="shared" si="1"/>
        <v>265939.19999999995</v>
      </c>
      <c r="J28" s="13">
        <f t="shared" si="2"/>
        <v>265939.19999999995</v>
      </c>
      <c r="K28" s="29"/>
      <c r="L28" s="29"/>
      <c r="M28" s="29"/>
    </row>
    <row r="29" spans="2:24" ht="15.75" x14ac:dyDescent="0.25">
      <c r="B29" s="9">
        <v>21</v>
      </c>
      <c r="C29" s="24" t="s">
        <v>37</v>
      </c>
      <c r="D29" s="32" t="s">
        <v>12</v>
      </c>
      <c r="E29" s="33">
        <v>485.13</v>
      </c>
      <c r="F29" s="13">
        <v>1933.2</v>
      </c>
      <c r="G29" s="13">
        <f t="shared" si="0"/>
        <v>937853.31599999999</v>
      </c>
      <c r="H29" s="14">
        <v>0</v>
      </c>
      <c r="I29" s="13">
        <f t="shared" si="1"/>
        <v>0</v>
      </c>
      <c r="J29" s="13">
        <f t="shared" si="2"/>
        <v>937853.31599999999</v>
      </c>
      <c r="K29" s="29"/>
      <c r="L29" s="29"/>
      <c r="M29" s="29"/>
    </row>
    <row r="30" spans="2:24" ht="30" x14ac:dyDescent="0.25">
      <c r="B30" s="9">
        <v>22</v>
      </c>
      <c r="C30" s="46" t="s">
        <v>19</v>
      </c>
      <c r="D30" s="32" t="s">
        <v>12</v>
      </c>
      <c r="E30" s="55">
        <v>611.26</v>
      </c>
      <c r="F30" s="13">
        <v>0</v>
      </c>
      <c r="G30" s="13">
        <f t="shared" si="0"/>
        <v>0</v>
      </c>
      <c r="H30" s="13">
        <v>5760</v>
      </c>
      <c r="I30" s="13">
        <f t="shared" si="1"/>
        <v>3520857.6</v>
      </c>
      <c r="J30" s="13">
        <f t="shared" si="2"/>
        <v>3520857.6</v>
      </c>
      <c r="K30" s="29"/>
      <c r="L30" s="29"/>
      <c r="M30" s="29" t="s">
        <v>95</v>
      </c>
    </row>
    <row r="31" spans="2:24" ht="60" x14ac:dyDescent="0.25">
      <c r="B31" s="9">
        <v>23</v>
      </c>
      <c r="C31" s="51" t="s">
        <v>38</v>
      </c>
      <c r="D31" s="32" t="s">
        <v>12</v>
      </c>
      <c r="E31" s="33">
        <v>48.51</v>
      </c>
      <c r="F31" s="13">
        <v>1449.9</v>
      </c>
      <c r="G31" s="13">
        <f t="shared" si="0"/>
        <v>70334.649000000005</v>
      </c>
      <c r="H31" s="14">
        <v>0</v>
      </c>
      <c r="I31" s="13">
        <f t="shared" si="1"/>
        <v>0</v>
      </c>
      <c r="J31" s="13">
        <f t="shared" si="2"/>
        <v>70334.649000000005</v>
      </c>
      <c r="K31" s="29"/>
      <c r="L31" s="29"/>
      <c r="M31" s="29" t="s">
        <v>94</v>
      </c>
    </row>
    <row r="32" spans="2:24" ht="30" x14ac:dyDescent="0.25">
      <c r="B32" s="9">
        <v>24</v>
      </c>
      <c r="C32" s="46" t="s">
        <v>19</v>
      </c>
      <c r="D32" s="32" t="s">
        <v>12</v>
      </c>
      <c r="E32" s="55">
        <f>E31*1.17</f>
        <v>56.756699999999995</v>
      </c>
      <c r="F32" s="13">
        <v>0</v>
      </c>
      <c r="G32" s="13">
        <f t="shared" si="0"/>
        <v>0</v>
      </c>
      <c r="H32" s="13">
        <v>5760</v>
      </c>
      <c r="I32" s="13">
        <f t="shared" si="1"/>
        <v>326918.59199999995</v>
      </c>
      <c r="J32" s="13">
        <f t="shared" si="2"/>
        <v>326918.59199999995</v>
      </c>
      <c r="K32" s="29"/>
      <c r="L32" s="29"/>
      <c r="M32" s="29" t="s">
        <v>96</v>
      </c>
    </row>
    <row r="33" spans="2:20" ht="15.75" x14ac:dyDescent="0.25">
      <c r="B33" s="9">
        <v>25</v>
      </c>
      <c r="C33" s="24" t="s">
        <v>39</v>
      </c>
      <c r="D33" s="32" t="s">
        <v>14</v>
      </c>
      <c r="E33" s="33">
        <v>1000</v>
      </c>
      <c r="F33" s="13">
        <v>945.3</v>
      </c>
      <c r="G33" s="13">
        <f t="shared" si="0"/>
        <v>945300</v>
      </c>
      <c r="H33" s="14">
        <v>0</v>
      </c>
      <c r="I33" s="13">
        <f t="shared" si="1"/>
        <v>0</v>
      </c>
      <c r="J33" s="13">
        <f t="shared" si="2"/>
        <v>945300</v>
      </c>
      <c r="K33" s="29"/>
      <c r="L33" s="29"/>
      <c r="M33" s="29"/>
    </row>
    <row r="34" spans="2:20" ht="30" x14ac:dyDescent="0.25">
      <c r="B34" s="9">
        <v>26</v>
      </c>
      <c r="C34" s="24" t="s">
        <v>40</v>
      </c>
      <c r="D34" s="11" t="s">
        <v>41</v>
      </c>
      <c r="E34" s="12">
        <v>1578.27</v>
      </c>
      <c r="F34" s="13">
        <v>700</v>
      </c>
      <c r="G34" s="13">
        <f t="shared" si="0"/>
        <v>1104789</v>
      </c>
      <c r="H34" s="14">
        <v>0</v>
      </c>
      <c r="I34" s="13">
        <f t="shared" si="1"/>
        <v>0</v>
      </c>
      <c r="J34" s="13">
        <f t="shared" si="2"/>
        <v>1104789</v>
      </c>
      <c r="K34" s="29"/>
      <c r="L34" s="29"/>
      <c r="M34" s="29"/>
    </row>
    <row r="35" spans="2:20" ht="45" x14ac:dyDescent="0.25">
      <c r="B35" s="9">
        <v>27</v>
      </c>
      <c r="C35" s="24" t="s">
        <v>42</v>
      </c>
      <c r="D35" s="11" t="s">
        <v>41</v>
      </c>
      <c r="E35" s="12">
        <v>171.9</v>
      </c>
      <c r="F35" s="13">
        <v>1140</v>
      </c>
      <c r="G35" s="13">
        <f t="shared" si="0"/>
        <v>195966</v>
      </c>
      <c r="H35" s="14">
        <v>0</v>
      </c>
      <c r="I35" s="13">
        <f t="shared" si="1"/>
        <v>0</v>
      </c>
      <c r="J35" s="13">
        <f t="shared" si="2"/>
        <v>195966</v>
      </c>
      <c r="K35" s="29"/>
      <c r="L35" s="29"/>
      <c r="M35" s="29"/>
    </row>
    <row r="36" spans="2:20" ht="45" x14ac:dyDescent="0.25">
      <c r="B36" s="9">
        <v>28</v>
      </c>
      <c r="C36" s="24" t="s">
        <v>43</v>
      </c>
      <c r="D36" s="11" t="s">
        <v>41</v>
      </c>
      <c r="E36" s="12">
        <v>171.9</v>
      </c>
      <c r="F36" s="13">
        <v>1140</v>
      </c>
      <c r="G36" s="13">
        <f t="shared" si="0"/>
        <v>195966</v>
      </c>
      <c r="H36" s="14">
        <v>0</v>
      </c>
      <c r="I36" s="13">
        <f t="shared" si="1"/>
        <v>0</v>
      </c>
      <c r="J36" s="13">
        <f t="shared" si="2"/>
        <v>195966</v>
      </c>
      <c r="K36" s="29" t="s">
        <v>81</v>
      </c>
      <c r="L36" s="29" t="s">
        <v>85</v>
      </c>
      <c r="M36" s="29"/>
    </row>
    <row r="37" spans="2:20" x14ac:dyDescent="0.25">
      <c r="B37" s="16" t="s">
        <v>71</v>
      </c>
      <c r="C37" s="16"/>
      <c r="D37" s="16"/>
      <c r="E37" s="17"/>
      <c r="F37" s="16"/>
      <c r="G37" s="18">
        <f>SUM(G38:G69)</f>
        <v>947622.31050000002</v>
      </c>
      <c r="H37" s="18"/>
      <c r="I37" s="18">
        <f>SUM(I38:I69)</f>
        <v>6003644.5296000009</v>
      </c>
      <c r="J37" s="18">
        <f>SUM(J38:J69)</f>
        <v>6951266.8400999997</v>
      </c>
      <c r="K37" s="29"/>
      <c r="L37" s="29"/>
      <c r="M37" s="29"/>
    </row>
    <row r="38" spans="2:20" ht="30" x14ac:dyDescent="0.25">
      <c r="B38" s="9">
        <v>29</v>
      </c>
      <c r="C38" s="24" t="s">
        <v>44</v>
      </c>
      <c r="D38" s="11" t="s">
        <v>12</v>
      </c>
      <c r="E38" s="12">
        <v>20.309999999999999</v>
      </c>
      <c r="F38" s="13">
        <v>1800</v>
      </c>
      <c r="G38" s="13">
        <f>F38*E38</f>
        <v>36558</v>
      </c>
      <c r="H38" s="14">
        <v>0</v>
      </c>
      <c r="I38" s="13">
        <f>H38*E38</f>
        <v>0</v>
      </c>
      <c r="J38" s="13">
        <f>G38+I38</f>
        <v>36558</v>
      </c>
      <c r="K38" s="29"/>
      <c r="L38" s="29"/>
      <c r="M38" s="29"/>
      <c r="N38" s="58" t="s">
        <v>99</v>
      </c>
      <c r="T38" s="58" t="s">
        <v>100</v>
      </c>
    </row>
    <row r="39" spans="2:20" ht="45" x14ac:dyDescent="0.25">
      <c r="B39" s="9">
        <v>30</v>
      </c>
      <c r="C39" s="51" t="s">
        <v>45</v>
      </c>
      <c r="D39" s="11" t="s">
        <v>41</v>
      </c>
      <c r="E39" s="12">
        <v>18.8</v>
      </c>
      <c r="F39" s="19">
        <v>8737</v>
      </c>
      <c r="G39" s="13">
        <f t="shared" ref="G39:G69" si="3">F39*E39</f>
        <v>164255.6</v>
      </c>
      <c r="H39" s="14">
        <v>0</v>
      </c>
      <c r="I39" s="13">
        <f t="shared" ref="I39:I69" si="4">H39*E39</f>
        <v>0</v>
      </c>
      <c r="J39" s="13">
        <f t="shared" ref="J39:J69" si="5">G39+I39</f>
        <v>164255.6</v>
      </c>
      <c r="K39" s="29" t="s">
        <v>78</v>
      </c>
      <c r="L39" s="29" t="s">
        <v>86</v>
      </c>
      <c r="M39" s="29" t="s">
        <v>97</v>
      </c>
    </row>
    <row r="40" spans="2:20" ht="45" x14ac:dyDescent="0.25">
      <c r="B40" s="9">
        <v>31</v>
      </c>
      <c r="C40" s="10" t="s">
        <v>46</v>
      </c>
      <c r="D40" s="11" t="s">
        <v>12</v>
      </c>
      <c r="E40" s="12">
        <v>12.4</v>
      </c>
      <c r="F40" s="13">
        <v>1630</v>
      </c>
      <c r="G40" s="13">
        <f t="shared" si="3"/>
        <v>20212</v>
      </c>
      <c r="H40" s="14">
        <v>0</v>
      </c>
      <c r="I40" s="13">
        <f t="shared" si="4"/>
        <v>0</v>
      </c>
      <c r="J40" s="13">
        <f t="shared" si="5"/>
        <v>20212</v>
      </c>
      <c r="K40" s="29" t="s">
        <v>73</v>
      </c>
      <c r="L40" s="29" t="s">
        <v>87</v>
      </c>
      <c r="M40" s="29"/>
    </row>
    <row r="41" spans="2:20" ht="15.75" x14ac:dyDescent="0.25">
      <c r="B41" s="9">
        <v>32</v>
      </c>
      <c r="C41" s="53" t="s">
        <v>16</v>
      </c>
      <c r="D41" s="11" t="s">
        <v>17</v>
      </c>
      <c r="E41" s="15">
        <v>140</v>
      </c>
      <c r="F41" s="13">
        <v>101.5</v>
      </c>
      <c r="G41" s="13">
        <f t="shared" si="3"/>
        <v>14210</v>
      </c>
      <c r="H41" s="14">
        <v>0</v>
      </c>
      <c r="I41" s="13">
        <f t="shared" si="4"/>
        <v>0</v>
      </c>
      <c r="J41" s="13">
        <f t="shared" si="5"/>
        <v>14210</v>
      </c>
      <c r="K41" s="29"/>
      <c r="L41" s="29"/>
      <c r="M41" s="52" t="s">
        <v>91</v>
      </c>
    </row>
    <row r="42" spans="2:20" ht="15.75" x14ac:dyDescent="0.25">
      <c r="B42" s="9">
        <v>33</v>
      </c>
      <c r="C42" s="24" t="s">
        <v>18</v>
      </c>
      <c r="D42" s="11" t="s">
        <v>12</v>
      </c>
      <c r="E42" s="12">
        <v>14</v>
      </c>
      <c r="F42" s="13">
        <v>2573.7399999999998</v>
      </c>
      <c r="G42" s="13">
        <f t="shared" si="3"/>
        <v>36032.36</v>
      </c>
      <c r="H42" s="14">
        <v>0</v>
      </c>
      <c r="I42" s="13">
        <f t="shared" si="4"/>
        <v>0</v>
      </c>
      <c r="J42" s="13">
        <f t="shared" si="5"/>
        <v>36032.36</v>
      </c>
      <c r="K42" s="29"/>
      <c r="L42" s="29"/>
      <c r="M42" s="29"/>
    </row>
    <row r="43" spans="2:20" x14ac:dyDescent="0.25">
      <c r="B43" s="9">
        <v>34</v>
      </c>
      <c r="C43" s="49" t="s">
        <v>47</v>
      </c>
      <c r="D43" s="11" t="s">
        <v>12</v>
      </c>
      <c r="E43" s="12">
        <v>17.64</v>
      </c>
      <c r="F43" s="13">
        <v>0</v>
      </c>
      <c r="G43" s="13">
        <f t="shared" si="3"/>
        <v>0</v>
      </c>
      <c r="H43" s="13">
        <v>5760</v>
      </c>
      <c r="I43" s="13">
        <f t="shared" si="4"/>
        <v>101606.40000000001</v>
      </c>
      <c r="J43" s="13">
        <f t="shared" si="5"/>
        <v>101606.40000000001</v>
      </c>
      <c r="K43" s="29"/>
      <c r="L43" s="29"/>
      <c r="M43" s="29"/>
    </row>
    <row r="44" spans="2:20" s="38" customFormat="1" ht="15.75" x14ac:dyDescent="0.25">
      <c r="B44" s="9">
        <v>35</v>
      </c>
      <c r="C44" s="10" t="s">
        <v>48</v>
      </c>
      <c r="D44" s="11" t="s">
        <v>21</v>
      </c>
      <c r="E44" s="12">
        <v>64</v>
      </c>
      <c r="F44" s="15">
        <v>2952.96</v>
      </c>
      <c r="G44" s="15">
        <f t="shared" si="3"/>
        <v>188989.44</v>
      </c>
      <c r="H44" s="36">
        <v>0</v>
      </c>
      <c r="I44" s="15">
        <f t="shared" si="4"/>
        <v>0</v>
      </c>
      <c r="J44" s="15">
        <f t="shared" si="5"/>
        <v>188989.44</v>
      </c>
      <c r="K44" s="37" t="s">
        <v>79</v>
      </c>
      <c r="L44" s="37" t="s">
        <v>88</v>
      </c>
      <c r="M44" s="59" t="s">
        <v>101</v>
      </c>
    </row>
    <row r="45" spans="2:20" ht="65.25" customHeight="1" x14ac:dyDescent="0.25">
      <c r="B45" s="9">
        <v>36</v>
      </c>
      <c r="C45" s="49" t="s">
        <v>49</v>
      </c>
      <c r="D45" s="11" t="s">
        <v>50</v>
      </c>
      <c r="E45" s="12">
        <v>1</v>
      </c>
      <c r="F45" s="13">
        <v>0</v>
      </c>
      <c r="G45" s="13">
        <f t="shared" si="3"/>
        <v>0</v>
      </c>
      <c r="H45" s="13">
        <v>900000</v>
      </c>
      <c r="I45" s="13">
        <f t="shared" si="4"/>
        <v>900000</v>
      </c>
      <c r="J45" s="13">
        <f t="shared" si="5"/>
        <v>900000</v>
      </c>
      <c r="K45" s="29"/>
      <c r="L45" s="29"/>
      <c r="M45" s="60"/>
    </row>
    <row r="46" spans="2:20" ht="45" x14ac:dyDescent="0.25">
      <c r="B46" s="9">
        <v>37</v>
      </c>
      <c r="C46" s="25" t="s">
        <v>51</v>
      </c>
      <c r="D46" s="11" t="s">
        <v>41</v>
      </c>
      <c r="E46" s="15">
        <v>53.2</v>
      </c>
      <c r="F46" s="13">
        <v>5800</v>
      </c>
      <c r="G46" s="13">
        <f t="shared" si="3"/>
        <v>308560</v>
      </c>
      <c r="H46" s="14">
        <v>0</v>
      </c>
      <c r="I46" s="13">
        <f t="shared" si="4"/>
        <v>0</v>
      </c>
      <c r="J46" s="13">
        <f t="shared" si="5"/>
        <v>308560</v>
      </c>
      <c r="K46" s="29" t="s">
        <v>80</v>
      </c>
      <c r="L46" s="29" t="s">
        <v>89</v>
      </c>
      <c r="M46" s="29"/>
    </row>
    <row r="47" spans="2:20" ht="19.5" customHeight="1" x14ac:dyDescent="0.25">
      <c r="B47" s="9">
        <v>38</v>
      </c>
      <c r="C47" s="46" t="s">
        <v>52</v>
      </c>
      <c r="D47" s="11" t="s">
        <v>50</v>
      </c>
      <c r="E47" s="15">
        <v>1</v>
      </c>
      <c r="F47" s="13">
        <v>0</v>
      </c>
      <c r="G47" s="13">
        <f t="shared" si="3"/>
        <v>0</v>
      </c>
      <c r="H47" s="13">
        <v>4296000</v>
      </c>
      <c r="I47" s="13">
        <f t="shared" si="4"/>
        <v>4296000</v>
      </c>
      <c r="J47" s="13">
        <f t="shared" si="5"/>
        <v>4296000</v>
      </c>
      <c r="K47" s="29"/>
      <c r="L47" s="29"/>
      <c r="M47" s="29"/>
    </row>
    <row r="48" spans="2:20" ht="45" x14ac:dyDescent="0.25">
      <c r="B48" s="9">
        <v>39</v>
      </c>
      <c r="C48" s="61" t="s">
        <v>53</v>
      </c>
      <c r="D48" s="11" t="s">
        <v>21</v>
      </c>
      <c r="E48" s="12">
        <v>2</v>
      </c>
      <c r="F48" s="20">
        <v>2510.0160000000001</v>
      </c>
      <c r="G48" s="13">
        <f t="shared" si="3"/>
        <v>5020.0320000000002</v>
      </c>
      <c r="H48" s="14">
        <v>0</v>
      </c>
      <c r="I48" s="13">
        <f t="shared" si="4"/>
        <v>0</v>
      </c>
      <c r="J48" s="13">
        <f t="shared" si="5"/>
        <v>5020.0320000000002</v>
      </c>
      <c r="K48" s="29"/>
      <c r="L48" s="29"/>
      <c r="M48" s="29" t="s">
        <v>102</v>
      </c>
    </row>
    <row r="49" spans="2:13" x14ac:dyDescent="0.25">
      <c r="B49" s="9">
        <v>40</v>
      </c>
      <c r="C49" s="34" t="s">
        <v>54</v>
      </c>
      <c r="D49" s="11" t="s">
        <v>21</v>
      </c>
      <c r="E49" s="21">
        <v>2</v>
      </c>
      <c r="F49" s="20">
        <v>0</v>
      </c>
      <c r="G49" s="13">
        <f t="shared" si="3"/>
        <v>0</v>
      </c>
      <c r="H49" s="13">
        <v>31680</v>
      </c>
      <c r="I49" s="13">
        <f t="shared" si="4"/>
        <v>63360</v>
      </c>
      <c r="J49" s="13">
        <f t="shared" si="5"/>
        <v>63360</v>
      </c>
      <c r="K49" s="29"/>
      <c r="L49" s="29"/>
    </row>
    <row r="50" spans="2:13" ht="15.75" x14ac:dyDescent="0.25">
      <c r="B50" s="9">
        <v>41</v>
      </c>
      <c r="C50" s="53" t="s">
        <v>55</v>
      </c>
      <c r="D50" s="11" t="s">
        <v>21</v>
      </c>
      <c r="E50" s="15">
        <v>1</v>
      </c>
      <c r="F50" s="13">
        <v>12480</v>
      </c>
      <c r="G50" s="13">
        <f t="shared" si="3"/>
        <v>12480</v>
      </c>
      <c r="H50" s="14">
        <v>0</v>
      </c>
      <c r="I50" s="13">
        <f t="shared" si="4"/>
        <v>0</v>
      </c>
      <c r="J50" s="13">
        <f t="shared" si="5"/>
        <v>12480</v>
      </c>
      <c r="K50" s="29"/>
      <c r="L50" s="29"/>
      <c r="M50" s="29" t="s">
        <v>103</v>
      </c>
    </row>
    <row r="51" spans="2:13" x14ac:dyDescent="0.25">
      <c r="B51" s="9">
        <v>42</v>
      </c>
      <c r="C51" s="27" t="s">
        <v>56</v>
      </c>
      <c r="D51" s="11" t="s">
        <v>21</v>
      </c>
      <c r="E51" s="15">
        <v>1</v>
      </c>
      <c r="F51" s="13">
        <v>0</v>
      </c>
      <c r="G51" s="13">
        <f t="shared" si="3"/>
        <v>0</v>
      </c>
      <c r="H51" s="13">
        <v>134400</v>
      </c>
      <c r="I51" s="13">
        <f t="shared" si="4"/>
        <v>134400</v>
      </c>
      <c r="J51" s="13">
        <f t="shared" si="5"/>
        <v>134400</v>
      </c>
      <c r="K51" s="29"/>
      <c r="L51" s="29"/>
      <c r="M51" s="29"/>
    </row>
    <row r="52" spans="2:13" x14ac:dyDescent="0.25">
      <c r="B52" s="9">
        <v>43</v>
      </c>
      <c r="C52" s="53" t="s">
        <v>57</v>
      </c>
      <c r="D52" s="62" t="s">
        <v>34</v>
      </c>
      <c r="E52" s="55">
        <v>1</v>
      </c>
      <c r="F52" s="55">
        <v>0</v>
      </c>
      <c r="G52" s="55">
        <f t="shared" si="3"/>
        <v>0</v>
      </c>
      <c r="H52" s="55">
        <v>0</v>
      </c>
      <c r="I52" s="55">
        <f t="shared" si="4"/>
        <v>0</v>
      </c>
      <c r="J52" s="55">
        <f t="shared" si="5"/>
        <v>0</v>
      </c>
      <c r="K52" s="29"/>
      <c r="L52" s="29"/>
      <c r="M52" s="29" t="s">
        <v>104</v>
      </c>
    </row>
    <row r="53" spans="2:13" x14ac:dyDescent="0.25">
      <c r="B53" s="9">
        <v>44</v>
      </c>
      <c r="C53" s="53" t="s">
        <v>58</v>
      </c>
      <c r="D53" s="62" t="s">
        <v>21</v>
      </c>
      <c r="E53" s="55">
        <v>1</v>
      </c>
      <c r="F53" s="55">
        <v>0</v>
      </c>
      <c r="G53" s="55">
        <f t="shared" si="3"/>
        <v>0</v>
      </c>
      <c r="H53" s="55">
        <v>0</v>
      </c>
      <c r="I53" s="55">
        <f t="shared" si="4"/>
        <v>0</v>
      </c>
      <c r="J53" s="55">
        <f t="shared" si="5"/>
        <v>0</v>
      </c>
      <c r="K53" s="29"/>
      <c r="L53" s="29"/>
      <c r="M53" s="29" t="s">
        <v>104</v>
      </c>
    </row>
    <row r="54" spans="2:13" x14ac:dyDescent="0.25">
      <c r="B54" s="9">
        <v>45</v>
      </c>
      <c r="C54" s="53" t="s">
        <v>59</v>
      </c>
      <c r="D54" s="11" t="s">
        <v>60</v>
      </c>
      <c r="E54" s="15">
        <v>4</v>
      </c>
      <c r="F54" s="13">
        <v>0</v>
      </c>
      <c r="G54" s="13">
        <f t="shared" si="3"/>
        <v>0</v>
      </c>
      <c r="H54" s="13">
        <v>282.77999999999997</v>
      </c>
      <c r="I54" s="13">
        <f t="shared" si="4"/>
        <v>1131.1199999999999</v>
      </c>
      <c r="J54" s="13">
        <f t="shared" si="5"/>
        <v>1131.1199999999999</v>
      </c>
      <c r="K54" s="29"/>
      <c r="L54" s="29"/>
      <c r="M54" s="29" t="s">
        <v>105</v>
      </c>
    </row>
    <row r="55" spans="2:13" x14ac:dyDescent="0.25">
      <c r="B55" s="9">
        <v>46</v>
      </c>
      <c r="C55" s="53" t="s">
        <v>61</v>
      </c>
      <c r="D55" s="11" t="s">
        <v>62</v>
      </c>
      <c r="E55" s="15">
        <v>0.76</v>
      </c>
      <c r="F55" s="13">
        <v>0</v>
      </c>
      <c r="G55" s="13">
        <f t="shared" si="3"/>
        <v>0</v>
      </c>
      <c r="H55" s="13">
        <v>440.91</v>
      </c>
      <c r="I55" s="13">
        <f t="shared" si="4"/>
        <v>335.09160000000003</v>
      </c>
      <c r="J55" s="13">
        <f t="shared" si="5"/>
        <v>335.09160000000003</v>
      </c>
      <c r="K55" s="29"/>
      <c r="L55" s="29"/>
      <c r="M55" s="29"/>
    </row>
    <row r="56" spans="2:13" x14ac:dyDescent="0.25">
      <c r="B56" s="9">
        <v>47</v>
      </c>
      <c r="C56" s="53" t="s">
        <v>63</v>
      </c>
      <c r="D56" s="11" t="s">
        <v>62</v>
      </c>
      <c r="E56" s="15">
        <v>0.76</v>
      </c>
      <c r="F56" s="13">
        <v>0</v>
      </c>
      <c r="G56" s="13">
        <f t="shared" si="3"/>
        <v>0</v>
      </c>
      <c r="H56" s="13">
        <v>403.05</v>
      </c>
      <c r="I56" s="13">
        <f t="shared" si="4"/>
        <v>306.31800000000004</v>
      </c>
      <c r="J56" s="13">
        <f t="shared" si="5"/>
        <v>306.31800000000004</v>
      </c>
      <c r="K56" s="29"/>
      <c r="L56" s="29"/>
      <c r="M56" s="29"/>
    </row>
    <row r="57" spans="2:13" ht="30" x14ac:dyDescent="0.25">
      <c r="B57" s="9">
        <v>48</v>
      </c>
      <c r="C57" s="53" t="s">
        <v>30</v>
      </c>
      <c r="D57" s="11" t="s">
        <v>21</v>
      </c>
      <c r="E57" s="15">
        <v>10</v>
      </c>
      <c r="F57" s="13">
        <v>1120</v>
      </c>
      <c r="G57" s="13">
        <f t="shared" si="3"/>
        <v>11200</v>
      </c>
      <c r="H57" s="14">
        <v>0</v>
      </c>
      <c r="I57" s="13">
        <f t="shared" si="4"/>
        <v>0</v>
      </c>
      <c r="J57" s="13">
        <f t="shared" si="5"/>
        <v>11200</v>
      </c>
      <c r="K57" s="35" t="s">
        <v>76</v>
      </c>
      <c r="L57" s="35" t="s">
        <v>90</v>
      </c>
      <c r="M57" s="35" t="s">
        <v>106</v>
      </c>
    </row>
    <row r="58" spans="2:13" ht="58.5" customHeight="1" x14ac:dyDescent="0.25">
      <c r="B58" s="9">
        <v>49</v>
      </c>
      <c r="C58" s="53" t="s">
        <v>31</v>
      </c>
      <c r="D58" s="11" t="s">
        <v>32</v>
      </c>
      <c r="E58" s="55">
        <v>12</v>
      </c>
      <c r="F58" s="13">
        <v>1324</v>
      </c>
      <c r="G58" s="13">
        <f t="shared" si="3"/>
        <v>15888</v>
      </c>
      <c r="H58" s="14">
        <v>0</v>
      </c>
      <c r="I58" s="13">
        <f t="shared" si="4"/>
        <v>0</v>
      </c>
      <c r="J58" s="13">
        <f t="shared" si="5"/>
        <v>15888</v>
      </c>
      <c r="K58" s="29" t="s">
        <v>77</v>
      </c>
      <c r="L58" s="29" t="s">
        <v>34</v>
      </c>
      <c r="M58" s="64" t="s">
        <v>107</v>
      </c>
    </row>
    <row r="59" spans="2:13" x14ac:dyDescent="0.25">
      <c r="B59" s="9">
        <v>50</v>
      </c>
      <c r="C59" s="49" t="s">
        <v>33</v>
      </c>
      <c r="D59" s="11" t="s">
        <v>34</v>
      </c>
      <c r="E59" s="63">
        <v>12</v>
      </c>
      <c r="F59" s="13">
        <v>0</v>
      </c>
      <c r="G59" s="13">
        <f t="shared" si="3"/>
        <v>0</v>
      </c>
      <c r="H59" s="13">
        <v>11580</v>
      </c>
      <c r="I59" s="13">
        <f t="shared" si="4"/>
        <v>138960</v>
      </c>
      <c r="J59" s="13">
        <f t="shared" si="5"/>
        <v>138960</v>
      </c>
      <c r="K59" s="29"/>
      <c r="L59" s="29"/>
      <c r="M59" s="65"/>
    </row>
    <row r="60" spans="2:13" x14ac:dyDescent="0.25">
      <c r="B60" s="9">
        <v>51</v>
      </c>
      <c r="C60" s="49" t="s">
        <v>35</v>
      </c>
      <c r="D60" s="11" t="s">
        <v>34</v>
      </c>
      <c r="E60" s="63">
        <v>12</v>
      </c>
      <c r="F60" s="13">
        <v>0</v>
      </c>
      <c r="G60" s="13">
        <f t="shared" si="3"/>
        <v>0</v>
      </c>
      <c r="H60" s="13">
        <v>19800</v>
      </c>
      <c r="I60" s="13">
        <f t="shared" si="4"/>
        <v>237600</v>
      </c>
      <c r="J60" s="13">
        <f t="shared" si="5"/>
        <v>237600</v>
      </c>
      <c r="K60" s="29"/>
      <c r="L60" s="29"/>
      <c r="M60" s="66"/>
    </row>
    <row r="61" spans="2:13" x14ac:dyDescent="0.25">
      <c r="B61" s="9">
        <v>52</v>
      </c>
      <c r="C61" s="49" t="s">
        <v>36</v>
      </c>
      <c r="D61" s="11" t="s">
        <v>21</v>
      </c>
      <c r="E61" s="12">
        <v>24</v>
      </c>
      <c r="F61" s="13">
        <v>0</v>
      </c>
      <c r="G61" s="13">
        <f t="shared" si="3"/>
        <v>0</v>
      </c>
      <c r="H61" s="13">
        <v>273.59999999999997</v>
      </c>
      <c r="I61" s="13">
        <f t="shared" si="4"/>
        <v>6566.4</v>
      </c>
      <c r="J61" s="13">
        <f t="shared" si="5"/>
        <v>6566.4</v>
      </c>
      <c r="K61" s="29"/>
      <c r="L61" s="29"/>
      <c r="M61" s="29"/>
    </row>
    <row r="62" spans="2:13" ht="15.75" x14ac:dyDescent="0.25">
      <c r="B62" s="9">
        <v>53</v>
      </c>
      <c r="C62" s="10" t="s">
        <v>64</v>
      </c>
      <c r="D62" s="11" t="s">
        <v>12</v>
      </c>
      <c r="E62" s="12">
        <v>17</v>
      </c>
      <c r="F62" s="13">
        <v>2416.5</v>
      </c>
      <c r="G62" s="13">
        <f t="shared" si="3"/>
        <v>41080.5</v>
      </c>
      <c r="H62" s="14">
        <v>0</v>
      </c>
      <c r="I62" s="13">
        <f t="shared" si="4"/>
        <v>0</v>
      </c>
      <c r="J62" s="13">
        <f t="shared" si="5"/>
        <v>41080.5</v>
      </c>
      <c r="K62" s="29"/>
      <c r="L62" s="29"/>
      <c r="M62" s="29"/>
    </row>
    <row r="63" spans="2:13" x14ac:dyDescent="0.25">
      <c r="B63" s="9">
        <v>54</v>
      </c>
      <c r="C63" s="46" t="s">
        <v>19</v>
      </c>
      <c r="D63" s="11" t="s">
        <v>12</v>
      </c>
      <c r="E63" s="55">
        <v>21.42</v>
      </c>
      <c r="F63" s="13">
        <v>0</v>
      </c>
      <c r="G63" s="13">
        <f t="shared" si="3"/>
        <v>0</v>
      </c>
      <c r="H63" s="13">
        <v>5760</v>
      </c>
      <c r="I63" s="13">
        <f t="shared" si="4"/>
        <v>123379.20000000001</v>
      </c>
      <c r="J63" s="13">
        <f t="shared" si="5"/>
        <v>123379.20000000001</v>
      </c>
      <c r="K63" s="29"/>
      <c r="L63" s="29"/>
      <c r="M63" s="52" t="s">
        <v>108</v>
      </c>
    </row>
    <row r="64" spans="2:13" ht="132.75" customHeight="1" x14ac:dyDescent="0.25">
      <c r="B64" s="9">
        <v>55</v>
      </c>
      <c r="C64" s="51" t="s">
        <v>65</v>
      </c>
      <c r="D64" s="11" t="s">
        <v>12</v>
      </c>
      <c r="E64" s="12">
        <v>1.7</v>
      </c>
      <c r="F64" s="13">
        <v>2102.355</v>
      </c>
      <c r="G64" s="13">
        <f t="shared" si="3"/>
        <v>3574.0034999999998</v>
      </c>
      <c r="H64" s="14">
        <v>0</v>
      </c>
      <c r="I64" s="13">
        <f t="shared" si="4"/>
        <v>0</v>
      </c>
      <c r="J64" s="13">
        <f t="shared" si="5"/>
        <v>3574.0034999999998</v>
      </c>
      <c r="K64" s="29"/>
      <c r="L64" s="29"/>
      <c r="M64" s="29" t="s">
        <v>111</v>
      </c>
    </row>
    <row r="65" spans="2:13" x14ac:dyDescent="0.25">
      <c r="B65" s="9">
        <v>56</v>
      </c>
      <c r="C65" s="49" t="s">
        <v>19</v>
      </c>
      <c r="D65" s="11" t="s">
        <v>12</v>
      </c>
      <c r="E65" s="63">
        <f>E64*1.17</f>
        <v>1.9889999999999999</v>
      </c>
      <c r="F65" s="13">
        <v>0</v>
      </c>
      <c r="G65" s="13">
        <f t="shared" si="3"/>
        <v>0</v>
      </c>
      <c r="H65" s="13">
        <v>0</v>
      </c>
      <c r="I65" s="13">
        <f t="shared" si="4"/>
        <v>0</v>
      </c>
      <c r="J65" s="13">
        <f t="shared" si="5"/>
        <v>0</v>
      </c>
      <c r="K65" s="29"/>
      <c r="L65" s="29"/>
      <c r="M65" s="29" t="s">
        <v>109</v>
      </c>
    </row>
    <row r="66" spans="2:13" ht="15.75" x14ac:dyDescent="0.25">
      <c r="B66" s="9">
        <v>57</v>
      </c>
      <c r="C66" s="51" t="s">
        <v>66</v>
      </c>
      <c r="D66" s="11" t="s">
        <v>14</v>
      </c>
      <c r="E66" s="67">
        <v>31</v>
      </c>
      <c r="F66" s="13">
        <v>1181.625</v>
      </c>
      <c r="G66" s="13">
        <f t="shared" si="3"/>
        <v>36630.375</v>
      </c>
      <c r="H66" s="14">
        <v>0</v>
      </c>
      <c r="I66" s="13">
        <f t="shared" si="4"/>
        <v>0</v>
      </c>
      <c r="J66" s="13">
        <f t="shared" si="5"/>
        <v>36630.375</v>
      </c>
      <c r="K66" s="29"/>
      <c r="L66" s="29"/>
      <c r="M66" s="29"/>
    </row>
    <row r="67" spans="2:13" ht="30" x14ac:dyDescent="0.25">
      <c r="B67" s="9">
        <v>58</v>
      </c>
      <c r="C67" s="10" t="s">
        <v>67</v>
      </c>
      <c r="D67" s="11" t="s">
        <v>41</v>
      </c>
      <c r="E67" s="12">
        <v>45</v>
      </c>
      <c r="F67" s="13">
        <v>700</v>
      </c>
      <c r="G67" s="13">
        <f t="shared" si="3"/>
        <v>31500</v>
      </c>
      <c r="H67" s="14">
        <v>0</v>
      </c>
      <c r="I67" s="13">
        <f t="shared" si="4"/>
        <v>0</v>
      </c>
      <c r="J67" s="13">
        <f t="shared" si="5"/>
        <v>31500</v>
      </c>
      <c r="K67" s="29"/>
      <c r="L67" s="29"/>
      <c r="M67" s="29"/>
    </row>
    <row r="68" spans="2:13" ht="45" x14ac:dyDescent="0.25">
      <c r="B68" s="9">
        <v>59</v>
      </c>
      <c r="C68" s="10" t="s">
        <v>68</v>
      </c>
      <c r="D68" s="11" t="s">
        <v>41</v>
      </c>
      <c r="E68" s="12">
        <v>11.5</v>
      </c>
      <c r="F68" s="13">
        <v>1140</v>
      </c>
      <c r="G68" s="13">
        <f t="shared" si="3"/>
        <v>13110</v>
      </c>
      <c r="H68" s="14">
        <v>0</v>
      </c>
      <c r="I68" s="13">
        <f t="shared" si="4"/>
        <v>0</v>
      </c>
      <c r="J68" s="13">
        <f t="shared" si="5"/>
        <v>13110</v>
      </c>
      <c r="K68" s="29"/>
      <c r="L68" s="29"/>
      <c r="M68" s="29"/>
    </row>
    <row r="69" spans="2:13" ht="30" x14ac:dyDescent="0.25">
      <c r="B69" s="9">
        <v>60</v>
      </c>
      <c r="C69" s="10" t="s">
        <v>69</v>
      </c>
      <c r="D69" s="11" t="s">
        <v>41</v>
      </c>
      <c r="E69" s="12">
        <v>7.3</v>
      </c>
      <c r="F69" s="13">
        <v>1140</v>
      </c>
      <c r="G69" s="13">
        <f t="shared" si="3"/>
        <v>8322</v>
      </c>
      <c r="H69" s="14">
        <v>0</v>
      </c>
      <c r="I69" s="13">
        <f t="shared" si="4"/>
        <v>0</v>
      </c>
      <c r="J69" s="13">
        <f t="shared" si="5"/>
        <v>8322</v>
      </c>
      <c r="K69" s="29"/>
      <c r="L69" s="29"/>
      <c r="M69" s="29"/>
    </row>
    <row r="70" spans="2:13" x14ac:dyDescent="0.25">
      <c r="B70" s="22"/>
      <c r="C70" s="22"/>
      <c r="D70" s="22"/>
      <c r="E70" s="22"/>
      <c r="F70" s="22"/>
      <c r="G70" s="23">
        <f>G37+G8</f>
        <v>18261129.675500002</v>
      </c>
      <c r="H70" s="23"/>
      <c r="I70" s="23">
        <f>I37+I8</f>
        <v>74573559.921599984</v>
      </c>
      <c r="J70" s="23">
        <f>J37+J8</f>
        <v>92834689.59709999</v>
      </c>
      <c r="K70" s="22"/>
      <c r="L70" s="29"/>
      <c r="M70" s="22"/>
    </row>
    <row r="71" spans="2:13" x14ac:dyDescent="0.25">
      <c r="I71" t="s">
        <v>110</v>
      </c>
      <c r="J71" s="50">
        <f>J70*1.2</f>
        <v>111401627.51651998</v>
      </c>
    </row>
    <row r="73" spans="2:13" ht="21" x14ac:dyDescent="0.35">
      <c r="C73" s="68" t="s">
        <v>113</v>
      </c>
    </row>
    <row r="74" spans="2:13" ht="105" x14ac:dyDescent="0.25">
      <c r="C74" s="54" t="s">
        <v>112</v>
      </c>
    </row>
  </sheetData>
  <autoFilter ref="B3:L70" xr:uid="{00000000-0001-0000-0000-000000000000}">
    <filterColumn colId="4" showButton="0"/>
    <filterColumn colId="5" showButton="0"/>
    <filterColumn colId="6" showButton="0"/>
    <filterColumn colId="7" showButton="0"/>
  </autoFilter>
  <mergeCells count="13">
    <mergeCell ref="M3:M5"/>
    <mergeCell ref="N19:X19"/>
    <mergeCell ref="M44:M45"/>
    <mergeCell ref="M58:M60"/>
    <mergeCell ref="K3:K5"/>
    <mergeCell ref="L3:L5"/>
    <mergeCell ref="B3:B6"/>
    <mergeCell ref="C3:C6"/>
    <mergeCell ref="D3:D6"/>
    <mergeCell ref="E3:E6"/>
    <mergeCell ref="F3:J4"/>
    <mergeCell ref="F5:G5"/>
    <mergeCell ref="H5:I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1 км и 1 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2025-04-03T12:30:27Z</dcterms:created>
  <dcterms:modified xsi:type="dcterms:W3CDTF">2025-04-06T12:31:06Z</dcterms:modified>
</cp:coreProperties>
</file>