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.М10\!!! конкурс\"/>
    </mc:Choice>
  </mc:AlternateContent>
  <xr:revisionPtr revIDLastSave="0" documentId="13_ncr:1_{6AF2ECC5-244F-4524-B3D6-1C5E5DCF75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5" r:id="rId1"/>
  </sheets>
  <definedNames>
    <definedName name="_xlnm._FilterDatabase" localSheetId="0" hidden="1">'1'!$A$2:$S$318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6" i="5" l="1"/>
  <c r="G302" i="5"/>
  <c r="I302" i="5" s="1"/>
  <c r="G301" i="5"/>
  <c r="I301" i="5" s="1"/>
  <c r="H300" i="5" s="1"/>
  <c r="I300" i="5" s="1"/>
  <c r="G259" i="5"/>
  <c r="G258" i="5"/>
  <c r="K317" i="5"/>
  <c r="K274" i="5"/>
  <c r="K231" i="5"/>
  <c r="H317" i="5"/>
  <c r="H274" i="5"/>
  <c r="H231" i="5"/>
  <c r="H315" i="5"/>
  <c r="H272" i="5"/>
  <c r="H229" i="5"/>
  <c r="K315" i="5"/>
  <c r="K272" i="5"/>
  <c r="K229" i="5"/>
  <c r="H311" i="5"/>
  <c r="H268" i="5"/>
  <c r="H225" i="5"/>
  <c r="H216" i="5"/>
  <c r="K216" i="5"/>
  <c r="G216" i="5"/>
  <c r="G215" i="5"/>
  <c r="H288" i="5"/>
  <c r="H245" i="5"/>
  <c r="H202" i="5"/>
  <c r="F286" i="5"/>
  <c r="F243" i="5"/>
  <c r="H286" i="5"/>
  <c r="H243" i="5"/>
  <c r="G285" i="5"/>
  <c r="I285" i="5" s="1"/>
  <c r="G284" i="5"/>
  <c r="I284" i="5" s="1"/>
  <c r="G242" i="5"/>
  <c r="I242" i="5" s="1"/>
  <c r="G241" i="5"/>
  <c r="I241" i="5" s="1"/>
  <c r="G199" i="5"/>
  <c r="I199" i="5" s="1"/>
  <c r="G198" i="5"/>
  <c r="I198" i="5" s="1"/>
  <c r="H282" i="5"/>
  <c r="H239" i="5"/>
  <c r="K288" i="5"/>
  <c r="K245" i="5"/>
  <c r="K202" i="5"/>
  <c r="F288" i="5"/>
  <c r="F245" i="5"/>
  <c r="F202" i="5"/>
  <c r="L299" i="5"/>
  <c r="L256" i="5"/>
  <c r="K299" i="5"/>
  <c r="K256" i="5"/>
  <c r="K213" i="5"/>
  <c r="F299" i="5"/>
  <c r="F256" i="5"/>
  <c r="F213" i="5"/>
  <c r="H318" i="5"/>
  <c r="H275" i="5"/>
  <c r="H232" i="5"/>
  <c r="H299" i="5"/>
  <c r="H256" i="5"/>
  <c r="H213" i="5"/>
  <c r="H316" i="5"/>
  <c r="H273" i="5"/>
  <c r="H230" i="5"/>
  <c r="H185" i="5"/>
  <c r="H77" i="5"/>
  <c r="H73" i="5"/>
  <c r="H178" i="5"/>
  <c r="H227" i="5" s="1"/>
  <c r="F309" i="5"/>
  <c r="F266" i="5"/>
  <c r="F223" i="5"/>
  <c r="H309" i="5"/>
  <c r="H266" i="5"/>
  <c r="H223" i="5"/>
  <c r="I216" i="5" l="1"/>
  <c r="H283" i="5"/>
  <c r="I283" i="5" s="1"/>
  <c r="H240" i="5"/>
  <c r="I240" i="5" s="1"/>
  <c r="H197" i="5"/>
  <c r="I197" i="5" s="1"/>
  <c r="H270" i="5"/>
  <c r="H313" i="5"/>
  <c r="H166" i="5" l="1"/>
  <c r="H215" i="5" s="1"/>
  <c r="I215" i="5" s="1"/>
  <c r="H214" i="5" s="1"/>
  <c r="I214" i="5" s="1"/>
  <c r="G167" i="5"/>
  <c r="I167" i="5" s="1"/>
  <c r="G166" i="5"/>
  <c r="K298" i="5"/>
  <c r="K255" i="5"/>
  <c r="K212" i="5"/>
  <c r="F298" i="5"/>
  <c r="G298" i="5" s="1"/>
  <c r="F255" i="5"/>
  <c r="G255" i="5" s="1"/>
  <c r="F212" i="5"/>
  <c r="G212" i="5" s="1"/>
  <c r="H298" i="5"/>
  <c r="H255" i="5"/>
  <c r="H212" i="5"/>
  <c r="H296" i="5"/>
  <c r="H253" i="5"/>
  <c r="H210" i="5"/>
  <c r="I258" i="5" s="1"/>
  <c r="F296" i="5"/>
  <c r="G296" i="5" s="1"/>
  <c r="F253" i="5"/>
  <c r="G253" i="5" s="1"/>
  <c r="F210" i="5"/>
  <c r="G210" i="5" s="1"/>
  <c r="K294" i="5"/>
  <c r="K251" i="5"/>
  <c r="K208" i="5"/>
  <c r="H294" i="5"/>
  <c r="H251" i="5"/>
  <c r="H208" i="5"/>
  <c r="F294" i="5"/>
  <c r="G294" i="5" s="1"/>
  <c r="F251" i="5"/>
  <c r="G251" i="5" s="1"/>
  <c r="F208" i="5"/>
  <c r="G208" i="5" s="1"/>
  <c r="G151" i="5"/>
  <c r="I151" i="5" s="1"/>
  <c r="G150" i="5"/>
  <c r="I150" i="5" s="1"/>
  <c r="G140" i="5"/>
  <c r="I140" i="5" s="1"/>
  <c r="G139" i="5"/>
  <c r="I139" i="5" s="1"/>
  <c r="G138" i="5"/>
  <c r="I138" i="5" s="1"/>
  <c r="F297" i="5"/>
  <c r="G297" i="5" s="1"/>
  <c r="F254" i="5"/>
  <c r="G254" i="5" s="1"/>
  <c r="F211" i="5"/>
  <c r="G211" i="5" s="1"/>
  <c r="H134" i="5"/>
  <c r="H161" i="5" s="1"/>
  <c r="E127" i="5"/>
  <c r="G127" i="5" s="1"/>
  <c r="I127" i="5" s="1"/>
  <c r="E126" i="5"/>
  <c r="G126" i="5" s="1"/>
  <c r="I126" i="5" s="1"/>
  <c r="G131" i="5"/>
  <c r="I131" i="5" s="1"/>
  <c r="G130" i="5"/>
  <c r="I130" i="5" s="1"/>
  <c r="G129" i="5"/>
  <c r="I129" i="5" s="1"/>
  <c r="G128" i="5"/>
  <c r="I128" i="5" s="1"/>
  <c r="G120" i="5"/>
  <c r="I120" i="5" s="1"/>
  <c r="G121" i="5"/>
  <c r="I121" i="5" s="1"/>
  <c r="G122" i="5"/>
  <c r="I122" i="5" s="1"/>
  <c r="G119" i="5"/>
  <c r="I119" i="5" s="1"/>
  <c r="E118" i="5"/>
  <c r="G118" i="5" s="1"/>
  <c r="G124" i="5"/>
  <c r="I124" i="5" s="1"/>
  <c r="G123" i="5"/>
  <c r="I123" i="5" s="1"/>
  <c r="F133" i="5"/>
  <c r="G133" i="5" s="1"/>
  <c r="H133" i="5"/>
  <c r="G116" i="5"/>
  <c r="I116" i="5" s="1"/>
  <c r="G115" i="5"/>
  <c r="I115" i="5" s="1"/>
  <c r="G114" i="5"/>
  <c r="I114" i="5" s="1"/>
  <c r="G113" i="5"/>
  <c r="I113" i="5" s="1"/>
  <c r="F141" i="5"/>
  <c r="G141" i="5" s="1"/>
  <c r="F109" i="5"/>
  <c r="G109" i="5" s="1"/>
  <c r="H141" i="5"/>
  <c r="H109" i="5"/>
  <c r="G107" i="5"/>
  <c r="I107" i="5" s="1"/>
  <c r="G108" i="5"/>
  <c r="I108" i="5" s="1"/>
  <c r="G103" i="5"/>
  <c r="I103" i="5" s="1"/>
  <c r="G102" i="5"/>
  <c r="I102" i="5" s="1"/>
  <c r="G101" i="5"/>
  <c r="I101" i="5" s="1"/>
  <c r="F295" i="5"/>
  <c r="G295" i="5" s="1"/>
  <c r="F252" i="5"/>
  <c r="G252" i="5" s="1"/>
  <c r="F209" i="5"/>
  <c r="G209" i="5" s="1"/>
  <c r="F160" i="5"/>
  <c r="G160" i="5" s="1"/>
  <c r="H295" i="5"/>
  <c r="H252" i="5"/>
  <c r="H209" i="5"/>
  <c r="H160" i="5"/>
  <c r="F99" i="5"/>
  <c r="G99" i="5" s="1"/>
  <c r="H99" i="5"/>
  <c r="H104" i="5"/>
  <c r="F104" i="5"/>
  <c r="G104" i="5" s="1"/>
  <c r="G95" i="5"/>
  <c r="I95" i="5" s="1"/>
  <c r="G94" i="5"/>
  <c r="I94" i="5" s="1"/>
  <c r="E93" i="5"/>
  <c r="G93" i="5" s="1"/>
  <c r="I93" i="5" s="1"/>
  <c r="E84" i="5"/>
  <c r="G84" i="5" s="1"/>
  <c r="I84" i="5" s="1"/>
  <c r="G86" i="5"/>
  <c r="I86" i="5" s="1"/>
  <c r="G85" i="5"/>
  <c r="I85" i="5" s="1"/>
  <c r="H75" i="5"/>
  <c r="H79" i="5" s="1"/>
  <c r="H70" i="5"/>
  <c r="H74" i="5" s="1"/>
  <c r="H78" i="5" s="1"/>
  <c r="H142" i="5"/>
  <c r="H88" i="5"/>
  <c r="H66" i="5"/>
  <c r="E62" i="5"/>
  <c r="G62" i="5" s="1"/>
  <c r="I62" i="5" s="1"/>
  <c r="G65" i="5"/>
  <c r="I65" i="5" s="1"/>
  <c r="G64" i="5"/>
  <c r="I64" i="5" s="1"/>
  <c r="G63" i="5"/>
  <c r="I63" i="5" s="1"/>
  <c r="H59" i="5"/>
  <c r="F59" i="5"/>
  <c r="G59" i="5" s="1"/>
  <c r="E56" i="5"/>
  <c r="G56" i="5" s="1"/>
  <c r="I56" i="5" s="1"/>
  <c r="E58" i="5"/>
  <c r="G58" i="5" s="1"/>
  <c r="I58" i="5" s="1"/>
  <c r="G57" i="5"/>
  <c r="I57" i="5" s="1"/>
  <c r="H81" i="5"/>
  <c r="H52" i="5"/>
  <c r="F81" i="5"/>
  <c r="G81" i="5" s="1"/>
  <c r="F52" i="5"/>
  <c r="G52" i="5" s="1"/>
  <c r="E22" i="5"/>
  <c r="G50" i="5"/>
  <c r="I50" i="5" s="1"/>
  <c r="G49" i="5"/>
  <c r="I49" i="5" s="1"/>
  <c r="G48" i="5"/>
  <c r="I48" i="5" s="1"/>
  <c r="K43" i="5"/>
  <c r="K62" i="5" s="1"/>
  <c r="G46" i="5"/>
  <c r="I46" i="5" s="1"/>
  <c r="G45" i="5"/>
  <c r="I45" i="5" s="1"/>
  <c r="G44" i="5"/>
  <c r="I44" i="5" s="1"/>
  <c r="G43" i="5"/>
  <c r="I43" i="5" s="1"/>
  <c r="F293" i="5"/>
  <c r="G293" i="5" s="1"/>
  <c r="F250" i="5"/>
  <c r="G250" i="5" s="1"/>
  <c r="F207" i="5"/>
  <c r="G207" i="5" s="1"/>
  <c r="F158" i="5"/>
  <c r="G158" i="5" s="1"/>
  <c r="F132" i="5"/>
  <c r="G132" i="5" s="1"/>
  <c r="F111" i="5"/>
  <c r="G111" i="5" s="1"/>
  <c r="F60" i="5"/>
  <c r="G60" i="5" s="1"/>
  <c r="H293" i="5"/>
  <c r="H250" i="5"/>
  <c r="H207" i="5"/>
  <c r="H158" i="5"/>
  <c r="H132" i="5"/>
  <c r="H111" i="5"/>
  <c r="H60" i="5"/>
  <c r="H41" i="5"/>
  <c r="F292" i="5"/>
  <c r="G292" i="5" s="1"/>
  <c r="F249" i="5"/>
  <c r="G249" i="5" s="1"/>
  <c r="F206" i="5"/>
  <c r="G206" i="5" s="1"/>
  <c r="F157" i="5"/>
  <c r="G157" i="5" s="1"/>
  <c r="F98" i="5"/>
  <c r="G98" i="5" s="1"/>
  <c r="F90" i="5"/>
  <c r="G90" i="5" s="1"/>
  <c r="F82" i="5"/>
  <c r="G82" i="5" s="1"/>
  <c r="F39" i="5"/>
  <c r="G39" i="5" s="1"/>
  <c r="G34" i="5"/>
  <c r="I34" i="5" s="1"/>
  <c r="G35" i="5"/>
  <c r="I35" i="5" s="1"/>
  <c r="G36" i="5"/>
  <c r="I36" i="5" s="1"/>
  <c r="E33" i="5"/>
  <c r="G33" i="5" s="1"/>
  <c r="I33" i="5" s="1"/>
  <c r="G31" i="5"/>
  <c r="I31" i="5" s="1"/>
  <c r="G30" i="5"/>
  <c r="I30" i="5" s="1"/>
  <c r="G29" i="5"/>
  <c r="I29" i="5" s="1"/>
  <c r="F291" i="5"/>
  <c r="G291" i="5" s="1"/>
  <c r="F248" i="5"/>
  <c r="G248" i="5" s="1"/>
  <c r="F205" i="5"/>
  <c r="G205" i="5" s="1"/>
  <c r="F156" i="5"/>
  <c r="G156" i="5" s="1"/>
  <c r="F27" i="5"/>
  <c r="G27" i="5" s="1"/>
  <c r="H291" i="5"/>
  <c r="H248" i="5"/>
  <c r="H205" i="5"/>
  <c r="H156" i="5"/>
  <c r="H27" i="5"/>
  <c r="G18" i="5"/>
  <c r="I18" i="5" s="1"/>
  <c r="G17" i="5"/>
  <c r="I17" i="5" s="1"/>
  <c r="G16" i="5"/>
  <c r="I16" i="5" s="1"/>
  <c r="H6" i="5"/>
  <c r="H98" i="5" s="1"/>
  <c r="G6" i="5"/>
  <c r="G7" i="5"/>
  <c r="I7" i="5" s="1"/>
  <c r="G8" i="5"/>
  <c r="I8" i="5" s="1"/>
  <c r="G9" i="5"/>
  <c r="I9" i="5" s="1"/>
  <c r="G10" i="5"/>
  <c r="I10" i="5" s="1"/>
  <c r="G11" i="5"/>
  <c r="I11" i="5" s="1"/>
  <c r="G13" i="5"/>
  <c r="I13" i="5" s="1"/>
  <c r="G14" i="5"/>
  <c r="I14" i="5" s="1"/>
  <c r="G19" i="5"/>
  <c r="I19" i="5" s="1"/>
  <c r="G21" i="5"/>
  <c r="I21" i="5" s="1"/>
  <c r="G25" i="5"/>
  <c r="I25" i="5" s="1"/>
  <c r="G38" i="5"/>
  <c r="I38" i="5" s="1"/>
  <c r="G40" i="5"/>
  <c r="I40" i="5" s="1"/>
  <c r="G41" i="5"/>
  <c r="G53" i="5"/>
  <c r="I53" i="5" s="1"/>
  <c r="G54" i="5"/>
  <c r="I54" i="5" s="1"/>
  <c r="G55" i="5"/>
  <c r="I55" i="5" s="1"/>
  <c r="G67" i="5"/>
  <c r="I67" i="5" s="1"/>
  <c r="G69" i="5"/>
  <c r="I69" i="5" s="1"/>
  <c r="G70" i="5"/>
  <c r="G71" i="5"/>
  <c r="I71" i="5" s="1"/>
  <c r="G73" i="5"/>
  <c r="I73" i="5" s="1"/>
  <c r="G74" i="5"/>
  <c r="G75" i="5"/>
  <c r="G77" i="5"/>
  <c r="I77" i="5" s="1"/>
  <c r="G78" i="5"/>
  <c r="G79" i="5"/>
  <c r="G87" i="5"/>
  <c r="I87" i="5" s="1"/>
  <c r="G91" i="5"/>
  <c r="I91" i="5" s="1"/>
  <c r="G96" i="5"/>
  <c r="I96" i="5" s="1"/>
  <c r="G125" i="5"/>
  <c r="G134" i="5"/>
  <c r="G136" i="5"/>
  <c r="I136" i="5" s="1"/>
  <c r="G143" i="5"/>
  <c r="I143" i="5" s="1"/>
  <c r="G145" i="5"/>
  <c r="I145" i="5" s="1"/>
  <c r="G146" i="5"/>
  <c r="I146" i="5" s="1"/>
  <c r="G147" i="5"/>
  <c r="I147" i="5" s="1"/>
  <c r="G148" i="5"/>
  <c r="I148" i="5" s="1"/>
  <c r="G149" i="5"/>
  <c r="G153" i="5"/>
  <c r="I153" i="5" s="1"/>
  <c r="G154" i="5"/>
  <c r="I154" i="5" s="1"/>
  <c r="G159" i="5"/>
  <c r="I159" i="5" s="1"/>
  <c r="G161" i="5"/>
  <c r="G162" i="5"/>
  <c r="I162" i="5" s="1"/>
  <c r="G163" i="5"/>
  <c r="I163" i="5" s="1"/>
  <c r="G164" i="5"/>
  <c r="I164" i="5" s="1"/>
  <c r="G169" i="5"/>
  <c r="I169" i="5" s="1"/>
  <c r="G171" i="5"/>
  <c r="I171" i="5" s="1"/>
  <c r="G172" i="5"/>
  <c r="I172" i="5" s="1"/>
  <c r="G174" i="5"/>
  <c r="I174" i="5" s="1"/>
  <c r="G176" i="5"/>
  <c r="I176" i="5" s="1"/>
  <c r="G178" i="5"/>
  <c r="I178" i="5" s="1"/>
  <c r="G180" i="5"/>
  <c r="I180" i="5" s="1"/>
  <c r="G185" i="5"/>
  <c r="I185" i="5" s="1"/>
  <c r="G186" i="5"/>
  <c r="I186" i="5" s="1"/>
  <c r="G189" i="5"/>
  <c r="I189" i="5" s="1"/>
  <c r="G190" i="5"/>
  <c r="I190" i="5" s="1"/>
  <c r="G192" i="5"/>
  <c r="I192" i="5" s="1"/>
  <c r="G193" i="5"/>
  <c r="I193" i="5" s="1"/>
  <c r="G194" i="5"/>
  <c r="I194" i="5" s="1"/>
  <c r="G196" i="5"/>
  <c r="I196" i="5" s="1"/>
  <c r="G197" i="5"/>
  <c r="G200" i="5"/>
  <c r="I200" i="5" s="1"/>
  <c r="G202" i="5"/>
  <c r="I202" i="5" s="1"/>
  <c r="G203" i="5"/>
  <c r="I203" i="5" s="1"/>
  <c r="G213" i="5"/>
  <c r="I213" i="5" s="1"/>
  <c r="G218" i="5"/>
  <c r="I218" i="5" s="1"/>
  <c r="G220" i="5"/>
  <c r="I220" i="5" s="1"/>
  <c r="G221" i="5"/>
  <c r="I221" i="5" s="1"/>
  <c r="G223" i="5"/>
  <c r="I223" i="5" s="1"/>
  <c r="G225" i="5"/>
  <c r="I225" i="5" s="1"/>
  <c r="G227" i="5"/>
  <c r="I227" i="5" s="1"/>
  <c r="G229" i="5"/>
  <c r="I229" i="5" s="1"/>
  <c r="G230" i="5"/>
  <c r="I230" i="5" s="1"/>
  <c r="G231" i="5"/>
  <c r="I231" i="5" s="1"/>
  <c r="G232" i="5"/>
  <c r="I232" i="5" s="1"/>
  <c r="G233" i="5"/>
  <c r="I233" i="5" s="1"/>
  <c r="G235" i="5"/>
  <c r="I235" i="5" s="1"/>
  <c r="G236" i="5"/>
  <c r="I236" i="5" s="1"/>
  <c r="G237" i="5"/>
  <c r="I237" i="5" s="1"/>
  <c r="G239" i="5"/>
  <c r="I239" i="5" s="1"/>
  <c r="G240" i="5"/>
  <c r="G243" i="5"/>
  <c r="I243" i="5" s="1"/>
  <c r="G245" i="5"/>
  <c r="I245" i="5" s="1"/>
  <c r="G246" i="5"/>
  <c r="I246" i="5" s="1"/>
  <c r="G256" i="5"/>
  <c r="I256" i="5" s="1"/>
  <c r="G261" i="5"/>
  <c r="I261" i="5" s="1"/>
  <c r="G263" i="5"/>
  <c r="I263" i="5" s="1"/>
  <c r="G264" i="5"/>
  <c r="I264" i="5" s="1"/>
  <c r="G266" i="5"/>
  <c r="I266" i="5" s="1"/>
  <c r="G270" i="5"/>
  <c r="I270" i="5" s="1"/>
  <c r="G272" i="5"/>
  <c r="I272" i="5" s="1"/>
  <c r="G273" i="5"/>
  <c r="I273" i="5" s="1"/>
  <c r="G274" i="5"/>
  <c r="I274" i="5" s="1"/>
  <c r="G275" i="5"/>
  <c r="I275" i="5" s="1"/>
  <c r="G276" i="5"/>
  <c r="I276" i="5" s="1"/>
  <c r="G278" i="5"/>
  <c r="I278" i="5" s="1"/>
  <c r="G279" i="5"/>
  <c r="I279" i="5" s="1"/>
  <c r="G280" i="5"/>
  <c r="I280" i="5" s="1"/>
  <c r="G282" i="5"/>
  <c r="I282" i="5" s="1"/>
  <c r="G283" i="5"/>
  <c r="G286" i="5"/>
  <c r="I286" i="5" s="1"/>
  <c r="G288" i="5"/>
  <c r="I288" i="5" s="1"/>
  <c r="G289" i="5"/>
  <c r="I289" i="5" s="1"/>
  <c r="G299" i="5"/>
  <c r="I299" i="5" s="1"/>
  <c r="G304" i="5"/>
  <c r="I304" i="5" s="1"/>
  <c r="G306" i="5"/>
  <c r="I306" i="5" s="1"/>
  <c r="G307" i="5"/>
  <c r="I307" i="5" s="1"/>
  <c r="G309" i="5"/>
  <c r="I309" i="5" s="1"/>
  <c r="G311" i="5"/>
  <c r="I311" i="5" s="1"/>
  <c r="G315" i="5"/>
  <c r="I315" i="5" s="1"/>
  <c r="G316" i="5"/>
  <c r="I316" i="5" s="1"/>
  <c r="G317" i="5"/>
  <c r="I317" i="5" s="1"/>
  <c r="G318" i="5"/>
  <c r="I318" i="5" s="1"/>
  <c r="G5" i="5"/>
  <c r="I5" i="5" s="1"/>
  <c r="H118" i="5" l="1"/>
  <c r="I118" i="5" s="1"/>
  <c r="I166" i="5"/>
  <c r="H165" i="5" s="1"/>
  <c r="I165" i="5" s="1"/>
  <c r="H149" i="5"/>
  <c r="I298" i="5"/>
  <c r="I255" i="5"/>
  <c r="I212" i="5"/>
  <c r="I251" i="5"/>
  <c r="I296" i="5"/>
  <c r="I253" i="5"/>
  <c r="I210" i="5"/>
  <c r="I294" i="5"/>
  <c r="I208" i="5"/>
  <c r="H137" i="5"/>
  <c r="I137" i="5" s="1"/>
  <c r="H254" i="5"/>
  <c r="I254" i="5" s="1"/>
  <c r="H211" i="5"/>
  <c r="H297" i="5"/>
  <c r="I297" i="5" s="1"/>
  <c r="I134" i="5"/>
  <c r="I161" i="5"/>
  <c r="H125" i="5"/>
  <c r="I125" i="5" s="1"/>
  <c r="I133" i="5"/>
  <c r="H92" i="5"/>
  <c r="I92" i="5" s="1"/>
  <c r="H112" i="5"/>
  <c r="I112" i="5" s="1"/>
  <c r="H100" i="5"/>
  <c r="I100" i="5" s="1"/>
  <c r="H106" i="5"/>
  <c r="I106" i="5" s="1"/>
  <c r="I141" i="5"/>
  <c r="I109" i="5"/>
  <c r="I104" i="5"/>
  <c r="I59" i="5"/>
  <c r="I295" i="5"/>
  <c r="I160" i="5"/>
  <c r="I252" i="5"/>
  <c r="I209" i="5"/>
  <c r="I99" i="5"/>
  <c r="H83" i="5"/>
  <c r="I83" i="5" s="1"/>
  <c r="I74" i="5"/>
  <c r="I79" i="5"/>
  <c r="I78" i="5"/>
  <c r="I75" i="5"/>
  <c r="I70" i="5"/>
  <c r="F66" i="5"/>
  <c r="G66" i="5" s="1"/>
  <c r="I66" i="5" s="1"/>
  <c r="F88" i="5"/>
  <c r="G88" i="5" s="1"/>
  <c r="I88" i="5" s="1"/>
  <c r="F142" i="5"/>
  <c r="G142" i="5" s="1"/>
  <c r="I142" i="5" s="1"/>
  <c r="F268" i="5"/>
  <c r="G268" i="5" s="1"/>
  <c r="I268" i="5" s="1"/>
  <c r="F313" i="5"/>
  <c r="G313" i="5" s="1"/>
  <c r="I313" i="5" s="1"/>
  <c r="H61" i="5"/>
  <c r="I61" i="5" s="1"/>
  <c r="H39" i="5"/>
  <c r="I39" i="5" s="1"/>
  <c r="H157" i="5"/>
  <c r="I157" i="5" s="1"/>
  <c r="I6" i="5"/>
  <c r="H47" i="5"/>
  <c r="I47" i="5" s="1"/>
  <c r="H42" i="5"/>
  <c r="I42" i="5" s="1"/>
  <c r="I81" i="5"/>
  <c r="I52" i="5"/>
  <c r="H206" i="5"/>
  <c r="I206" i="5" s="1"/>
  <c r="H249" i="5"/>
  <c r="I249" i="5" s="1"/>
  <c r="H292" i="5"/>
  <c r="I292" i="5" s="1"/>
  <c r="H32" i="5"/>
  <c r="I32" i="5" s="1"/>
  <c r="H82" i="5"/>
  <c r="I82" i="5" s="1"/>
  <c r="I41" i="5"/>
  <c r="H90" i="5"/>
  <c r="I90" i="5" s="1"/>
  <c r="I132" i="5"/>
  <c r="I207" i="5"/>
  <c r="I293" i="5"/>
  <c r="I250" i="5"/>
  <c r="I158" i="5"/>
  <c r="I111" i="5"/>
  <c r="I60" i="5"/>
  <c r="I98" i="5"/>
  <c r="H28" i="5"/>
  <c r="I28" i="5" s="1"/>
  <c r="I291" i="5"/>
  <c r="I156" i="5"/>
  <c r="I248" i="5"/>
  <c r="I205" i="5"/>
  <c r="I27" i="5"/>
  <c r="H15" i="5"/>
  <c r="I15" i="5" s="1"/>
  <c r="I211" i="5" l="1"/>
  <c r="I259" i="5"/>
  <c r="H257" i="5" s="1"/>
  <c r="I257" i="5" s="1"/>
  <c r="I149" i="5"/>
</calcChain>
</file>

<file path=xl/sharedStrings.xml><?xml version="1.0" encoding="utf-8"?>
<sst xmlns="http://schemas.openxmlformats.org/spreadsheetml/2006/main" count="832" uniqueCount="352">
  <si>
    <t>№ поз.п/п</t>
  </si>
  <si>
    <t>№ поз.по ВОР</t>
  </si>
  <si>
    <t>Наименование работ</t>
  </si>
  <si>
    <t>Ед. изм.</t>
  </si>
  <si>
    <t>Кол-во</t>
  </si>
  <si>
    <t>Примечания (расшифровка)</t>
  </si>
  <si>
    <t>шт</t>
  </si>
  <si>
    <t>м</t>
  </si>
  <si>
    <t>м2</t>
  </si>
  <si>
    <t>Демонтажные работы</t>
  </si>
  <si>
    <t>Монтажные работы</t>
  </si>
  <si>
    <t>м3</t>
  </si>
  <si>
    <t>т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</si>
  <si>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</si>
  <si>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м реза</t>
  </si>
  <si>
    <t>Архитектурные решения</t>
  </si>
  <si>
    <t>Разборка металлических пожарных лестниц</t>
  </si>
  <si>
    <t>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</si>
  <si>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</si>
  <si>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</si>
  <si>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</si>
  <si>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</si>
  <si>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>Устройство пароизоляции: прокладочной в один слой</t>
  </si>
  <si>
    <t>Технобарьер 3мм (расход 1,15)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</si>
  <si>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</si>
  <si>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</si>
  <si>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</si>
  <si>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</si>
  <si>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</si>
  <si>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 (расход 1,15)</t>
  </si>
  <si>
    <t>Устройство кровель плоских из наплавляемых материалов: второй слой</t>
  </si>
  <si>
    <t>Техноэласт: Пламя-Стоп ЭКП
 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</si>
  <si>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</si>
  <si>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</si>
  <si>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</si>
  <si>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</si>
  <si>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 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</si>
  <si>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</si>
  <si>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>ТЕХНОРУФ В ЭКСТРА КЛИН 4,2%-48,99м3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</si>
  <si>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</si>
  <si>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</si>
  <si>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</si>
  <si>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кровель перилами</t>
  </si>
  <si>
    <t>Ограждение Технониколь
 КО/PRO/PL-1200-3 
 Винты самонарезающие, остроконечные, размер 4,8х100 мм-2498шт
 Анкерный элемент ТЕХНОНИКОЛЬ 8х45-2498 шт</t>
  </si>
  <si>
    <t>Гидроизоляция горизонтальных швов</t>
  </si>
  <si>
    <t>(230/0,2) 
 Мастика Технониколь №71</t>
  </si>
  <si>
    <t>Монтаж примыкания к парапетам до 600 мм</t>
  </si>
  <si>
    <t>(11,6/0,02) 
 Раствор готовый кладочный, цементный, М150</t>
  </si>
  <si>
    <t>Устройство примыканий кровель из наплавляемых материалов к парапетам</t>
  </si>
  <si>
    <t>ТЕХНОНИКОЛЬ Галтель 100х100х1200 -1139,37м 
 Техноэласт: Пламя-Стоп ЭКП-1335,90м2 (расход 1,15)
 Унифлекс Экспресс ЭМП-1408,83 
 (расход 1,15)</t>
  </si>
  <si>
    <t>Устройство отливов из листовой стали</t>
  </si>
  <si>
    <t>(795,21+360) 
 Сталь листовая оцинкованная, толщина 0,7 мм
 Т-образный костыль t=2мм-1652шт
 Винты самонарезающие, остроконечные, размер 4,8х50 мм-7856шт
 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</si>
  <si>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</si>
  <si>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</si>
  <si>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</si>
  <si>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 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</si>
  <si>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</si>
  <si>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</si>
  <si>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>Устройство примыканий кровель из наплавляемых материалов</t>
  </si>
  <si>
    <t xml:space="preserve">ТЕХНОНИКОЛЬ Галтель 100х100х1200-960,168м
 Техноэласт: Пламя-Стоп ЭКП-188,05 (расход 1,15) 
 Унифлекс Экспресс ЭМП-340,5 (расход 1,15)
 Технониколь ФЛЕКС-52,87м2 </t>
  </si>
  <si>
    <t>Устройство фартука из листовой стали</t>
  </si>
  <si>
    <t>Сталь листовая оцинкованная, толщина 0,7 мм
 Винты самонарезающие, остроконечные, размер 4,8х50 мм-6401 шт
 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</si>
  <si>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</si>
  <si>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</si>
  <si>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>Устройство металлического каркаса из направляющих профилей под облицовку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</si>
  <si>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</si>
  <si>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</si>
  <si>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15мм</t>
  </si>
  <si>
    <t>Монтаж компенсатора из оцинкованной стали толщ 0,8мм</t>
  </si>
  <si>
    <t>Оцинкованная сталь толщ 0,8мм 
 Винты самонарезающие, остроконечные, размер 4,8х50 мм-13426 шт
 Анкерный элемент ТЕХНОНИКОЛЬ 8х45-13426 шт</t>
  </si>
  <si>
    <t>Утепление примыканий плитами: на битумной мастике в один слой</t>
  </si>
  <si>
    <t>Устройство примыканий из наплавляемых материалов</t>
  </si>
  <si>
    <t>ТЕХНОНИКОЛЬ Галтель 100х100х1200-167,82 м 
 Техноэласт: Пламя-Стоп ЭКП-114,96 м2 (расход 1,15)
 Унифлекс Экспресс ЭМП 155,74м2 (расход 1,15)
 Технониколь ФЛЕКС-70,99м2</t>
  </si>
  <si>
    <t>(33,56/0,2) 
 Мастика Технониколь №71-33,56кг</t>
  </si>
  <si>
    <t>Устройство фартуков из листовой стали</t>
  </si>
  <si>
    <t>Сталь листовая оцинкованная, толщина 0,7 мм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</si>
  <si>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</si>
  <si>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</si>
  <si>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Воронки кровельные ТП-09.У.100-Э с электрообогревом
 Раствор готовый кладочный, цементный, М150-36,3м3</t>
  </si>
  <si>
    <t>(3,96/0,05) 
 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</si>
  <si>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</si>
  <si>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</si>
  <si>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 Унифлекс Экспресс ЭМП-175,03м2 (расход 1,15)</t>
  </si>
  <si>
    <t>Монтаж примыкания к водоприемным воронкам в ендовах (1000х1000)</t>
  </si>
  <si>
    <t>Воронки кровельные ТП-09.У.100-Э с электрообогревом
 Раствор готовый кладочный, цементный, М150-4,18м3</t>
  </si>
  <si>
    <t>(1,9/0,05)
 Плита теплоизоляционная LOGICPIR ТЕХНОНИКОЛЬ СХМ/СХМ -1,9м3</t>
  </si>
  <si>
    <t>(38,49/1)
 Унифлекс Экспресс ЭМП-38,49 м2 (расход 1,15)</t>
  </si>
  <si>
    <t>Монтаж примыкания к водоприемным воронкам в ендовах по оси 10 (1200х1200)</t>
  </si>
  <si>
    <t>Воронки кровельные ТП-09.У.100-Э с электрообогревом
 Раствор готовый кладочный, цементный, М150-0,12м3</t>
  </si>
  <si>
    <t>(0,43/0,05) 
 Плита теплоизоляционная LOGICPIR ТЕХНОНИКОЛЬ СХМ/СХМ-0,43м3</t>
  </si>
  <si>
    <t>(8,73/1,2) 
 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</si>
  <si>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</si>
  <si>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</si>
  <si>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 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</si>
  <si>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</si>
  <si>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 Унифлекс Экспресс ЭМП-198,41м2 (расход 1,15)</t>
  </si>
  <si>
    <t>Установка прижимной планки</t>
  </si>
  <si>
    <t>Рейка алюминиевая прижимная краевая, сечение 3х32 мм</t>
  </si>
  <si>
    <t>(51,33/0,2) 
 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</si>
  <si>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</si>
  <si>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</si>
  <si>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 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</si>
  <si>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</si>
  <si>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</si>
  <si>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</si>
  <si>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 Техноэласт: Пламя-Стоп ЭКП-910,11м2 (расход 1,15)
 Унифлекс Экспресс ЭМП-1101,41м2 (расход 1,15)</t>
  </si>
  <si>
    <t>Монтаж примыкания к бортовым элементам фонаря Сф-2</t>
  </si>
  <si>
    <t>(24,39/0,2) 
 Праймер битумный Технониколь №1</t>
  </si>
  <si>
    <t>ТЕХНОНИКОЛЬ Галтель 100х100х1200-229,24м
 Техноэласт: Пламя-Стоп ЭКП-216,63м2 (расход 1,15)
 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</si>
  <si>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</si>
  <si>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 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</si>
  <si>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</si>
  <si>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</si>
  <si>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 Техноэласт: Пламя-Стоп ЭКП-2,94м2 (расход 1,15)
 Техноэласт: Термо ЭПП-3,91м2 (расход 1,15)
 Сталь листовая оцинкованная, толщина 0,7 мм</t>
  </si>
  <si>
    <t>Монтаж конструкций наружных пожарных лестниц</t>
  </si>
  <si>
    <t>Монтаж лестниц пожарных</t>
  </si>
  <si>
    <t>(3*28,5+26*50,17+4*17,19+6*28,57)/1000 
 Лестница пожарная П1-2 Н-1,05м ГОСТ Р 53254-2009-3шт
 Лестница пожарная П1-2 Н-2,45м ГОСТ Р 53254-2009-26шт
 Лестница пожарная П1-1 Н-1,05м ГОСТ Р 53254-2009-4шт
 Лестница пожарная П1-1 Н-2,45м ГОСТ Р 53254-2009-6шт
 Декоративная накладка для пожарной лестницы-116 шт
 Заклепка вытяжная комбинированная, алюминий/сталь 6,4х12 - 464 шт</t>
  </si>
  <si>
    <t>Монтаж площадок</t>
  </si>
  <si>
    <t>(5*60,47+6*73,93)/1000 
 Площадка выхода пожарной лестницы 800/1,15м ГОСТ Р 53254-2009-5шт
 Площадка выхода пожарной лестницы 800/1,5м ГОСТ Р 53254-2009-6шт
 Крепление пожарной площадки на парапет ГОСТ Р 53254-2009-4шт
 Крепление пожарной площадки на плоскую кровлю ГОСТ Р 53254-2009-7шт
 Анкерный болт с гайкой М10х14х100, двухраспорный-656 шт
 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</si>
  <si>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</si>
  <si>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</si>
  <si>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</si>
  <si>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</si>
  <si>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 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</si>
  <si>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</si>
  <si>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 Техноэласт: Пламя-Стоп ЭКП-89,58м2 (расход 1,15)
 Унифлекс Экспресс ЭМП-119,08м2 (расход 1,15)</t>
  </si>
  <si>
    <t>Гидроизоляция горизонтальных швов мастикой</t>
  </si>
  <si>
    <t>(29,22/0,2) 
 Мастика Технониколь №71-29,22кг</t>
  </si>
  <si>
    <t>Световой фонарь СФ-1</t>
  </si>
  <si>
    <t>Демонтаж стекол</t>
  </si>
  <si>
    <t>Демонтаж м/к рам фонаря</t>
  </si>
  <si>
    <t>90,48+472,57</t>
  </si>
  <si>
    <t>Монтаж каркаса фонаря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</si>
  <si>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</si>
  <si>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 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</si>
  <si>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стеновых сэндвич-панелей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</si>
  <si>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</si>
  <si>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</si>
  <si>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</si>
  <si>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11,32+1,13*8</t>
  </si>
  <si>
    <t>Устройство кровельного покрытия</t>
  </si>
  <si>
    <t>(4,36/0,02) 
 Раствор готовый кладочный, цементный, М100</t>
  </si>
  <si>
    <t>Утепление покрытий плитами: на битумной мастике первый слой</t>
  </si>
  <si>
    <t>(26,59/0,12)
 Техноруф В ЭКСТРА 120 мм - 26,59м3</t>
  </si>
  <si>
    <t>(12,33/0,05) 
 Техноруф В ЭКСТРА 50 мм-12,33м3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</si>
  <si>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</si>
  <si>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</si>
  <si>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</si>
  <si>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Техноэласт: Грин ЭПП</t>
  </si>
  <si>
    <t>Крепление галтели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</si>
  <si>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</si>
  <si>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</si>
  <si>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 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</si>
  <si>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</si>
  <si>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</si>
  <si>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 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 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</si>
  <si>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</si>
  <si>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компл</t>
  </si>
  <si>
    <t>Штоковый привод UCS MAX 230V (Серый) 300мм</t>
  </si>
  <si>
    <t>нет ст-ти</t>
  </si>
  <si>
    <t>Монтаж фасонных элементов (ФИ1, ФИ6, ФИ7, ФИ11, ФИ16, ФИ17, ФИ18, ФИИ1, ФИИ2, ФИИ3, ФИИ4, ФИИ6)</t>
  </si>
  <si>
    <t>Монтаж фасонных элементов</t>
  </si>
  <si>
    <t>Сталь листовая оцинкованная, толщина 0,5 мм</t>
  </si>
  <si>
    <t>Монтаж защитных сеток (СП-1, СП-2)</t>
  </si>
  <si>
    <t>Монтаж защитных сеток фонарей</t>
  </si>
  <si>
    <t>Каркасы металлические-0,5066т
 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</si>
  <si>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</si>
  <si>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</si>
  <si>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>эмаль ПФ-115</t>
  </si>
  <si>
    <t>Устройство водосточной системы</t>
  </si>
  <si>
    <t>Устройство желобов: подвесных</t>
  </si>
  <si>
    <t>(28*3)
 Желоб металлический для водосточных систем, окрашенный, диаметр 125 мм, длина 3000 мм-28шт
 Соединитель желоба металлический для водосточных систем, окрашенный, диаметр 125 мм-24шт
 Кронштейн желоба металлический для водосточных систем, окрашенный, диаметр 125 мм, длина 320 мм-172шт
 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</si>
  <si>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</si>
  <si>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</si>
  <si>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Устройство металлической водосточной системы: прямых звеньев труб</t>
  </si>
  <si>
    <t>4*3 
 Труба металлическая для водосточных систем, окрашенная, диаметр 100 мм, длина 3000 мм-4шт
 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</si>
  <si>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</si>
  <si>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>Колено трубы сливное 60° металлическое для водосточных систем, окрашенное, диаметр 100 мм</t>
  </si>
  <si>
    <t>Световой фонарь СФ-2</t>
  </si>
  <si>
    <t>(950,04+1958,52)/1000</t>
  </si>
  <si>
    <t>(33,32+192,5)/1000</t>
  </si>
  <si>
    <t>Анкер-шпилька Hilti HST М12х215/120 для использования в бетоне (вес 1 шт -0,107кг) 
 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</si>
  <si>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Утепление покрытий плитами: из минеральной ваты на битумной мастике в один слой</t>
  </si>
  <si>
    <t>(1,73/0,1) 
 Вата минеральная-1,73м3</t>
  </si>
  <si>
    <t>20+20*1,1+4+34+4+1*1,2+44*1,2</t>
  </si>
  <si>
    <t>(27,34/0,02)
 Раствор готовый кладочный, цементный, М100</t>
  </si>
  <si>
    <t>(164,49/0,12) 
 Техноруф В ЭКСТРА 120 мм-164,49м3</t>
  </si>
  <si>
    <t>(69,76/0,05)
 Техноруф В ЭКСТРА 50 мм</t>
  </si>
  <si>
    <t>Устройство примыканий</t>
  </si>
  <si>
    <t>(2+1)
 Пожарная лестница П1-1: ГОСТ 53254-2009; h=4м; B=600мм с площадкой
 выхода на кровлю-2шт
 Пожарная лестница П1-1: ГОСТ 53254-2009; h=3,4м; B=600мм с площадкой
 выхода на кровлю-1шт</t>
  </si>
  <si>
    <t>(315+180) 
 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 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</si>
  <si>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защитных сеток (СП-3-СП-10)</t>
  </si>
  <si>
    <t>Каркасы металлические-3,4565т
 Сетка сварная из арматурной проволоки без покрытия, диаметр проволоки 3,0 мм, размер ячейки 50х50 мм-414,8131м2</t>
  </si>
  <si>
    <t>(76*3)
 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 Кронштейн желоба металлический для водосточных систем, окрашенный, диаметр 125 мм, длина 320 мм-518шт
 Заглушка желоба металлическая для водосточных систем, окрашенная, диаметр 125 мм-4шт</t>
  </si>
  <si>
    <t>36*2 
 Труба металлическая для водосточных систем, окрашенная, диаметр 100 мм, длина 2000 мм-36шт
 Хомут для труб металлический для водосточных систем, окрашенный, диаметр 100 мм-50шт</t>
  </si>
  <si>
    <t>Световой фонарь СФ-3</t>
  </si>
  <si>
    <t>(578,32+2473,92)/1000</t>
  </si>
  <si>
    <t>(46,89+257,26)/1000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</si>
  <si>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 Шпилька стальная М8 "Сонет" длиной 1000 мм/прим Шпилька М16 длиной 260мм-624шт</t>
  </si>
  <si>
    <t>(104+192) 
 Анкер-шпилька Hilti HST М12х215/120 для использования в бетоне (вес 1 шт 0,107кг)
 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</si>
  <si>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 Вата минеральная-2,54м3</t>
  </si>
  <si>
    <t>40+40+8+40+8+24*1,2</t>
  </si>
  <si>
    <t>(34,95/0,02) 
 Раствор готовый кладочный, цементный, М100</t>
  </si>
  <si>
    <t>(210,54/0,12) 
 Техноруф В ЭКСТРА 120 мм-210,54м3</t>
  </si>
  <si>
    <t>(90,18/0,05)
 Техноруф В ЭКСТРА 50 мм-90,18м3</t>
  </si>
  <si>
    <t>(273,05/2) 
 Плиты цементно-стружечные нешлифованные, толщина 12 мм</t>
  </si>
  <si>
    <t>Устройство механического крепления галтели</t>
  </si>
  <si>
    <t>Пожарная лестница П1-1: ГОСТ 53254-2009; h=4м; B=600мм с площадкой
 выхода на кровлю</t>
  </si>
  <si>
    <t>(428,54+238,08) 
 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 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</si>
  <si>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</si>
  <si>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</si>
  <si>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 Сетка сварная из арматурной проволоки без покрытия, диаметр проволоки 3,0 мм, размер ячейки 50х50 мм-741,71м2</t>
  </si>
  <si>
    <t>(96*3) 
 Желоб металлический для водосточных систем, окрашенный, диаметр 125 мм, длина 3000 мм-96шт
 Соединитель желоба металлический для водосточных систем, окрашенный, диаметр 125 мм-46шт
 Кронштейн желоба металлический для водосточных систем, окрашенный, диаметр 125 мм, длина 320 мм-656шт
 Заглушка желоба металлическая для водосточных систем, окрашенная, диаметр 125 мм-8шт</t>
  </si>
  <si>
    <t>48*2 
 Труба металлическая для водосточных систем, окрашенная, диаметр 100 мм, длина 2000 мм-48шт
 Хомут для труб металлический для водосточных систем, окрашенный, диаметр 100 мм-64 шт</t>
  </si>
  <si>
    <t>Световой фонарь СФ-4</t>
  </si>
  <si>
    <t>(980,2+4947,84)/1000</t>
  </si>
  <si>
    <t>(88,85+483,16)/1000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</si>
  <si>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 Шпилька стальная М8 "Сонет" длиной 1000 мм/прим Шпилька М16 длиной 260мм-1248шт, длиной 320 мм-96шт</t>
  </si>
  <si>
    <t>(208+384)
 Анкер-шпилька Hilti HST М12х215/120 для использования в бетоне (вес 1 шт-0,107 кг)
 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</si>
  <si>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 Вата минеральная-4,9м3</t>
  </si>
  <si>
    <t>24+8*1,1+32+16+80+16+64*1,2</t>
  </si>
  <si>
    <t>(35,81/0,02) 
 Раствор готовый кладочный, цементный, М100</t>
  </si>
  <si>
    <t>(215,76/0,12) 
 Техноруф В ЭКСТРА 120 мм-215,76</t>
  </si>
  <si>
    <t>(92,46/0,05)
 Техноруф В ЭКСТРА 50 мм-92,46м3</t>
  </si>
  <si>
    <t>Устройство теплоизоляции сплошной из плит ЦПС в 2 слоя</t>
  </si>
  <si>
    <t>(545,2/2) 
 Плиты цементно-стружечные нешлифованные, толщина 12 мм</t>
  </si>
  <si>
    <t>Пожарная лестница П1-1: ГОСТ 53254-2009; h=3,56м; B=600мм с площадкой
 выхода на кровлю</t>
  </si>
  <si>
    <t>(668,4+384+1,2*1*3) 
 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 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 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</t>
  </si>
  <si>
    <t>Монтаж защитных сеток (СП-11, СП-11.2, СП-12, СП-12.2)</t>
  </si>
  <si>
    <t>Каркасы металлические-7,8016т
 Сетка сварная из арматурной проволоки без покрытия, диаметр проволоки 3,0 мм, размер ячейки 50х50 мм-857,5328м2</t>
  </si>
  <si>
    <t>(666,52+66,27+271,16+25,05+2,42+54,79+16,59+17,23+235,6+11,39+1,04+2,71+5,44+43,85) / 100</t>
  </si>
  <si>
    <t>(192*3)
 Желоб металлический для водосточных систем, окрашенный, диаметр 125 мм, длина 3000 мм-192шт
 Соединитель желоба металлический для водосточных систем, окрашенный, диаметр 125 мм-184шт
 Кронштейн желоба металлический для водосточных систем, окрашенный, диаметр 125 мм, длина 320 мм-1272шт
 Заглушка желоба металлическая для водосточных систем, окрашенная, диаметр 125 мм-16шт</t>
  </si>
  <si>
    <t>24*3+12*1 
 Труба металлическая для водосточных систем, окрашенная, диаметр 100 мм, длина 3000 мм-24шт
 Труба соединительная металлическая для водосточных систем, окрашенная, диаметр 100 мм, длина 1000 мм-12шт
 Хомут для труб металлический для водосточных систем, окрашенный, диаметр 100 мм-136 шт</t>
  </si>
  <si>
    <t>норма расхода</t>
  </si>
  <si>
    <t>колво с нормой расхода</t>
  </si>
  <si>
    <t>цена за ед без НДС по КП без нормы расхода</t>
  </si>
  <si>
    <t>сумма без НДС</t>
  </si>
  <si>
    <t>Анкерный элемент ТЕХНОНИКОЛЬ 8х45-2498 шт</t>
  </si>
  <si>
    <t xml:space="preserve"> Анкерный элемент ТЕХНОНИКОЛЬ 8х45-7856шт</t>
  </si>
  <si>
    <t>Укладка уклонообразующего слоя из Техноруф В экстра клин 4,2.% 1200x600 мм (плита А)</t>
  </si>
  <si>
    <t>Укладка уклонообразующего слоя из Техноруф В экстра клин 4,2.% 1200x600 мм (плита В)</t>
  </si>
  <si>
    <t>Укладка уклонообразующего слоя из Техноруф В экстра клин 4,2.% 1200x600 мм (плита С)</t>
  </si>
  <si>
    <t>1,03 - указан только в нашем ВОР</t>
  </si>
  <si>
    <t xml:space="preserve"> при расходе 0,2л/м2: 188,51р. за 1л*0,2=37,7р за 1 м2</t>
  </si>
  <si>
    <t xml:space="preserve"> при расходе 1,75кг(0,00175т)/м2: 62,08р за 1 м2/0,00175т=35474,3р за 1 т</t>
  </si>
  <si>
    <t>753 565,86 за 48,99 м3 = 836,96м2 =753 565,86/836,96 = 900,36р за 1м2</t>
  </si>
  <si>
    <t>По ВОР цена дана за 1м3</t>
  </si>
  <si>
    <t>Ограждение Технониколь
КО/PRO/PL-1200-3</t>
  </si>
  <si>
    <t>Винты самонарезающие, остроконечные, размер 4,8х100 мм-2498шт</t>
  </si>
  <si>
    <t>при расходе 0,2л/м2: 361,67р. за 1л*0,2=72,33р за 1 м2</t>
  </si>
  <si>
    <t>наша цена дана за комплект</t>
  </si>
  <si>
    <t>Техноэласт: Пламя-Стоп ЭКП-1335,90м2 (расход 1,15)</t>
  </si>
  <si>
    <t xml:space="preserve">ТЕХНОНИКОЛЬ Галтель 100х100х1200 -1139,37м </t>
  </si>
  <si>
    <t>Унифлекс Экспресс ЭМП-1408,83  (расход 1,15)</t>
  </si>
  <si>
    <t>коэффициент запаса, применяемый в практике ТЕХНОНИКОЛЬ, см. мет.указания</t>
  </si>
  <si>
    <t xml:space="preserve"> Сталь листовая оцинкованная, толщина 0,7 мм</t>
  </si>
  <si>
    <t xml:space="preserve"> Т-образный костыль t=2мм-1652шт</t>
  </si>
  <si>
    <t xml:space="preserve"> Винты самонарезающие, остроконечные, размер 4,8х50 мм-7856шт</t>
  </si>
  <si>
    <t>Технониколь ФЛЕКС-52,87м2</t>
  </si>
  <si>
    <t>ТЕХНОНИКОЛЬ Галтель 100х100х1200-960,168м</t>
  </si>
  <si>
    <t xml:space="preserve">Техноэласт: Пламя-Стоп ЭКП-188,05 (расход 1,15) </t>
  </si>
  <si>
    <t>Унифлекс Экспресс ЭМП-340,5 (расход 1,15)</t>
  </si>
  <si>
    <t>1,15 - указан только в нашем ВОР</t>
  </si>
  <si>
    <t xml:space="preserve"> Винты самонарезающие, остроконечные, размер 4,8х50 мм-6401 шт</t>
  </si>
  <si>
    <t xml:space="preserve"> Анкерный элемент ТЕХНОНИКОЛЬ 8х45-6401шт</t>
  </si>
  <si>
    <t>нет ст-ти за м2</t>
  </si>
  <si>
    <t xml:space="preserve">Расход цсп,ацл,осб-3 на плоскую кровлю на 1 слой - 1.05 (+5%) </t>
  </si>
  <si>
    <t xml:space="preserve">Оцинкованная сталь толщ 0,8мм </t>
  </si>
  <si>
    <t xml:space="preserve"> Винты самонарезающие, остроконечные, размер 4,8х50 мм-13426 шт</t>
  </si>
  <si>
    <t xml:space="preserve"> Анкерный элемент ТЕХНОНИКОЛЬ 8х45-13426 шт</t>
  </si>
  <si>
    <t>по ВОР-Компенсатор из оцинкованной стали t = 0,8 мм, l = 0,505 м</t>
  </si>
  <si>
    <t xml:space="preserve">ТЕХНОНИКОЛЬ Галтель 100х100х1200-167,82 м </t>
  </si>
  <si>
    <t xml:space="preserve"> Техноэласт: Пламя-Стоп ЭКП-114,96 м2 (расход 1,15)</t>
  </si>
  <si>
    <t xml:space="preserve"> Унифлекс Экспресс ЭМП 155,74м2 (расход 1,15)</t>
  </si>
  <si>
    <t xml:space="preserve"> Технониколь ФЛЕКС-70,99м2</t>
  </si>
  <si>
    <t>https://nav.tn.ru/knowledge-base/servisy-tekhnonikol/proektirovanie/raschetnye-koeffitsienty-materialov-tekhnonikol-dlya-ploskostnykh-elementov-/</t>
  </si>
  <si>
    <t>https://artandem.ru/material_consumption</t>
  </si>
  <si>
    <t>коэффициент запаса, применяемый в практике ТЕХНОНИКОЛЬ, см. мет.указания; 18 185р/м3*0,05м(толщ по цен.табл.), 1м2=909,25руб./м2</t>
  </si>
  <si>
    <t>ТЕХНОНИКОЛЬ Галтель 100х100х1200-259,52м</t>
  </si>
  <si>
    <t>Техноэласт: Пламя-Стоп ЭКП-147,84м2 (расход 1,15)</t>
  </si>
  <si>
    <t xml:space="preserve"> Унифлекс Экспресс ЭМП-198,41м2 (расход 1,15)</t>
  </si>
  <si>
    <t>ТЕХНОНИКОЛЬ Галтель 100х100х1200-947,04м</t>
  </si>
  <si>
    <t>Техноэласт: Пламя-Стоп ЭКП-910,11м2 (расход 1,15)</t>
  </si>
  <si>
    <t xml:space="preserve"> Унифлекс Экспресс ЭМП-1101,41м2 (расход 1,15)</t>
  </si>
  <si>
    <t>ТЕХНОНИКОЛЬ Галтель 100х100х1200-229,24м</t>
  </si>
  <si>
    <t xml:space="preserve"> Техноэласт: Пламя-Стоп ЭКП-216,63м2 (расход 1,15)</t>
  </si>
  <si>
    <t xml:space="preserve"> Унифлекс Экспресс ЭМП-262,48м2 (расход 1,15)</t>
  </si>
  <si>
    <t>Техноэласт: Пламя-Стоп ЭКП-85,78м2 (расход 1,15)</t>
  </si>
  <si>
    <t xml:space="preserve"> Унифлекс Экспресс ЭМП-115,12м2 (расход 1,15)</t>
  </si>
  <si>
    <t>ТЕХНОНИКОЛЬ Галтель 100х100х1200-5,2м</t>
  </si>
  <si>
    <t xml:space="preserve"> Техноэласт: Пламя-Стоп ЭКП-2,94м2 (расход 1,15)</t>
  </si>
  <si>
    <t xml:space="preserve"> Техноэласт: Термо ЭПП-3,91м2 (расход 1,15)</t>
  </si>
  <si>
    <t>Лестница пожарная П1-2 Н-1,05м ГОСТ Р 53254-2009-3шт</t>
  </si>
  <si>
    <t>Лестница пожарная П1-2 Н-2,45м ГОСТ Р 53254-2009-26шт</t>
  </si>
  <si>
    <t xml:space="preserve"> Лестница пожарная П1-1 Н-1,05м ГОСТ Р 53254-2009-4шт</t>
  </si>
  <si>
    <t xml:space="preserve"> Лестница пожарная П1-1 Н-2,45м ГОСТ Р 53254-2009-6шт</t>
  </si>
  <si>
    <t>Декоративная накладка для пожарной лестницы-116 шт</t>
  </si>
  <si>
    <t>Заклепка вытяжная комбинированная, алюминий/сталь 6,4х12 - 464 шт</t>
  </si>
  <si>
    <t>3шт*28,5кг/1000</t>
  </si>
  <si>
    <t>26шт*50,17кг/1000</t>
  </si>
  <si>
    <t>4шт*17,19кг/1000</t>
  </si>
  <si>
    <t>6шт*28,57кг/1000</t>
  </si>
  <si>
    <t>Площадка выхода пожарной лестницы 800/1,15м ГОСТ Р 53254-2009-5шт</t>
  </si>
  <si>
    <t>Площадка выхода пожарной лестницы 800/1,5м ГОСТ Р 53254-2009-6шт</t>
  </si>
  <si>
    <t xml:space="preserve"> Крепление пожарной площадки на парапет ГОСТ Р 53254-2009-4шт</t>
  </si>
  <si>
    <t>Крепление пожарной площадки на плоскую кровлю ГОСТ Р 53254-2009-7шт</t>
  </si>
  <si>
    <t xml:space="preserve"> Анкерный болт с гайкой М10х14х100, двухраспорный-656 шт</t>
  </si>
  <si>
    <t xml:space="preserve"> Пена монтажная-210,54л</t>
  </si>
  <si>
    <t>5шт*60,47кг/1000</t>
  </si>
  <si>
    <t>6шт*73,93кг/1000</t>
  </si>
  <si>
    <t>4шт*7,8кг/1000</t>
  </si>
  <si>
    <t>7шт*15,18кг/1000</t>
  </si>
  <si>
    <t>л</t>
  </si>
  <si>
    <t>при расходе 4кг/м2: 883,33р. за 1кг*4=3 533,32р за 1 м2</t>
  </si>
  <si>
    <t>ТЕХНОНИКОЛЬ Галтель 100х100х1200-145,2м</t>
  </si>
  <si>
    <t xml:space="preserve"> Техноэласт: Пламя-Стоп ЭКП-89,58м2 (расход 1,15)</t>
  </si>
  <si>
    <t xml:space="preserve"> Унифлекс Экспресс ЭМП-119,08м2 (расход 1,15)</t>
  </si>
  <si>
    <t>Анкер-шпилька Hilti HST М12х215/120 для использования в бетоне (вес 1 шт-0,107кг)</t>
  </si>
  <si>
    <t xml:space="preserve"> 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</si>
  <si>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в ВОР-Резьбовая шпилька FIS A M12×120</t>
  </si>
  <si>
    <t>в ВОР-Инъекционный состав FIS EM для FIS A M12×120, цена дана за мл-256,67р(???)</t>
  </si>
  <si>
    <t>цены на 120 мм нет, взято как 110мм</t>
  </si>
  <si>
    <t>Винты самонарезающие, остроконечные, размер 4,8х50 мм-701 шт</t>
  </si>
  <si>
    <t xml:space="preserve"> ТЕХНОНИКОЛЬ Галтель 100х100х1200-20,8шт</t>
  </si>
  <si>
    <t>1шт=0,29т; 298 013,33р/т, 1шт=298013,33*0,29=86 423,86р</t>
  </si>
  <si>
    <t>879,11р/м2, S=243,88м2, L=781,64м.п.; 243,88*879,11=214 397,34р/781,64м.п.=274,29 р/м.п.</t>
  </si>
  <si>
    <t>огрунтовка 1 слой:129,02м2*0,1 (расход 100 гр/м2)-10,83р/м2,окраска 2 слоя:129,02м2*0,18 (расход 180 гр/м2)-21,75р/м2*2</t>
  </si>
  <si>
    <t>Желоб металлический для водосточных систем, окрашенный, диаметр 125 мм, длина 3000 мм-28шт</t>
  </si>
  <si>
    <t>Соединитель желоба металлический для водосточных систем, окрашенный, диаметр 125 мм-24шт</t>
  </si>
  <si>
    <t xml:space="preserve"> Кронштейн желоба металлический для водосточных систем, окрашенный, диаметр 125 мм, длина 320 мм-172шт</t>
  </si>
  <si>
    <t>Заглушка желоба металлическая для водосточных систем, окрашенная, диаметр 125 мм-8шт</t>
  </si>
  <si>
    <t>наша расценка за комплект</t>
  </si>
  <si>
    <t>исходя из мет.указаний</t>
  </si>
  <si>
    <t xml:space="preserve"> Труба металлическая для водосточных систем, окрашенная, диаметр 100 мм, длина 3000 мм-4шт</t>
  </si>
  <si>
    <t xml:space="preserve"> Хомут для труб металлический для водосточных систем, окрашенный, диаметр 100 мм-24шт</t>
  </si>
  <si>
    <r>
      <rPr>
        <sz val="20"/>
        <color rgb="FF000000"/>
        <rFont val="Calibri"/>
        <family val="2"/>
        <charset val="204"/>
      </rPr>
      <t>???</t>
    </r>
    <r>
      <rPr>
        <sz val="10"/>
        <color rgb="FF000000"/>
        <rFont val="Calibri"/>
        <family val="2"/>
        <charset val="204"/>
      </rPr>
      <t xml:space="preserve"> По проекту идут уже готовыми изделиями, поэтому Красх=1
</t>
    </r>
  </si>
  <si>
    <t xml:space="preserve"> 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</si>
  <si>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 xml:space="preserve"> 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</si>
  <si>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 xml:space="preserve"> 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</si>
  <si>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Хотя есть работа по резке…</t>
  </si>
  <si>
    <t xml:space="preserve">Винты самонарезающие, остроконечные, размер 4,8х50 мм-2005шт </t>
  </si>
  <si>
    <t xml:space="preserve"> ТЕХНОНИКОЛЬ Галтель 100х100х1200-20,3шт</t>
  </si>
  <si>
    <t>1,2м*100р/м=120р/шт. ЕД. ИЗМ-ТОЧНО ШТ???</t>
  </si>
  <si>
    <r>
      <t>Винты самонарезающие, остроконечные, размер 4,8х50 мм-2005шт 
 ТЕХНОНИКОЛЬ Галтель 100х100х1200-</t>
    </r>
    <r>
      <rPr>
        <b/>
        <sz val="11"/>
        <color rgb="FFFF0000"/>
        <rFont val="Calibri"/>
        <family val="2"/>
        <charset val="204"/>
      </rPr>
      <t>20,3шт</t>
    </r>
  </si>
  <si>
    <t>1шт=0,31т; 298 013,33р/т, 1шт=298013,33*0,31=92 384р</t>
  </si>
  <si>
    <t xml:space="preserve">Винты самонарезающие, остроконечные, размер 4,8х50 мм-2607шт </t>
  </si>
  <si>
    <t xml:space="preserve"> ТЕХНОНИКОЛЬ Галтель 100х100х1200-40,93шт</t>
  </si>
  <si>
    <t xml:space="preserve">Винты самонарезающие, остроконечные, размер 4,8х50 мм-5046шт </t>
  </si>
  <si>
    <t xml:space="preserve"> ТЕХНОНИКОЛЬ Галтель 100х100х1200-42,67шт</t>
  </si>
  <si>
    <r>
      <t>Винты самонарезающие, остроконечные, размер 4,8х50 мм-2607шт 
 ТЕХНОНИКОЛЬ Галтель 100х100х1200-</t>
    </r>
    <r>
      <rPr>
        <b/>
        <sz val="11"/>
        <color rgb="FFFF0000"/>
        <rFont val="Calibri"/>
        <family val="2"/>
        <charset val="204"/>
      </rPr>
      <t>40,93шт</t>
    </r>
  </si>
  <si>
    <r>
      <t>Винты самонарезающие, остроконечные, размер 4,8х50 мм-5046шт 
 ТЕХНОНИКОЛЬ Галтель 100х100х1200-</t>
    </r>
    <r>
      <rPr>
        <b/>
        <sz val="11"/>
        <color rgb="FFFF0000"/>
        <rFont val="Calibri"/>
        <family val="2"/>
        <charset val="204"/>
      </rPr>
      <t>42,67шт</t>
    </r>
  </si>
  <si>
    <r>
      <t>Винты самонарезающие, остроконечные, размер 4,8х50 мм-701 шт
 ТЕХНОНИКОЛЬ Галтель 100х100х1200-</t>
    </r>
    <r>
      <rPr>
        <b/>
        <sz val="11"/>
        <color rgb="FFFF0000"/>
        <rFont val="Calibri"/>
        <family val="2"/>
        <charset val="204"/>
      </rPr>
      <t>20,8шт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</si>
</sst>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"/>
    <numFmt numFmtId="166" formatCode="#,##0.0"/>
    <numFmt numFmtId="167" formatCode="0.0000"/>
  </numFmts>
  <fonts count="29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</font>
    <font>
      <i/>
      <sz val="10"/>
      <color rgb="FF000000"/>
      <name val="Arial"/>
      <family val="2"/>
      <charset val="204"/>
      <scheme val="minor"/>
    </font>
    <font>
      <sz val="8"/>
      <name val="Arial"/>
      <family val="2"/>
      <charset val="204"/>
      <scheme val="minor"/>
    </font>
    <font>
      <i/>
      <sz val="11"/>
      <color rgb="FF000000"/>
      <name val="Arial"/>
      <family val="2"/>
      <charset val="204"/>
      <scheme val="minor"/>
    </font>
    <font>
      <sz val="10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1"/>
      <color rgb="FF0000FF"/>
      <name val="Calibri"/>
      <family val="2"/>
      <charset val="204"/>
    </font>
    <font>
      <i/>
      <sz val="10"/>
      <color rgb="FFFF0000"/>
      <name val="Calibri"/>
      <family val="2"/>
      <charset val="204"/>
    </font>
    <font>
      <i/>
      <sz val="10"/>
      <color rgb="FF000000"/>
      <name val="Calibri"/>
      <family val="2"/>
      <charset val="204"/>
    </font>
    <font>
      <i/>
      <sz val="11"/>
      <name val="Calibri"/>
      <family val="2"/>
      <charset val="204"/>
    </font>
    <font>
      <i/>
      <sz val="11"/>
      <color rgb="FFFF000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0"/>
      <name val="Calibri"/>
      <family val="2"/>
      <charset val="204"/>
    </font>
    <font>
      <sz val="11"/>
      <color theme="0"/>
      <name val="Calibri"/>
      <family val="2"/>
      <charset val="204"/>
    </font>
    <font>
      <sz val="11"/>
      <name val="Calibri"/>
      <family val="2"/>
      <charset val="204"/>
    </font>
    <font>
      <u/>
      <sz val="10"/>
      <color theme="10"/>
      <name val="Arial"/>
      <family val="2"/>
      <charset val="204"/>
      <scheme val="minor"/>
    </font>
    <font>
      <sz val="20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FF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15">
    <xf numFmtId="0" fontId="0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/>
    <xf numFmtId="0" fontId="13" fillId="0" borderId="0" xfId="0" applyFont="1" applyAlignment="1"/>
    <xf numFmtId="4" fontId="6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4" fontId="7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/>
    <xf numFmtId="0" fontId="1" fillId="2" borderId="3" xfId="0" applyFont="1" applyFill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center" vertical="center"/>
    </xf>
    <xf numFmtId="4" fontId="21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/>
    <xf numFmtId="0" fontId="17" fillId="4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22" fillId="3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/>
    </xf>
    <xf numFmtId="0" fontId="1" fillId="4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4" fontId="19" fillId="0" borderId="4" xfId="0" applyNumberFormat="1" applyFont="1" applyBorder="1" applyAlignment="1">
      <alignment vertical="center"/>
    </xf>
    <xf numFmtId="4" fontId="23" fillId="6" borderId="3" xfId="0" applyNumberFormat="1" applyFont="1" applyFill="1" applyBorder="1" applyAlignment="1">
      <alignment horizontal="center" vertical="center"/>
    </xf>
    <xf numFmtId="0" fontId="24" fillId="7" borderId="3" xfId="0" applyFont="1" applyFill="1" applyBorder="1" applyAlignment="1">
      <alignment horizontal="left" vertical="center" wrapText="1"/>
    </xf>
    <xf numFmtId="0" fontId="25" fillId="7" borderId="3" xfId="0" applyFont="1" applyFill="1" applyBorder="1" applyAlignment="1">
      <alignment horizontal="left" vertical="center" wrapText="1"/>
    </xf>
    <xf numFmtId="4" fontId="15" fillId="8" borderId="3" xfId="0" applyNumberFormat="1" applyFont="1" applyFill="1" applyBorder="1" applyAlignment="1">
      <alignment horizontal="center" vertical="center"/>
    </xf>
    <xf numFmtId="4" fontId="7" fillId="6" borderId="3" xfId="0" applyNumberFormat="1" applyFont="1" applyFill="1" applyBorder="1" applyAlignment="1">
      <alignment horizontal="center" vertical="center"/>
    </xf>
    <xf numFmtId="0" fontId="26" fillId="0" borderId="0" xfId="1" applyAlignment="1"/>
    <xf numFmtId="0" fontId="26" fillId="0" borderId="0" xfId="1" applyAlignment="1">
      <alignment vertical="center"/>
    </xf>
    <xf numFmtId="165" fontId="7" fillId="0" borderId="3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wrapText="1"/>
    </xf>
    <xf numFmtId="4" fontId="7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" fontId="15" fillId="0" borderId="7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1" fillId="5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7" fontId="3" fillId="0" borderId="9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0" fontId="22" fillId="9" borderId="3" xfId="0" applyFont="1" applyFill="1" applyBorder="1" applyAlignment="1">
      <alignment vertical="center"/>
    </xf>
    <xf numFmtId="0" fontId="22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vertical="center"/>
    </xf>
    <xf numFmtId="4" fontId="6" fillId="9" borderId="3" xfId="0" applyNumberFormat="1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vertical="center" wrapText="1"/>
    </xf>
    <xf numFmtId="0" fontId="3" fillId="10" borderId="3" xfId="0" applyFont="1" applyFill="1" applyBorder="1" applyAlignment="1">
      <alignment vertical="center"/>
    </xf>
    <xf numFmtId="0" fontId="22" fillId="10" borderId="3" xfId="0" applyFont="1" applyFill="1" applyBorder="1" applyAlignment="1">
      <alignment vertical="center"/>
    </xf>
    <xf numFmtId="0" fontId="22" fillId="10" borderId="3" xfId="0" applyFont="1" applyFill="1" applyBorder="1" applyAlignment="1">
      <alignment horizontal="center" vertical="center"/>
    </xf>
    <xf numFmtId="0" fontId="22" fillId="10" borderId="3" xfId="0" applyFont="1" applyFill="1" applyBorder="1" applyAlignment="1">
      <alignment vertical="center" wrapText="1"/>
    </xf>
    <xf numFmtId="0" fontId="7" fillId="8" borderId="0" xfId="0" applyFont="1" applyFill="1" applyAlignment="1">
      <alignment vertical="center"/>
    </xf>
    <xf numFmtId="4" fontId="7" fillId="8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7" fillId="8" borderId="3" xfId="0" applyFont="1" applyFill="1" applyBorder="1" applyAlignment="1">
      <alignment horizontal="left" vertical="center" wrapText="1"/>
    </xf>
    <xf numFmtId="0" fontId="28" fillId="0" borderId="3" xfId="0" applyFont="1" applyBorder="1" applyAlignment="1">
      <alignment horizontal="center" vertical="center"/>
    </xf>
    <xf numFmtId="0" fontId="1" fillId="8" borderId="3" xfId="0" applyFont="1" applyFill="1" applyBorder="1" applyAlignment="1">
      <alignment horizontal="left" vertical="center" wrapText="1"/>
    </xf>
    <xf numFmtId="0" fontId="1" fillId="8" borderId="3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left" vertical="center" wrapText="1"/>
    </xf>
    <xf numFmtId="0" fontId="28" fillId="8" borderId="3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7" fillId="11" borderId="3" xfId="0" applyFont="1" applyFill="1" applyBorder="1" applyAlignment="1">
      <alignment horizontal="left" vertical="center" wrapText="1"/>
    </xf>
    <xf numFmtId="4" fontId="15" fillId="11" borderId="3" xfId="0" applyNumberFormat="1" applyFont="1" applyFill="1" applyBorder="1" applyAlignment="1">
      <alignment horizontal="center" vertical="center"/>
    </xf>
    <xf numFmtId="4" fontId="7" fillId="11" borderId="3" xfId="0" applyNumberFormat="1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>
  <x18tc:person displayName="Евгения Свиридонова" id="{eaf961a4-7eb6-404c-95a7-867f0c203594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av.tn.ru/knowledge-base/servisy-tekhnonikol/proektirovanie/raschetnye-koeffitsienty-materialov-tekhnonikol-dlya-ploskostnykh-elementov-/" TargetMode="External"/><Relationship Id="rId13" Type="http://schemas.openxmlformats.org/officeDocument/2006/relationships/hyperlink" Target="https://artandem.ru/material_consumption" TargetMode="External"/><Relationship Id="rId3" Type="http://schemas.openxmlformats.org/officeDocument/2006/relationships/hyperlink" Target="https://nav.tn.ru/knowledge-base/servisy-tekhnonikol/proektirovanie/raschetnye-koeffitsienty-materialov-tekhnonikol-dlya-ploskostnykh-elementov-/" TargetMode="External"/><Relationship Id="rId7" Type="http://schemas.openxmlformats.org/officeDocument/2006/relationships/hyperlink" Target="https://nav.tn.ru/knowledge-base/servisy-tekhnonikol/proektirovanie/raschetnye-koeffitsienty-materialov-tekhnonikol-dlya-ploskostnykh-elementov-/" TargetMode="External"/><Relationship Id="rId12" Type="http://schemas.openxmlformats.org/officeDocument/2006/relationships/hyperlink" Target="https://nav.tn.ru/knowledge-base/servisy-tekhnonikol/proektirovanie/raschetnye-koeffitsienty-materialov-tekhnonikol-dlya-ploskostnykh-elementov-/" TargetMode="External"/><Relationship Id="rId2" Type="http://schemas.openxmlformats.org/officeDocument/2006/relationships/hyperlink" Target="https://nav.tn.ru/knowledge-base/servisy-tekhnonikol/proektirovanie/raschetnye-koeffitsienty-materialov-tekhnonikol-dlya-ploskostnykh-elementov-/" TargetMode="External"/><Relationship Id="rId1" Type="http://schemas.openxmlformats.org/officeDocument/2006/relationships/hyperlink" Target="https://nav.tn.ru/knowledge-base/servisy-tekhnonikol/proektirovanie/raschetnye-koeffitsienty-materialov-tekhnonikol-dlya-ploskostnykh-elementov-/" TargetMode="External"/><Relationship Id="rId6" Type="http://schemas.openxmlformats.org/officeDocument/2006/relationships/hyperlink" Target="https://nav.tn.ru/knowledge-base/servisy-tekhnonikol/proektirovanie/raschetnye-koeffitsienty-materialov-tekhnonikol-dlya-ploskostnykh-elementov-/" TargetMode="External"/><Relationship Id="rId11" Type="http://schemas.openxmlformats.org/officeDocument/2006/relationships/hyperlink" Target="https://nav.tn.ru/knowledge-base/servisy-tekhnonikol/proektirovanie/raschetnye-koeffitsienty-materialov-tekhnonikol-dlya-ploskostnykh-elementov-/" TargetMode="External"/><Relationship Id="rId5" Type="http://schemas.openxmlformats.org/officeDocument/2006/relationships/hyperlink" Target="https://nav.tn.ru/knowledge-base/servisy-tekhnonikol/proektirovanie/raschetnye-koeffitsienty-materialov-tekhnonikol-dlya-ploskostnykh-elementov-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nav.tn.ru/knowledge-base/servisy-tekhnonikol/proektirovanie/raschetnye-koeffitsienty-materialov-tekhnonikol-dlya-ploskostnykh-elementov-/" TargetMode="External"/><Relationship Id="rId4" Type="http://schemas.openxmlformats.org/officeDocument/2006/relationships/hyperlink" Target="https://artandem.ru/material_consumption" TargetMode="External"/><Relationship Id="rId9" Type="http://schemas.openxmlformats.org/officeDocument/2006/relationships/hyperlink" Target="https://nav.tn.ru/knowledge-base/servisy-tekhnonikol/proektirovanie/raschetnye-koeffitsienty-materialov-tekhnonikol-dlya-ploskostnykh-elementov-/" TargetMode="External"/><Relationship Id="rId14" Type="http://schemas.openxmlformats.org/officeDocument/2006/relationships/hyperlink" Target="https://nav.tn.ru/knowledge-base/servisy-tekhnonikol/proektirovanie/raschetnye-koeffitsienty-materialov-tekhnonikol-dlya-ploskostnykh-elementov-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B525F-6169-41F5-A636-5CFEB0D37907}">
  <sheetPr>
    <outlinePr summaryBelow="0" summaryRight="0"/>
  </sheetPr>
  <dimension ref="A1:S523"/>
  <sheetViews>
    <sheetView tabSelected="1" zoomScale="80" zoomScaleNormal="80" workbookViewId="0">
      <pane ySplit="2" topLeftCell="A238" activePane="bottomLeft" state="frozen"/>
      <selection pane="bottomLeft" activeCell="A247" sqref="A247:XFD247"/>
    </sheetView>
  </sheetViews>
  <sheetFormatPr defaultColWidth="12.5703125" defaultRowHeight="15.75" customHeight="1" outlineLevelRow="1" x14ac:dyDescent="0.2"/>
  <cols>
    <col min="1" max="1" width="8.140625" style="11" customWidth="1"/>
    <col min="2" max="2" width="8.42578125" style="11" customWidth="1"/>
    <col min="3" max="3" width="57.140625" style="56" customWidth="1"/>
    <col min="4" max="4" width="10.42578125" style="11" customWidth="1"/>
    <col min="5" max="5" width="10.85546875" style="11" customWidth="1"/>
    <col min="6" max="6" width="12.5703125" style="54"/>
    <col min="7" max="8" width="12.5703125" style="55"/>
    <col min="9" max="9" width="15.85546875" style="55" customWidth="1"/>
    <col min="10" max="10" width="58.5703125" style="11" customWidth="1"/>
    <col min="11" max="11" width="36.5703125" style="11" customWidth="1"/>
    <col min="12" max="16" width="12.5703125" style="11"/>
    <col min="17" max="19" width="12.5703125" style="12"/>
  </cols>
  <sheetData>
    <row r="1" spans="1:19" ht="51" x14ac:dyDescent="0.2">
      <c r="A1" s="95" t="s">
        <v>0</v>
      </c>
      <c r="B1" s="95" t="s">
        <v>1</v>
      </c>
      <c r="C1" s="95" t="s">
        <v>2</v>
      </c>
      <c r="D1" s="95" t="s">
        <v>3</v>
      </c>
      <c r="E1" s="95" t="s">
        <v>4</v>
      </c>
      <c r="F1" s="97" t="s">
        <v>233</v>
      </c>
      <c r="G1" s="10" t="s">
        <v>234</v>
      </c>
      <c r="H1" s="10" t="s">
        <v>235</v>
      </c>
      <c r="I1" s="10" t="s">
        <v>236</v>
      </c>
      <c r="J1" s="95" t="s">
        <v>5</v>
      </c>
    </row>
    <row r="2" spans="1:19" ht="12.75" x14ac:dyDescent="0.2">
      <c r="A2" s="96"/>
      <c r="B2" s="96"/>
      <c r="C2" s="96"/>
      <c r="D2" s="96"/>
      <c r="E2" s="96"/>
      <c r="F2" s="98"/>
      <c r="G2" s="13"/>
      <c r="H2" s="10"/>
      <c r="I2" s="10"/>
      <c r="J2" s="96"/>
    </row>
    <row r="3" spans="1:19" x14ac:dyDescent="0.2">
      <c r="A3" s="1"/>
      <c r="B3" s="1"/>
      <c r="C3" s="14" t="s">
        <v>15</v>
      </c>
      <c r="D3" s="15"/>
      <c r="E3" s="15"/>
      <c r="F3" s="16"/>
      <c r="G3" s="17"/>
      <c r="H3" s="17"/>
      <c r="I3" s="17"/>
      <c r="J3" s="2"/>
    </row>
    <row r="4" spans="1:19" ht="15" outlineLevel="1" x14ac:dyDescent="0.2">
      <c r="A4" s="1"/>
      <c r="B4" s="18"/>
      <c r="C4" s="19" t="s">
        <v>17</v>
      </c>
      <c r="D4" s="20"/>
      <c r="E4" s="21"/>
      <c r="F4" s="16"/>
      <c r="G4" s="17"/>
      <c r="H4" s="17"/>
      <c r="I4" s="17"/>
      <c r="J4" s="22"/>
    </row>
    <row r="5" spans="1:19" ht="30" outlineLevel="1" x14ac:dyDescent="0.2">
      <c r="A5" s="1">
        <v>158</v>
      </c>
      <c r="B5" s="1">
        <v>77</v>
      </c>
      <c r="C5" s="23" t="s">
        <v>18</v>
      </c>
      <c r="D5" s="1" t="s">
        <v>8</v>
      </c>
      <c r="E5" s="1">
        <v>18670.599999999999</v>
      </c>
      <c r="F5" s="16">
        <v>1</v>
      </c>
      <c r="G5" s="17">
        <f>E5*F5</f>
        <v>18670.599999999999</v>
      </c>
      <c r="H5" s="17">
        <v>103.33</v>
      </c>
      <c r="I5" s="17">
        <f>G5*H5</f>
        <v>1929233.0979999998</v>
      </c>
      <c r="J5" s="24" t="s">
        <v>19</v>
      </c>
    </row>
    <row r="6" spans="1:19" ht="30" outlineLevel="1" x14ac:dyDescent="0.2">
      <c r="A6" s="1">
        <v>159</v>
      </c>
      <c r="B6" s="1">
        <v>78</v>
      </c>
      <c r="C6" s="23" t="s">
        <v>20</v>
      </c>
      <c r="D6" s="1" t="s">
        <v>8</v>
      </c>
      <c r="E6" s="1">
        <v>20657.75</v>
      </c>
      <c r="F6" s="16">
        <v>1</v>
      </c>
      <c r="G6" s="17">
        <f t="shared" ref="G6:G104" si="0">E6*F6</f>
        <v>20657.75</v>
      </c>
      <c r="H6" s="17">
        <f>188.51*0.2</f>
        <v>37.701999999999998</v>
      </c>
      <c r="I6" s="17">
        <f t="shared" ref="I6:I104" si="1">G6*H6</f>
        <v>778838.49049999996</v>
      </c>
      <c r="J6" s="24" t="s">
        <v>21</v>
      </c>
      <c r="K6" s="11" t="s">
        <v>243</v>
      </c>
    </row>
    <row r="7" spans="1:19" ht="30" customHeight="1" outlineLevel="1" x14ac:dyDescent="0.2">
      <c r="A7" s="1">
        <v>160</v>
      </c>
      <c r="B7" s="1">
        <v>79</v>
      </c>
      <c r="C7" s="23" t="s">
        <v>22</v>
      </c>
      <c r="D7" s="1" t="s">
        <v>8</v>
      </c>
      <c r="E7" s="1">
        <v>20657.75</v>
      </c>
      <c r="F7" s="16">
        <v>1.1499999999999999</v>
      </c>
      <c r="G7" s="17">
        <f t="shared" si="0"/>
        <v>23756.412499999999</v>
      </c>
      <c r="H7" s="17">
        <v>254.7</v>
      </c>
      <c r="I7" s="17">
        <f t="shared" si="1"/>
        <v>6050758.263749999</v>
      </c>
      <c r="J7" s="24" t="s">
        <v>23</v>
      </c>
    </row>
    <row r="8" spans="1:19" ht="30" outlineLevel="1" x14ac:dyDescent="0.2">
      <c r="A8" s="1">
        <v>161</v>
      </c>
      <c r="B8" s="1">
        <v>80</v>
      </c>
      <c r="C8" s="23" t="s">
        <v>24</v>
      </c>
      <c r="D8" s="1" t="s">
        <v>8</v>
      </c>
      <c r="E8" s="1">
        <v>19619.900000000001</v>
      </c>
      <c r="F8" s="16">
        <v>1.03</v>
      </c>
      <c r="G8" s="17">
        <f t="shared" si="0"/>
        <v>20208.497000000003</v>
      </c>
      <c r="H8" s="17">
        <v>813.33</v>
      </c>
      <c r="I8" s="17">
        <f t="shared" si="1"/>
        <v>16436176.865010003</v>
      </c>
      <c r="J8" s="24" t="s">
        <v>25</v>
      </c>
      <c r="K8" s="11" t="s">
        <v>242</v>
      </c>
    </row>
    <row r="9" spans="1:19" ht="15" outlineLevel="1" x14ac:dyDescent="0.2">
      <c r="A9" s="1">
        <v>162</v>
      </c>
      <c r="B9" s="1">
        <v>81</v>
      </c>
      <c r="C9" s="23" t="s">
        <v>26</v>
      </c>
      <c r="D9" s="1" t="s">
        <v>8</v>
      </c>
      <c r="E9" s="1">
        <v>19479.599999999999</v>
      </c>
      <c r="F9" s="16">
        <v>1.03</v>
      </c>
      <c r="G9" s="17">
        <f t="shared" si="0"/>
        <v>20063.987999999998</v>
      </c>
      <c r="H9" s="17">
        <v>533.42999999999995</v>
      </c>
      <c r="I9" s="17">
        <f t="shared" si="1"/>
        <v>10702733.118839998</v>
      </c>
      <c r="J9" s="24" t="s">
        <v>27</v>
      </c>
      <c r="K9" s="11" t="s">
        <v>242</v>
      </c>
    </row>
    <row r="10" spans="1:19" ht="30" outlineLevel="1" x14ac:dyDescent="0.2">
      <c r="A10" s="1">
        <v>163</v>
      </c>
      <c r="B10" s="1">
        <v>82</v>
      </c>
      <c r="C10" s="23" t="s">
        <v>28</v>
      </c>
      <c r="D10" s="1" t="s">
        <v>8</v>
      </c>
      <c r="E10" s="1">
        <v>19787.330000000002</v>
      </c>
      <c r="F10" s="16">
        <v>1.1499999999999999</v>
      </c>
      <c r="G10" s="17">
        <f t="shared" si="0"/>
        <v>22755.429500000002</v>
      </c>
      <c r="H10" s="17">
        <v>228.81</v>
      </c>
      <c r="I10" s="17">
        <f t="shared" si="1"/>
        <v>5206669.8238950009</v>
      </c>
      <c r="J10" s="24" t="s">
        <v>29</v>
      </c>
    </row>
    <row r="11" spans="1:19" ht="30" outlineLevel="1" x14ac:dyDescent="0.2">
      <c r="A11" s="1">
        <v>164</v>
      </c>
      <c r="B11" s="1">
        <v>83</v>
      </c>
      <c r="C11" s="23" t="s">
        <v>30</v>
      </c>
      <c r="D11" s="1" t="s">
        <v>8</v>
      </c>
      <c r="E11" s="1">
        <v>19093.97</v>
      </c>
      <c r="F11" s="16">
        <v>1.1499999999999999</v>
      </c>
      <c r="G11" s="17">
        <f t="shared" si="0"/>
        <v>21958.065500000001</v>
      </c>
      <c r="H11" s="17">
        <v>376.31</v>
      </c>
      <c r="I11" s="17">
        <f t="shared" si="1"/>
        <v>8263039.6283050003</v>
      </c>
      <c r="J11" s="24" t="s">
        <v>31</v>
      </c>
    </row>
    <row r="12" spans="1:19" ht="15" outlineLevel="1" x14ac:dyDescent="0.2">
      <c r="A12" s="83"/>
      <c r="B12" s="84"/>
      <c r="C12" s="45" t="s">
        <v>32</v>
      </c>
      <c r="D12" s="81"/>
      <c r="E12" s="82"/>
      <c r="F12" s="85"/>
      <c r="G12" s="85"/>
      <c r="H12" s="85"/>
      <c r="I12" s="85"/>
      <c r="J12" s="86"/>
    </row>
    <row r="13" spans="1:19" ht="19.5" customHeight="1" outlineLevel="1" x14ac:dyDescent="0.2">
      <c r="A13" s="1">
        <v>165</v>
      </c>
      <c r="B13" s="1">
        <v>84</v>
      </c>
      <c r="C13" s="23" t="s">
        <v>33</v>
      </c>
      <c r="D13" s="1" t="s">
        <v>11</v>
      </c>
      <c r="E13" s="1">
        <v>137</v>
      </c>
      <c r="F13" s="16">
        <v>1</v>
      </c>
      <c r="G13" s="17">
        <f t="shared" si="0"/>
        <v>137</v>
      </c>
      <c r="H13" s="17">
        <v>3475</v>
      </c>
      <c r="I13" s="17">
        <f t="shared" si="1"/>
        <v>476075</v>
      </c>
      <c r="J13" s="24" t="s">
        <v>34</v>
      </c>
    </row>
    <row r="14" spans="1:19" ht="60" outlineLevel="1" x14ac:dyDescent="0.2">
      <c r="A14" s="1">
        <v>166</v>
      </c>
      <c r="B14" s="1">
        <v>85</v>
      </c>
      <c r="C14" s="23" t="s">
        <v>35</v>
      </c>
      <c r="D14" s="1" t="s">
        <v>12</v>
      </c>
      <c r="E14" s="1">
        <v>2.835</v>
      </c>
      <c r="F14" s="16">
        <v>1</v>
      </c>
      <c r="G14" s="25">
        <f t="shared" si="0"/>
        <v>2.835</v>
      </c>
      <c r="H14" s="17">
        <v>35474.300000000003</v>
      </c>
      <c r="I14" s="17">
        <f t="shared" si="1"/>
        <v>100569.64050000001</v>
      </c>
      <c r="J14" s="24" t="s">
        <v>36</v>
      </c>
      <c r="K14" s="11" t="s">
        <v>244</v>
      </c>
    </row>
    <row r="15" spans="1:19" ht="30" outlineLevel="1" x14ac:dyDescent="0.2">
      <c r="A15" s="1">
        <v>167</v>
      </c>
      <c r="B15" s="1">
        <v>86</v>
      </c>
      <c r="C15" s="23" t="s">
        <v>37</v>
      </c>
      <c r="D15" s="1" t="s">
        <v>8</v>
      </c>
      <c r="E15" s="1">
        <v>836.96</v>
      </c>
      <c r="F15" s="16"/>
      <c r="G15" s="17"/>
      <c r="H15" s="17">
        <f>(I16+I17+I18)/E15</f>
        <v>900.36065788687642</v>
      </c>
      <c r="I15" s="17">
        <f>E15*H15</f>
        <v>753565.85622500011</v>
      </c>
      <c r="J15" s="24" t="s">
        <v>38</v>
      </c>
    </row>
    <row r="16" spans="1:19" s="8" customFormat="1" ht="30" outlineLevel="1" x14ac:dyDescent="0.25">
      <c r="A16" s="4"/>
      <c r="B16" s="4"/>
      <c r="C16" s="5" t="s">
        <v>239</v>
      </c>
      <c r="D16" s="6" t="s">
        <v>11</v>
      </c>
      <c r="E16" s="7">
        <v>22.06</v>
      </c>
      <c r="F16" s="26">
        <v>1.05</v>
      </c>
      <c r="G16" s="27">
        <f t="shared" si="0"/>
        <v>23.163</v>
      </c>
      <c r="H16" s="27">
        <v>15376.858333333334</v>
      </c>
      <c r="I16" s="27">
        <f t="shared" si="1"/>
        <v>356174.16957500001</v>
      </c>
      <c r="J16" s="28"/>
      <c r="K16" s="29" t="s">
        <v>246</v>
      </c>
      <c r="M16" s="29"/>
      <c r="N16" s="29"/>
      <c r="O16" s="29"/>
      <c r="P16" s="29"/>
      <c r="Q16" s="30"/>
      <c r="R16" s="30"/>
      <c r="S16" s="30"/>
    </row>
    <row r="17" spans="1:19" s="8" customFormat="1" ht="30" outlineLevel="1" x14ac:dyDescent="0.25">
      <c r="A17" s="4"/>
      <c r="B17" s="4"/>
      <c r="C17" s="5" t="s">
        <v>240</v>
      </c>
      <c r="D17" s="6" t="s">
        <v>11</v>
      </c>
      <c r="E17" s="7">
        <v>21.21</v>
      </c>
      <c r="F17" s="26">
        <v>1.05</v>
      </c>
      <c r="G17" s="27">
        <f t="shared" si="0"/>
        <v>22.270500000000002</v>
      </c>
      <c r="H17" s="27">
        <v>14337.966666666669</v>
      </c>
      <c r="I17" s="27">
        <f t="shared" si="1"/>
        <v>319313.68665000011</v>
      </c>
      <c r="J17" s="28"/>
      <c r="K17" s="29" t="s">
        <v>245</v>
      </c>
      <c r="M17" s="29"/>
      <c r="N17" s="29"/>
      <c r="O17" s="29"/>
      <c r="P17" s="29"/>
      <c r="Q17" s="30"/>
      <c r="R17" s="30"/>
      <c r="S17" s="30"/>
    </row>
    <row r="18" spans="1:19" s="8" customFormat="1" ht="30" outlineLevel="1" x14ac:dyDescent="0.25">
      <c r="A18" s="4"/>
      <c r="B18" s="4"/>
      <c r="C18" s="5" t="s">
        <v>241</v>
      </c>
      <c r="D18" s="6" t="s">
        <v>11</v>
      </c>
      <c r="E18" s="7">
        <v>5.72</v>
      </c>
      <c r="F18" s="26">
        <v>1.05</v>
      </c>
      <c r="G18" s="27">
        <f t="shared" si="0"/>
        <v>6.0060000000000002</v>
      </c>
      <c r="H18" s="27">
        <v>13000</v>
      </c>
      <c r="I18" s="27">
        <f t="shared" si="1"/>
        <v>78078</v>
      </c>
      <c r="J18" s="28"/>
      <c r="K18" s="57"/>
      <c r="L18" s="29"/>
      <c r="M18" s="29"/>
      <c r="N18" s="29"/>
      <c r="O18" s="29"/>
      <c r="P18" s="29"/>
      <c r="Q18" s="30"/>
      <c r="R18" s="30"/>
      <c r="S18" s="30"/>
    </row>
    <row r="19" spans="1:19" ht="30" outlineLevel="1" x14ac:dyDescent="0.2">
      <c r="A19" s="1">
        <v>168</v>
      </c>
      <c r="B19" s="1">
        <v>87</v>
      </c>
      <c r="C19" s="23" t="s">
        <v>39</v>
      </c>
      <c r="D19" s="1" t="s">
        <v>8</v>
      </c>
      <c r="E19" s="1">
        <v>506</v>
      </c>
      <c r="F19" s="16">
        <v>1.1499999999999999</v>
      </c>
      <c r="G19" s="17">
        <f t="shared" si="0"/>
        <v>581.9</v>
      </c>
      <c r="H19" s="17">
        <v>274.98</v>
      </c>
      <c r="I19" s="17">
        <f t="shared" si="1"/>
        <v>160010.86199999999</v>
      </c>
      <c r="J19" s="24" t="s">
        <v>40</v>
      </c>
      <c r="K19" s="11" t="s">
        <v>262</v>
      </c>
    </row>
    <row r="20" spans="1:19" ht="15" outlineLevel="1" x14ac:dyDescent="0.2">
      <c r="A20" s="83"/>
      <c r="B20" s="84"/>
      <c r="C20" s="45" t="s">
        <v>41</v>
      </c>
      <c r="D20" s="81"/>
      <c r="E20" s="82"/>
      <c r="F20" s="85"/>
      <c r="G20" s="85"/>
      <c r="H20" s="85"/>
      <c r="I20" s="85"/>
      <c r="J20" s="86"/>
    </row>
    <row r="21" spans="1:19" ht="75" outlineLevel="1" x14ac:dyDescent="0.2">
      <c r="A21" s="1">
        <v>169</v>
      </c>
      <c r="B21" s="1">
        <v>88</v>
      </c>
      <c r="C21" s="23" t="s">
        <v>42</v>
      </c>
      <c r="D21" s="1" t="s">
        <v>7</v>
      </c>
      <c r="E21" s="1">
        <v>936.87</v>
      </c>
      <c r="F21" s="16">
        <v>1</v>
      </c>
      <c r="G21" s="17">
        <f t="shared" si="0"/>
        <v>936.87</v>
      </c>
      <c r="H21" s="17">
        <v>2270.61</v>
      </c>
      <c r="I21" s="17">
        <f t="shared" si="1"/>
        <v>2127266.3907000003</v>
      </c>
      <c r="J21" s="31" t="s">
        <v>43</v>
      </c>
    </row>
    <row r="22" spans="1:19" s="9" customFormat="1" ht="30" outlineLevel="1" x14ac:dyDescent="0.25">
      <c r="A22" s="4"/>
      <c r="B22" s="4"/>
      <c r="C22" s="32" t="s">
        <v>247</v>
      </c>
      <c r="D22" s="33" t="s">
        <v>7</v>
      </c>
      <c r="E22" s="33">
        <f>E21</f>
        <v>936.87</v>
      </c>
      <c r="F22" s="34"/>
      <c r="G22" s="35"/>
      <c r="H22" s="35"/>
      <c r="I22" s="35"/>
      <c r="J22" s="99" t="s">
        <v>250</v>
      </c>
      <c r="K22" s="36"/>
      <c r="L22" s="36"/>
      <c r="M22" s="36"/>
      <c r="N22" s="36"/>
      <c r="O22" s="36"/>
      <c r="P22" s="36"/>
      <c r="Q22" s="37"/>
      <c r="R22" s="37"/>
      <c r="S22" s="37"/>
    </row>
    <row r="23" spans="1:19" s="9" customFormat="1" ht="30" outlineLevel="1" x14ac:dyDescent="0.25">
      <c r="A23" s="4"/>
      <c r="B23" s="4"/>
      <c r="C23" s="32" t="s">
        <v>248</v>
      </c>
      <c r="D23" s="33" t="s">
        <v>6</v>
      </c>
      <c r="E23" s="33">
        <v>2498</v>
      </c>
      <c r="F23" s="34"/>
      <c r="G23" s="35"/>
      <c r="H23" s="35"/>
      <c r="I23" s="35"/>
      <c r="J23" s="100"/>
      <c r="K23" s="36"/>
      <c r="L23" s="36"/>
      <c r="M23" s="36"/>
      <c r="N23" s="36"/>
      <c r="O23" s="36"/>
      <c r="P23" s="36"/>
      <c r="Q23" s="37"/>
      <c r="R23" s="37"/>
      <c r="S23" s="37"/>
    </row>
    <row r="24" spans="1:19" s="9" customFormat="1" ht="21.75" customHeight="1" outlineLevel="1" x14ac:dyDescent="0.25">
      <c r="A24" s="4"/>
      <c r="B24" s="4"/>
      <c r="C24" s="32" t="s">
        <v>237</v>
      </c>
      <c r="D24" s="33" t="s">
        <v>6</v>
      </c>
      <c r="E24" s="33">
        <v>2498</v>
      </c>
      <c r="F24" s="34"/>
      <c r="G24" s="35"/>
      <c r="H24" s="35"/>
      <c r="I24" s="35"/>
      <c r="J24" s="101"/>
      <c r="K24" s="36"/>
      <c r="L24" s="36"/>
      <c r="M24" s="36"/>
      <c r="N24" s="36"/>
      <c r="O24" s="36"/>
      <c r="P24" s="36"/>
      <c r="Q24" s="37"/>
      <c r="R24" s="37"/>
      <c r="S24" s="37"/>
    </row>
    <row r="25" spans="1:19" ht="30" outlineLevel="1" x14ac:dyDescent="0.2">
      <c r="A25" s="1">
        <v>170</v>
      </c>
      <c r="B25" s="1">
        <v>89</v>
      </c>
      <c r="C25" s="23" t="s">
        <v>44</v>
      </c>
      <c r="D25" s="1" t="s">
        <v>7</v>
      </c>
      <c r="E25" s="1">
        <v>1150</v>
      </c>
      <c r="F25" s="16">
        <v>1</v>
      </c>
      <c r="G25" s="17">
        <f t="shared" si="0"/>
        <v>1150</v>
      </c>
      <c r="H25" s="17">
        <v>72.33</v>
      </c>
      <c r="I25" s="17">
        <f t="shared" si="1"/>
        <v>83179.5</v>
      </c>
      <c r="J25" s="24" t="s">
        <v>45</v>
      </c>
      <c r="K25" s="11" t="s">
        <v>249</v>
      </c>
    </row>
    <row r="26" spans="1:19" ht="15" outlineLevel="1" x14ac:dyDescent="0.2">
      <c r="A26" s="83"/>
      <c r="B26" s="84"/>
      <c r="C26" s="45" t="s">
        <v>46</v>
      </c>
      <c r="D26" s="81"/>
      <c r="E26" s="82"/>
      <c r="F26" s="85"/>
      <c r="G26" s="85"/>
      <c r="H26" s="85"/>
      <c r="I26" s="85"/>
      <c r="J26" s="86"/>
    </row>
    <row r="27" spans="1:19" ht="30" outlineLevel="1" x14ac:dyDescent="0.2">
      <c r="A27" s="1">
        <v>171</v>
      </c>
      <c r="B27" s="1">
        <v>90</v>
      </c>
      <c r="C27" s="38" t="s">
        <v>18</v>
      </c>
      <c r="D27" s="1" t="s">
        <v>8</v>
      </c>
      <c r="E27" s="1">
        <v>580</v>
      </c>
      <c r="F27" s="16">
        <f>F5</f>
        <v>1</v>
      </c>
      <c r="G27" s="17">
        <f t="shared" si="0"/>
        <v>580</v>
      </c>
      <c r="H27" s="17">
        <f>H5</f>
        <v>103.33</v>
      </c>
      <c r="I27" s="17">
        <f t="shared" si="1"/>
        <v>59931.4</v>
      </c>
      <c r="J27" s="24" t="s">
        <v>47</v>
      </c>
      <c r="K27" s="39"/>
      <c r="L27" s="40"/>
    </row>
    <row r="28" spans="1:19" ht="60" outlineLevel="1" x14ac:dyDescent="0.2">
      <c r="A28" s="1">
        <v>172</v>
      </c>
      <c r="B28" s="1">
        <v>91</v>
      </c>
      <c r="C28" s="23" t="s">
        <v>48</v>
      </c>
      <c r="D28" s="1" t="s">
        <v>7</v>
      </c>
      <c r="E28" s="1">
        <v>1139.3699999999999</v>
      </c>
      <c r="F28" s="16"/>
      <c r="G28" s="17"/>
      <c r="H28" s="17">
        <f>SUM(I29:I31)/E28</f>
        <v>1138.1609483662023</v>
      </c>
      <c r="I28" s="17">
        <f>E28*H28</f>
        <v>1296786.4397399998</v>
      </c>
      <c r="J28" s="31" t="s">
        <v>49</v>
      </c>
      <c r="K28" s="39"/>
      <c r="L28" s="40"/>
      <c r="M28" s="40"/>
      <c r="N28" s="39"/>
    </row>
    <row r="29" spans="1:19" ht="15" outlineLevel="1" x14ac:dyDescent="0.2">
      <c r="A29" s="1"/>
      <c r="B29" s="1"/>
      <c r="C29" s="32" t="s">
        <v>252</v>
      </c>
      <c r="D29" s="1" t="s">
        <v>7</v>
      </c>
      <c r="E29" s="1">
        <v>1139.3699999999999</v>
      </c>
      <c r="F29" s="58">
        <v>1.05</v>
      </c>
      <c r="G29" s="17">
        <f t="shared" ref="G29:G36" si="2">E29*F29</f>
        <v>1196.3384999999998</v>
      </c>
      <c r="H29" s="17">
        <v>100</v>
      </c>
      <c r="I29" s="17">
        <f t="shared" ref="I29:I31" si="3">G29*H29</f>
        <v>119633.84999999998</v>
      </c>
      <c r="J29" s="59"/>
      <c r="K29" s="39" t="s">
        <v>254</v>
      </c>
      <c r="L29" s="40"/>
      <c r="M29" s="40"/>
      <c r="N29" s="39"/>
      <c r="O29" s="63" t="s">
        <v>275</v>
      </c>
    </row>
    <row r="30" spans="1:19" ht="15" outlineLevel="1" x14ac:dyDescent="0.2">
      <c r="A30" s="1"/>
      <c r="B30" s="1"/>
      <c r="C30" s="32" t="s">
        <v>251</v>
      </c>
      <c r="D30" s="1" t="s">
        <v>8</v>
      </c>
      <c r="E30" s="1">
        <v>1335.9</v>
      </c>
      <c r="F30" s="16">
        <v>1.1499999999999999</v>
      </c>
      <c r="G30" s="17">
        <f t="shared" si="2"/>
        <v>1536.2850000000001</v>
      </c>
      <c r="H30" s="17">
        <v>432.75</v>
      </c>
      <c r="I30" s="17">
        <f t="shared" si="3"/>
        <v>664827.33374999999</v>
      </c>
      <c r="J30" s="59"/>
      <c r="K30" s="39"/>
      <c r="L30" s="40"/>
      <c r="M30" s="40"/>
      <c r="N30" s="39"/>
    </row>
    <row r="31" spans="1:19" ht="15" outlineLevel="1" x14ac:dyDescent="0.2">
      <c r="A31" s="1"/>
      <c r="B31" s="1"/>
      <c r="C31" s="32" t="s">
        <v>253</v>
      </c>
      <c r="D31" s="1" t="s">
        <v>8</v>
      </c>
      <c r="E31" s="1">
        <v>1408.83</v>
      </c>
      <c r="F31" s="16">
        <v>1.1499999999999999</v>
      </c>
      <c r="G31" s="17">
        <f t="shared" si="2"/>
        <v>1620.1544999999999</v>
      </c>
      <c r="H31" s="17">
        <v>316.22000000000003</v>
      </c>
      <c r="I31" s="17">
        <f t="shared" si="3"/>
        <v>512325.25598999998</v>
      </c>
      <c r="J31" s="59"/>
      <c r="K31" s="39"/>
      <c r="L31" s="40"/>
      <c r="M31" s="40"/>
      <c r="N31" s="39"/>
    </row>
    <row r="32" spans="1:19" ht="90" outlineLevel="1" x14ac:dyDescent="0.2">
      <c r="A32" s="1">
        <v>173</v>
      </c>
      <c r="B32" s="1">
        <v>92</v>
      </c>
      <c r="C32" s="23" t="s">
        <v>50</v>
      </c>
      <c r="D32" s="1" t="s">
        <v>7</v>
      </c>
      <c r="E32" s="1">
        <v>1155.21</v>
      </c>
      <c r="F32" s="16"/>
      <c r="G32" s="17"/>
      <c r="H32" s="17">
        <f>SUM(I33:I36)/E32</f>
        <v>844.42233879554362</v>
      </c>
      <c r="I32" s="17">
        <f>E32*H32</f>
        <v>975485.13</v>
      </c>
      <c r="J32" s="31" t="s">
        <v>51</v>
      </c>
      <c r="K32" s="39"/>
      <c r="L32" s="40"/>
    </row>
    <row r="33" spans="1:15" ht="15" outlineLevel="1" x14ac:dyDescent="0.2">
      <c r="A33" s="1"/>
      <c r="B33" s="1"/>
      <c r="C33" s="32" t="s">
        <v>255</v>
      </c>
      <c r="D33" s="1" t="s">
        <v>7</v>
      </c>
      <c r="E33" s="1">
        <f>795.21+360</f>
        <v>1155.21</v>
      </c>
      <c r="F33" s="16">
        <v>1</v>
      </c>
      <c r="G33" s="17">
        <f t="shared" si="2"/>
        <v>1155.21</v>
      </c>
      <c r="H33" s="17">
        <v>625</v>
      </c>
      <c r="I33" s="17">
        <f t="shared" si="1"/>
        <v>722006.25</v>
      </c>
      <c r="J33" s="60"/>
      <c r="K33" s="39"/>
      <c r="L33" s="40"/>
    </row>
    <row r="34" spans="1:15" ht="15" outlineLevel="1" x14ac:dyDescent="0.2">
      <c r="A34" s="1"/>
      <c r="B34" s="1"/>
      <c r="C34" s="32" t="s">
        <v>256</v>
      </c>
      <c r="D34" s="1" t="s">
        <v>6</v>
      </c>
      <c r="E34" s="1">
        <v>1652</v>
      </c>
      <c r="F34" s="16">
        <v>1</v>
      </c>
      <c r="G34" s="17">
        <f t="shared" si="2"/>
        <v>1652</v>
      </c>
      <c r="H34" s="17">
        <v>125</v>
      </c>
      <c r="I34" s="17">
        <f t="shared" ref="I34:I36" si="4">G34*H34</f>
        <v>206500</v>
      </c>
      <c r="J34" s="60"/>
      <c r="K34" s="39"/>
      <c r="L34" s="40"/>
    </row>
    <row r="35" spans="1:15" ht="30" outlineLevel="1" x14ac:dyDescent="0.2">
      <c r="A35" s="1"/>
      <c r="B35" s="1"/>
      <c r="C35" s="32" t="s">
        <v>257</v>
      </c>
      <c r="D35" s="1" t="s">
        <v>6</v>
      </c>
      <c r="E35" s="1">
        <v>7856</v>
      </c>
      <c r="F35" s="16">
        <v>1</v>
      </c>
      <c r="G35" s="17">
        <f t="shared" si="2"/>
        <v>7856</v>
      </c>
      <c r="H35" s="17">
        <v>3.83</v>
      </c>
      <c r="I35" s="17">
        <f t="shared" si="4"/>
        <v>30088.48</v>
      </c>
      <c r="J35" s="60"/>
      <c r="K35" s="39"/>
      <c r="L35" s="40"/>
    </row>
    <row r="36" spans="1:15" ht="15" outlineLevel="1" x14ac:dyDescent="0.2">
      <c r="A36" s="1"/>
      <c r="B36" s="1"/>
      <c r="C36" s="32" t="s">
        <v>238</v>
      </c>
      <c r="D36" s="1" t="s">
        <v>6</v>
      </c>
      <c r="E36" s="1">
        <v>7856</v>
      </c>
      <c r="F36" s="16">
        <v>1</v>
      </c>
      <c r="G36" s="17">
        <f t="shared" si="2"/>
        <v>7856</v>
      </c>
      <c r="H36" s="17">
        <v>2.15</v>
      </c>
      <c r="I36" s="17">
        <f t="shared" si="4"/>
        <v>16890.399999999998</v>
      </c>
      <c r="J36" s="60"/>
      <c r="K36" s="39"/>
      <c r="L36" s="40"/>
    </row>
    <row r="37" spans="1:15" ht="30" outlineLevel="1" x14ac:dyDescent="0.2">
      <c r="A37" s="83"/>
      <c r="B37" s="84"/>
      <c r="C37" s="45" t="s">
        <v>52</v>
      </c>
      <c r="D37" s="81"/>
      <c r="E37" s="82"/>
      <c r="F37" s="85"/>
      <c r="G37" s="85"/>
      <c r="H37" s="85"/>
      <c r="I37" s="85"/>
      <c r="J37" s="86"/>
    </row>
    <row r="38" spans="1:15" ht="19.5" customHeight="1" outlineLevel="1" x14ac:dyDescent="0.2">
      <c r="A38" s="1">
        <v>174</v>
      </c>
      <c r="B38" s="1">
        <v>93</v>
      </c>
      <c r="C38" s="23" t="s">
        <v>53</v>
      </c>
      <c r="D38" s="1" t="s">
        <v>8</v>
      </c>
      <c r="E38" s="1">
        <v>1.27</v>
      </c>
      <c r="F38" s="16">
        <v>1</v>
      </c>
      <c r="G38" s="17">
        <f t="shared" si="0"/>
        <v>1.27</v>
      </c>
      <c r="H38" s="17">
        <v>16.670000000000002</v>
      </c>
      <c r="I38" s="17">
        <f t="shared" si="1"/>
        <v>21.170900000000003</v>
      </c>
      <c r="J38" s="24" t="s">
        <v>54</v>
      </c>
    </row>
    <row r="39" spans="1:15" ht="30" outlineLevel="1" x14ac:dyDescent="0.2">
      <c r="A39" s="1">
        <v>175</v>
      </c>
      <c r="B39" s="1">
        <v>94</v>
      </c>
      <c r="C39" s="23" t="s">
        <v>20</v>
      </c>
      <c r="D39" s="1" t="s">
        <v>8</v>
      </c>
      <c r="E39" s="1">
        <v>103.55</v>
      </c>
      <c r="F39" s="16">
        <f>F6</f>
        <v>1</v>
      </c>
      <c r="G39" s="17">
        <f t="shared" si="0"/>
        <v>103.55</v>
      </c>
      <c r="H39" s="17">
        <f>H6</f>
        <v>37.701999999999998</v>
      </c>
      <c r="I39" s="17">
        <f t="shared" si="1"/>
        <v>3904.0420999999997</v>
      </c>
      <c r="J39" s="24" t="s">
        <v>55</v>
      </c>
    </row>
    <row r="40" spans="1:15" ht="30" outlineLevel="1" x14ac:dyDescent="0.2">
      <c r="A40" s="1">
        <v>175</v>
      </c>
      <c r="B40" s="1">
        <v>95</v>
      </c>
      <c r="C40" s="23" t="s">
        <v>56</v>
      </c>
      <c r="D40" s="1" t="s">
        <v>11</v>
      </c>
      <c r="E40" s="1">
        <v>2.48</v>
      </c>
      <c r="F40" s="16">
        <v>1.03</v>
      </c>
      <c r="G40" s="17">
        <f t="shared" si="0"/>
        <v>2.5544000000000002</v>
      </c>
      <c r="H40" s="17">
        <v>3166.67</v>
      </c>
      <c r="I40" s="17">
        <f t="shared" si="1"/>
        <v>8088.9418480000013</v>
      </c>
      <c r="J40" s="24" t="s">
        <v>57</v>
      </c>
      <c r="K40" s="11" t="s">
        <v>242</v>
      </c>
    </row>
    <row r="41" spans="1:15" ht="20.25" customHeight="1" outlineLevel="1" x14ac:dyDescent="0.2">
      <c r="A41" s="1">
        <v>176</v>
      </c>
      <c r="B41" s="1">
        <v>96</v>
      </c>
      <c r="C41" s="23" t="s">
        <v>22</v>
      </c>
      <c r="D41" s="1" t="s">
        <v>8</v>
      </c>
      <c r="E41" s="1">
        <v>205.54</v>
      </c>
      <c r="F41" s="16">
        <v>1.1499999999999999</v>
      </c>
      <c r="G41" s="17">
        <f t="shared" si="0"/>
        <v>236.37099999999998</v>
      </c>
      <c r="H41" s="17">
        <f>H7</f>
        <v>254.7</v>
      </c>
      <c r="I41" s="17">
        <f t="shared" si="1"/>
        <v>60203.693699999989</v>
      </c>
      <c r="J41" s="24" t="s">
        <v>23</v>
      </c>
    </row>
    <row r="42" spans="1:15" ht="64.5" customHeight="1" outlineLevel="1" x14ac:dyDescent="0.2">
      <c r="A42" s="1">
        <v>176</v>
      </c>
      <c r="B42" s="1">
        <v>97</v>
      </c>
      <c r="C42" s="38" t="s">
        <v>58</v>
      </c>
      <c r="D42" s="41" t="s">
        <v>7</v>
      </c>
      <c r="E42" s="41">
        <v>960.16800000000001</v>
      </c>
      <c r="F42" s="16"/>
      <c r="G42" s="17"/>
      <c r="H42" s="17">
        <f>SUM(I43:I46)/E42</f>
        <v>453.87264866669159</v>
      </c>
      <c r="I42" s="17">
        <f>E42*H42</f>
        <v>435793.99332499993</v>
      </c>
      <c r="J42" s="31" t="s">
        <v>59</v>
      </c>
    </row>
    <row r="43" spans="1:15" ht="15" outlineLevel="1" x14ac:dyDescent="0.2">
      <c r="A43" s="1"/>
      <c r="B43" s="1"/>
      <c r="C43" s="32" t="s">
        <v>259</v>
      </c>
      <c r="D43" s="1" t="s">
        <v>7</v>
      </c>
      <c r="E43" s="1">
        <v>960.16800000000001</v>
      </c>
      <c r="F43" s="58">
        <v>1.05</v>
      </c>
      <c r="G43" s="17">
        <f t="shared" si="0"/>
        <v>1008.1764000000001</v>
      </c>
      <c r="H43" s="17">
        <v>100</v>
      </c>
      <c r="I43" s="17">
        <f t="shared" ref="I43:I46" si="5">G43*H43</f>
        <v>100817.64</v>
      </c>
      <c r="J43" s="60"/>
      <c r="K43" s="39" t="str">
        <f>K29</f>
        <v>коэффициент запаса, применяемый в практике ТЕХНОНИКОЛЬ, см. мет.указания</v>
      </c>
      <c r="L43" s="40"/>
      <c r="O43" s="63" t="s">
        <v>275</v>
      </c>
    </row>
    <row r="44" spans="1:15" ht="15" outlineLevel="1" x14ac:dyDescent="0.2">
      <c r="A44" s="1"/>
      <c r="B44" s="1"/>
      <c r="C44" s="32" t="s">
        <v>260</v>
      </c>
      <c r="D44" s="1" t="s">
        <v>8</v>
      </c>
      <c r="E44" s="1">
        <v>188.05</v>
      </c>
      <c r="F44" s="16">
        <v>1.1499999999999999</v>
      </c>
      <c r="G44" s="17">
        <f t="shared" si="0"/>
        <v>216.25749999999999</v>
      </c>
      <c r="H44" s="17">
        <v>376.31</v>
      </c>
      <c r="I44" s="17">
        <f t="shared" si="5"/>
        <v>81379.859824999992</v>
      </c>
      <c r="J44" s="60"/>
      <c r="K44" s="39"/>
      <c r="L44" s="40"/>
    </row>
    <row r="45" spans="1:15" ht="15" outlineLevel="1" x14ac:dyDescent="0.2">
      <c r="A45" s="1"/>
      <c r="B45" s="1"/>
      <c r="C45" s="32" t="s">
        <v>261</v>
      </c>
      <c r="D45" s="1" t="s">
        <v>8</v>
      </c>
      <c r="E45" s="1">
        <v>340.5</v>
      </c>
      <c r="F45" s="16">
        <v>1.1499999999999999</v>
      </c>
      <c r="G45" s="17">
        <f t="shared" si="0"/>
        <v>391.57499999999999</v>
      </c>
      <c r="H45" s="17">
        <v>274.98</v>
      </c>
      <c r="I45" s="17">
        <f t="shared" si="5"/>
        <v>107675.2935</v>
      </c>
      <c r="J45" s="60"/>
      <c r="K45" s="39"/>
      <c r="L45" s="40"/>
    </row>
    <row r="46" spans="1:15" ht="15" outlineLevel="1" x14ac:dyDescent="0.2">
      <c r="A46" s="1"/>
      <c r="B46" s="1"/>
      <c r="C46" s="32" t="s">
        <v>258</v>
      </c>
      <c r="D46" s="1" t="s">
        <v>8</v>
      </c>
      <c r="E46" s="1">
        <v>52.87</v>
      </c>
      <c r="F46" s="16">
        <v>1.1499999999999999</v>
      </c>
      <c r="G46" s="17">
        <f t="shared" si="0"/>
        <v>60.800499999999992</v>
      </c>
      <c r="H46" s="17">
        <v>2400</v>
      </c>
      <c r="I46" s="17">
        <f t="shared" si="5"/>
        <v>145921.19999999998</v>
      </c>
      <c r="J46" s="60"/>
      <c r="K46" s="39" t="s">
        <v>262</v>
      </c>
      <c r="L46" s="40"/>
    </row>
    <row r="47" spans="1:15" ht="60" outlineLevel="1" x14ac:dyDescent="0.2">
      <c r="A47" s="1">
        <v>177</v>
      </c>
      <c r="B47" s="1">
        <v>98</v>
      </c>
      <c r="C47" s="38" t="s">
        <v>60</v>
      </c>
      <c r="D47" s="1" t="s">
        <v>7</v>
      </c>
      <c r="E47" s="1">
        <v>160.03</v>
      </c>
      <c r="F47" s="16"/>
      <c r="G47" s="17"/>
      <c r="H47" s="17">
        <f>SUM(I48:I50)/E47</f>
        <v>530.86252640129976</v>
      </c>
      <c r="I47" s="17">
        <f>E47*H47</f>
        <v>84953.930099999998</v>
      </c>
      <c r="J47" s="24" t="s">
        <v>61</v>
      </c>
      <c r="K47" s="42"/>
      <c r="L47" s="42"/>
      <c r="M47" s="42"/>
      <c r="N47" s="42"/>
      <c r="O47" s="42"/>
    </row>
    <row r="48" spans="1:15" ht="15" outlineLevel="1" x14ac:dyDescent="0.2">
      <c r="A48" s="1"/>
      <c r="B48" s="1"/>
      <c r="C48" s="32" t="s">
        <v>255</v>
      </c>
      <c r="D48" s="1" t="s">
        <v>7</v>
      </c>
      <c r="E48" s="1">
        <v>160.03</v>
      </c>
      <c r="F48" s="16">
        <v>1</v>
      </c>
      <c r="G48" s="17">
        <f t="shared" si="0"/>
        <v>160.03</v>
      </c>
      <c r="H48" s="17">
        <v>291.67</v>
      </c>
      <c r="I48" s="17">
        <f t="shared" ref="I48:I50" si="6">G48*H48</f>
        <v>46675.950100000002</v>
      </c>
      <c r="J48" s="60"/>
      <c r="K48" s="39"/>
      <c r="L48" s="40"/>
    </row>
    <row r="49" spans="1:15" ht="30" outlineLevel="1" x14ac:dyDescent="0.2">
      <c r="A49" s="1"/>
      <c r="B49" s="1"/>
      <c r="C49" s="32" t="s">
        <v>263</v>
      </c>
      <c r="D49" s="1" t="s">
        <v>6</v>
      </c>
      <c r="E49" s="1">
        <v>6401</v>
      </c>
      <c r="F49" s="16">
        <v>1</v>
      </c>
      <c r="G49" s="17">
        <f t="shared" si="0"/>
        <v>6401</v>
      </c>
      <c r="H49" s="17">
        <v>3.83</v>
      </c>
      <c r="I49" s="17">
        <f t="shared" si="6"/>
        <v>24515.83</v>
      </c>
      <c r="J49" s="60"/>
      <c r="K49" s="39"/>
      <c r="L49" s="40"/>
    </row>
    <row r="50" spans="1:15" ht="15" outlineLevel="1" x14ac:dyDescent="0.2">
      <c r="A50" s="1"/>
      <c r="B50" s="1"/>
      <c r="C50" s="32" t="s">
        <v>264</v>
      </c>
      <c r="D50" s="1" t="s">
        <v>6</v>
      </c>
      <c r="E50" s="1">
        <v>6401</v>
      </c>
      <c r="F50" s="16">
        <v>1</v>
      </c>
      <c r="G50" s="17">
        <f t="shared" si="0"/>
        <v>6401</v>
      </c>
      <c r="H50" s="17">
        <v>2.15</v>
      </c>
      <c r="I50" s="17">
        <f t="shared" si="6"/>
        <v>13762.15</v>
      </c>
      <c r="J50" s="60"/>
      <c r="K50" s="39"/>
      <c r="L50" s="40"/>
    </row>
    <row r="51" spans="1:15" ht="30" outlineLevel="1" x14ac:dyDescent="0.2">
      <c r="A51" s="83">
        <v>177</v>
      </c>
      <c r="B51" s="84"/>
      <c r="C51" s="45" t="s">
        <v>62</v>
      </c>
      <c r="D51" s="81"/>
      <c r="E51" s="82"/>
      <c r="F51" s="85"/>
      <c r="G51" s="85"/>
      <c r="H51" s="85"/>
      <c r="I51" s="85"/>
      <c r="J51" s="86"/>
    </row>
    <row r="52" spans="1:15" ht="15" outlineLevel="1" x14ac:dyDescent="0.2">
      <c r="A52" s="1">
        <v>178</v>
      </c>
      <c r="B52" s="1">
        <v>99</v>
      </c>
      <c r="C52" s="23" t="s">
        <v>63</v>
      </c>
      <c r="D52" s="1" t="s">
        <v>8</v>
      </c>
      <c r="E52" s="1">
        <v>593.24</v>
      </c>
      <c r="F52" s="16">
        <f>F38</f>
        <v>1</v>
      </c>
      <c r="G52" s="17">
        <f t="shared" si="0"/>
        <v>593.24</v>
      </c>
      <c r="H52" s="17">
        <f>H38</f>
        <v>16.670000000000002</v>
      </c>
      <c r="I52" s="17">
        <f t="shared" si="1"/>
        <v>9889.3108000000011</v>
      </c>
      <c r="J52" s="24" t="s">
        <v>54</v>
      </c>
    </row>
    <row r="53" spans="1:15" ht="30" outlineLevel="1" x14ac:dyDescent="0.2">
      <c r="A53" s="1">
        <v>178</v>
      </c>
      <c r="B53" s="1">
        <v>100</v>
      </c>
      <c r="C53" s="24" t="s">
        <v>64</v>
      </c>
      <c r="D53" s="1" t="s">
        <v>8</v>
      </c>
      <c r="E53" s="1">
        <v>78.040000000000006</v>
      </c>
      <c r="F53" s="61"/>
      <c r="G53" s="17">
        <f t="shared" si="0"/>
        <v>0</v>
      </c>
      <c r="H53" s="62"/>
      <c r="I53" s="17">
        <f t="shared" si="1"/>
        <v>0</v>
      </c>
      <c r="J53" s="24" t="s">
        <v>65</v>
      </c>
      <c r="K53" s="39" t="s">
        <v>265</v>
      </c>
    </row>
    <row r="54" spans="1:15" ht="30" outlineLevel="1" x14ac:dyDescent="0.2">
      <c r="A54" s="1">
        <v>179</v>
      </c>
      <c r="B54" s="1">
        <v>101</v>
      </c>
      <c r="C54" s="23" t="s">
        <v>66</v>
      </c>
      <c r="D54" s="1" t="s">
        <v>8</v>
      </c>
      <c r="E54" s="1">
        <v>78.040000000000006</v>
      </c>
      <c r="F54" s="58">
        <v>1.05</v>
      </c>
      <c r="G54" s="17">
        <f t="shared" si="0"/>
        <v>81.942000000000007</v>
      </c>
      <c r="H54" s="17">
        <v>600</v>
      </c>
      <c r="I54" s="17">
        <f t="shared" si="1"/>
        <v>49165.200000000004</v>
      </c>
      <c r="J54" s="24" t="s">
        <v>67</v>
      </c>
      <c r="K54" s="11" t="s">
        <v>266</v>
      </c>
      <c r="N54" s="64" t="s">
        <v>276</v>
      </c>
    </row>
    <row r="55" spans="1:15" ht="60" outlineLevel="1" x14ac:dyDescent="0.2">
      <c r="A55" s="1">
        <v>179</v>
      </c>
      <c r="B55" s="1">
        <v>102</v>
      </c>
      <c r="C55" s="23" t="s">
        <v>68</v>
      </c>
      <c r="D55" s="1" t="s">
        <v>7</v>
      </c>
      <c r="E55" s="1">
        <v>167.82</v>
      </c>
      <c r="F55" s="16"/>
      <c r="G55" s="17">
        <f t="shared" si="0"/>
        <v>0</v>
      </c>
      <c r="H55" s="17"/>
      <c r="I55" s="17">
        <f t="shared" si="1"/>
        <v>0</v>
      </c>
      <c r="J55" s="31" t="s">
        <v>69</v>
      </c>
    </row>
    <row r="56" spans="1:15" ht="15" outlineLevel="1" x14ac:dyDescent="0.2">
      <c r="A56" s="1"/>
      <c r="B56" s="1"/>
      <c r="C56" s="32" t="s">
        <v>267</v>
      </c>
      <c r="D56" s="1" t="s">
        <v>7</v>
      </c>
      <c r="E56" s="1">
        <f>E55</f>
        <v>167.82</v>
      </c>
      <c r="F56" s="16">
        <v>1</v>
      </c>
      <c r="G56" s="17">
        <f t="shared" ref="G56:G58" si="7">E56*F56</f>
        <v>167.82</v>
      </c>
      <c r="H56" s="17">
        <v>916.67</v>
      </c>
      <c r="I56" s="17">
        <f t="shared" si="1"/>
        <v>153835.5594</v>
      </c>
      <c r="J56" s="60"/>
      <c r="K56" s="39" t="s">
        <v>270</v>
      </c>
      <c r="L56" s="40"/>
    </row>
    <row r="57" spans="1:15" ht="30" outlineLevel="1" x14ac:dyDescent="0.2">
      <c r="A57" s="1"/>
      <c r="B57" s="1"/>
      <c r="C57" s="32" t="s">
        <v>268</v>
      </c>
      <c r="D57" s="1" t="s">
        <v>6</v>
      </c>
      <c r="E57" s="1">
        <v>13426</v>
      </c>
      <c r="F57" s="16">
        <v>1</v>
      </c>
      <c r="G57" s="17">
        <f t="shared" si="7"/>
        <v>13426</v>
      </c>
      <c r="H57" s="17">
        <v>3.83</v>
      </c>
      <c r="I57" s="17">
        <f t="shared" si="1"/>
        <v>51421.58</v>
      </c>
      <c r="J57" s="60"/>
      <c r="K57" s="39"/>
      <c r="L57" s="40"/>
    </row>
    <row r="58" spans="1:15" ht="15" outlineLevel="1" x14ac:dyDescent="0.2">
      <c r="A58" s="1"/>
      <c r="B58" s="1"/>
      <c r="C58" s="32" t="s">
        <v>269</v>
      </c>
      <c r="D58" s="1" t="s">
        <v>6</v>
      </c>
      <c r="E58" s="1">
        <f>E57</f>
        <v>13426</v>
      </c>
      <c r="F58" s="16">
        <v>1</v>
      </c>
      <c r="G58" s="17">
        <f t="shared" si="7"/>
        <v>13426</v>
      </c>
      <c r="H58" s="17">
        <v>2.15</v>
      </c>
      <c r="I58" s="17">
        <f t="shared" si="1"/>
        <v>28865.899999999998</v>
      </c>
      <c r="J58" s="60"/>
      <c r="K58" s="39"/>
      <c r="L58" s="40"/>
    </row>
    <row r="59" spans="1:15" ht="30" outlineLevel="1" x14ac:dyDescent="0.2">
      <c r="A59" s="1">
        <v>180</v>
      </c>
      <c r="B59" s="1">
        <v>103</v>
      </c>
      <c r="C59" s="23" t="s">
        <v>70</v>
      </c>
      <c r="D59" s="1" t="s">
        <v>11</v>
      </c>
      <c r="E59" s="1">
        <v>16.18</v>
      </c>
      <c r="F59" s="16">
        <f>F40</f>
        <v>1.03</v>
      </c>
      <c r="G59" s="17">
        <f t="shared" si="0"/>
        <v>16.665400000000002</v>
      </c>
      <c r="H59" s="17">
        <f>H40</f>
        <v>3166.67</v>
      </c>
      <c r="I59" s="17">
        <f t="shared" si="1"/>
        <v>52773.822218000008</v>
      </c>
      <c r="J59" s="24" t="s">
        <v>57</v>
      </c>
      <c r="K59" s="11" t="s">
        <v>242</v>
      </c>
    </row>
    <row r="60" spans="1:15" ht="15" outlineLevel="1" x14ac:dyDescent="0.2">
      <c r="A60" s="1">
        <v>180</v>
      </c>
      <c r="B60" s="1">
        <v>104</v>
      </c>
      <c r="C60" s="23" t="s">
        <v>22</v>
      </c>
      <c r="D60" s="1" t="s">
        <v>8</v>
      </c>
      <c r="E60" s="1">
        <v>377.6</v>
      </c>
      <c r="F60" s="16">
        <f>F7</f>
        <v>1.1499999999999999</v>
      </c>
      <c r="G60" s="17">
        <f t="shared" si="0"/>
        <v>434.24</v>
      </c>
      <c r="H60" s="17">
        <f>H7</f>
        <v>254.7</v>
      </c>
      <c r="I60" s="17">
        <f t="shared" si="1"/>
        <v>110600.928</v>
      </c>
      <c r="J60" s="24" t="s">
        <v>23</v>
      </c>
    </row>
    <row r="61" spans="1:15" ht="60" outlineLevel="1" x14ac:dyDescent="0.2">
      <c r="A61" s="1">
        <v>181</v>
      </c>
      <c r="B61" s="1">
        <v>105</v>
      </c>
      <c r="C61" s="23" t="s">
        <v>71</v>
      </c>
      <c r="D61" s="1" t="s">
        <v>7</v>
      </c>
      <c r="E61" s="1">
        <v>167.82</v>
      </c>
      <c r="F61" s="16"/>
      <c r="G61" s="17"/>
      <c r="H61" s="17">
        <f>SUM(I62:I65)/E61</f>
        <v>1862.4262913836253</v>
      </c>
      <c r="I61" s="17">
        <f>E61*H61</f>
        <v>312552.38021999999</v>
      </c>
      <c r="J61" s="31" t="s">
        <v>72</v>
      </c>
    </row>
    <row r="62" spans="1:15" ht="15" outlineLevel="1" x14ac:dyDescent="0.2">
      <c r="A62" s="1"/>
      <c r="B62" s="1"/>
      <c r="C62" s="32" t="s">
        <v>271</v>
      </c>
      <c r="D62" s="1" t="s">
        <v>7</v>
      </c>
      <c r="E62" s="1">
        <f>E61</f>
        <v>167.82</v>
      </c>
      <c r="F62" s="58">
        <v>1.05</v>
      </c>
      <c r="G62" s="17">
        <f t="shared" ref="G62:G65" si="8">E62*F62</f>
        <v>176.21100000000001</v>
      </c>
      <c r="H62" s="17">
        <v>100</v>
      </c>
      <c r="I62" s="17">
        <f t="shared" si="1"/>
        <v>17621.100000000002</v>
      </c>
      <c r="J62" s="60"/>
      <c r="K62" s="39" t="str">
        <f>K43</f>
        <v>коэффициент запаса, применяемый в практике ТЕХНОНИКОЛЬ, см. мет.указания</v>
      </c>
      <c r="L62" s="40"/>
      <c r="O62" s="63" t="s">
        <v>275</v>
      </c>
    </row>
    <row r="63" spans="1:15" ht="15" outlineLevel="1" x14ac:dyDescent="0.2">
      <c r="A63" s="1"/>
      <c r="B63" s="1"/>
      <c r="C63" s="32" t="s">
        <v>272</v>
      </c>
      <c r="D63" s="1" t="s">
        <v>8</v>
      </c>
      <c r="E63" s="1">
        <v>114.96</v>
      </c>
      <c r="F63" s="16">
        <v>1.1499999999999999</v>
      </c>
      <c r="G63" s="17">
        <f t="shared" si="8"/>
        <v>132.20399999999998</v>
      </c>
      <c r="H63" s="17">
        <v>376.31</v>
      </c>
      <c r="I63" s="17">
        <f t="shared" si="1"/>
        <v>49749.687239999992</v>
      </c>
      <c r="J63" s="60"/>
      <c r="K63" s="39"/>
      <c r="L63" s="40"/>
    </row>
    <row r="64" spans="1:15" ht="15" outlineLevel="1" x14ac:dyDescent="0.2">
      <c r="A64" s="1"/>
      <c r="B64" s="1"/>
      <c r="C64" s="32" t="s">
        <v>273</v>
      </c>
      <c r="D64" s="1" t="s">
        <v>8</v>
      </c>
      <c r="E64" s="1">
        <v>155.74</v>
      </c>
      <c r="F64" s="16">
        <v>1.1499999999999999</v>
      </c>
      <c r="G64" s="17">
        <f t="shared" si="8"/>
        <v>179.101</v>
      </c>
      <c r="H64" s="17">
        <v>274.98</v>
      </c>
      <c r="I64" s="17">
        <f t="shared" si="1"/>
        <v>49249.19298</v>
      </c>
      <c r="J64" s="60"/>
      <c r="K64" s="39"/>
      <c r="L64" s="40"/>
    </row>
    <row r="65" spans="1:13" ht="15" outlineLevel="1" x14ac:dyDescent="0.2">
      <c r="A65" s="1"/>
      <c r="B65" s="1"/>
      <c r="C65" s="32" t="s">
        <v>274</v>
      </c>
      <c r="D65" s="1" t="s">
        <v>8</v>
      </c>
      <c r="E65" s="1">
        <v>70.989999999999995</v>
      </c>
      <c r="F65" s="16">
        <v>1.1499999999999999</v>
      </c>
      <c r="G65" s="17">
        <f t="shared" si="8"/>
        <v>81.638499999999993</v>
      </c>
      <c r="H65" s="17">
        <v>2400</v>
      </c>
      <c r="I65" s="17">
        <f t="shared" si="1"/>
        <v>195932.4</v>
      </c>
      <c r="J65" s="60"/>
      <c r="K65" s="39" t="s">
        <v>262</v>
      </c>
      <c r="L65" s="40"/>
    </row>
    <row r="66" spans="1:13" ht="30" outlineLevel="1" x14ac:dyDescent="0.2">
      <c r="A66" s="1">
        <v>181</v>
      </c>
      <c r="B66" s="1">
        <v>106</v>
      </c>
      <c r="C66" s="23" t="s">
        <v>44</v>
      </c>
      <c r="D66" s="1" t="s">
        <v>7</v>
      </c>
      <c r="E66" s="1">
        <v>167.8</v>
      </c>
      <c r="F66" s="16">
        <f>F39</f>
        <v>1</v>
      </c>
      <c r="G66" s="17">
        <f t="shared" si="0"/>
        <v>167.8</v>
      </c>
      <c r="H66" s="17">
        <f>H25</f>
        <v>72.33</v>
      </c>
      <c r="I66" s="17">
        <f t="shared" si="1"/>
        <v>12136.974</v>
      </c>
      <c r="J66" s="24" t="s">
        <v>73</v>
      </c>
    </row>
    <row r="67" spans="1:13" ht="15" outlineLevel="1" x14ac:dyDescent="0.2">
      <c r="A67" s="1">
        <v>182</v>
      </c>
      <c r="B67" s="1">
        <v>107</v>
      </c>
      <c r="C67" s="23" t="s">
        <v>74</v>
      </c>
      <c r="D67" s="1" t="s">
        <v>7</v>
      </c>
      <c r="E67" s="1">
        <v>167.82</v>
      </c>
      <c r="F67" s="16">
        <v>1</v>
      </c>
      <c r="G67" s="17">
        <f t="shared" si="0"/>
        <v>167.82</v>
      </c>
      <c r="H67" s="17">
        <v>291.61</v>
      </c>
      <c r="I67" s="17">
        <f t="shared" si="1"/>
        <v>48937.9902</v>
      </c>
      <c r="J67" s="24" t="s">
        <v>75</v>
      </c>
      <c r="K67" s="39"/>
    </row>
    <row r="68" spans="1:13" ht="30" outlineLevel="1" x14ac:dyDescent="0.2">
      <c r="A68" s="83">
        <v>183</v>
      </c>
      <c r="B68" s="84"/>
      <c r="C68" s="45" t="s">
        <v>76</v>
      </c>
      <c r="D68" s="81"/>
      <c r="E68" s="82"/>
      <c r="F68" s="85"/>
      <c r="G68" s="85"/>
      <c r="H68" s="85"/>
      <c r="I68" s="85"/>
      <c r="J68" s="86"/>
    </row>
    <row r="69" spans="1:13" ht="30" outlineLevel="1" x14ac:dyDescent="0.2">
      <c r="A69" s="1">
        <v>183</v>
      </c>
      <c r="B69" s="1">
        <v>108</v>
      </c>
      <c r="C69" s="43" t="s">
        <v>77</v>
      </c>
      <c r="D69" s="44" t="s">
        <v>6</v>
      </c>
      <c r="E69" s="44">
        <v>110</v>
      </c>
      <c r="F69" s="16">
        <v>1</v>
      </c>
      <c r="G69" s="17">
        <f t="shared" si="0"/>
        <v>110</v>
      </c>
      <c r="H69" s="92">
        <v>8130</v>
      </c>
      <c r="I69" s="17">
        <f t="shared" si="1"/>
        <v>894300</v>
      </c>
      <c r="J69" s="24" t="s">
        <v>78</v>
      </c>
      <c r="K69" s="39" t="s">
        <v>159</v>
      </c>
    </row>
    <row r="70" spans="1:13" ht="51" customHeight="1" outlineLevel="1" x14ac:dyDescent="0.2">
      <c r="A70" s="1">
        <v>184</v>
      </c>
      <c r="B70" s="1">
        <v>109</v>
      </c>
      <c r="C70" s="23" t="s">
        <v>70</v>
      </c>
      <c r="D70" s="1" t="s">
        <v>8</v>
      </c>
      <c r="E70" s="1">
        <v>79.2</v>
      </c>
      <c r="F70" s="58">
        <v>1.03</v>
      </c>
      <c r="G70" s="66">
        <f t="shared" si="0"/>
        <v>81.576000000000008</v>
      </c>
      <c r="H70" s="17">
        <f>18185*0.05</f>
        <v>909.25</v>
      </c>
      <c r="I70" s="17">
        <f t="shared" si="1"/>
        <v>74172.978000000003</v>
      </c>
      <c r="J70" s="24" t="s">
        <v>79</v>
      </c>
      <c r="K70" s="102" t="s">
        <v>277</v>
      </c>
      <c r="L70" s="103"/>
      <c r="M70" s="63" t="s">
        <v>275</v>
      </c>
    </row>
    <row r="71" spans="1:13" ht="30" outlineLevel="1" x14ac:dyDescent="0.2">
      <c r="A71" s="1">
        <v>185</v>
      </c>
      <c r="B71" s="1">
        <v>110</v>
      </c>
      <c r="C71" s="38" t="s">
        <v>80</v>
      </c>
      <c r="D71" s="1" t="s">
        <v>81</v>
      </c>
      <c r="E71" s="1">
        <v>1.4585999999999999</v>
      </c>
      <c r="F71" s="16">
        <v>1.1499999999999999</v>
      </c>
      <c r="G71" s="65">
        <f t="shared" si="0"/>
        <v>1.6773899999999997</v>
      </c>
      <c r="H71" s="17">
        <v>274.98</v>
      </c>
      <c r="I71" s="17">
        <f t="shared" si="1"/>
        <v>461.24870219999997</v>
      </c>
      <c r="J71" s="24" t="s">
        <v>82</v>
      </c>
      <c r="K71" s="39"/>
    </row>
    <row r="72" spans="1:13" ht="30" outlineLevel="1" x14ac:dyDescent="0.2">
      <c r="A72" s="83">
        <v>186</v>
      </c>
      <c r="B72" s="84"/>
      <c r="C72" s="45" t="s">
        <v>83</v>
      </c>
      <c r="D72" s="81"/>
      <c r="E72" s="82"/>
      <c r="F72" s="85"/>
      <c r="G72" s="85"/>
      <c r="H72" s="85"/>
      <c r="I72" s="85"/>
      <c r="J72" s="86"/>
    </row>
    <row r="73" spans="1:13" ht="30" outlineLevel="1" x14ac:dyDescent="0.2">
      <c r="A73" s="1">
        <v>187</v>
      </c>
      <c r="B73" s="1">
        <v>111</v>
      </c>
      <c r="C73" s="43" t="s">
        <v>77</v>
      </c>
      <c r="D73" s="44" t="s">
        <v>6</v>
      </c>
      <c r="E73" s="1">
        <v>38</v>
      </c>
      <c r="F73" s="16">
        <v>1</v>
      </c>
      <c r="G73" s="17">
        <f t="shared" si="0"/>
        <v>38</v>
      </c>
      <c r="H73" s="92">
        <f>H69</f>
        <v>8130</v>
      </c>
      <c r="I73" s="17">
        <f t="shared" si="1"/>
        <v>308940</v>
      </c>
      <c r="J73" s="24" t="s">
        <v>84</v>
      </c>
      <c r="K73" s="11" t="s">
        <v>159</v>
      </c>
    </row>
    <row r="74" spans="1:13" ht="45" customHeight="1" outlineLevel="1" x14ac:dyDescent="0.2">
      <c r="A74" s="1">
        <v>188</v>
      </c>
      <c r="B74" s="1">
        <v>112</v>
      </c>
      <c r="C74" s="23" t="s">
        <v>70</v>
      </c>
      <c r="D74" s="44" t="s">
        <v>8</v>
      </c>
      <c r="E74" s="1">
        <v>38</v>
      </c>
      <c r="F74" s="58">
        <v>1.03</v>
      </c>
      <c r="G74" s="17">
        <f t="shared" si="0"/>
        <v>39.14</v>
      </c>
      <c r="H74" s="17">
        <f>H70</f>
        <v>909.25</v>
      </c>
      <c r="I74" s="17">
        <f t="shared" si="1"/>
        <v>35588.044999999998</v>
      </c>
      <c r="J74" s="24" t="s">
        <v>85</v>
      </c>
      <c r="K74" s="102" t="s">
        <v>277</v>
      </c>
      <c r="L74" s="103"/>
      <c r="M74" s="63" t="s">
        <v>275</v>
      </c>
    </row>
    <row r="75" spans="1:13" ht="30" outlineLevel="1" x14ac:dyDescent="0.2">
      <c r="A75" s="1">
        <v>189</v>
      </c>
      <c r="B75" s="1">
        <v>113</v>
      </c>
      <c r="C75" s="23" t="s">
        <v>80</v>
      </c>
      <c r="D75" s="44" t="s">
        <v>7</v>
      </c>
      <c r="E75" s="1">
        <v>38.49</v>
      </c>
      <c r="F75" s="16">
        <v>1.1499999999999999</v>
      </c>
      <c r="G75" s="17">
        <f t="shared" si="0"/>
        <v>44.263500000000001</v>
      </c>
      <c r="H75" s="17">
        <f>H71</f>
        <v>274.98</v>
      </c>
      <c r="I75" s="17">
        <f t="shared" si="1"/>
        <v>12171.577230000001</v>
      </c>
      <c r="J75" s="24" t="s">
        <v>86</v>
      </c>
    </row>
    <row r="76" spans="1:13" ht="30" outlineLevel="1" x14ac:dyDescent="0.2">
      <c r="A76" s="83">
        <v>190</v>
      </c>
      <c r="B76" s="84"/>
      <c r="C76" s="45" t="s">
        <v>87</v>
      </c>
      <c r="D76" s="81"/>
      <c r="E76" s="82"/>
      <c r="F76" s="85"/>
      <c r="G76" s="85"/>
      <c r="H76" s="85"/>
      <c r="I76" s="85"/>
      <c r="J76" s="86"/>
    </row>
    <row r="77" spans="1:13" ht="30" outlineLevel="1" x14ac:dyDescent="0.2">
      <c r="A77" s="1">
        <v>191</v>
      </c>
      <c r="B77" s="1">
        <v>114</v>
      </c>
      <c r="C77" s="43" t="s">
        <v>77</v>
      </c>
      <c r="D77" s="44" t="s">
        <v>6</v>
      </c>
      <c r="E77" s="1">
        <v>6</v>
      </c>
      <c r="F77" s="16">
        <v>1</v>
      </c>
      <c r="G77" s="17">
        <f t="shared" si="0"/>
        <v>6</v>
      </c>
      <c r="H77" s="92">
        <f>H69</f>
        <v>8130</v>
      </c>
      <c r="I77" s="17">
        <f t="shared" si="1"/>
        <v>48780</v>
      </c>
      <c r="J77" s="24" t="s">
        <v>88</v>
      </c>
    </row>
    <row r="78" spans="1:13" ht="45" outlineLevel="1" x14ac:dyDescent="0.2">
      <c r="A78" s="1">
        <v>192</v>
      </c>
      <c r="B78" s="1">
        <v>115</v>
      </c>
      <c r="C78" s="23" t="s">
        <v>70</v>
      </c>
      <c r="D78" s="1" t="s">
        <v>8</v>
      </c>
      <c r="E78" s="1">
        <v>8.6</v>
      </c>
      <c r="F78" s="58">
        <v>1.03</v>
      </c>
      <c r="G78" s="17">
        <f t="shared" si="0"/>
        <v>8.8580000000000005</v>
      </c>
      <c r="H78" s="17">
        <f>H74</f>
        <v>909.25</v>
      </c>
      <c r="I78" s="17">
        <f t="shared" si="1"/>
        <v>8054.1365000000005</v>
      </c>
      <c r="J78" s="24" t="s">
        <v>89</v>
      </c>
      <c r="K78" s="102" t="s">
        <v>277</v>
      </c>
      <c r="L78" s="103"/>
      <c r="M78" s="63" t="s">
        <v>275</v>
      </c>
    </row>
    <row r="79" spans="1:13" ht="30" outlineLevel="1" x14ac:dyDescent="0.2">
      <c r="A79" s="1">
        <v>193</v>
      </c>
      <c r="B79" s="1">
        <v>116</v>
      </c>
      <c r="C79" s="23" t="s">
        <v>80</v>
      </c>
      <c r="D79" s="1" t="s">
        <v>7</v>
      </c>
      <c r="E79" s="1">
        <v>7.2750000000000004</v>
      </c>
      <c r="F79" s="16">
        <v>1.1499999999999999</v>
      </c>
      <c r="G79" s="17">
        <f t="shared" si="0"/>
        <v>8.3662499999999991</v>
      </c>
      <c r="H79" s="17">
        <f>H75</f>
        <v>274.98</v>
      </c>
      <c r="I79" s="17">
        <f t="shared" si="1"/>
        <v>2300.5514250000001</v>
      </c>
      <c r="J79" s="24" t="s">
        <v>90</v>
      </c>
      <c r="L79" s="39"/>
      <c r="M79" s="39"/>
    </row>
    <row r="80" spans="1:13" ht="15" outlineLevel="1" x14ac:dyDescent="0.2">
      <c r="A80" s="83">
        <v>194</v>
      </c>
      <c r="B80" s="84"/>
      <c r="C80" s="45" t="s">
        <v>91</v>
      </c>
      <c r="D80" s="81"/>
      <c r="E80" s="82"/>
      <c r="F80" s="85"/>
      <c r="G80" s="85"/>
      <c r="H80" s="85"/>
      <c r="I80" s="85"/>
      <c r="J80" s="86"/>
    </row>
    <row r="81" spans="1:15" ht="15" outlineLevel="1" x14ac:dyDescent="0.2">
      <c r="A81" s="1">
        <v>194</v>
      </c>
      <c r="B81" s="1">
        <v>117</v>
      </c>
      <c r="C81" s="23" t="s">
        <v>63</v>
      </c>
      <c r="D81" s="1" t="s">
        <v>8</v>
      </c>
      <c r="E81" s="1">
        <v>689.52</v>
      </c>
      <c r="F81" s="16">
        <f>F38</f>
        <v>1</v>
      </c>
      <c r="G81" s="17">
        <f t="shared" si="0"/>
        <v>689.52</v>
      </c>
      <c r="H81" s="17">
        <f>H38</f>
        <v>16.670000000000002</v>
      </c>
      <c r="I81" s="17">
        <f t="shared" si="1"/>
        <v>11494.298400000001</v>
      </c>
      <c r="J81" s="24" t="s">
        <v>54</v>
      </c>
    </row>
    <row r="82" spans="1:15" ht="30" outlineLevel="1" x14ac:dyDescent="0.2">
      <c r="A82" s="1">
        <v>195</v>
      </c>
      <c r="B82" s="1">
        <v>118</v>
      </c>
      <c r="C82" s="23" t="s">
        <v>92</v>
      </c>
      <c r="D82" s="1" t="s">
        <v>8</v>
      </c>
      <c r="E82" s="1">
        <v>48.75</v>
      </c>
      <c r="F82" s="16">
        <f>F6</f>
        <v>1</v>
      </c>
      <c r="G82" s="17">
        <f t="shared" si="0"/>
        <v>48.75</v>
      </c>
      <c r="H82" s="17">
        <f>H6</f>
        <v>37.701999999999998</v>
      </c>
      <c r="I82" s="17">
        <f t="shared" si="1"/>
        <v>1837.9724999999999</v>
      </c>
      <c r="J82" s="24" t="s">
        <v>93</v>
      </c>
      <c r="K82" s="39"/>
      <c r="L82" s="40"/>
    </row>
    <row r="83" spans="1:15" ht="45" outlineLevel="1" x14ac:dyDescent="0.2">
      <c r="A83" s="1">
        <v>196</v>
      </c>
      <c r="B83" s="1">
        <v>119</v>
      </c>
      <c r="C83" s="23" t="s">
        <v>94</v>
      </c>
      <c r="D83" s="1" t="s">
        <v>7</v>
      </c>
      <c r="E83" s="1">
        <v>259.52</v>
      </c>
      <c r="F83" s="16"/>
      <c r="G83" s="17"/>
      <c r="H83" s="17">
        <f>SUM(I84:I86)/E83</f>
        <v>593.29115301325521</v>
      </c>
      <c r="I83" s="17">
        <f>E83*H83</f>
        <v>153970.92002999998</v>
      </c>
      <c r="J83" s="31" t="s">
        <v>95</v>
      </c>
      <c r="K83" s="39"/>
      <c r="L83" s="40"/>
      <c r="M83" s="40"/>
      <c r="N83" s="39"/>
    </row>
    <row r="84" spans="1:15" ht="15" outlineLevel="1" x14ac:dyDescent="0.2">
      <c r="A84" s="1"/>
      <c r="B84" s="1"/>
      <c r="C84" s="32" t="s">
        <v>278</v>
      </c>
      <c r="D84" s="1" t="s">
        <v>7</v>
      </c>
      <c r="E84" s="1">
        <f>E83</f>
        <v>259.52</v>
      </c>
      <c r="F84" s="58">
        <v>1.05</v>
      </c>
      <c r="G84" s="17">
        <f t="shared" si="0"/>
        <v>272.49599999999998</v>
      </c>
      <c r="H84" s="17">
        <v>100</v>
      </c>
      <c r="I84" s="17">
        <f t="shared" ref="I84:I86" si="9">G84*H84</f>
        <v>27249.599999999999</v>
      </c>
      <c r="J84" s="60"/>
      <c r="K84" s="39" t="s">
        <v>254</v>
      </c>
      <c r="L84" s="40"/>
      <c r="O84" s="63" t="s">
        <v>275</v>
      </c>
    </row>
    <row r="85" spans="1:15" ht="15" outlineLevel="1" x14ac:dyDescent="0.2">
      <c r="A85" s="1"/>
      <c r="B85" s="1"/>
      <c r="C85" s="32" t="s">
        <v>279</v>
      </c>
      <c r="D85" s="1" t="s">
        <v>8</v>
      </c>
      <c r="E85" s="1">
        <v>147.84</v>
      </c>
      <c r="F85" s="16">
        <v>1.1499999999999999</v>
      </c>
      <c r="G85" s="17">
        <f t="shared" si="0"/>
        <v>170.01599999999999</v>
      </c>
      <c r="H85" s="17">
        <v>376.31</v>
      </c>
      <c r="I85" s="17">
        <f t="shared" si="9"/>
        <v>63978.720959999999</v>
      </c>
      <c r="J85" s="60"/>
      <c r="K85" s="39"/>
      <c r="L85" s="40"/>
    </row>
    <row r="86" spans="1:15" ht="15" outlineLevel="1" x14ac:dyDescent="0.2">
      <c r="A86" s="1"/>
      <c r="B86" s="1"/>
      <c r="C86" s="32" t="s">
        <v>280</v>
      </c>
      <c r="D86" s="1" t="s">
        <v>8</v>
      </c>
      <c r="E86" s="1">
        <v>198.41</v>
      </c>
      <c r="F86" s="16">
        <v>1.1499999999999999</v>
      </c>
      <c r="G86" s="17">
        <f t="shared" si="0"/>
        <v>228.17149999999998</v>
      </c>
      <c r="H86" s="17">
        <v>274.98</v>
      </c>
      <c r="I86" s="17">
        <f t="shared" si="9"/>
        <v>62742.599069999997</v>
      </c>
      <c r="J86" s="60"/>
      <c r="K86" s="39"/>
      <c r="L86" s="40"/>
    </row>
    <row r="87" spans="1:15" ht="15" outlineLevel="1" x14ac:dyDescent="0.2">
      <c r="A87" s="1">
        <v>197</v>
      </c>
      <c r="B87" s="1">
        <v>120</v>
      </c>
      <c r="C87" s="23" t="s">
        <v>96</v>
      </c>
      <c r="D87" s="1" t="s">
        <v>7</v>
      </c>
      <c r="E87" s="1">
        <v>256.67</v>
      </c>
      <c r="F87" s="16">
        <v>1</v>
      </c>
      <c r="G87" s="17">
        <f t="shared" si="0"/>
        <v>256.67</v>
      </c>
      <c r="H87" s="17">
        <v>72.099999999999994</v>
      </c>
      <c r="I87" s="17">
        <f t="shared" si="1"/>
        <v>18505.906999999999</v>
      </c>
      <c r="J87" s="24" t="s">
        <v>97</v>
      </c>
      <c r="K87" s="39"/>
      <c r="L87" s="40"/>
    </row>
    <row r="88" spans="1:15" ht="30" outlineLevel="1" x14ac:dyDescent="0.2">
      <c r="A88" s="1">
        <v>198</v>
      </c>
      <c r="B88" s="1">
        <v>121</v>
      </c>
      <c r="C88" s="23" t="s">
        <v>44</v>
      </c>
      <c r="D88" s="1" t="s">
        <v>81</v>
      </c>
      <c r="E88" s="1">
        <v>2.5665</v>
      </c>
      <c r="F88" s="16">
        <f>F39</f>
        <v>1</v>
      </c>
      <c r="G88" s="17">
        <f t="shared" si="0"/>
        <v>2.5665</v>
      </c>
      <c r="H88" s="17">
        <f>H25</f>
        <v>72.33</v>
      </c>
      <c r="I88" s="17">
        <f t="shared" si="1"/>
        <v>185.63494499999999</v>
      </c>
      <c r="J88" s="24" t="s">
        <v>98</v>
      </c>
    </row>
    <row r="89" spans="1:15" ht="30" outlineLevel="1" x14ac:dyDescent="0.2">
      <c r="A89" s="83">
        <v>199</v>
      </c>
      <c r="B89" s="84"/>
      <c r="C89" s="45" t="s">
        <v>99</v>
      </c>
      <c r="D89" s="81"/>
      <c r="E89" s="82"/>
      <c r="F89" s="85"/>
      <c r="G89" s="85"/>
      <c r="H89" s="85"/>
      <c r="I89" s="85"/>
      <c r="J89" s="86"/>
    </row>
    <row r="90" spans="1:15" ht="30" outlineLevel="1" x14ac:dyDescent="0.2">
      <c r="A90" s="1">
        <v>199</v>
      </c>
      <c r="B90" s="1">
        <v>122</v>
      </c>
      <c r="C90" s="23" t="s">
        <v>100</v>
      </c>
      <c r="D90" s="1" t="s">
        <v>8</v>
      </c>
      <c r="E90" s="1">
        <v>451.75</v>
      </c>
      <c r="F90" s="16">
        <f>F6</f>
        <v>1</v>
      </c>
      <c r="G90" s="17">
        <f t="shared" si="0"/>
        <v>451.75</v>
      </c>
      <c r="H90" s="17">
        <f>H6</f>
        <v>37.701999999999998</v>
      </c>
      <c r="I90" s="17">
        <f t="shared" si="1"/>
        <v>17031.878499999999</v>
      </c>
      <c r="J90" s="24" t="s">
        <v>101</v>
      </c>
      <c r="L90" s="39"/>
      <c r="M90" s="39"/>
    </row>
    <row r="91" spans="1:15" ht="15" outlineLevel="1" x14ac:dyDescent="0.2">
      <c r="A91" s="1">
        <v>200</v>
      </c>
      <c r="B91" s="1">
        <v>123</v>
      </c>
      <c r="C91" s="23" t="s">
        <v>102</v>
      </c>
      <c r="D91" s="1" t="s">
        <v>11</v>
      </c>
      <c r="E91" s="1">
        <v>50.43</v>
      </c>
      <c r="F91" s="16">
        <v>1.03</v>
      </c>
      <c r="G91" s="17">
        <f t="shared" si="0"/>
        <v>51.942900000000002</v>
      </c>
      <c r="H91" s="17">
        <v>15376.858333333334</v>
      </c>
      <c r="I91" s="17">
        <f t="shared" si="1"/>
        <v>798718.61472250009</v>
      </c>
      <c r="J91" s="24" t="s">
        <v>103</v>
      </c>
      <c r="K91" s="39" t="s">
        <v>242</v>
      </c>
      <c r="L91" s="40"/>
    </row>
    <row r="92" spans="1:15" ht="45" outlineLevel="1" x14ac:dyDescent="0.2">
      <c r="A92" s="1">
        <v>201</v>
      </c>
      <c r="B92" s="1">
        <v>124</v>
      </c>
      <c r="C92" s="23" t="s">
        <v>104</v>
      </c>
      <c r="D92" s="1" t="s">
        <v>7</v>
      </c>
      <c r="E92" s="1">
        <v>947.04</v>
      </c>
      <c r="F92" s="16"/>
      <c r="G92" s="17"/>
      <c r="H92" s="17">
        <f>SUM(I93:I95)/E92</f>
        <v>888.65390932273192</v>
      </c>
      <c r="I92" s="17">
        <f>E92*H92</f>
        <v>841590.79828500003</v>
      </c>
      <c r="J92" s="31" t="s">
        <v>105</v>
      </c>
      <c r="K92" s="39"/>
      <c r="L92" s="40"/>
      <c r="M92" s="40"/>
      <c r="N92" s="39"/>
    </row>
    <row r="93" spans="1:15" ht="15" outlineLevel="1" x14ac:dyDescent="0.2">
      <c r="A93" s="1"/>
      <c r="B93" s="1"/>
      <c r="C93" s="32" t="s">
        <v>281</v>
      </c>
      <c r="D93" s="1" t="s">
        <v>7</v>
      </c>
      <c r="E93" s="1">
        <f>E92</f>
        <v>947.04</v>
      </c>
      <c r="F93" s="58">
        <v>1.05</v>
      </c>
      <c r="G93" s="17">
        <f t="shared" ref="G93:G95" si="10">E93*F93</f>
        <v>994.39200000000005</v>
      </c>
      <c r="H93" s="17">
        <v>100</v>
      </c>
      <c r="I93" s="17">
        <f t="shared" si="1"/>
        <v>99439.200000000012</v>
      </c>
      <c r="J93" s="60"/>
      <c r="K93" s="39" t="s">
        <v>254</v>
      </c>
      <c r="L93" s="40"/>
      <c r="O93" s="63" t="s">
        <v>275</v>
      </c>
    </row>
    <row r="94" spans="1:15" ht="15" outlineLevel="1" x14ac:dyDescent="0.2">
      <c r="A94" s="1"/>
      <c r="B94" s="1"/>
      <c r="C94" s="32" t="s">
        <v>282</v>
      </c>
      <c r="D94" s="1" t="s">
        <v>8</v>
      </c>
      <c r="E94" s="1">
        <v>910.11</v>
      </c>
      <c r="F94" s="16">
        <v>1.1499999999999999</v>
      </c>
      <c r="G94" s="17">
        <f t="shared" si="10"/>
        <v>1046.6264999999999</v>
      </c>
      <c r="H94" s="17">
        <v>376.31</v>
      </c>
      <c r="I94" s="17">
        <f t="shared" si="1"/>
        <v>393856.01821499993</v>
      </c>
      <c r="J94" s="60"/>
      <c r="K94" s="39"/>
      <c r="L94" s="40"/>
    </row>
    <row r="95" spans="1:15" ht="15" outlineLevel="1" x14ac:dyDescent="0.2">
      <c r="A95" s="1"/>
      <c r="B95" s="1"/>
      <c r="C95" s="32" t="s">
        <v>283</v>
      </c>
      <c r="D95" s="1" t="s">
        <v>8</v>
      </c>
      <c r="E95" s="1">
        <v>1101.4100000000001</v>
      </c>
      <c r="F95" s="16">
        <v>1.1499999999999999</v>
      </c>
      <c r="G95" s="17">
        <f t="shared" si="10"/>
        <v>1266.6215</v>
      </c>
      <c r="H95" s="17">
        <v>274.98</v>
      </c>
      <c r="I95" s="17">
        <f t="shared" si="1"/>
        <v>348295.58007000003</v>
      </c>
      <c r="J95" s="60"/>
      <c r="K95" s="39"/>
      <c r="L95" s="40"/>
    </row>
    <row r="96" spans="1:15" ht="24" customHeight="1" outlineLevel="1" x14ac:dyDescent="0.2">
      <c r="A96" s="1">
        <v>202</v>
      </c>
      <c r="B96" s="1">
        <v>125</v>
      </c>
      <c r="C96" s="23" t="s">
        <v>50</v>
      </c>
      <c r="D96" s="1" t="s">
        <v>7</v>
      </c>
      <c r="E96" s="1">
        <v>947.04</v>
      </c>
      <c r="F96" s="16">
        <v>1</v>
      </c>
      <c r="G96" s="17">
        <f t="shared" si="0"/>
        <v>947.04</v>
      </c>
      <c r="H96" s="17">
        <v>291.67</v>
      </c>
      <c r="I96" s="17">
        <f t="shared" si="1"/>
        <v>276223.1568</v>
      </c>
      <c r="J96" s="24" t="s">
        <v>75</v>
      </c>
      <c r="K96" s="39"/>
      <c r="L96" s="40"/>
    </row>
    <row r="97" spans="1:15" ht="15" outlineLevel="1" x14ac:dyDescent="0.2">
      <c r="A97" s="83">
        <v>203</v>
      </c>
      <c r="B97" s="84"/>
      <c r="C97" s="45" t="s">
        <v>106</v>
      </c>
      <c r="D97" s="81"/>
      <c r="E97" s="82"/>
      <c r="F97" s="85"/>
      <c r="G97" s="85"/>
      <c r="H97" s="85"/>
      <c r="I97" s="85"/>
      <c r="J97" s="86"/>
    </row>
    <row r="98" spans="1:15" ht="30" outlineLevel="1" x14ac:dyDescent="0.2">
      <c r="A98" s="1">
        <v>203</v>
      </c>
      <c r="B98" s="1">
        <v>126</v>
      </c>
      <c r="C98" s="23" t="s">
        <v>100</v>
      </c>
      <c r="D98" s="1" t="s">
        <v>8</v>
      </c>
      <c r="E98" s="1">
        <v>121.95</v>
      </c>
      <c r="F98" s="16">
        <f>F6</f>
        <v>1</v>
      </c>
      <c r="G98" s="17">
        <f t="shared" si="0"/>
        <v>121.95</v>
      </c>
      <c r="H98" s="17">
        <f>H6</f>
        <v>37.701999999999998</v>
      </c>
      <c r="I98" s="17">
        <f t="shared" si="1"/>
        <v>4597.7588999999998</v>
      </c>
      <c r="J98" s="24" t="s">
        <v>107</v>
      </c>
      <c r="L98" s="39"/>
      <c r="M98" s="39"/>
    </row>
    <row r="99" spans="1:15" ht="15" outlineLevel="1" x14ac:dyDescent="0.2">
      <c r="A99" s="1">
        <v>204</v>
      </c>
      <c r="B99" s="1">
        <v>127</v>
      </c>
      <c r="C99" s="23" t="s">
        <v>102</v>
      </c>
      <c r="D99" s="1" t="s">
        <v>11</v>
      </c>
      <c r="E99" s="1">
        <v>9.0500000000000007</v>
      </c>
      <c r="F99" s="16">
        <f>F91</f>
        <v>1.03</v>
      </c>
      <c r="G99" s="17">
        <f t="shared" si="0"/>
        <v>9.3215000000000003</v>
      </c>
      <c r="H99" s="17">
        <f>H91</f>
        <v>15376.858333333334</v>
      </c>
      <c r="I99" s="17">
        <f t="shared" si="1"/>
        <v>143335.38495416669</v>
      </c>
      <c r="J99" s="24" t="s">
        <v>103</v>
      </c>
      <c r="K99" s="39" t="s">
        <v>242</v>
      </c>
      <c r="L99" s="40"/>
    </row>
    <row r="100" spans="1:15" ht="45" outlineLevel="1" x14ac:dyDescent="0.2">
      <c r="A100" s="1">
        <v>205</v>
      </c>
      <c r="B100" s="1">
        <v>128</v>
      </c>
      <c r="C100" s="23" t="s">
        <v>104</v>
      </c>
      <c r="D100" s="1" t="s">
        <v>7</v>
      </c>
      <c r="E100" s="1">
        <v>229.24</v>
      </c>
      <c r="F100" s="16"/>
      <c r="G100" s="17"/>
      <c r="H100" s="17">
        <f>SUM(I101:I103)/E100</f>
        <v>876.03168537340775</v>
      </c>
      <c r="I100" s="17">
        <f>E100*H100</f>
        <v>200821.503555</v>
      </c>
      <c r="J100" s="31" t="s">
        <v>108</v>
      </c>
      <c r="K100" s="39"/>
      <c r="L100" s="40"/>
      <c r="M100" s="40"/>
      <c r="N100" s="39"/>
    </row>
    <row r="101" spans="1:15" ht="15" outlineLevel="1" x14ac:dyDescent="0.2">
      <c r="A101" s="1"/>
      <c r="B101" s="1"/>
      <c r="C101" s="32" t="s">
        <v>284</v>
      </c>
      <c r="D101" s="1" t="s">
        <v>7</v>
      </c>
      <c r="E101" s="1">
        <v>229.24</v>
      </c>
      <c r="F101" s="58">
        <v>1.05</v>
      </c>
      <c r="G101" s="17">
        <f t="shared" si="0"/>
        <v>240.70200000000003</v>
      </c>
      <c r="H101" s="17">
        <v>100</v>
      </c>
      <c r="I101" s="17">
        <f t="shared" ref="I101:I103" si="11">G101*H101</f>
        <v>24070.200000000004</v>
      </c>
      <c r="J101" s="60"/>
      <c r="K101" s="39" t="s">
        <v>254</v>
      </c>
      <c r="L101" s="40"/>
      <c r="O101" s="63" t="s">
        <v>275</v>
      </c>
    </row>
    <row r="102" spans="1:15" ht="15" outlineLevel="1" x14ac:dyDescent="0.2">
      <c r="A102" s="1"/>
      <c r="B102" s="1"/>
      <c r="C102" s="32" t="s">
        <v>285</v>
      </c>
      <c r="D102" s="1" t="s">
        <v>8</v>
      </c>
      <c r="E102" s="1">
        <v>216.63</v>
      </c>
      <c r="F102" s="16">
        <v>1.1499999999999999</v>
      </c>
      <c r="G102" s="17">
        <f t="shared" si="0"/>
        <v>249.12449999999998</v>
      </c>
      <c r="H102" s="17">
        <v>376.31</v>
      </c>
      <c r="I102" s="17">
        <f t="shared" si="11"/>
        <v>93748.040594999999</v>
      </c>
      <c r="J102" s="60"/>
      <c r="K102" s="39"/>
      <c r="L102" s="40"/>
    </row>
    <row r="103" spans="1:15" ht="15" outlineLevel="1" x14ac:dyDescent="0.2">
      <c r="A103" s="1"/>
      <c r="B103" s="1"/>
      <c r="C103" s="32" t="s">
        <v>286</v>
      </c>
      <c r="D103" s="1" t="s">
        <v>8</v>
      </c>
      <c r="E103" s="1">
        <v>262.48</v>
      </c>
      <c r="F103" s="16">
        <v>1.1499999999999999</v>
      </c>
      <c r="G103" s="17">
        <f t="shared" si="0"/>
        <v>301.85199999999998</v>
      </c>
      <c r="H103" s="17">
        <v>274.98</v>
      </c>
      <c r="I103" s="17">
        <f t="shared" si="11"/>
        <v>83003.262959999993</v>
      </c>
      <c r="J103" s="60"/>
      <c r="K103" s="39"/>
      <c r="L103" s="40"/>
    </row>
    <row r="104" spans="1:15" ht="15" outlineLevel="1" x14ac:dyDescent="0.2">
      <c r="A104" s="1">
        <v>206</v>
      </c>
      <c r="B104" s="1">
        <v>129</v>
      </c>
      <c r="C104" s="23" t="s">
        <v>50</v>
      </c>
      <c r="D104" s="1" t="s">
        <v>7</v>
      </c>
      <c r="E104" s="1">
        <v>229.24</v>
      </c>
      <c r="F104" s="16">
        <f>F96</f>
        <v>1</v>
      </c>
      <c r="G104" s="17">
        <f t="shared" si="0"/>
        <v>229.24</v>
      </c>
      <c r="H104" s="17">
        <f>H96</f>
        <v>291.67</v>
      </c>
      <c r="I104" s="17">
        <f t="shared" si="1"/>
        <v>66862.430800000002</v>
      </c>
      <c r="J104" s="24" t="s">
        <v>75</v>
      </c>
      <c r="K104" s="39"/>
      <c r="L104" s="40"/>
    </row>
    <row r="105" spans="1:15" ht="30" outlineLevel="1" x14ac:dyDescent="0.2">
      <c r="A105" s="83">
        <v>207</v>
      </c>
      <c r="B105" s="84"/>
      <c r="C105" s="45" t="s">
        <v>109</v>
      </c>
      <c r="D105" s="81"/>
      <c r="E105" s="82"/>
      <c r="F105" s="85"/>
      <c r="G105" s="85"/>
      <c r="H105" s="85"/>
      <c r="I105" s="85"/>
      <c r="J105" s="86"/>
    </row>
    <row r="106" spans="1:15" ht="51" customHeight="1" outlineLevel="1" x14ac:dyDescent="0.2">
      <c r="A106" s="1">
        <v>207</v>
      </c>
      <c r="B106" s="1">
        <v>130</v>
      </c>
      <c r="C106" s="23" t="s">
        <v>104</v>
      </c>
      <c r="D106" s="1" t="s">
        <v>7</v>
      </c>
      <c r="E106" s="1">
        <v>148.91999999999999</v>
      </c>
      <c r="F106" s="16"/>
      <c r="G106" s="17"/>
      <c r="H106" s="17">
        <f>SUM(I107:I108)/E106</f>
        <v>493.72753699973151</v>
      </c>
      <c r="I106" s="17">
        <f>E106*H106</f>
        <v>73525.904810000007</v>
      </c>
      <c r="J106" s="31" t="s">
        <v>110</v>
      </c>
    </row>
    <row r="107" spans="1:15" ht="15" outlineLevel="1" x14ac:dyDescent="0.2">
      <c r="A107" s="1"/>
      <c r="B107" s="1"/>
      <c r="C107" s="32" t="s">
        <v>287</v>
      </c>
      <c r="D107" s="1" t="s">
        <v>8</v>
      </c>
      <c r="E107" s="1">
        <v>85.78</v>
      </c>
      <c r="F107" s="16">
        <v>1.1499999999999999</v>
      </c>
      <c r="G107" s="17">
        <f t="shared" ref="G107:G202" si="12">E107*F107</f>
        <v>98.646999999999991</v>
      </c>
      <c r="H107" s="17">
        <v>376.31</v>
      </c>
      <c r="I107" s="17">
        <f t="shared" ref="I107:I202" si="13">G107*H107</f>
        <v>37121.852569999995</v>
      </c>
      <c r="J107" s="60"/>
      <c r="K107" s="39"/>
      <c r="L107" s="40"/>
    </row>
    <row r="108" spans="1:15" ht="15" outlineLevel="1" x14ac:dyDescent="0.2">
      <c r="A108" s="1"/>
      <c r="B108" s="1"/>
      <c r="C108" s="32" t="s">
        <v>288</v>
      </c>
      <c r="D108" s="1" t="s">
        <v>8</v>
      </c>
      <c r="E108" s="1">
        <v>115.12</v>
      </c>
      <c r="F108" s="16">
        <v>1.1499999999999999</v>
      </c>
      <c r="G108" s="17">
        <f t="shared" si="12"/>
        <v>132.38800000000001</v>
      </c>
      <c r="H108" s="17">
        <v>274.98</v>
      </c>
      <c r="I108" s="17">
        <f t="shared" si="13"/>
        <v>36404.052240000005</v>
      </c>
      <c r="J108" s="60"/>
      <c r="K108" s="39"/>
      <c r="L108" s="40"/>
    </row>
    <row r="109" spans="1:15" ht="15" outlineLevel="1" x14ac:dyDescent="0.2">
      <c r="A109" s="1">
        <v>208</v>
      </c>
      <c r="B109" s="1">
        <v>131</v>
      </c>
      <c r="C109" s="38" t="s">
        <v>96</v>
      </c>
      <c r="D109" s="1" t="s">
        <v>7</v>
      </c>
      <c r="E109" s="1">
        <v>148.91999999999999</v>
      </c>
      <c r="F109" s="16">
        <f>F87</f>
        <v>1</v>
      </c>
      <c r="G109" s="17">
        <f t="shared" si="12"/>
        <v>148.91999999999999</v>
      </c>
      <c r="H109" s="17">
        <f>H87</f>
        <v>72.099999999999994</v>
      </c>
      <c r="I109" s="17">
        <f t="shared" si="13"/>
        <v>10737.131999999998</v>
      </c>
      <c r="J109" s="24" t="s">
        <v>97</v>
      </c>
    </row>
    <row r="110" spans="1:15" ht="30" outlineLevel="1" x14ac:dyDescent="0.2">
      <c r="A110" s="83">
        <v>209</v>
      </c>
      <c r="B110" s="84"/>
      <c r="C110" s="45" t="s">
        <v>111</v>
      </c>
      <c r="D110" s="81"/>
      <c r="E110" s="82"/>
      <c r="F110" s="85"/>
      <c r="G110" s="85"/>
      <c r="H110" s="85"/>
      <c r="I110" s="85"/>
      <c r="J110" s="86"/>
    </row>
    <row r="111" spans="1:15" ht="18" customHeight="1" outlineLevel="1" x14ac:dyDescent="0.2">
      <c r="A111" s="1">
        <v>209</v>
      </c>
      <c r="B111" s="1">
        <v>132</v>
      </c>
      <c r="C111" s="23" t="s">
        <v>22</v>
      </c>
      <c r="D111" s="1" t="s">
        <v>8</v>
      </c>
      <c r="E111" s="1">
        <v>1.72</v>
      </c>
      <c r="F111" s="16">
        <f>F7</f>
        <v>1.1499999999999999</v>
      </c>
      <c r="G111" s="17">
        <f t="shared" si="12"/>
        <v>1.9779999999999998</v>
      </c>
      <c r="H111" s="17">
        <f>H7</f>
        <v>254.7</v>
      </c>
      <c r="I111" s="17">
        <f t="shared" si="13"/>
        <v>503.7965999999999</v>
      </c>
      <c r="J111" s="24" t="s">
        <v>23</v>
      </c>
    </row>
    <row r="112" spans="1:15" ht="68.25" customHeight="1" outlineLevel="1" x14ac:dyDescent="0.2">
      <c r="A112" s="1">
        <v>210</v>
      </c>
      <c r="B112" s="1">
        <v>133</v>
      </c>
      <c r="C112" s="23" t="s">
        <v>112</v>
      </c>
      <c r="D112" s="1" t="s">
        <v>7</v>
      </c>
      <c r="E112" s="1">
        <v>5.2</v>
      </c>
      <c r="F112" s="16"/>
      <c r="G112" s="17"/>
      <c r="H112" s="17">
        <f>SUM(I113:I116)/E112</f>
        <v>1090.3490298076922</v>
      </c>
      <c r="I112" s="17">
        <f>E112*H112</f>
        <v>5669.8149549999998</v>
      </c>
      <c r="J112" s="31" t="s">
        <v>113</v>
      </c>
    </row>
    <row r="113" spans="1:15" ht="15" outlineLevel="1" x14ac:dyDescent="0.2">
      <c r="A113" s="1"/>
      <c r="B113" s="1"/>
      <c r="C113" s="32" t="s">
        <v>289</v>
      </c>
      <c r="D113" s="1" t="s">
        <v>7</v>
      </c>
      <c r="E113" s="1">
        <v>5.2</v>
      </c>
      <c r="F113" s="58">
        <v>1.05</v>
      </c>
      <c r="G113" s="17">
        <f t="shared" si="12"/>
        <v>5.4600000000000009</v>
      </c>
      <c r="H113" s="17">
        <v>100</v>
      </c>
      <c r="I113" s="17">
        <f t="shared" si="13"/>
        <v>546.00000000000011</v>
      </c>
      <c r="J113" s="60"/>
      <c r="K113" s="39" t="s">
        <v>254</v>
      </c>
      <c r="L113" s="40"/>
      <c r="O113" s="63" t="s">
        <v>275</v>
      </c>
    </row>
    <row r="114" spans="1:15" ht="15" outlineLevel="1" x14ac:dyDescent="0.2">
      <c r="A114" s="1"/>
      <c r="B114" s="1"/>
      <c r="C114" s="32" t="s">
        <v>290</v>
      </c>
      <c r="D114" s="1" t="s">
        <v>8</v>
      </c>
      <c r="E114" s="1">
        <v>2.94</v>
      </c>
      <c r="F114" s="16">
        <v>1.1499999999999999</v>
      </c>
      <c r="G114" s="17">
        <f t="shared" si="12"/>
        <v>3.3809999999999998</v>
      </c>
      <c r="H114" s="17">
        <v>376.31</v>
      </c>
      <c r="I114" s="17">
        <f t="shared" si="13"/>
        <v>1272.30411</v>
      </c>
      <c r="J114" s="60"/>
      <c r="K114" s="39"/>
      <c r="L114" s="40"/>
    </row>
    <row r="115" spans="1:15" ht="15" outlineLevel="1" x14ac:dyDescent="0.2">
      <c r="A115" s="1"/>
      <c r="B115" s="1"/>
      <c r="C115" s="32" t="s">
        <v>291</v>
      </c>
      <c r="D115" s="1" t="s">
        <v>8</v>
      </c>
      <c r="E115" s="1">
        <v>3.91</v>
      </c>
      <c r="F115" s="16">
        <v>1.1499999999999999</v>
      </c>
      <c r="G115" s="17">
        <f t="shared" si="12"/>
        <v>4.4965000000000002</v>
      </c>
      <c r="H115" s="17">
        <v>278.33</v>
      </c>
      <c r="I115" s="17">
        <f t="shared" si="13"/>
        <v>1251.510845</v>
      </c>
      <c r="J115" s="60"/>
      <c r="K115" s="39"/>
      <c r="L115" s="40"/>
    </row>
    <row r="116" spans="1:15" ht="15" outlineLevel="1" x14ac:dyDescent="0.2">
      <c r="A116" s="1"/>
      <c r="B116" s="1"/>
      <c r="C116" s="32" t="s">
        <v>255</v>
      </c>
      <c r="D116" s="1" t="s">
        <v>7</v>
      </c>
      <c r="E116" s="1">
        <v>5.2</v>
      </c>
      <c r="F116" s="16">
        <v>1</v>
      </c>
      <c r="G116" s="17">
        <f t="shared" si="12"/>
        <v>5.2</v>
      </c>
      <c r="H116" s="17">
        <v>500</v>
      </c>
      <c r="I116" s="17">
        <f t="shared" si="13"/>
        <v>2600</v>
      </c>
      <c r="J116" s="60"/>
      <c r="K116" s="39"/>
      <c r="L116" s="40"/>
    </row>
    <row r="117" spans="1:15" ht="15" outlineLevel="1" x14ac:dyDescent="0.2">
      <c r="A117" s="83">
        <v>211</v>
      </c>
      <c r="B117" s="84"/>
      <c r="C117" s="45" t="s">
        <v>114</v>
      </c>
      <c r="D117" s="81"/>
      <c r="E117" s="82"/>
      <c r="F117" s="85"/>
      <c r="G117" s="85"/>
      <c r="H117" s="85"/>
      <c r="I117" s="85"/>
      <c r="J117" s="86"/>
    </row>
    <row r="118" spans="1:15" ht="120" outlineLevel="1" x14ac:dyDescent="0.2">
      <c r="A118" s="1">
        <v>211</v>
      </c>
      <c r="B118" s="1">
        <v>134</v>
      </c>
      <c r="C118" s="23" t="s">
        <v>115</v>
      </c>
      <c r="D118" s="1" t="s">
        <v>12</v>
      </c>
      <c r="E118" s="1">
        <f>E119+E120+E121+E122</f>
        <v>1.6301000000000001</v>
      </c>
      <c r="F118" s="16"/>
      <c r="G118" s="17">
        <f t="shared" si="12"/>
        <v>0</v>
      </c>
      <c r="H118" s="17">
        <f>SUM(I119:I124)/E118</f>
        <v>402760.26624133484</v>
      </c>
      <c r="I118" s="17">
        <f>E118*H118</f>
        <v>656539.51</v>
      </c>
      <c r="J118" s="31" t="s">
        <v>116</v>
      </c>
    </row>
    <row r="119" spans="1:15" ht="15" outlineLevel="1" x14ac:dyDescent="0.25">
      <c r="A119" s="1"/>
      <c r="B119" s="1"/>
      <c r="C119" s="32" t="s">
        <v>292</v>
      </c>
      <c r="D119" s="1" t="s">
        <v>12</v>
      </c>
      <c r="E119" s="73">
        <v>9.01E-2</v>
      </c>
      <c r="F119" s="16">
        <v>1</v>
      </c>
      <c r="G119" s="65">
        <f>E119*F119</f>
        <v>9.01E-2</v>
      </c>
      <c r="H119" s="71">
        <v>359750</v>
      </c>
      <c r="I119" s="71">
        <f>G119*H119</f>
        <v>32413.474999999999</v>
      </c>
      <c r="J119" s="67" t="s">
        <v>298</v>
      </c>
    </row>
    <row r="120" spans="1:15" ht="15" outlineLevel="1" x14ac:dyDescent="0.25">
      <c r="A120" s="1"/>
      <c r="B120" s="1"/>
      <c r="C120" s="32" t="s">
        <v>293</v>
      </c>
      <c r="D120" s="1" t="s">
        <v>12</v>
      </c>
      <c r="E120" s="74">
        <v>1.3</v>
      </c>
      <c r="F120" s="16">
        <v>1</v>
      </c>
      <c r="G120" s="65">
        <f t="shared" ref="G120:G122" si="14">E120*F120</f>
        <v>1.3</v>
      </c>
      <c r="H120" s="72">
        <v>366916.66666666669</v>
      </c>
      <c r="I120" s="71">
        <f t="shared" ref="I120:I122" si="15">G120*H120</f>
        <v>476991.66666666669</v>
      </c>
      <c r="J120" s="67" t="s">
        <v>299</v>
      </c>
    </row>
    <row r="121" spans="1:15" ht="15" outlineLevel="1" x14ac:dyDescent="0.25">
      <c r="A121" s="1"/>
      <c r="B121" s="1"/>
      <c r="C121" s="32" t="s">
        <v>294</v>
      </c>
      <c r="D121" s="1" t="s">
        <v>12</v>
      </c>
      <c r="E121" s="74">
        <v>7.0000000000000007E-2</v>
      </c>
      <c r="F121" s="16">
        <v>1</v>
      </c>
      <c r="G121" s="65">
        <f t="shared" si="14"/>
        <v>7.0000000000000007E-2</v>
      </c>
      <c r="H121" s="72">
        <v>373333.33333333337</v>
      </c>
      <c r="I121" s="71">
        <f t="shared" si="15"/>
        <v>26133.333333333339</v>
      </c>
      <c r="J121" s="67" t="s">
        <v>300</v>
      </c>
    </row>
    <row r="122" spans="1:15" ht="15" outlineLevel="1" x14ac:dyDescent="0.25">
      <c r="A122" s="1"/>
      <c r="B122" s="1"/>
      <c r="C122" s="32" t="s">
        <v>295</v>
      </c>
      <c r="D122" s="1" t="s">
        <v>12</v>
      </c>
      <c r="E122" s="75">
        <v>0.17</v>
      </c>
      <c r="F122" s="16">
        <v>1</v>
      </c>
      <c r="G122" s="65">
        <f t="shared" si="14"/>
        <v>0.17</v>
      </c>
      <c r="H122" s="72">
        <v>370587.5</v>
      </c>
      <c r="I122" s="71">
        <f t="shared" si="15"/>
        <v>62999.875000000007</v>
      </c>
      <c r="J122" s="67" t="s">
        <v>301</v>
      </c>
    </row>
    <row r="123" spans="1:15" ht="20.25" customHeight="1" outlineLevel="1" x14ac:dyDescent="0.2">
      <c r="A123" s="1"/>
      <c r="B123" s="1"/>
      <c r="C123" s="32" t="s">
        <v>296</v>
      </c>
      <c r="D123" s="1" t="s">
        <v>6</v>
      </c>
      <c r="E123" s="69">
        <v>116</v>
      </c>
      <c r="F123" s="70">
        <v>1</v>
      </c>
      <c r="G123" s="68">
        <f t="shared" si="12"/>
        <v>116</v>
      </c>
      <c r="H123" s="72">
        <v>333.33</v>
      </c>
      <c r="I123" s="17">
        <f>G123*H123</f>
        <v>38666.28</v>
      </c>
      <c r="J123" s="76"/>
    </row>
    <row r="124" spans="1:15" ht="30" outlineLevel="1" x14ac:dyDescent="0.2">
      <c r="A124" s="1"/>
      <c r="B124" s="1"/>
      <c r="C124" s="32" t="s">
        <v>297</v>
      </c>
      <c r="D124" s="1" t="s">
        <v>6</v>
      </c>
      <c r="E124" s="1">
        <v>464</v>
      </c>
      <c r="F124" s="16">
        <v>1</v>
      </c>
      <c r="G124" s="17">
        <f t="shared" si="12"/>
        <v>464</v>
      </c>
      <c r="H124" s="72">
        <v>41.67</v>
      </c>
      <c r="I124" s="17">
        <f t="shared" si="13"/>
        <v>19334.88</v>
      </c>
      <c r="J124" s="76"/>
    </row>
    <row r="125" spans="1:15" ht="165" outlineLevel="1" x14ac:dyDescent="0.2">
      <c r="A125" s="1">
        <v>212</v>
      </c>
      <c r="B125" s="1">
        <v>135</v>
      </c>
      <c r="C125" s="23" t="s">
        <v>117</v>
      </c>
      <c r="D125" s="1" t="s">
        <v>12</v>
      </c>
      <c r="E125" s="1">
        <v>0.74592999999999998</v>
      </c>
      <c r="F125" s="16"/>
      <c r="G125" s="17">
        <f t="shared" si="12"/>
        <v>0</v>
      </c>
      <c r="H125" s="17">
        <f>SUM(I126:I131)/E125</f>
        <v>416200.97813020885</v>
      </c>
      <c r="I125" s="17">
        <f t="shared" si="13"/>
        <v>0</v>
      </c>
      <c r="J125" s="31" t="s">
        <v>118</v>
      </c>
    </row>
    <row r="126" spans="1:15" ht="30" outlineLevel="1" x14ac:dyDescent="0.25">
      <c r="A126" s="1"/>
      <c r="B126" s="1"/>
      <c r="C126" s="32" t="s">
        <v>302</v>
      </c>
      <c r="D126" s="1" t="s">
        <v>12</v>
      </c>
      <c r="E126" s="79">
        <f>5*60.47/1000</f>
        <v>0.30235000000000001</v>
      </c>
      <c r="F126" s="16">
        <v>1</v>
      </c>
      <c r="G126" s="65">
        <f>E126*F126</f>
        <v>0.30235000000000001</v>
      </c>
      <c r="H126" s="71">
        <v>398611.66666666669</v>
      </c>
      <c r="I126" s="71">
        <f>G126*H126</f>
        <v>120520.23741666667</v>
      </c>
      <c r="J126" s="67" t="s">
        <v>308</v>
      </c>
    </row>
    <row r="127" spans="1:15" ht="30" outlineLevel="1" x14ac:dyDescent="0.25">
      <c r="A127" s="1"/>
      <c r="B127" s="1"/>
      <c r="C127" s="32" t="s">
        <v>303</v>
      </c>
      <c r="D127" s="1" t="s">
        <v>12</v>
      </c>
      <c r="E127" s="80">
        <f>6*73.93/1000</f>
        <v>0.44358000000000003</v>
      </c>
      <c r="F127" s="16">
        <v>1</v>
      </c>
      <c r="G127" s="65">
        <f t="shared" ref="G127:G131" si="16">E127*F127</f>
        <v>0.44358000000000003</v>
      </c>
      <c r="H127" s="72">
        <v>77000</v>
      </c>
      <c r="I127" s="71">
        <f t="shared" ref="I127:I129" si="17">G127*H127</f>
        <v>34155.660000000003</v>
      </c>
      <c r="J127" s="67" t="s">
        <v>309</v>
      </c>
    </row>
    <row r="128" spans="1:15" ht="30" outlineLevel="1" x14ac:dyDescent="0.25">
      <c r="A128" s="1"/>
      <c r="B128" s="1"/>
      <c r="C128" s="32" t="s">
        <v>304</v>
      </c>
      <c r="D128" s="1" t="s">
        <v>12</v>
      </c>
      <c r="E128" s="77">
        <v>0.03</v>
      </c>
      <c r="F128" s="16">
        <v>1</v>
      </c>
      <c r="G128" s="65">
        <f t="shared" si="16"/>
        <v>0.03</v>
      </c>
      <c r="H128" s="72">
        <v>614444.16666666674</v>
      </c>
      <c r="I128" s="71">
        <f t="shared" si="17"/>
        <v>18433.325000000001</v>
      </c>
      <c r="J128" s="67" t="s">
        <v>310</v>
      </c>
    </row>
    <row r="129" spans="1:15" ht="30" outlineLevel="1" x14ac:dyDescent="0.25">
      <c r="A129" s="1"/>
      <c r="B129" s="1"/>
      <c r="C129" s="32" t="s">
        <v>305</v>
      </c>
      <c r="D129" s="1" t="s">
        <v>12</v>
      </c>
      <c r="E129" s="78">
        <v>0.11</v>
      </c>
      <c r="F129" s="16">
        <v>1</v>
      </c>
      <c r="G129" s="65">
        <f t="shared" si="16"/>
        <v>0.11</v>
      </c>
      <c r="H129" s="72">
        <v>386060.83333333337</v>
      </c>
      <c r="I129" s="71">
        <f t="shared" si="17"/>
        <v>42466.691666666673</v>
      </c>
      <c r="J129" s="67" t="s">
        <v>311</v>
      </c>
    </row>
    <row r="130" spans="1:15" ht="30.75" customHeight="1" outlineLevel="1" x14ac:dyDescent="0.2">
      <c r="A130" s="1"/>
      <c r="B130" s="1"/>
      <c r="C130" s="32" t="s">
        <v>306</v>
      </c>
      <c r="D130" s="1" t="s">
        <v>6</v>
      </c>
      <c r="E130" s="69">
        <v>656</v>
      </c>
      <c r="F130" s="70">
        <v>1</v>
      </c>
      <c r="G130" s="68">
        <f t="shared" si="16"/>
        <v>656</v>
      </c>
      <c r="H130" s="72">
        <v>41.666666666666671</v>
      </c>
      <c r="I130" s="17">
        <f>G130*H130</f>
        <v>27333.333333333336</v>
      </c>
      <c r="J130" s="76"/>
    </row>
    <row r="131" spans="1:15" ht="15" outlineLevel="1" x14ac:dyDescent="0.2">
      <c r="A131" s="1"/>
      <c r="B131" s="1"/>
      <c r="C131" s="32" t="s">
        <v>307</v>
      </c>
      <c r="D131" s="1" t="s">
        <v>312</v>
      </c>
      <c r="E131" s="1">
        <v>210.54</v>
      </c>
      <c r="F131" s="16">
        <v>1</v>
      </c>
      <c r="G131" s="17">
        <f t="shared" si="16"/>
        <v>210.54</v>
      </c>
      <c r="H131" s="72">
        <v>320.83</v>
      </c>
      <c r="I131" s="17">
        <f t="shared" ref="I131" si="18">G131*H131</f>
        <v>67547.54819999999</v>
      </c>
      <c r="J131" s="76"/>
    </row>
    <row r="132" spans="1:15" ht="15" outlineLevel="1" x14ac:dyDescent="0.2">
      <c r="A132" s="1">
        <v>213</v>
      </c>
      <c r="B132" s="1">
        <v>136</v>
      </c>
      <c r="C132" s="23" t="s">
        <v>22</v>
      </c>
      <c r="D132" s="1" t="s">
        <v>8</v>
      </c>
      <c r="E132" s="1">
        <v>8.9600000000000009</v>
      </c>
      <c r="F132" s="16">
        <f>F7</f>
        <v>1.1499999999999999</v>
      </c>
      <c r="G132" s="17">
        <f t="shared" si="12"/>
        <v>10.304</v>
      </c>
      <c r="H132" s="17">
        <f>H7</f>
        <v>254.7</v>
      </c>
      <c r="I132" s="17">
        <f t="shared" si="13"/>
        <v>2624.4288000000001</v>
      </c>
      <c r="J132" s="24" t="s">
        <v>23</v>
      </c>
    </row>
    <row r="133" spans="1:15" ht="30" outlineLevel="1" x14ac:dyDescent="0.2">
      <c r="A133" s="1">
        <v>214</v>
      </c>
      <c r="B133" s="1">
        <v>137</v>
      </c>
      <c r="C133" s="23" t="s">
        <v>39</v>
      </c>
      <c r="D133" s="1" t="s">
        <v>8</v>
      </c>
      <c r="E133" s="1">
        <v>12.46</v>
      </c>
      <c r="F133" s="16">
        <f>F75</f>
        <v>1.1499999999999999</v>
      </c>
      <c r="G133" s="17">
        <f t="shared" si="12"/>
        <v>14.329000000000001</v>
      </c>
      <c r="H133" s="17">
        <f>H71</f>
        <v>274.98</v>
      </c>
      <c r="I133" s="17">
        <f t="shared" si="13"/>
        <v>3940.1884200000004</v>
      </c>
      <c r="J133" s="46" t="s">
        <v>119</v>
      </c>
    </row>
    <row r="134" spans="1:15" ht="30" outlineLevel="1" x14ac:dyDescent="0.2">
      <c r="A134" s="1">
        <v>215</v>
      </c>
      <c r="B134" s="1">
        <v>138</v>
      </c>
      <c r="C134" s="23" t="s">
        <v>39</v>
      </c>
      <c r="D134" s="1" t="s">
        <v>8</v>
      </c>
      <c r="E134" s="1">
        <v>16.940000000000001</v>
      </c>
      <c r="F134" s="16">
        <v>1.1499999999999999</v>
      </c>
      <c r="G134" s="17">
        <f t="shared" si="12"/>
        <v>19.481000000000002</v>
      </c>
      <c r="H134" s="17">
        <f>H11</f>
        <v>376.31</v>
      </c>
      <c r="I134" s="17">
        <f t="shared" si="13"/>
        <v>7330.8951100000004</v>
      </c>
      <c r="J134" s="24" t="s">
        <v>120</v>
      </c>
    </row>
    <row r="135" spans="1:15" ht="15" outlineLevel="1" x14ac:dyDescent="0.2">
      <c r="A135" s="83">
        <v>216</v>
      </c>
      <c r="B135" s="84"/>
      <c r="C135" s="45" t="s">
        <v>121</v>
      </c>
      <c r="D135" s="81"/>
      <c r="E135" s="82"/>
      <c r="F135" s="85"/>
      <c r="G135" s="85"/>
      <c r="H135" s="85"/>
      <c r="I135" s="85"/>
      <c r="J135" s="86"/>
      <c r="K135" s="39"/>
    </row>
    <row r="136" spans="1:15" ht="30" outlineLevel="1" x14ac:dyDescent="0.2">
      <c r="A136" s="1">
        <v>216</v>
      </c>
      <c r="B136" s="1">
        <v>139</v>
      </c>
      <c r="C136" s="23" t="s">
        <v>122</v>
      </c>
      <c r="D136" s="1" t="s">
        <v>8</v>
      </c>
      <c r="E136" s="1">
        <v>133.72499999999999</v>
      </c>
      <c r="F136" s="16">
        <v>1</v>
      </c>
      <c r="G136" s="17">
        <f t="shared" si="12"/>
        <v>133.72499999999999</v>
      </c>
      <c r="H136" s="17">
        <v>3533.32</v>
      </c>
      <c r="I136" s="17">
        <f t="shared" si="13"/>
        <v>472493.217</v>
      </c>
      <c r="J136" s="24" t="s">
        <v>123</v>
      </c>
      <c r="K136" s="91" t="s">
        <v>313</v>
      </c>
    </row>
    <row r="137" spans="1:15" ht="45" outlineLevel="1" x14ac:dyDescent="0.2">
      <c r="A137" s="1">
        <v>217</v>
      </c>
      <c r="B137" s="1">
        <v>140</v>
      </c>
      <c r="C137" s="23" t="s">
        <v>124</v>
      </c>
      <c r="D137" s="1" t="s">
        <v>7</v>
      </c>
      <c r="E137" s="41">
        <v>145.19999999999999</v>
      </c>
      <c r="F137" s="16"/>
      <c r="G137" s="17"/>
      <c r="H137" s="17">
        <f>SUM(I138:I140)/E137</f>
        <v>631.32671095041326</v>
      </c>
      <c r="I137" s="17">
        <f t="shared" si="13"/>
        <v>0</v>
      </c>
      <c r="J137" s="31" t="s">
        <v>125</v>
      </c>
    </row>
    <row r="138" spans="1:15" ht="15" outlineLevel="1" x14ac:dyDescent="0.2">
      <c r="A138" s="1"/>
      <c r="B138" s="1"/>
      <c r="C138" s="32" t="s">
        <v>314</v>
      </c>
      <c r="D138" s="1" t="s">
        <v>7</v>
      </c>
      <c r="E138" s="1">
        <v>145.19999999999999</v>
      </c>
      <c r="F138" s="58">
        <v>1.05</v>
      </c>
      <c r="G138" s="17">
        <f t="shared" ref="G138:G140" si="19">E138*F138</f>
        <v>152.46</v>
      </c>
      <c r="H138" s="17">
        <v>100</v>
      </c>
      <c r="I138" s="17">
        <f t="shared" ref="I138:I140" si="20">G138*H138</f>
        <v>15246</v>
      </c>
      <c r="J138" s="60"/>
      <c r="K138" s="39" t="s">
        <v>254</v>
      </c>
      <c r="L138" s="40"/>
      <c r="O138" s="63" t="s">
        <v>275</v>
      </c>
    </row>
    <row r="139" spans="1:15" ht="15" outlineLevel="1" x14ac:dyDescent="0.2">
      <c r="A139" s="1"/>
      <c r="B139" s="1"/>
      <c r="C139" s="32" t="s">
        <v>315</v>
      </c>
      <c r="D139" s="1" t="s">
        <v>8</v>
      </c>
      <c r="E139" s="1">
        <v>89.58</v>
      </c>
      <c r="F139" s="16">
        <v>1.1499999999999999</v>
      </c>
      <c r="G139" s="17">
        <f t="shared" si="19"/>
        <v>103.017</v>
      </c>
      <c r="H139" s="17">
        <v>376.31</v>
      </c>
      <c r="I139" s="17">
        <f t="shared" si="20"/>
        <v>38766.327270000002</v>
      </c>
      <c r="J139" s="60"/>
      <c r="K139" s="39"/>
      <c r="L139" s="40"/>
    </row>
    <row r="140" spans="1:15" ht="15" outlineLevel="1" x14ac:dyDescent="0.2">
      <c r="A140" s="1"/>
      <c r="B140" s="1"/>
      <c r="C140" s="32" t="s">
        <v>316</v>
      </c>
      <c r="D140" s="1" t="s">
        <v>8</v>
      </c>
      <c r="E140" s="1">
        <v>119.08</v>
      </c>
      <c r="F140" s="16">
        <v>1.1499999999999999</v>
      </c>
      <c r="G140" s="17">
        <f t="shared" si="19"/>
        <v>136.94199999999998</v>
      </c>
      <c r="H140" s="17">
        <v>274.98</v>
      </c>
      <c r="I140" s="17">
        <f t="shared" si="20"/>
        <v>37656.311159999997</v>
      </c>
      <c r="J140" s="60"/>
      <c r="K140" s="39"/>
      <c r="L140" s="40"/>
    </row>
    <row r="141" spans="1:15" ht="15" outlineLevel="1" x14ac:dyDescent="0.2">
      <c r="A141" s="1">
        <v>218</v>
      </c>
      <c r="B141" s="1">
        <v>141</v>
      </c>
      <c r="C141" s="38" t="s">
        <v>96</v>
      </c>
      <c r="D141" s="1" t="s">
        <v>7</v>
      </c>
      <c r="E141" s="1">
        <v>146.08000000000001</v>
      </c>
      <c r="F141" s="16">
        <f>F87</f>
        <v>1</v>
      </c>
      <c r="G141" s="17">
        <f t="shared" si="12"/>
        <v>146.08000000000001</v>
      </c>
      <c r="H141" s="17">
        <f>H87</f>
        <v>72.099999999999994</v>
      </c>
      <c r="I141" s="17">
        <f t="shared" si="13"/>
        <v>10532.368</v>
      </c>
      <c r="J141" s="24" t="s">
        <v>97</v>
      </c>
    </row>
    <row r="142" spans="1:15" ht="30" outlineLevel="1" x14ac:dyDescent="0.2">
      <c r="A142" s="1">
        <v>219</v>
      </c>
      <c r="B142" s="1">
        <v>142</v>
      </c>
      <c r="C142" s="23" t="s">
        <v>126</v>
      </c>
      <c r="D142" s="1" t="s">
        <v>7</v>
      </c>
      <c r="E142" s="1">
        <v>146.1</v>
      </c>
      <c r="F142" s="16">
        <f>F39</f>
        <v>1</v>
      </c>
      <c r="G142" s="17">
        <f t="shared" si="12"/>
        <v>146.1</v>
      </c>
      <c r="H142" s="17">
        <f>H25</f>
        <v>72.33</v>
      </c>
      <c r="I142" s="17">
        <f t="shared" si="13"/>
        <v>10567.412999999999</v>
      </c>
      <c r="J142" s="24" t="s">
        <v>127</v>
      </c>
    </row>
    <row r="143" spans="1:15" ht="15" outlineLevel="1" x14ac:dyDescent="0.2">
      <c r="A143" s="3">
        <v>220</v>
      </c>
      <c r="B143" s="18"/>
      <c r="C143" s="19" t="s">
        <v>128</v>
      </c>
      <c r="D143" s="20"/>
      <c r="E143" s="21"/>
      <c r="F143" s="16"/>
      <c r="G143" s="17">
        <f t="shared" si="12"/>
        <v>0</v>
      </c>
      <c r="H143" s="17"/>
      <c r="I143" s="17">
        <f t="shared" si="13"/>
        <v>0</v>
      </c>
      <c r="J143" s="22"/>
    </row>
    <row r="144" spans="1:15" ht="15" outlineLevel="1" x14ac:dyDescent="0.2">
      <c r="A144" s="83">
        <v>221</v>
      </c>
      <c r="B144" s="84"/>
      <c r="C144" s="45" t="s">
        <v>9</v>
      </c>
      <c r="D144" s="81"/>
      <c r="E144" s="82"/>
      <c r="F144" s="85"/>
      <c r="G144" s="85"/>
      <c r="H144" s="85"/>
      <c r="I144" s="85"/>
      <c r="J144" s="86"/>
    </row>
    <row r="145" spans="1:14" ht="15" outlineLevel="1" x14ac:dyDescent="0.2">
      <c r="A145" s="1">
        <v>220</v>
      </c>
      <c r="B145" s="1">
        <v>143</v>
      </c>
      <c r="C145" s="46" t="s">
        <v>129</v>
      </c>
      <c r="D145" s="1" t="s">
        <v>8</v>
      </c>
      <c r="E145" s="44">
        <v>57.6</v>
      </c>
      <c r="F145" s="16"/>
      <c r="G145" s="17">
        <f t="shared" si="12"/>
        <v>0</v>
      </c>
      <c r="H145" s="17"/>
      <c r="I145" s="17">
        <f t="shared" si="13"/>
        <v>0</v>
      </c>
      <c r="J145" s="24"/>
    </row>
    <row r="146" spans="1:14" ht="15" outlineLevel="1" x14ac:dyDescent="0.2">
      <c r="A146" s="1">
        <v>221</v>
      </c>
      <c r="B146" s="1">
        <v>144</v>
      </c>
      <c r="C146" s="24" t="s">
        <v>130</v>
      </c>
      <c r="D146" s="1" t="s">
        <v>12</v>
      </c>
      <c r="E146" s="44">
        <v>0.56305000000000005</v>
      </c>
      <c r="F146" s="16"/>
      <c r="G146" s="17">
        <f t="shared" si="12"/>
        <v>0</v>
      </c>
      <c r="H146" s="17"/>
      <c r="I146" s="17">
        <f t="shared" si="13"/>
        <v>0</v>
      </c>
      <c r="J146" s="24" t="s">
        <v>131</v>
      </c>
    </row>
    <row r="147" spans="1:14" ht="15" outlineLevel="1" x14ac:dyDescent="0.2">
      <c r="A147" s="3">
        <v>222</v>
      </c>
      <c r="B147" s="18"/>
      <c r="C147" s="22" t="s">
        <v>10</v>
      </c>
      <c r="D147" s="20"/>
      <c r="E147" s="47"/>
      <c r="F147" s="16"/>
      <c r="G147" s="17">
        <f t="shared" si="12"/>
        <v>0</v>
      </c>
      <c r="H147" s="17"/>
      <c r="I147" s="17">
        <f t="shared" si="13"/>
        <v>0</v>
      </c>
      <c r="J147" s="22"/>
    </row>
    <row r="148" spans="1:14" ht="60" outlineLevel="1" x14ac:dyDescent="0.2">
      <c r="A148" s="1">
        <v>222</v>
      </c>
      <c r="B148" s="1">
        <v>145</v>
      </c>
      <c r="C148" s="23" t="s">
        <v>132</v>
      </c>
      <c r="D148" s="1" t="s">
        <v>12</v>
      </c>
      <c r="E148" s="44">
        <v>3.0770400000000002</v>
      </c>
      <c r="F148" s="16">
        <v>1</v>
      </c>
      <c r="G148" s="17">
        <f t="shared" si="12"/>
        <v>3.0770400000000002</v>
      </c>
      <c r="H148" s="17">
        <v>51666.67</v>
      </c>
      <c r="I148" s="17">
        <f t="shared" si="13"/>
        <v>158980.41025680001</v>
      </c>
      <c r="J148" s="24" t="s">
        <v>13</v>
      </c>
    </row>
    <row r="149" spans="1:14" ht="90" outlineLevel="1" x14ac:dyDescent="0.2">
      <c r="A149" s="1">
        <v>223</v>
      </c>
      <c r="B149" s="1">
        <v>146</v>
      </c>
      <c r="C149" s="104" t="s">
        <v>133</v>
      </c>
      <c r="D149" s="1" t="s">
        <v>6</v>
      </c>
      <c r="E149" s="44">
        <v>48</v>
      </c>
      <c r="F149" s="16"/>
      <c r="G149" s="17">
        <f t="shared" si="12"/>
        <v>0</v>
      </c>
      <c r="H149" s="17">
        <f>SUM(I150:I151)/E149</f>
        <v>256.67</v>
      </c>
      <c r="I149" s="17">
        <f>E149*H149</f>
        <v>12320.16</v>
      </c>
      <c r="J149" s="24" t="s">
        <v>134</v>
      </c>
      <c r="K149" s="39"/>
    </row>
    <row r="150" spans="1:14" ht="30" outlineLevel="1" x14ac:dyDescent="0.2">
      <c r="A150" s="1"/>
      <c r="B150" s="1"/>
      <c r="C150" s="32" t="s">
        <v>317</v>
      </c>
      <c r="D150" s="1" t="s">
        <v>6</v>
      </c>
      <c r="E150" s="44">
        <v>48</v>
      </c>
      <c r="F150" s="16">
        <v>1</v>
      </c>
      <c r="G150" s="17">
        <f t="shared" si="12"/>
        <v>48</v>
      </c>
      <c r="H150" s="92">
        <v>256.67</v>
      </c>
      <c r="I150" s="17">
        <f t="shared" si="13"/>
        <v>12320.16</v>
      </c>
      <c r="J150" s="24"/>
      <c r="K150" s="39" t="s">
        <v>319</v>
      </c>
    </row>
    <row r="151" spans="1:14" ht="60" outlineLevel="1" x14ac:dyDescent="0.2">
      <c r="A151" s="1"/>
      <c r="B151" s="1"/>
      <c r="C151" s="32" t="s">
        <v>318</v>
      </c>
      <c r="D151" s="1" t="s">
        <v>6</v>
      </c>
      <c r="E151" s="44">
        <v>48</v>
      </c>
      <c r="F151" s="16">
        <v>1</v>
      </c>
      <c r="G151" s="17">
        <f t="shared" ref="G151" si="21">E151*F151</f>
        <v>48</v>
      </c>
      <c r="H151" s="62"/>
      <c r="I151" s="17">
        <f t="shared" ref="I151" si="22">G151*H151</f>
        <v>0</v>
      </c>
      <c r="J151" s="24"/>
      <c r="K151" s="39" t="s">
        <v>320</v>
      </c>
    </row>
    <row r="152" spans="1:14" ht="15" outlineLevel="1" x14ac:dyDescent="0.2">
      <c r="A152" s="83">
        <v>224</v>
      </c>
      <c r="B152" s="84"/>
      <c r="C152" s="45" t="s">
        <v>135</v>
      </c>
      <c r="D152" s="81"/>
      <c r="E152" s="82"/>
      <c r="F152" s="85"/>
      <c r="G152" s="85"/>
      <c r="H152" s="85"/>
      <c r="I152" s="85"/>
      <c r="J152" s="86"/>
    </row>
    <row r="153" spans="1:14" ht="89.25" customHeight="1" outlineLevel="1" x14ac:dyDescent="0.2">
      <c r="A153" s="1">
        <v>224</v>
      </c>
      <c r="B153" s="1">
        <v>147</v>
      </c>
      <c r="C153" s="23" t="s">
        <v>136</v>
      </c>
      <c r="D153" s="1" t="s">
        <v>8</v>
      </c>
      <c r="E153" s="44">
        <v>135.28</v>
      </c>
      <c r="F153" s="58">
        <v>1</v>
      </c>
      <c r="G153" s="17">
        <f t="shared" si="12"/>
        <v>135.28</v>
      </c>
      <c r="H153" s="17">
        <v>2471.77</v>
      </c>
      <c r="I153" s="17">
        <f t="shared" si="13"/>
        <v>334381.04560000001</v>
      </c>
      <c r="J153" s="24" t="s">
        <v>137</v>
      </c>
      <c r="K153" s="93" t="s">
        <v>335</v>
      </c>
      <c r="L153" s="94"/>
      <c r="M153" s="94"/>
      <c r="N153" s="94"/>
    </row>
    <row r="154" spans="1:14" ht="15" outlineLevel="1" x14ac:dyDescent="0.2">
      <c r="A154" s="1">
        <v>225</v>
      </c>
      <c r="B154" s="1">
        <v>148</v>
      </c>
      <c r="C154" s="24" t="s">
        <v>138</v>
      </c>
      <c r="D154" s="1" t="s">
        <v>14</v>
      </c>
      <c r="E154" s="44">
        <v>54.32</v>
      </c>
      <c r="F154" s="16"/>
      <c r="G154" s="17">
        <f t="shared" si="12"/>
        <v>0</v>
      </c>
      <c r="H154" s="17">
        <v>0</v>
      </c>
      <c r="I154" s="17">
        <f t="shared" si="13"/>
        <v>0</v>
      </c>
      <c r="J154" s="24" t="s">
        <v>139</v>
      </c>
    </row>
    <row r="155" spans="1:14" ht="15" outlineLevel="1" x14ac:dyDescent="0.2">
      <c r="A155" s="83">
        <v>226</v>
      </c>
      <c r="B155" s="84"/>
      <c r="C155" s="45" t="s">
        <v>140</v>
      </c>
      <c r="D155" s="81"/>
      <c r="E155" s="82"/>
      <c r="F155" s="85"/>
      <c r="G155" s="85"/>
      <c r="H155" s="85"/>
      <c r="I155" s="85"/>
      <c r="J155" s="86"/>
    </row>
    <row r="156" spans="1:14" ht="30" outlineLevel="1" x14ac:dyDescent="0.2">
      <c r="A156" s="1">
        <v>226</v>
      </c>
      <c r="B156" s="1">
        <v>149</v>
      </c>
      <c r="C156" s="38" t="s">
        <v>18</v>
      </c>
      <c r="D156" s="1" t="s">
        <v>8</v>
      </c>
      <c r="E156" s="1">
        <v>218</v>
      </c>
      <c r="F156" s="16">
        <f>F5</f>
        <v>1</v>
      </c>
      <c r="G156" s="17">
        <f t="shared" si="12"/>
        <v>218</v>
      </c>
      <c r="H156" s="17">
        <f>H5</f>
        <v>103.33</v>
      </c>
      <c r="I156" s="17">
        <f t="shared" si="13"/>
        <v>22525.94</v>
      </c>
      <c r="J156" s="24" t="s">
        <v>141</v>
      </c>
    </row>
    <row r="157" spans="1:14" ht="30" outlineLevel="1" x14ac:dyDescent="0.2">
      <c r="A157" s="1">
        <v>227</v>
      </c>
      <c r="B157" s="1">
        <v>150</v>
      </c>
      <c r="C157" s="23" t="s">
        <v>20</v>
      </c>
      <c r="D157" s="1" t="s">
        <v>8</v>
      </c>
      <c r="E157" s="1">
        <v>221.55</v>
      </c>
      <c r="F157" s="16">
        <f>F6</f>
        <v>1</v>
      </c>
      <c r="G157" s="17">
        <f t="shared" si="12"/>
        <v>221.55</v>
      </c>
      <c r="H157" s="17">
        <f>H6</f>
        <v>37.701999999999998</v>
      </c>
      <c r="I157" s="17">
        <f t="shared" si="13"/>
        <v>8352.8780999999999</v>
      </c>
      <c r="J157" s="24" t="s">
        <v>21</v>
      </c>
    </row>
    <row r="158" spans="1:14" ht="15" outlineLevel="1" x14ac:dyDescent="0.2">
      <c r="A158" s="1">
        <v>228</v>
      </c>
      <c r="B158" s="1">
        <v>151</v>
      </c>
      <c r="C158" s="23" t="s">
        <v>22</v>
      </c>
      <c r="D158" s="1" t="s">
        <v>8</v>
      </c>
      <c r="E158" s="1">
        <v>238.77</v>
      </c>
      <c r="F158" s="16">
        <f>F7</f>
        <v>1.1499999999999999</v>
      </c>
      <c r="G158" s="17">
        <f t="shared" si="12"/>
        <v>274.58549999999997</v>
      </c>
      <c r="H158" s="17">
        <f>H7</f>
        <v>254.7</v>
      </c>
      <c r="I158" s="17">
        <f t="shared" si="13"/>
        <v>69936.926849999989</v>
      </c>
      <c r="J158" s="24" t="s">
        <v>23</v>
      </c>
    </row>
    <row r="159" spans="1:14" ht="30" outlineLevel="1" x14ac:dyDescent="0.2">
      <c r="A159" s="1">
        <v>229</v>
      </c>
      <c r="B159" s="1">
        <v>152</v>
      </c>
      <c r="C159" s="23" t="s">
        <v>142</v>
      </c>
      <c r="D159" s="1" t="s">
        <v>8</v>
      </c>
      <c r="E159" s="1">
        <v>221.58</v>
      </c>
      <c r="F159" s="16">
        <v>1.03</v>
      </c>
      <c r="G159" s="17">
        <f t="shared" si="12"/>
        <v>228.22740000000002</v>
      </c>
      <c r="H159" s="17">
        <v>813.33</v>
      </c>
      <c r="I159" s="17">
        <f t="shared" si="13"/>
        <v>185624.19124200003</v>
      </c>
      <c r="J159" s="24" t="s">
        <v>143</v>
      </c>
      <c r="K159" s="11" t="s">
        <v>321</v>
      </c>
    </row>
    <row r="160" spans="1:14" ht="30" outlineLevel="1" x14ac:dyDescent="0.2">
      <c r="A160" s="1">
        <v>230</v>
      </c>
      <c r="B160" s="1">
        <v>153</v>
      </c>
      <c r="C160" s="23" t="s">
        <v>26</v>
      </c>
      <c r="D160" s="1" t="s">
        <v>8</v>
      </c>
      <c r="E160" s="1">
        <v>246.6</v>
      </c>
      <c r="F160" s="16">
        <f>F9</f>
        <v>1.03</v>
      </c>
      <c r="G160" s="17">
        <f t="shared" si="12"/>
        <v>253.99799999999999</v>
      </c>
      <c r="H160" s="17">
        <f>H9</f>
        <v>533.42999999999995</v>
      </c>
      <c r="I160" s="17">
        <f t="shared" si="13"/>
        <v>135490.15313999998</v>
      </c>
      <c r="J160" s="24" t="s">
        <v>144</v>
      </c>
      <c r="K160" s="11" t="s">
        <v>242</v>
      </c>
    </row>
    <row r="161" spans="1:15" ht="30" outlineLevel="1" x14ac:dyDescent="0.2">
      <c r="A161" s="1">
        <v>231</v>
      </c>
      <c r="B161" s="1">
        <v>154</v>
      </c>
      <c r="C161" s="23" t="s">
        <v>28</v>
      </c>
      <c r="D161" s="1" t="s">
        <v>8</v>
      </c>
      <c r="E161" s="1">
        <v>228.88</v>
      </c>
      <c r="F161" s="16">
        <v>1.1499999999999999</v>
      </c>
      <c r="G161" s="17">
        <f t="shared" si="12"/>
        <v>263.21199999999999</v>
      </c>
      <c r="H161" s="17">
        <f>H134</f>
        <v>376.31</v>
      </c>
      <c r="I161" s="17">
        <f t="shared" si="13"/>
        <v>99049.307719999997</v>
      </c>
      <c r="J161" s="24" t="s">
        <v>120</v>
      </c>
    </row>
    <row r="162" spans="1:15" ht="30" outlineLevel="1" x14ac:dyDescent="0.2">
      <c r="A162" s="1">
        <v>232</v>
      </c>
      <c r="B162" s="1">
        <v>155</v>
      </c>
      <c r="C162" s="38" t="s">
        <v>30</v>
      </c>
      <c r="D162" s="41" t="s">
        <v>8</v>
      </c>
      <c r="E162" s="1">
        <v>246.36</v>
      </c>
      <c r="F162" s="16">
        <v>1.1499999999999999</v>
      </c>
      <c r="G162" s="17">
        <f t="shared" si="12"/>
        <v>283.31400000000002</v>
      </c>
      <c r="H162" s="17">
        <v>228.81</v>
      </c>
      <c r="I162" s="17">
        <f t="shared" si="13"/>
        <v>64825.076340000007</v>
      </c>
      <c r="J162" s="24" t="s">
        <v>145</v>
      </c>
    </row>
    <row r="163" spans="1:15" ht="30" outlineLevel="1" x14ac:dyDescent="0.2">
      <c r="A163" s="1">
        <v>233</v>
      </c>
      <c r="B163" s="1">
        <v>156</v>
      </c>
      <c r="C163" s="23" t="s">
        <v>146</v>
      </c>
      <c r="D163" s="1" t="s">
        <v>8</v>
      </c>
      <c r="E163" s="1">
        <v>34.479999999999997</v>
      </c>
      <c r="F163" s="61">
        <v>1.05</v>
      </c>
      <c r="G163" s="17">
        <f t="shared" si="12"/>
        <v>36.204000000000001</v>
      </c>
      <c r="H163" s="17">
        <v>1140</v>
      </c>
      <c r="I163" s="17">
        <f t="shared" si="13"/>
        <v>41272.559999999998</v>
      </c>
      <c r="J163" s="24" t="s">
        <v>147</v>
      </c>
      <c r="K163" s="11" t="s">
        <v>266</v>
      </c>
      <c r="N163" s="64" t="s">
        <v>276</v>
      </c>
    </row>
    <row r="164" spans="1:15" ht="22.5" customHeight="1" outlineLevel="1" x14ac:dyDescent="0.2">
      <c r="A164" s="1">
        <v>234</v>
      </c>
      <c r="B164" s="1">
        <v>157</v>
      </c>
      <c r="C164" s="24" t="s">
        <v>71</v>
      </c>
      <c r="D164" s="1" t="s">
        <v>8</v>
      </c>
      <c r="E164" s="1">
        <v>58.26</v>
      </c>
      <c r="F164" s="58">
        <v>1.1499999999999999</v>
      </c>
      <c r="G164" s="17">
        <f t="shared" si="12"/>
        <v>66.998999999999995</v>
      </c>
      <c r="H164" s="92">
        <v>655</v>
      </c>
      <c r="I164" s="17">
        <f t="shared" si="13"/>
        <v>43884.344999999994</v>
      </c>
      <c r="J164" s="24" t="s">
        <v>148</v>
      </c>
      <c r="K164" s="39" t="s">
        <v>332</v>
      </c>
      <c r="L164" s="64" t="s">
        <v>275</v>
      </c>
    </row>
    <row r="165" spans="1:15" ht="45" outlineLevel="1" x14ac:dyDescent="0.2">
      <c r="A165" s="110">
        <v>235</v>
      </c>
      <c r="B165" s="110">
        <v>158</v>
      </c>
      <c r="C165" s="111" t="s">
        <v>149</v>
      </c>
      <c r="D165" s="110" t="s">
        <v>6</v>
      </c>
      <c r="E165" s="110">
        <v>701</v>
      </c>
      <c r="F165" s="112"/>
      <c r="G165" s="113"/>
      <c r="H165" s="113">
        <f>SUM(I166:I167)/E165</f>
        <v>7.3906276747503563</v>
      </c>
      <c r="I165" s="113">
        <f>E165*H165</f>
        <v>5180.83</v>
      </c>
      <c r="J165" s="114" t="s">
        <v>351</v>
      </c>
    </row>
    <row r="166" spans="1:15" ht="30" outlineLevel="1" x14ac:dyDescent="0.2">
      <c r="A166" s="1"/>
      <c r="B166" s="1"/>
      <c r="C166" s="32" t="s">
        <v>322</v>
      </c>
      <c r="D166" s="1" t="s">
        <v>6</v>
      </c>
      <c r="E166" s="1">
        <v>701</v>
      </c>
      <c r="F166" s="16">
        <v>1</v>
      </c>
      <c r="G166" s="17">
        <f t="shared" si="12"/>
        <v>701</v>
      </c>
      <c r="H166" s="17">
        <f>H57</f>
        <v>3.83</v>
      </c>
      <c r="I166" s="17">
        <f t="shared" si="13"/>
        <v>2684.83</v>
      </c>
      <c r="J166" s="24"/>
    </row>
    <row r="167" spans="1:15" ht="15" outlineLevel="1" x14ac:dyDescent="0.2">
      <c r="A167" s="1"/>
      <c r="B167" s="1"/>
      <c r="C167" s="32" t="s">
        <v>323</v>
      </c>
      <c r="D167" s="105" t="s">
        <v>6</v>
      </c>
      <c r="E167" s="105">
        <v>20.8</v>
      </c>
      <c r="F167" s="61">
        <v>1</v>
      </c>
      <c r="G167" s="17">
        <f t="shared" si="12"/>
        <v>20.8</v>
      </c>
      <c r="H167" s="17">
        <v>120</v>
      </c>
      <c r="I167" s="17">
        <f t="shared" si="13"/>
        <v>2496</v>
      </c>
      <c r="J167" s="24"/>
      <c r="K167" s="39" t="s">
        <v>342</v>
      </c>
      <c r="O167" s="63"/>
    </row>
    <row r="168" spans="1:15" ht="15" outlineLevel="1" x14ac:dyDescent="0.2">
      <c r="A168" s="83">
        <v>236</v>
      </c>
      <c r="B168" s="84"/>
      <c r="C168" s="45" t="s">
        <v>150</v>
      </c>
      <c r="D168" s="81"/>
      <c r="E168" s="82"/>
      <c r="F168" s="85"/>
      <c r="G168" s="85"/>
      <c r="H168" s="85"/>
      <c r="I168" s="85"/>
      <c r="J168" s="86"/>
    </row>
    <row r="169" spans="1:15" ht="45" outlineLevel="1" x14ac:dyDescent="0.2">
      <c r="A169" s="1">
        <v>236</v>
      </c>
      <c r="B169" s="1">
        <v>159</v>
      </c>
      <c r="C169" s="23" t="s">
        <v>151</v>
      </c>
      <c r="D169" s="1" t="s">
        <v>6</v>
      </c>
      <c r="E169" s="1">
        <v>2</v>
      </c>
      <c r="F169" s="16">
        <v>1</v>
      </c>
      <c r="G169" s="17">
        <f t="shared" si="12"/>
        <v>2</v>
      </c>
      <c r="H169" s="17">
        <v>86423.86</v>
      </c>
      <c r="I169" s="17">
        <f t="shared" si="13"/>
        <v>172847.72</v>
      </c>
      <c r="J169" s="24" t="s">
        <v>152</v>
      </c>
      <c r="K169" s="11" t="s">
        <v>324</v>
      </c>
    </row>
    <row r="170" spans="1:15" ht="15" outlineLevel="1" x14ac:dyDescent="0.2">
      <c r="A170" s="83">
        <v>237</v>
      </c>
      <c r="B170" s="84"/>
      <c r="C170" s="45" t="s">
        <v>153</v>
      </c>
      <c r="D170" s="81"/>
      <c r="E170" s="82"/>
      <c r="F170" s="85"/>
      <c r="G170" s="85"/>
      <c r="H170" s="85"/>
      <c r="I170" s="85"/>
      <c r="J170" s="86"/>
    </row>
    <row r="171" spans="1:15" ht="135" outlineLevel="1" x14ac:dyDescent="0.2">
      <c r="A171" s="1">
        <v>237</v>
      </c>
      <c r="B171" s="1">
        <v>160</v>
      </c>
      <c r="C171" s="23" t="s">
        <v>154</v>
      </c>
      <c r="D171" s="1" t="s">
        <v>8</v>
      </c>
      <c r="E171" s="1">
        <v>75.930000000000007</v>
      </c>
      <c r="F171" s="16">
        <v>1</v>
      </c>
      <c r="G171" s="17">
        <f t="shared" si="12"/>
        <v>75.930000000000007</v>
      </c>
      <c r="H171" s="17">
        <v>16787.75</v>
      </c>
      <c r="I171" s="17">
        <f t="shared" si="13"/>
        <v>1274693.8575000002</v>
      </c>
      <c r="J171" s="31" t="s">
        <v>155</v>
      </c>
    </row>
    <row r="172" spans="1:15" ht="30" outlineLevel="1" x14ac:dyDescent="0.2">
      <c r="A172" s="1">
        <v>238</v>
      </c>
      <c r="B172" s="1">
        <v>161</v>
      </c>
      <c r="C172" s="24" t="s">
        <v>156</v>
      </c>
      <c r="D172" s="1" t="s">
        <v>157</v>
      </c>
      <c r="E172" s="1">
        <v>24</v>
      </c>
      <c r="F172" s="16">
        <v>1</v>
      </c>
      <c r="G172" s="17">
        <f t="shared" si="12"/>
        <v>24</v>
      </c>
      <c r="H172" s="62"/>
      <c r="I172" s="17">
        <f t="shared" si="13"/>
        <v>0</v>
      </c>
      <c r="J172" s="24" t="s">
        <v>158</v>
      </c>
      <c r="K172" s="39"/>
    </row>
    <row r="173" spans="1:15" ht="30" outlineLevel="1" x14ac:dyDescent="0.2">
      <c r="A173" s="83">
        <v>239</v>
      </c>
      <c r="B173" s="84"/>
      <c r="C173" s="45" t="s">
        <v>160</v>
      </c>
      <c r="D173" s="81"/>
      <c r="E173" s="82"/>
      <c r="F173" s="85"/>
      <c r="G173" s="85"/>
      <c r="H173" s="85"/>
      <c r="I173" s="85"/>
      <c r="J173" s="86"/>
    </row>
    <row r="174" spans="1:15" ht="22.5" customHeight="1" outlineLevel="1" x14ac:dyDescent="0.2">
      <c r="A174" s="1">
        <v>239</v>
      </c>
      <c r="B174" s="1">
        <v>162</v>
      </c>
      <c r="C174" s="23" t="s">
        <v>161</v>
      </c>
      <c r="D174" s="1" t="s">
        <v>7</v>
      </c>
      <c r="E174" s="1">
        <v>652.04</v>
      </c>
      <c r="F174" s="16">
        <v>1</v>
      </c>
      <c r="G174" s="17">
        <f t="shared" si="12"/>
        <v>652.04</v>
      </c>
      <c r="H174" s="92">
        <v>274.29000000000002</v>
      </c>
      <c r="I174" s="17">
        <f t="shared" si="13"/>
        <v>178848.05160000001</v>
      </c>
      <c r="J174" s="24" t="s">
        <v>162</v>
      </c>
      <c r="K174" s="11" t="s">
        <v>325</v>
      </c>
    </row>
    <row r="175" spans="1:15" ht="15" outlineLevel="1" x14ac:dyDescent="0.2">
      <c r="A175" s="83">
        <v>240</v>
      </c>
      <c r="B175" s="84"/>
      <c r="C175" s="45" t="s">
        <v>163</v>
      </c>
      <c r="D175" s="81"/>
      <c r="E175" s="82"/>
      <c r="F175" s="85"/>
      <c r="G175" s="85"/>
      <c r="H175" s="85"/>
      <c r="I175" s="85"/>
      <c r="J175" s="86"/>
    </row>
    <row r="176" spans="1:15" ht="60" outlineLevel="1" x14ac:dyDescent="0.2">
      <c r="A176" s="1">
        <v>240</v>
      </c>
      <c r="B176" s="1">
        <v>163</v>
      </c>
      <c r="C176" s="23" t="s">
        <v>164</v>
      </c>
      <c r="D176" s="1" t="s">
        <v>12</v>
      </c>
      <c r="E176" s="1">
        <v>0.6371</v>
      </c>
      <c r="F176" s="16">
        <v>1</v>
      </c>
      <c r="G176" s="17">
        <f t="shared" si="12"/>
        <v>0.6371</v>
      </c>
      <c r="H176" s="17">
        <v>146666.67000000001</v>
      </c>
      <c r="I176" s="17">
        <f t="shared" si="13"/>
        <v>93441.335457000008</v>
      </c>
      <c r="J176" s="31" t="s">
        <v>165</v>
      </c>
    </row>
    <row r="177" spans="1:11" ht="15" outlineLevel="1" x14ac:dyDescent="0.2">
      <c r="A177" s="83">
        <v>241</v>
      </c>
      <c r="B177" s="84"/>
      <c r="C177" s="45" t="s">
        <v>166</v>
      </c>
      <c r="D177" s="81"/>
      <c r="E177" s="82"/>
      <c r="F177" s="85"/>
      <c r="G177" s="85"/>
      <c r="H177" s="85"/>
      <c r="I177" s="85"/>
      <c r="J177" s="86"/>
    </row>
    <row r="178" spans="1:11" ht="30" outlineLevel="1" x14ac:dyDescent="0.2">
      <c r="A178" s="1">
        <v>241</v>
      </c>
      <c r="B178" s="1">
        <v>164</v>
      </c>
      <c r="C178" s="23" t="s">
        <v>167</v>
      </c>
      <c r="D178" s="1" t="s">
        <v>8</v>
      </c>
      <c r="E178" s="1">
        <v>129.02000000000001</v>
      </c>
      <c r="F178" s="16">
        <v>1</v>
      </c>
      <c r="G178" s="17">
        <f t="shared" si="12"/>
        <v>129.02000000000001</v>
      </c>
      <c r="H178" s="17">
        <f>10.83+21.75*2</f>
        <v>54.33</v>
      </c>
      <c r="I178" s="17">
        <f t="shared" si="13"/>
        <v>7009.6566000000003</v>
      </c>
      <c r="J178" s="24" t="s">
        <v>168</v>
      </c>
      <c r="K178" s="39" t="s">
        <v>326</v>
      </c>
    </row>
    <row r="179" spans="1:11" ht="15" outlineLevel="1" x14ac:dyDescent="0.2">
      <c r="A179" s="83">
        <v>242</v>
      </c>
      <c r="B179" s="84"/>
      <c r="C179" s="45" t="s">
        <v>169</v>
      </c>
      <c r="D179" s="81"/>
      <c r="E179" s="82"/>
      <c r="F179" s="85"/>
      <c r="G179" s="85"/>
      <c r="H179" s="85"/>
      <c r="I179" s="85"/>
      <c r="J179" s="86"/>
    </row>
    <row r="180" spans="1:11" ht="135" outlineLevel="1" x14ac:dyDescent="0.2">
      <c r="A180" s="1">
        <v>242</v>
      </c>
      <c r="B180" s="1">
        <v>165</v>
      </c>
      <c r="C180" s="23" t="s">
        <v>170</v>
      </c>
      <c r="D180" s="1" t="s">
        <v>7</v>
      </c>
      <c r="E180" s="1">
        <v>84</v>
      </c>
      <c r="F180" s="16">
        <v>1</v>
      </c>
      <c r="G180" s="17">
        <f t="shared" si="12"/>
        <v>84</v>
      </c>
      <c r="H180" s="17">
        <v>1174.9000000000001</v>
      </c>
      <c r="I180" s="17">
        <f t="shared" si="13"/>
        <v>98691.6</v>
      </c>
      <c r="J180" s="31" t="s">
        <v>171</v>
      </c>
      <c r="K180" s="11" t="s">
        <v>331</v>
      </c>
    </row>
    <row r="181" spans="1:11" ht="30" outlineLevel="1" x14ac:dyDescent="0.2">
      <c r="A181" s="1"/>
      <c r="B181" s="1"/>
      <c r="C181" s="32" t="s">
        <v>327</v>
      </c>
      <c r="D181" s="1" t="s">
        <v>6</v>
      </c>
      <c r="E181" s="1">
        <v>28</v>
      </c>
      <c r="F181" s="16"/>
      <c r="G181" s="17"/>
      <c r="H181" s="17"/>
      <c r="I181" s="17"/>
      <c r="J181" s="31"/>
    </row>
    <row r="182" spans="1:11" ht="30" outlineLevel="1" x14ac:dyDescent="0.2">
      <c r="A182" s="1"/>
      <c r="B182" s="1"/>
      <c r="C182" s="32" t="s">
        <v>328</v>
      </c>
      <c r="D182" s="1" t="s">
        <v>6</v>
      </c>
      <c r="E182" s="1">
        <v>24</v>
      </c>
      <c r="F182" s="16"/>
      <c r="G182" s="17"/>
      <c r="H182" s="17"/>
      <c r="I182" s="17"/>
      <c r="J182" s="31"/>
    </row>
    <row r="183" spans="1:11" ht="45" outlineLevel="1" x14ac:dyDescent="0.2">
      <c r="A183" s="1"/>
      <c r="B183" s="1"/>
      <c r="C183" s="32" t="s">
        <v>329</v>
      </c>
      <c r="D183" s="1" t="s">
        <v>6</v>
      </c>
      <c r="E183" s="1">
        <v>172</v>
      </c>
      <c r="F183" s="16"/>
      <c r="G183" s="17"/>
      <c r="H183" s="17"/>
      <c r="I183" s="17"/>
      <c r="J183" s="31"/>
    </row>
    <row r="184" spans="1:11" ht="30" outlineLevel="1" x14ac:dyDescent="0.2">
      <c r="A184" s="1"/>
      <c r="B184" s="1"/>
      <c r="C184" s="32" t="s">
        <v>330</v>
      </c>
      <c r="D184" s="1" t="s">
        <v>6</v>
      </c>
      <c r="E184" s="1">
        <v>8</v>
      </c>
      <c r="F184" s="16"/>
      <c r="G184" s="17"/>
      <c r="H184" s="17"/>
      <c r="I184" s="17"/>
      <c r="J184" s="31"/>
    </row>
    <row r="185" spans="1:11" ht="27" customHeight="1" outlineLevel="1" x14ac:dyDescent="0.2">
      <c r="A185" s="1">
        <v>243</v>
      </c>
      <c r="B185" s="1">
        <v>166</v>
      </c>
      <c r="C185" s="23" t="s">
        <v>172</v>
      </c>
      <c r="D185" s="1" t="s">
        <v>6</v>
      </c>
      <c r="E185" s="1">
        <v>4</v>
      </c>
      <c r="F185" s="16">
        <v>1</v>
      </c>
      <c r="G185" s="17">
        <f t="shared" si="12"/>
        <v>4</v>
      </c>
      <c r="H185" s="17">
        <f>H69</f>
        <v>8130</v>
      </c>
      <c r="I185" s="17">
        <f t="shared" si="13"/>
        <v>32520</v>
      </c>
      <c r="J185" s="24" t="s">
        <v>173</v>
      </c>
    </row>
    <row r="186" spans="1:11" ht="75" outlineLevel="1" x14ac:dyDescent="0.2">
      <c r="A186" s="1">
        <v>244</v>
      </c>
      <c r="B186" s="1">
        <v>167</v>
      </c>
      <c r="C186" s="23" t="s">
        <v>174</v>
      </c>
      <c r="D186" s="1" t="s">
        <v>7</v>
      </c>
      <c r="E186" s="1">
        <v>12</v>
      </c>
      <c r="F186" s="16">
        <v>1</v>
      </c>
      <c r="G186" s="17">
        <f t="shared" si="12"/>
        <v>12</v>
      </c>
      <c r="H186" s="17">
        <v>898.02</v>
      </c>
      <c r="I186" s="17">
        <f t="shared" si="13"/>
        <v>10776.24</v>
      </c>
      <c r="J186" s="76" t="s">
        <v>175</v>
      </c>
      <c r="K186" s="11" t="s">
        <v>331</v>
      </c>
    </row>
    <row r="187" spans="1:11" ht="30" outlineLevel="1" x14ac:dyDescent="0.2">
      <c r="A187" s="1"/>
      <c r="B187" s="1"/>
      <c r="C187" s="32" t="s">
        <v>333</v>
      </c>
      <c r="D187" s="1" t="s">
        <v>6</v>
      </c>
      <c r="E187" s="1">
        <v>4</v>
      </c>
      <c r="F187" s="16"/>
      <c r="G187" s="17"/>
      <c r="H187" s="17"/>
      <c r="I187" s="17"/>
      <c r="J187" s="76"/>
    </row>
    <row r="188" spans="1:11" ht="30" outlineLevel="1" x14ac:dyDescent="0.2">
      <c r="A188" s="1"/>
      <c r="B188" s="1"/>
      <c r="C188" s="32" t="s">
        <v>334</v>
      </c>
      <c r="D188" s="1" t="s">
        <v>6</v>
      </c>
      <c r="E188" s="1">
        <v>24</v>
      </c>
      <c r="F188" s="16"/>
      <c r="G188" s="17"/>
      <c r="H188" s="17"/>
      <c r="I188" s="17"/>
      <c r="J188" s="76"/>
    </row>
    <row r="189" spans="1:11" ht="30" outlineLevel="1" x14ac:dyDescent="0.2">
      <c r="A189" s="1">
        <v>245</v>
      </c>
      <c r="B189" s="1">
        <v>168</v>
      </c>
      <c r="C189" s="24" t="s">
        <v>176</v>
      </c>
      <c r="D189" s="1" t="s">
        <v>6</v>
      </c>
      <c r="E189" s="1">
        <v>4</v>
      </c>
      <c r="F189" s="16">
        <v>1</v>
      </c>
      <c r="G189" s="17">
        <f t="shared" si="12"/>
        <v>4</v>
      </c>
      <c r="H189" s="17">
        <v>540</v>
      </c>
      <c r="I189" s="17">
        <f t="shared" si="13"/>
        <v>2160</v>
      </c>
      <c r="J189" s="24" t="s">
        <v>177</v>
      </c>
      <c r="K189" s="39"/>
    </row>
    <row r="190" spans="1:11" ht="15" outlineLevel="1" x14ac:dyDescent="0.2">
      <c r="A190" s="3">
        <v>246</v>
      </c>
      <c r="B190" s="18"/>
      <c r="C190" s="19" t="s">
        <v>178</v>
      </c>
      <c r="D190" s="20"/>
      <c r="E190" s="21"/>
      <c r="F190" s="16"/>
      <c r="G190" s="17">
        <f t="shared" si="12"/>
        <v>0</v>
      </c>
      <c r="H190" s="17"/>
      <c r="I190" s="17">
        <f t="shared" si="13"/>
        <v>0</v>
      </c>
      <c r="J190" s="22"/>
    </row>
    <row r="191" spans="1:11" ht="15" outlineLevel="1" x14ac:dyDescent="0.2">
      <c r="A191" s="83">
        <v>247</v>
      </c>
      <c r="B191" s="84"/>
      <c r="C191" s="45" t="s">
        <v>9</v>
      </c>
      <c r="D191" s="81"/>
      <c r="E191" s="82"/>
      <c r="F191" s="85"/>
      <c r="G191" s="85"/>
      <c r="H191" s="85"/>
      <c r="I191" s="85"/>
      <c r="J191" s="86"/>
    </row>
    <row r="192" spans="1:11" ht="15" outlineLevel="1" x14ac:dyDescent="0.2">
      <c r="A192" s="1">
        <v>246</v>
      </c>
      <c r="B192" s="1">
        <v>169</v>
      </c>
      <c r="C192" s="24" t="s">
        <v>129</v>
      </c>
      <c r="D192" s="1" t="s">
        <v>8</v>
      </c>
      <c r="E192" s="1">
        <v>633.22</v>
      </c>
      <c r="F192" s="16"/>
      <c r="G192" s="17">
        <f t="shared" si="12"/>
        <v>0</v>
      </c>
      <c r="H192" s="17"/>
      <c r="I192" s="17">
        <f t="shared" si="13"/>
        <v>0</v>
      </c>
      <c r="J192" s="24"/>
    </row>
    <row r="193" spans="1:11" ht="15" outlineLevel="1" x14ac:dyDescent="0.2">
      <c r="A193" s="1">
        <v>247</v>
      </c>
      <c r="B193" s="1">
        <v>170</v>
      </c>
      <c r="C193" s="24" t="s">
        <v>130</v>
      </c>
      <c r="D193" s="1" t="s">
        <v>12</v>
      </c>
      <c r="E193" s="1">
        <v>2.90856</v>
      </c>
      <c r="F193" s="16"/>
      <c r="G193" s="17">
        <f t="shared" si="12"/>
        <v>0</v>
      </c>
      <c r="H193" s="17"/>
      <c r="I193" s="17">
        <f t="shared" si="13"/>
        <v>0</v>
      </c>
      <c r="J193" s="24" t="s">
        <v>179</v>
      </c>
    </row>
    <row r="194" spans="1:11" ht="15" outlineLevel="1" x14ac:dyDescent="0.2">
      <c r="A194" s="1">
        <v>248</v>
      </c>
      <c r="B194" s="1">
        <v>171</v>
      </c>
      <c r="C194" s="24" t="s">
        <v>16</v>
      </c>
      <c r="D194" s="1" t="s">
        <v>12</v>
      </c>
      <c r="E194" s="1">
        <v>0.22581999999999999</v>
      </c>
      <c r="F194" s="16"/>
      <c r="G194" s="17">
        <f t="shared" si="12"/>
        <v>0</v>
      </c>
      <c r="H194" s="17"/>
      <c r="I194" s="17">
        <f t="shared" si="13"/>
        <v>0</v>
      </c>
      <c r="J194" s="24" t="s">
        <v>180</v>
      </c>
    </row>
    <row r="195" spans="1:11" ht="15" outlineLevel="1" x14ac:dyDescent="0.2">
      <c r="A195" s="83">
        <v>249</v>
      </c>
      <c r="B195" s="84"/>
      <c r="C195" s="45" t="s">
        <v>10</v>
      </c>
      <c r="D195" s="81"/>
      <c r="E195" s="82"/>
      <c r="F195" s="85"/>
      <c r="G195" s="85"/>
      <c r="H195" s="85"/>
      <c r="I195" s="85"/>
      <c r="J195" s="86"/>
    </row>
    <row r="196" spans="1:11" ht="60" outlineLevel="1" x14ac:dyDescent="0.2">
      <c r="A196" s="1">
        <v>249</v>
      </c>
      <c r="B196" s="1">
        <v>172</v>
      </c>
      <c r="C196" s="23" t="s">
        <v>132</v>
      </c>
      <c r="D196" s="1" t="s">
        <v>12</v>
      </c>
      <c r="E196" s="1">
        <v>12.35543</v>
      </c>
      <c r="F196" s="16">
        <v>1</v>
      </c>
      <c r="G196" s="17">
        <f t="shared" si="12"/>
        <v>12.35543</v>
      </c>
      <c r="H196" s="17">
        <v>51666.67</v>
      </c>
      <c r="I196" s="17">
        <f t="shared" si="13"/>
        <v>638363.92451809999</v>
      </c>
      <c r="J196" s="24" t="s">
        <v>13</v>
      </c>
    </row>
    <row r="197" spans="1:11" ht="90" outlineLevel="1" x14ac:dyDescent="0.2">
      <c r="A197" s="1">
        <v>250</v>
      </c>
      <c r="B197" s="1">
        <v>173</v>
      </c>
      <c r="C197" s="104" t="s">
        <v>133</v>
      </c>
      <c r="D197" s="1" t="s">
        <v>6</v>
      </c>
      <c r="E197" s="1">
        <v>152</v>
      </c>
      <c r="F197" s="16"/>
      <c r="G197" s="17">
        <f t="shared" si="12"/>
        <v>0</v>
      </c>
      <c r="H197" s="17">
        <f>SUM(I198:I199)/E197</f>
        <v>256.67</v>
      </c>
      <c r="I197" s="17">
        <f>E197*H197</f>
        <v>39013.840000000004</v>
      </c>
      <c r="J197" s="24" t="s">
        <v>181</v>
      </c>
      <c r="K197" s="39"/>
    </row>
    <row r="198" spans="1:11" ht="30" outlineLevel="1" x14ac:dyDescent="0.2">
      <c r="A198" s="1"/>
      <c r="B198" s="1"/>
      <c r="C198" s="32" t="s">
        <v>317</v>
      </c>
      <c r="D198" s="1" t="s">
        <v>6</v>
      </c>
      <c r="E198" s="44">
        <v>152</v>
      </c>
      <c r="F198" s="16">
        <v>1</v>
      </c>
      <c r="G198" s="17">
        <f t="shared" ref="G198:G199" si="23">E198*F198</f>
        <v>152</v>
      </c>
      <c r="H198" s="92">
        <v>256.67</v>
      </c>
      <c r="I198" s="17">
        <f t="shared" ref="I198:I199" si="24">G198*H198</f>
        <v>39013.840000000004</v>
      </c>
      <c r="J198" s="24"/>
      <c r="K198" s="39" t="s">
        <v>319</v>
      </c>
    </row>
    <row r="199" spans="1:11" ht="60" outlineLevel="1" x14ac:dyDescent="0.2">
      <c r="A199" s="1"/>
      <c r="B199" s="1"/>
      <c r="C199" s="32" t="s">
        <v>336</v>
      </c>
      <c r="D199" s="1" t="s">
        <v>6</v>
      </c>
      <c r="E199" s="44">
        <v>152</v>
      </c>
      <c r="F199" s="16">
        <v>1</v>
      </c>
      <c r="G199" s="17">
        <f t="shared" si="23"/>
        <v>152</v>
      </c>
      <c r="H199" s="62"/>
      <c r="I199" s="17">
        <f t="shared" si="24"/>
        <v>0</v>
      </c>
      <c r="J199" s="24"/>
      <c r="K199" s="39" t="s">
        <v>320</v>
      </c>
    </row>
    <row r="200" spans="1:11" ht="30" outlineLevel="1" x14ac:dyDescent="0.2">
      <c r="A200" s="1">
        <v>251</v>
      </c>
      <c r="B200" s="1">
        <v>174</v>
      </c>
      <c r="C200" s="23" t="s">
        <v>182</v>
      </c>
      <c r="D200" s="1" t="s">
        <v>8</v>
      </c>
      <c r="E200" s="1">
        <v>17.3</v>
      </c>
      <c r="F200" s="16">
        <v>1.03</v>
      </c>
      <c r="G200" s="17">
        <f t="shared" si="12"/>
        <v>17.819000000000003</v>
      </c>
      <c r="H200" s="17">
        <v>7315</v>
      </c>
      <c r="I200" s="17">
        <f t="shared" si="13"/>
        <v>130345.98500000002</v>
      </c>
      <c r="J200" s="24" t="s">
        <v>183</v>
      </c>
    </row>
    <row r="201" spans="1:11" ht="15" outlineLevel="1" x14ac:dyDescent="0.2">
      <c r="A201" s="83">
        <v>252</v>
      </c>
      <c r="B201" s="84"/>
      <c r="C201" s="45" t="s">
        <v>135</v>
      </c>
      <c r="D201" s="81"/>
      <c r="E201" s="82"/>
      <c r="F201" s="85"/>
      <c r="G201" s="85"/>
      <c r="H201" s="85"/>
      <c r="I201" s="85"/>
      <c r="J201" s="86"/>
    </row>
    <row r="202" spans="1:11" ht="75" outlineLevel="1" x14ac:dyDescent="0.2">
      <c r="A202" s="1">
        <v>252</v>
      </c>
      <c r="B202" s="1">
        <v>175</v>
      </c>
      <c r="C202" s="23" t="s">
        <v>136</v>
      </c>
      <c r="D202" s="1" t="s">
        <v>8</v>
      </c>
      <c r="E202" s="1">
        <v>440.23599999999999</v>
      </c>
      <c r="F202" s="16">
        <f>F153</f>
        <v>1</v>
      </c>
      <c r="G202" s="17">
        <f t="shared" si="12"/>
        <v>440.23599999999999</v>
      </c>
      <c r="H202" s="17">
        <f>H153</f>
        <v>2471.77</v>
      </c>
      <c r="I202" s="17">
        <f t="shared" si="13"/>
        <v>1088162.13772</v>
      </c>
      <c r="J202" s="24" t="s">
        <v>137</v>
      </c>
      <c r="K202" s="11" t="str">
        <f>K153</f>
        <v xml:space="preserve">??? По проекту идут уже готовыми изделиями, поэтому Красх=1
</v>
      </c>
    </row>
    <row r="203" spans="1:11" ht="15" outlineLevel="1" x14ac:dyDescent="0.2">
      <c r="A203" s="1">
        <v>253</v>
      </c>
      <c r="B203" s="1">
        <v>176</v>
      </c>
      <c r="C203" s="24" t="s">
        <v>138</v>
      </c>
      <c r="D203" s="1" t="s">
        <v>14</v>
      </c>
      <c r="E203" s="1">
        <v>138</v>
      </c>
      <c r="F203" s="16"/>
      <c r="G203" s="17">
        <f t="shared" ref="G203:G272" si="25">E203*F203</f>
        <v>0</v>
      </c>
      <c r="H203" s="17"/>
      <c r="I203" s="17">
        <f t="shared" ref="I203:I272" si="26">G203*H203</f>
        <v>0</v>
      </c>
      <c r="J203" s="24" t="s">
        <v>184</v>
      </c>
      <c r="K203" s="11" t="s">
        <v>339</v>
      </c>
    </row>
    <row r="204" spans="1:11" ht="15" outlineLevel="1" x14ac:dyDescent="0.2">
      <c r="A204" s="83">
        <v>254</v>
      </c>
      <c r="B204" s="84"/>
      <c r="C204" s="45" t="s">
        <v>140</v>
      </c>
      <c r="D204" s="81"/>
      <c r="E204" s="82"/>
      <c r="F204" s="85"/>
      <c r="G204" s="85"/>
      <c r="H204" s="85"/>
      <c r="I204" s="85"/>
      <c r="J204" s="86"/>
    </row>
    <row r="205" spans="1:11" ht="30" outlineLevel="1" x14ac:dyDescent="0.2">
      <c r="A205" s="1">
        <v>254</v>
      </c>
      <c r="B205" s="1">
        <v>177</v>
      </c>
      <c r="C205" s="38" t="s">
        <v>18</v>
      </c>
      <c r="D205" s="1" t="s">
        <v>8</v>
      </c>
      <c r="E205" s="1">
        <v>1367</v>
      </c>
      <c r="F205" s="16">
        <f>F5</f>
        <v>1</v>
      </c>
      <c r="G205" s="17">
        <f t="shared" si="25"/>
        <v>1367</v>
      </c>
      <c r="H205" s="17">
        <f>H5</f>
        <v>103.33</v>
      </c>
      <c r="I205" s="17">
        <f t="shared" si="26"/>
        <v>141252.10999999999</v>
      </c>
      <c r="J205" s="24" t="s">
        <v>185</v>
      </c>
    </row>
    <row r="206" spans="1:11" ht="30" outlineLevel="1" x14ac:dyDescent="0.2">
      <c r="A206" s="1">
        <v>255</v>
      </c>
      <c r="B206" s="1">
        <v>178</v>
      </c>
      <c r="C206" s="23" t="s">
        <v>20</v>
      </c>
      <c r="D206" s="1" t="s">
        <v>8</v>
      </c>
      <c r="E206" s="1">
        <v>1370.75</v>
      </c>
      <c r="F206" s="16">
        <f>F6</f>
        <v>1</v>
      </c>
      <c r="G206" s="17">
        <f t="shared" si="25"/>
        <v>1370.75</v>
      </c>
      <c r="H206" s="17">
        <f>H6</f>
        <v>37.701999999999998</v>
      </c>
      <c r="I206" s="17">
        <f t="shared" si="26"/>
        <v>51680.016499999998</v>
      </c>
      <c r="J206" s="24" t="s">
        <v>21</v>
      </c>
    </row>
    <row r="207" spans="1:11" ht="15" outlineLevel="1" x14ac:dyDescent="0.2">
      <c r="A207" s="1">
        <v>256</v>
      </c>
      <c r="B207" s="1">
        <v>179</v>
      </c>
      <c r="C207" s="23" t="s">
        <v>22</v>
      </c>
      <c r="D207" s="1" t="s">
        <v>8</v>
      </c>
      <c r="E207" s="1">
        <v>1387.56</v>
      </c>
      <c r="F207" s="16">
        <f>F7</f>
        <v>1.1499999999999999</v>
      </c>
      <c r="G207" s="17">
        <f t="shared" si="25"/>
        <v>1595.6939999999997</v>
      </c>
      <c r="H207" s="17">
        <f>H7</f>
        <v>254.7</v>
      </c>
      <c r="I207" s="17">
        <f t="shared" si="26"/>
        <v>406423.26179999992</v>
      </c>
      <c r="J207" s="24" t="s">
        <v>23</v>
      </c>
    </row>
    <row r="208" spans="1:11" ht="30" outlineLevel="1" x14ac:dyDescent="0.2">
      <c r="A208" s="1">
        <v>257</v>
      </c>
      <c r="B208" s="1">
        <v>180</v>
      </c>
      <c r="C208" s="23" t="s">
        <v>142</v>
      </c>
      <c r="D208" s="1" t="s">
        <v>8</v>
      </c>
      <c r="E208" s="1">
        <v>1370.75</v>
      </c>
      <c r="F208" s="16">
        <f>F159</f>
        <v>1.03</v>
      </c>
      <c r="G208" s="17">
        <f t="shared" si="25"/>
        <v>1411.8724999999999</v>
      </c>
      <c r="H208" s="17">
        <f>H159</f>
        <v>813.33</v>
      </c>
      <c r="I208" s="17">
        <f t="shared" si="26"/>
        <v>1148318.260425</v>
      </c>
      <c r="J208" s="24" t="s">
        <v>186</v>
      </c>
      <c r="K208" s="11" t="str">
        <f>K159</f>
        <v>цены на 120 мм нет, взято как 110мм</v>
      </c>
    </row>
    <row r="209" spans="1:12" ht="30" outlineLevel="1" x14ac:dyDescent="0.2">
      <c r="A209" s="1">
        <v>258</v>
      </c>
      <c r="B209" s="1">
        <v>181</v>
      </c>
      <c r="C209" s="23" t="s">
        <v>26</v>
      </c>
      <c r="D209" s="1" t="s">
        <v>8</v>
      </c>
      <c r="E209" s="1">
        <v>1395.2</v>
      </c>
      <c r="F209" s="16">
        <f>F9</f>
        <v>1.03</v>
      </c>
      <c r="G209" s="17">
        <f t="shared" si="25"/>
        <v>1437.056</v>
      </c>
      <c r="H209" s="17">
        <f>H9</f>
        <v>533.42999999999995</v>
      </c>
      <c r="I209" s="17">
        <f t="shared" si="26"/>
        <v>766568.78207999992</v>
      </c>
      <c r="J209" s="24" t="s">
        <v>187</v>
      </c>
      <c r="K209" s="11" t="s">
        <v>242</v>
      </c>
    </row>
    <row r="210" spans="1:12" ht="30" outlineLevel="1" x14ac:dyDescent="0.2">
      <c r="A210" s="1">
        <v>259</v>
      </c>
      <c r="B210" s="1">
        <v>182</v>
      </c>
      <c r="C210" s="23" t="s">
        <v>28</v>
      </c>
      <c r="D210" s="1" t="s">
        <v>8</v>
      </c>
      <c r="E210" s="1">
        <v>1393.64</v>
      </c>
      <c r="F210" s="16">
        <f>F10</f>
        <v>1.1499999999999999</v>
      </c>
      <c r="G210" s="17">
        <f t="shared" si="25"/>
        <v>1602.6859999999999</v>
      </c>
      <c r="H210" s="17">
        <f>H10</f>
        <v>228.81</v>
      </c>
      <c r="I210" s="17">
        <f t="shared" si="26"/>
        <v>366710.58366</v>
      </c>
      <c r="J210" s="46" t="s">
        <v>145</v>
      </c>
    </row>
    <row r="211" spans="1:12" ht="30" outlineLevel="1" x14ac:dyDescent="0.2">
      <c r="A211" s="1">
        <v>260</v>
      </c>
      <c r="B211" s="1">
        <v>183</v>
      </c>
      <c r="C211" s="23" t="s">
        <v>30</v>
      </c>
      <c r="D211" s="1" t="s">
        <v>8</v>
      </c>
      <c r="E211" s="1">
        <v>1411.11</v>
      </c>
      <c r="F211" s="16">
        <f>F161</f>
        <v>1.1499999999999999</v>
      </c>
      <c r="G211" s="17">
        <f t="shared" si="25"/>
        <v>1622.7764999999997</v>
      </c>
      <c r="H211" s="17">
        <f>H161</f>
        <v>376.31</v>
      </c>
      <c r="I211" s="17">
        <f t="shared" si="26"/>
        <v>610667.02471499995</v>
      </c>
      <c r="J211" s="46" t="s">
        <v>120</v>
      </c>
    </row>
    <row r="212" spans="1:12" ht="30" outlineLevel="1" x14ac:dyDescent="0.2">
      <c r="A212" s="1">
        <v>261</v>
      </c>
      <c r="B212" s="1">
        <v>184</v>
      </c>
      <c r="C212" s="23" t="s">
        <v>146</v>
      </c>
      <c r="D212" s="1" t="s">
        <v>8</v>
      </c>
      <c r="E212" s="1">
        <v>107.55500000000001</v>
      </c>
      <c r="F212" s="16">
        <f>F163</f>
        <v>1.05</v>
      </c>
      <c r="G212" s="17">
        <f t="shared" si="25"/>
        <v>112.93275000000001</v>
      </c>
      <c r="H212" s="17">
        <f>H163</f>
        <v>1140</v>
      </c>
      <c r="I212" s="17">
        <f t="shared" si="26"/>
        <v>128743.33500000002</v>
      </c>
      <c r="J212" s="24" t="s">
        <v>147</v>
      </c>
      <c r="K212" s="11" t="str">
        <f>K163</f>
        <v xml:space="preserve">Расход цсп,ацл,осб-3 на плоскую кровлю на 1 слой - 1.05 (+5%) </v>
      </c>
    </row>
    <row r="213" spans="1:12" ht="15" outlineLevel="1" x14ac:dyDescent="0.2">
      <c r="A213" s="1">
        <v>262</v>
      </c>
      <c r="B213" s="1">
        <v>185</v>
      </c>
      <c r="C213" s="24" t="s">
        <v>188</v>
      </c>
      <c r="D213" s="1" t="s">
        <v>8</v>
      </c>
      <c r="E213" s="1">
        <v>126.41</v>
      </c>
      <c r="F213" s="58">
        <f>F164</f>
        <v>1.1499999999999999</v>
      </c>
      <c r="G213" s="17">
        <f t="shared" si="25"/>
        <v>145.3715</v>
      </c>
      <c r="H213" s="17">
        <f>H164</f>
        <v>655</v>
      </c>
      <c r="I213" s="17">
        <f t="shared" si="26"/>
        <v>95218.332500000004</v>
      </c>
      <c r="J213" s="24" t="s">
        <v>148</v>
      </c>
      <c r="K213" s="11" t="str">
        <f>K164</f>
        <v>исходя из мет.указаний</v>
      </c>
      <c r="L213" s="11" t="s">
        <v>275</v>
      </c>
    </row>
    <row r="214" spans="1:12" ht="45" outlineLevel="1" x14ac:dyDescent="0.2">
      <c r="A214" s="110">
        <v>263</v>
      </c>
      <c r="B214" s="110">
        <v>186</v>
      </c>
      <c r="C214" s="111" t="s">
        <v>149</v>
      </c>
      <c r="D214" s="110" t="s">
        <v>6</v>
      </c>
      <c r="E214" s="110">
        <v>2005</v>
      </c>
      <c r="F214" s="112"/>
      <c r="G214" s="113"/>
      <c r="H214" s="113">
        <f>SUM(I215:I216)/E214</f>
        <v>5.0449625935162103</v>
      </c>
      <c r="I214" s="113">
        <f>E214*H214</f>
        <v>10115.150000000001</v>
      </c>
      <c r="J214" s="114" t="s">
        <v>343</v>
      </c>
    </row>
    <row r="215" spans="1:12" ht="30" outlineLevel="1" x14ac:dyDescent="0.2">
      <c r="A215" s="1"/>
      <c r="B215" s="1"/>
      <c r="C215" s="32" t="s">
        <v>340</v>
      </c>
      <c r="D215" s="1" t="s">
        <v>6</v>
      </c>
      <c r="E215" s="1">
        <v>2005</v>
      </c>
      <c r="F215" s="16">
        <v>1</v>
      </c>
      <c r="G215" s="17">
        <f t="shared" si="25"/>
        <v>2005</v>
      </c>
      <c r="H215" s="17">
        <f>H166</f>
        <v>3.83</v>
      </c>
      <c r="I215" s="17">
        <f t="shared" si="26"/>
        <v>7679.1500000000005</v>
      </c>
      <c r="J215" s="24"/>
    </row>
    <row r="216" spans="1:12" ht="15" outlineLevel="1" x14ac:dyDescent="0.2">
      <c r="A216" s="1"/>
      <c r="B216" s="1"/>
      <c r="C216" s="32" t="s">
        <v>341</v>
      </c>
      <c r="D216" s="105" t="s">
        <v>6</v>
      </c>
      <c r="E216" s="105">
        <v>20.3</v>
      </c>
      <c r="F216" s="16">
        <v>1</v>
      </c>
      <c r="G216" s="17">
        <f t="shared" si="25"/>
        <v>20.3</v>
      </c>
      <c r="H216" s="17">
        <f>H167</f>
        <v>120</v>
      </c>
      <c r="I216" s="17">
        <f t="shared" si="26"/>
        <v>2436</v>
      </c>
      <c r="J216" s="24"/>
      <c r="K216" s="11" t="str">
        <f>K167</f>
        <v>1,2м*100р/м=120р/шт. ЕД. ИЗМ-ТОЧНО ШТ???</v>
      </c>
    </row>
    <row r="217" spans="1:12" ht="15" outlineLevel="1" x14ac:dyDescent="0.2">
      <c r="A217" s="83">
        <v>264</v>
      </c>
      <c r="B217" s="84"/>
      <c r="C217" s="45" t="s">
        <v>150</v>
      </c>
      <c r="D217" s="81"/>
      <c r="E217" s="82"/>
      <c r="F217" s="85"/>
      <c r="G217" s="85"/>
      <c r="H217" s="85"/>
      <c r="I217" s="85"/>
      <c r="J217" s="86"/>
    </row>
    <row r="218" spans="1:12" ht="105" outlineLevel="1" x14ac:dyDescent="0.2">
      <c r="A218" s="1">
        <v>264</v>
      </c>
      <c r="B218" s="1">
        <v>187</v>
      </c>
      <c r="C218" s="23" t="s">
        <v>151</v>
      </c>
      <c r="D218" s="1" t="s">
        <v>6</v>
      </c>
      <c r="E218" s="1">
        <v>3</v>
      </c>
      <c r="F218" s="16">
        <v>1</v>
      </c>
      <c r="G218" s="17">
        <f t="shared" si="25"/>
        <v>3</v>
      </c>
      <c r="H218" s="17">
        <v>92384</v>
      </c>
      <c r="I218" s="17">
        <f t="shared" si="26"/>
        <v>277152</v>
      </c>
      <c r="J218" s="31" t="s">
        <v>189</v>
      </c>
      <c r="K218" s="91" t="s">
        <v>344</v>
      </c>
    </row>
    <row r="219" spans="1:12" ht="15" outlineLevel="1" x14ac:dyDescent="0.2">
      <c r="A219" s="83">
        <v>265</v>
      </c>
      <c r="B219" s="84"/>
      <c r="C219" s="45" t="s">
        <v>153</v>
      </c>
      <c r="D219" s="81"/>
      <c r="E219" s="82"/>
      <c r="F219" s="85"/>
      <c r="G219" s="85"/>
      <c r="H219" s="85"/>
      <c r="I219" s="85"/>
      <c r="J219" s="86"/>
    </row>
    <row r="220" spans="1:12" ht="135" outlineLevel="1" x14ac:dyDescent="0.2">
      <c r="A220" s="1">
        <v>265</v>
      </c>
      <c r="B220" s="1">
        <v>188</v>
      </c>
      <c r="C220" s="38" t="s">
        <v>154</v>
      </c>
      <c r="D220" s="1" t="s">
        <v>8</v>
      </c>
      <c r="E220" s="1">
        <v>495</v>
      </c>
      <c r="F220" s="16">
        <v>1</v>
      </c>
      <c r="G220" s="17">
        <f t="shared" si="25"/>
        <v>495</v>
      </c>
      <c r="H220" s="17">
        <v>16787.75</v>
      </c>
      <c r="I220" s="17">
        <f t="shared" si="26"/>
        <v>8309936.25</v>
      </c>
      <c r="J220" s="31" t="s">
        <v>190</v>
      </c>
    </row>
    <row r="221" spans="1:12" ht="30" outlineLevel="1" x14ac:dyDescent="0.2">
      <c r="A221" s="1">
        <v>266</v>
      </c>
      <c r="B221" s="1">
        <v>189</v>
      </c>
      <c r="C221" s="24" t="s">
        <v>156</v>
      </c>
      <c r="D221" s="1" t="s">
        <v>157</v>
      </c>
      <c r="E221" s="1">
        <v>120</v>
      </c>
      <c r="F221" s="16"/>
      <c r="G221" s="17">
        <f t="shared" si="25"/>
        <v>0</v>
      </c>
      <c r="H221" s="62"/>
      <c r="I221" s="17">
        <f t="shared" si="26"/>
        <v>0</v>
      </c>
      <c r="J221" s="24" t="s">
        <v>158</v>
      </c>
    </row>
    <row r="222" spans="1:12" ht="30" outlineLevel="1" x14ac:dyDescent="0.2">
      <c r="A222" s="83">
        <v>267</v>
      </c>
      <c r="B222" s="84"/>
      <c r="C222" s="45" t="s">
        <v>160</v>
      </c>
      <c r="D222" s="81"/>
      <c r="E222" s="82"/>
      <c r="F222" s="85"/>
      <c r="G222" s="85"/>
      <c r="H222" s="85"/>
      <c r="I222" s="85"/>
      <c r="J222" s="86"/>
    </row>
    <row r="223" spans="1:12" ht="15" outlineLevel="1" x14ac:dyDescent="0.2">
      <c r="A223" s="1">
        <v>267</v>
      </c>
      <c r="B223" s="1">
        <v>190</v>
      </c>
      <c r="C223" s="23" t="s">
        <v>161</v>
      </c>
      <c r="D223" s="1" t="s">
        <v>7</v>
      </c>
      <c r="E223" s="1">
        <v>1943.6</v>
      </c>
      <c r="F223" s="16">
        <f>F174</f>
        <v>1</v>
      </c>
      <c r="G223" s="17">
        <f t="shared" si="25"/>
        <v>1943.6</v>
      </c>
      <c r="H223" s="92">
        <f>H174</f>
        <v>274.29000000000002</v>
      </c>
      <c r="I223" s="17">
        <f t="shared" si="26"/>
        <v>533110.04399999999</v>
      </c>
      <c r="J223" s="46" t="s">
        <v>162</v>
      </c>
    </row>
    <row r="224" spans="1:12" ht="15" outlineLevel="1" x14ac:dyDescent="0.2">
      <c r="A224" s="83">
        <v>268</v>
      </c>
      <c r="B224" s="84"/>
      <c r="C224" s="45" t="s">
        <v>191</v>
      </c>
      <c r="D224" s="81"/>
      <c r="E224" s="82"/>
      <c r="F224" s="85"/>
      <c r="G224" s="85"/>
      <c r="H224" s="85"/>
      <c r="I224" s="85"/>
      <c r="J224" s="86"/>
    </row>
    <row r="225" spans="1:11" ht="60" outlineLevel="1" x14ac:dyDescent="0.2">
      <c r="A225" s="1">
        <v>268</v>
      </c>
      <c r="B225" s="1">
        <v>191</v>
      </c>
      <c r="C225" s="23" t="s">
        <v>164</v>
      </c>
      <c r="D225" s="1" t="s">
        <v>12</v>
      </c>
      <c r="E225" s="1">
        <v>4.4603999999999999</v>
      </c>
      <c r="F225" s="16">
        <v>1</v>
      </c>
      <c r="G225" s="17">
        <f t="shared" si="25"/>
        <v>4.4603999999999999</v>
      </c>
      <c r="H225" s="17">
        <f>H176</f>
        <v>146666.67000000001</v>
      </c>
      <c r="I225" s="17">
        <f t="shared" si="26"/>
        <v>654192.01486800006</v>
      </c>
      <c r="J225" s="31" t="s">
        <v>192</v>
      </c>
    </row>
    <row r="226" spans="1:11" ht="15" outlineLevel="1" x14ac:dyDescent="0.2">
      <c r="A226" s="83">
        <v>269</v>
      </c>
      <c r="B226" s="84"/>
      <c r="C226" s="45" t="s">
        <v>166</v>
      </c>
      <c r="D226" s="81"/>
      <c r="E226" s="82"/>
      <c r="F226" s="85"/>
      <c r="G226" s="85"/>
      <c r="H226" s="85"/>
      <c r="I226" s="85"/>
      <c r="J226" s="86"/>
    </row>
    <row r="227" spans="1:11" ht="30" outlineLevel="1" x14ac:dyDescent="0.2">
      <c r="A227" s="1">
        <v>269</v>
      </c>
      <c r="B227" s="1">
        <v>192</v>
      </c>
      <c r="C227" s="23" t="s">
        <v>167</v>
      </c>
      <c r="D227" s="1" t="s">
        <v>8</v>
      </c>
      <c r="E227" s="1">
        <v>506.64</v>
      </c>
      <c r="F227" s="16">
        <v>1</v>
      </c>
      <c r="G227" s="17">
        <f t="shared" si="25"/>
        <v>506.64</v>
      </c>
      <c r="H227" s="17">
        <f>H178</f>
        <v>54.33</v>
      </c>
      <c r="I227" s="17">
        <f t="shared" si="26"/>
        <v>27525.751199999999</v>
      </c>
      <c r="J227" s="24" t="s">
        <v>168</v>
      </c>
    </row>
    <row r="228" spans="1:11" ht="15" outlineLevel="1" x14ac:dyDescent="0.2">
      <c r="A228" s="83">
        <v>270</v>
      </c>
      <c r="B228" s="84"/>
      <c r="C228" s="45" t="s">
        <v>169</v>
      </c>
      <c r="D228" s="81"/>
      <c r="E228" s="82"/>
      <c r="F228" s="85"/>
      <c r="G228" s="85"/>
      <c r="H228" s="85"/>
      <c r="I228" s="85"/>
      <c r="J228" s="86"/>
    </row>
    <row r="229" spans="1:11" ht="135" outlineLevel="1" x14ac:dyDescent="0.2">
      <c r="A229" s="1">
        <v>270</v>
      </c>
      <c r="B229" s="1">
        <v>193</v>
      </c>
      <c r="C229" s="23" t="s">
        <v>170</v>
      </c>
      <c r="D229" s="1" t="s">
        <v>7</v>
      </c>
      <c r="E229" s="1">
        <v>228</v>
      </c>
      <c r="F229" s="16">
        <v>1</v>
      </c>
      <c r="G229" s="17">
        <f t="shared" si="25"/>
        <v>228</v>
      </c>
      <c r="H229" s="17">
        <f>H180</f>
        <v>1174.9000000000001</v>
      </c>
      <c r="I229" s="17">
        <f t="shared" si="26"/>
        <v>267877.2</v>
      </c>
      <c r="J229" s="31" t="s">
        <v>193</v>
      </c>
      <c r="K229" s="11" t="str">
        <f>K180</f>
        <v>наша расценка за комплект</v>
      </c>
    </row>
    <row r="230" spans="1:11" ht="15" outlineLevel="1" x14ac:dyDescent="0.2">
      <c r="A230" s="1">
        <v>271</v>
      </c>
      <c r="B230" s="1">
        <v>194</v>
      </c>
      <c r="C230" s="23" t="s">
        <v>172</v>
      </c>
      <c r="D230" s="1" t="s">
        <v>6</v>
      </c>
      <c r="E230" s="1">
        <v>18</v>
      </c>
      <c r="F230" s="16">
        <v>1</v>
      </c>
      <c r="G230" s="17">
        <f t="shared" si="25"/>
        <v>18</v>
      </c>
      <c r="H230" s="17">
        <f>H69</f>
        <v>8130</v>
      </c>
      <c r="I230" s="17">
        <f t="shared" si="26"/>
        <v>146340</v>
      </c>
      <c r="J230" s="24" t="s">
        <v>173</v>
      </c>
    </row>
    <row r="231" spans="1:11" ht="75" outlineLevel="1" x14ac:dyDescent="0.2">
      <c r="A231" s="1">
        <v>272</v>
      </c>
      <c r="B231" s="1">
        <v>195</v>
      </c>
      <c r="C231" s="23" t="s">
        <v>174</v>
      </c>
      <c r="D231" s="1" t="s">
        <v>7</v>
      </c>
      <c r="E231" s="1">
        <v>72</v>
      </c>
      <c r="F231" s="16">
        <v>1</v>
      </c>
      <c r="G231" s="17">
        <f t="shared" si="25"/>
        <v>72</v>
      </c>
      <c r="H231" s="17">
        <f>H186</f>
        <v>898.02</v>
      </c>
      <c r="I231" s="17">
        <f t="shared" si="26"/>
        <v>64657.440000000002</v>
      </c>
      <c r="J231" s="76" t="s">
        <v>194</v>
      </c>
      <c r="K231" s="11" t="str">
        <f>K186</f>
        <v>наша расценка за комплект</v>
      </c>
    </row>
    <row r="232" spans="1:11" ht="30" outlineLevel="1" x14ac:dyDescent="0.2">
      <c r="A232" s="1">
        <v>273</v>
      </c>
      <c r="B232" s="1">
        <v>196</v>
      </c>
      <c r="C232" s="24" t="s">
        <v>176</v>
      </c>
      <c r="D232" s="1" t="s">
        <v>6</v>
      </c>
      <c r="E232" s="1">
        <v>18</v>
      </c>
      <c r="F232" s="16">
        <v>1</v>
      </c>
      <c r="G232" s="17">
        <f t="shared" si="25"/>
        <v>18</v>
      </c>
      <c r="H232" s="17">
        <f>H189</f>
        <v>540</v>
      </c>
      <c r="I232" s="17">
        <f t="shared" si="26"/>
        <v>9720</v>
      </c>
      <c r="J232" s="24" t="s">
        <v>177</v>
      </c>
      <c r="K232" s="39"/>
    </row>
    <row r="233" spans="1:11" ht="15" outlineLevel="1" x14ac:dyDescent="0.2">
      <c r="A233" s="1"/>
      <c r="B233" s="48"/>
      <c r="C233" s="19" t="s">
        <v>195</v>
      </c>
      <c r="D233" s="49"/>
      <c r="E233" s="50"/>
      <c r="F233" s="16"/>
      <c r="G233" s="17">
        <f t="shared" si="25"/>
        <v>0</v>
      </c>
      <c r="H233" s="17"/>
      <c r="I233" s="17">
        <f t="shared" si="26"/>
        <v>0</v>
      </c>
      <c r="J233" s="51"/>
    </row>
    <row r="234" spans="1:11" ht="15" outlineLevel="1" x14ac:dyDescent="0.2">
      <c r="A234" s="83"/>
      <c r="B234" s="84"/>
      <c r="C234" s="45" t="s">
        <v>9</v>
      </c>
      <c r="D234" s="81"/>
      <c r="E234" s="82"/>
      <c r="F234" s="85"/>
      <c r="G234" s="85"/>
      <c r="H234" s="85"/>
      <c r="I234" s="85"/>
      <c r="J234" s="86"/>
    </row>
    <row r="235" spans="1:11" ht="15" outlineLevel="1" x14ac:dyDescent="0.2">
      <c r="A235" s="1">
        <v>273</v>
      </c>
      <c r="B235" s="1">
        <v>197</v>
      </c>
      <c r="C235" s="24" t="s">
        <v>129</v>
      </c>
      <c r="D235" s="1" t="s">
        <v>8</v>
      </c>
      <c r="E235" s="1">
        <v>809.96</v>
      </c>
      <c r="F235" s="16"/>
      <c r="G235" s="17">
        <f t="shared" si="25"/>
        <v>0</v>
      </c>
      <c r="H235" s="17"/>
      <c r="I235" s="17">
        <f t="shared" si="26"/>
        <v>0</v>
      </c>
      <c r="J235" s="24"/>
    </row>
    <row r="236" spans="1:11" ht="15" outlineLevel="1" x14ac:dyDescent="0.2">
      <c r="A236" s="1">
        <v>274</v>
      </c>
      <c r="B236" s="1">
        <v>198</v>
      </c>
      <c r="C236" s="24" t="s">
        <v>130</v>
      </c>
      <c r="D236" s="1" t="s">
        <v>12</v>
      </c>
      <c r="E236" s="1">
        <v>3.0522399999999998</v>
      </c>
      <c r="F236" s="16"/>
      <c r="G236" s="17">
        <f t="shared" si="25"/>
        <v>0</v>
      </c>
      <c r="H236" s="17"/>
      <c r="I236" s="17">
        <f t="shared" si="26"/>
        <v>0</v>
      </c>
      <c r="J236" s="24" t="s">
        <v>196</v>
      </c>
    </row>
    <row r="237" spans="1:11" ht="15" outlineLevel="1" x14ac:dyDescent="0.2">
      <c r="A237" s="1">
        <v>275</v>
      </c>
      <c r="B237" s="1">
        <v>199</v>
      </c>
      <c r="C237" s="24" t="s">
        <v>16</v>
      </c>
      <c r="D237" s="1" t="s">
        <v>12</v>
      </c>
      <c r="E237" s="1">
        <v>0.30414999999999998</v>
      </c>
      <c r="F237" s="16"/>
      <c r="G237" s="17">
        <f t="shared" si="25"/>
        <v>0</v>
      </c>
      <c r="H237" s="17"/>
      <c r="I237" s="17">
        <f t="shared" si="26"/>
        <v>0</v>
      </c>
      <c r="J237" s="24" t="s">
        <v>197</v>
      </c>
    </row>
    <row r="238" spans="1:11" ht="15" outlineLevel="1" x14ac:dyDescent="0.2">
      <c r="A238" s="83">
        <v>276</v>
      </c>
      <c r="B238" s="87"/>
      <c r="C238" s="45" t="s">
        <v>10</v>
      </c>
      <c r="D238" s="88"/>
      <c r="E238" s="89"/>
      <c r="F238" s="85"/>
      <c r="G238" s="85"/>
      <c r="H238" s="85"/>
      <c r="I238" s="85"/>
      <c r="J238" s="90"/>
    </row>
    <row r="239" spans="1:11" ht="90" outlineLevel="1" x14ac:dyDescent="0.2">
      <c r="A239" s="1">
        <v>276</v>
      </c>
      <c r="B239" s="1">
        <v>200</v>
      </c>
      <c r="C239" s="23" t="s">
        <v>132</v>
      </c>
      <c r="D239" s="1" t="s">
        <v>12</v>
      </c>
      <c r="E239" s="1">
        <v>18.367360000000001</v>
      </c>
      <c r="F239" s="16">
        <v>1</v>
      </c>
      <c r="G239" s="17">
        <f t="shared" si="25"/>
        <v>18.367360000000001</v>
      </c>
      <c r="H239" s="17">
        <f>H196</f>
        <v>51666.67</v>
      </c>
      <c r="I239" s="17">
        <f t="shared" si="26"/>
        <v>948980.32789120008</v>
      </c>
      <c r="J239" s="24" t="s">
        <v>198</v>
      </c>
    </row>
    <row r="240" spans="1:11" ht="105" outlineLevel="1" x14ac:dyDescent="0.2">
      <c r="A240" s="1">
        <v>277</v>
      </c>
      <c r="B240" s="1">
        <v>201</v>
      </c>
      <c r="C240" s="104" t="s">
        <v>133</v>
      </c>
      <c r="D240" s="1" t="s">
        <v>6</v>
      </c>
      <c r="E240" s="1">
        <v>296</v>
      </c>
      <c r="F240" s="16"/>
      <c r="G240" s="17">
        <f t="shared" si="25"/>
        <v>0</v>
      </c>
      <c r="H240" s="17">
        <f>SUM(I241:I242)/E240</f>
        <v>256.67</v>
      </c>
      <c r="I240" s="17">
        <f>E240*H240</f>
        <v>75974.320000000007</v>
      </c>
      <c r="J240" s="24" t="s">
        <v>199</v>
      </c>
      <c r="K240" s="39"/>
    </row>
    <row r="241" spans="1:12" ht="30" outlineLevel="1" x14ac:dyDescent="0.2">
      <c r="A241" s="1"/>
      <c r="B241" s="1"/>
      <c r="C241" s="32" t="s">
        <v>317</v>
      </c>
      <c r="D241" s="1" t="s">
        <v>6</v>
      </c>
      <c r="E241" s="44">
        <v>296</v>
      </c>
      <c r="F241" s="16">
        <v>1</v>
      </c>
      <c r="G241" s="17">
        <f t="shared" si="25"/>
        <v>296</v>
      </c>
      <c r="H241" s="92">
        <v>256.67</v>
      </c>
      <c r="I241" s="17">
        <f t="shared" si="26"/>
        <v>75974.320000000007</v>
      </c>
      <c r="J241" s="24"/>
      <c r="K241" s="39" t="s">
        <v>319</v>
      </c>
    </row>
    <row r="242" spans="1:12" ht="60" outlineLevel="1" x14ac:dyDescent="0.2">
      <c r="A242" s="1"/>
      <c r="B242" s="1"/>
      <c r="C242" s="32" t="s">
        <v>337</v>
      </c>
      <c r="D242" s="1" t="s">
        <v>6</v>
      </c>
      <c r="E242" s="44">
        <v>296</v>
      </c>
      <c r="F242" s="16">
        <v>1</v>
      </c>
      <c r="G242" s="17">
        <f t="shared" si="25"/>
        <v>296</v>
      </c>
      <c r="H242" s="62"/>
      <c r="I242" s="17">
        <f t="shared" si="26"/>
        <v>0</v>
      </c>
      <c r="J242" s="24"/>
      <c r="K242" s="39" t="s">
        <v>320</v>
      </c>
    </row>
    <row r="243" spans="1:12" ht="30" outlineLevel="1" x14ac:dyDescent="0.2">
      <c r="A243" s="1">
        <v>278</v>
      </c>
      <c r="B243" s="1">
        <v>202</v>
      </c>
      <c r="C243" s="23" t="s">
        <v>182</v>
      </c>
      <c r="D243" s="1" t="s">
        <v>8</v>
      </c>
      <c r="E243" s="1">
        <v>25.4</v>
      </c>
      <c r="F243" s="16">
        <f>F200</f>
        <v>1.03</v>
      </c>
      <c r="G243" s="17">
        <f t="shared" si="25"/>
        <v>26.161999999999999</v>
      </c>
      <c r="H243" s="17">
        <f>H200</f>
        <v>7315</v>
      </c>
      <c r="I243" s="17">
        <f t="shared" si="26"/>
        <v>191375.03</v>
      </c>
      <c r="J243" s="24" t="s">
        <v>200</v>
      </c>
    </row>
    <row r="244" spans="1:12" ht="15" outlineLevel="1" x14ac:dyDescent="0.2">
      <c r="A244" s="83">
        <v>279</v>
      </c>
      <c r="B244" s="84"/>
      <c r="C244" s="45" t="s">
        <v>135</v>
      </c>
      <c r="D244" s="81"/>
      <c r="E244" s="82"/>
      <c r="F244" s="85"/>
      <c r="G244" s="85"/>
      <c r="H244" s="85"/>
      <c r="I244" s="85"/>
      <c r="J244" s="86"/>
    </row>
    <row r="245" spans="1:12" ht="75" outlineLevel="1" x14ac:dyDescent="0.2">
      <c r="A245" s="1">
        <v>279</v>
      </c>
      <c r="B245" s="1">
        <v>203</v>
      </c>
      <c r="C245" s="23" t="s">
        <v>136</v>
      </c>
      <c r="D245" s="1" t="s">
        <v>8</v>
      </c>
      <c r="E245" s="1">
        <v>592.68799999999999</v>
      </c>
      <c r="F245" s="16">
        <f>F153</f>
        <v>1</v>
      </c>
      <c r="G245" s="17">
        <f t="shared" si="25"/>
        <v>592.68799999999999</v>
      </c>
      <c r="H245" s="17">
        <f>H153</f>
        <v>2471.77</v>
      </c>
      <c r="I245" s="17">
        <f t="shared" si="26"/>
        <v>1464988.4177599999</v>
      </c>
      <c r="J245" s="24" t="s">
        <v>137</v>
      </c>
      <c r="K245" s="11" t="str">
        <f>K153</f>
        <v xml:space="preserve">??? По проекту идут уже готовыми изделиями, поэтому Красх=1
</v>
      </c>
    </row>
    <row r="246" spans="1:12" ht="15" outlineLevel="1" x14ac:dyDescent="0.2">
      <c r="A246" s="1">
        <v>280</v>
      </c>
      <c r="B246" s="1">
        <v>204</v>
      </c>
      <c r="C246" s="24" t="s">
        <v>138</v>
      </c>
      <c r="D246" s="1" t="s">
        <v>14</v>
      </c>
      <c r="E246" s="1">
        <v>164.8</v>
      </c>
      <c r="F246" s="16"/>
      <c r="G246" s="17">
        <f t="shared" si="25"/>
        <v>0</v>
      </c>
      <c r="H246" s="17"/>
      <c r="I246" s="17">
        <f t="shared" si="26"/>
        <v>0</v>
      </c>
      <c r="J246" s="24" t="s">
        <v>201</v>
      </c>
    </row>
    <row r="247" spans="1:12" ht="15" outlineLevel="1" x14ac:dyDescent="0.2">
      <c r="A247" s="83">
        <v>281</v>
      </c>
      <c r="B247" s="84"/>
      <c r="C247" s="45" t="s">
        <v>140</v>
      </c>
      <c r="D247" s="81"/>
      <c r="E247" s="82"/>
      <c r="F247" s="85"/>
      <c r="G247" s="85"/>
      <c r="H247" s="85"/>
      <c r="I247" s="85"/>
      <c r="J247" s="86"/>
    </row>
    <row r="248" spans="1:12" ht="30" outlineLevel="1" x14ac:dyDescent="0.2">
      <c r="A248" s="1">
        <v>281</v>
      </c>
      <c r="B248" s="1">
        <v>205</v>
      </c>
      <c r="C248" s="38" t="s">
        <v>18</v>
      </c>
      <c r="D248" s="1" t="s">
        <v>8</v>
      </c>
      <c r="E248" s="1">
        <v>1747.5</v>
      </c>
      <c r="F248" s="16">
        <f>F5</f>
        <v>1</v>
      </c>
      <c r="G248" s="17">
        <f t="shared" si="25"/>
        <v>1747.5</v>
      </c>
      <c r="H248" s="17">
        <f>H5</f>
        <v>103.33</v>
      </c>
      <c r="I248" s="17">
        <f t="shared" si="26"/>
        <v>180569.17499999999</v>
      </c>
      <c r="J248" s="24" t="s">
        <v>202</v>
      </c>
    </row>
    <row r="249" spans="1:12" ht="30" outlineLevel="1" x14ac:dyDescent="0.2">
      <c r="A249" s="1">
        <v>282</v>
      </c>
      <c r="B249" s="1">
        <v>206</v>
      </c>
      <c r="C249" s="23" t="s">
        <v>20</v>
      </c>
      <c r="D249" s="1" t="s">
        <v>8</v>
      </c>
      <c r="E249" s="1">
        <v>1747.5</v>
      </c>
      <c r="F249" s="16">
        <f>F6</f>
        <v>1</v>
      </c>
      <c r="G249" s="17">
        <f t="shared" si="25"/>
        <v>1747.5</v>
      </c>
      <c r="H249" s="17">
        <f>H6</f>
        <v>37.701999999999998</v>
      </c>
      <c r="I249" s="17">
        <f t="shared" si="26"/>
        <v>65884.244999999995</v>
      </c>
      <c r="J249" s="24" t="s">
        <v>21</v>
      </c>
    </row>
    <row r="250" spans="1:12" ht="15" outlineLevel="1" x14ac:dyDescent="0.2">
      <c r="A250" s="1">
        <v>283</v>
      </c>
      <c r="B250" s="1">
        <v>207</v>
      </c>
      <c r="C250" s="23" t="s">
        <v>22</v>
      </c>
      <c r="D250" s="1" t="s">
        <v>8</v>
      </c>
      <c r="E250" s="1">
        <v>1788.12</v>
      </c>
      <c r="F250" s="16">
        <f>F7</f>
        <v>1.1499999999999999</v>
      </c>
      <c r="G250" s="17">
        <f t="shared" si="25"/>
        <v>2056.3379999999997</v>
      </c>
      <c r="H250" s="17">
        <f>H7</f>
        <v>254.7</v>
      </c>
      <c r="I250" s="17">
        <f t="shared" si="26"/>
        <v>523749.28859999991</v>
      </c>
      <c r="J250" s="24" t="s">
        <v>23</v>
      </c>
    </row>
    <row r="251" spans="1:12" ht="30" outlineLevel="1" x14ac:dyDescent="0.2">
      <c r="A251" s="1">
        <v>284</v>
      </c>
      <c r="B251" s="1">
        <v>208</v>
      </c>
      <c r="C251" s="23" t="s">
        <v>142</v>
      </c>
      <c r="D251" s="1" t="s">
        <v>8</v>
      </c>
      <c r="E251" s="1">
        <v>1754.5</v>
      </c>
      <c r="F251" s="16">
        <f>F159</f>
        <v>1.03</v>
      </c>
      <c r="G251" s="17">
        <f t="shared" si="25"/>
        <v>1807.135</v>
      </c>
      <c r="H251" s="17">
        <f>H159</f>
        <v>813.33</v>
      </c>
      <c r="I251" s="17">
        <f t="shared" si="26"/>
        <v>1469797.1095500002</v>
      </c>
      <c r="J251" s="24" t="s">
        <v>203</v>
      </c>
      <c r="K251" s="11" t="str">
        <f>K159</f>
        <v>цены на 120 мм нет, взято как 110мм</v>
      </c>
    </row>
    <row r="252" spans="1:12" ht="30" outlineLevel="1" x14ac:dyDescent="0.2">
      <c r="A252" s="1">
        <v>285</v>
      </c>
      <c r="B252" s="1">
        <v>209</v>
      </c>
      <c r="C252" s="23" t="s">
        <v>26</v>
      </c>
      <c r="D252" s="1" t="s">
        <v>8</v>
      </c>
      <c r="E252" s="1">
        <v>1803.6</v>
      </c>
      <c r="F252" s="16">
        <f>F9</f>
        <v>1.03</v>
      </c>
      <c r="G252" s="17">
        <f t="shared" si="25"/>
        <v>1857.7079999999999</v>
      </c>
      <c r="H252" s="17">
        <f>H9</f>
        <v>533.42999999999995</v>
      </c>
      <c r="I252" s="17">
        <f t="shared" si="26"/>
        <v>990957.17843999981</v>
      </c>
      <c r="J252" s="24" t="s">
        <v>204</v>
      </c>
      <c r="K252" s="11" t="s">
        <v>242</v>
      </c>
    </row>
    <row r="253" spans="1:12" ht="30" outlineLevel="1" x14ac:dyDescent="0.2">
      <c r="A253" s="1">
        <v>286</v>
      </c>
      <c r="B253" s="1">
        <v>210</v>
      </c>
      <c r="C253" s="23" t="s">
        <v>28</v>
      </c>
      <c r="D253" s="1" t="s">
        <v>8</v>
      </c>
      <c r="E253" s="1">
        <v>1783.55</v>
      </c>
      <c r="F253" s="16">
        <f>F10</f>
        <v>1.1499999999999999</v>
      </c>
      <c r="G253" s="17">
        <f t="shared" si="25"/>
        <v>2051.0825</v>
      </c>
      <c r="H253" s="17">
        <f>H10</f>
        <v>228.81</v>
      </c>
      <c r="I253" s="17">
        <f t="shared" si="26"/>
        <v>469308.18682499998</v>
      </c>
      <c r="J253" s="24" t="s">
        <v>29</v>
      </c>
    </row>
    <row r="254" spans="1:12" ht="30" outlineLevel="1" x14ac:dyDescent="0.2">
      <c r="A254" s="1">
        <v>287</v>
      </c>
      <c r="B254" s="1">
        <v>211</v>
      </c>
      <c r="C254" s="23" t="s">
        <v>30</v>
      </c>
      <c r="D254" s="41" t="s">
        <v>8</v>
      </c>
      <c r="E254" s="41">
        <v>1817.93</v>
      </c>
      <c r="F254" s="16">
        <f>F161</f>
        <v>1.1499999999999999</v>
      </c>
      <c r="G254" s="17">
        <f t="shared" si="25"/>
        <v>2090.6194999999998</v>
      </c>
      <c r="H254" s="17">
        <f>H161</f>
        <v>376.31</v>
      </c>
      <c r="I254" s="17">
        <f t="shared" si="26"/>
        <v>786721.02404499997</v>
      </c>
      <c r="J254" s="46" t="s">
        <v>31</v>
      </c>
    </row>
    <row r="255" spans="1:12" ht="45" outlineLevel="1" x14ac:dyDescent="0.2">
      <c r="A255" s="1">
        <v>288</v>
      </c>
      <c r="B255" s="1">
        <v>212</v>
      </c>
      <c r="C255" s="23" t="s">
        <v>146</v>
      </c>
      <c r="D255" s="1" t="s">
        <v>8</v>
      </c>
      <c r="E255" s="1">
        <v>136.53</v>
      </c>
      <c r="F255" s="16">
        <f>F163</f>
        <v>1.05</v>
      </c>
      <c r="G255" s="17">
        <f t="shared" si="25"/>
        <v>143.35650000000001</v>
      </c>
      <c r="H255" s="17">
        <f>H163</f>
        <v>1140</v>
      </c>
      <c r="I255" s="17">
        <f t="shared" si="26"/>
        <v>163426.41</v>
      </c>
      <c r="J255" s="24" t="s">
        <v>205</v>
      </c>
      <c r="K255" s="11" t="str">
        <f>K163</f>
        <v xml:space="preserve">Расход цсп,ацл,осб-3 на плоскую кровлю на 1 слой - 1.05 (+5%) </v>
      </c>
    </row>
    <row r="256" spans="1:12" ht="15" outlineLevel="1" x14ac:dyDescent="0.2">
      <c r="A256" s="1">
        <v>289</v>
      </c>
      <c r="B256" s="1">
        <v>213</v>
      </c>
      <c r="C256" s="24" t="s">
        <v>188</v>
      </c>
      <c r="D256" s="1" t="s">
        <v>8</v>
      </c>
      <c r="E256" s="1">
        <v>179.16</v>
      </c>
      <c r="F256" s="58">
        <f>F164</f>
        <v>1.1499999999999999</v>
      </c>
      <c r="G256" s="17">
        <f t="shared" si="25"/>
        <v>206.03399999999999</v>
      </c>
      <c r="H256" s="17">
        <f>H164</f>
        <v>655</v>
      </c>
      <c r="I256" s="17">
        <f t="shared" si="26"/>
        <v>134952.26999999999</v>
      </c>
      <c r="J256" s="24" t="s">
        <v>148</v>
      </c>
      <c r="K256" s="11" t="str">
        <f>K164</f>
        <v>исходя из мет.указаний</v>
      </c>
      <c r="L256" s="11" t="str">
        <f>L213</f>
        <v>https://nav.tn.ru/knowledge-base/servisy-tekhnonikol/proektirovanie/raschetnye-koeffitsienty-materialov-tekhnonikol-dlya-ploskostnykh-elementov-/</v>
      </c>
    </row>
    <row r="257" spans="1:11" ht="45" outlineLevel="1" x14ac:dyDescent="0.2">
      <c r="A257" s="110">
        <v>290</v>
      </c>
      <c r="B257" s="110">
        <v>214</v>
      </c>
      <c r="C257" s="111" t="s">
        <v>206</v>
      </c>
      <c r="D257" s="110" t="s">
        <v>6</v>
      </c>
      <c r="E257" s="110">
        <v>2607</v>
      </c>
      <c r="F257" s="112"/>
      <c r="G257" s="113"/>
      <c r="H257" s="113">
        <f>SUM(I258:I259)/E257</f>
        <v>5.7140046029919445</v>
      </c>
      <c r="I257" s="113">
        <f>E257*H257</f>
        <v>14896.41</v>
      </c>
      <c r="J257" s="114" t="s">
        <v>349</v>
      </c>
    </row>
    <row r="258" spans="1:11" ht="30" outlineLevel="1" x14ac:dyDescent="0.2">
      <c r="A258" s="107"/>
      <c r="B258" s="107"/>
      <c r="C258" s="108" t="s">
        <v>345</v>
      </c>
      <c r="D258" s="107" t="s">
        <v>6</v>
      </c>
      <c r="E258" s="107">
        <v>2607</v>
      </c>
      <c r="F258" s="61">
        <v>1</v>
      </c>
      <c r="G258" s="92">
        <f t="shared" ref="G258:G259" si="27">E258*F258</f>
        <v>2607</v>
      </c>
      <c r="H258" s="92">
        <v>3.83</v>
      </c>
      <c r="I258" s="92">
        <f t="shared" ref="I258:I259" si="28">G258*H258</f>
        <v>9984.81</v>
      </c>
      <c r="J258" s="106"/>
    </row>
    <row r="259" spans="1:11" ht="15" outlineLevel="1" x14ac:dyDescent="0.2">
      <c r="A259" s="107"/>
      <c r="B259" s="107"/>
      <c r="C259" s="108" t="s">
        <v>346</v>
      </c>
      <c r="D259" s="109" t="s">
        <v>6</v>
      </c>
      <c r="E259" s="109">
        <v>40.93</v>
      </c>
      <c r="F259" s="61">
        <v>1</v>
      </c>
      <c r="G259" s="92">
        <f t="shared" si="27"/>
        <v>40.93</v>
      </c>
      <c r="H259" s="92">
        <v>120</v>
      </c>
      <c r="I259" s="92">
        <f t="shared" si="28"/>
        <v>4911.6000000000004</v>
      </c>
      <c r="J259" s="106"/>
    </row>
    <row r="260" spans="1:11" ht="15" outlineLevel="1" x14ac:dyDescent="0.2">
      <c r="A260" s="83">
        <v>291</v>
      </c>
      <c r="B260" s="84"/>
      <c r="C260" s="45" t="s">
        <v>150</v>
      </c>
      <c r="D260" s="81"/>
      <c r="E260" s="82"/>
      <c r="F260" s="85"/>
      <c r="G260" s="85"/>
      <c r="H260" s="85"/>
      <c r="I260" s="85"/>
      <c r="J260" s="86"/>
    </row>
    <row r="261" spans="1:11" ht="45" outlineLevel="1" x14ac:dyDescent="0.2">
      <c r="A261" s="1">
        <v>291</v>
      </c>
      <c r="B261" s="1">
        <v>215</v>
      </c>
      <c r="C261" s="23" t="s">
        <v>151</v>
      </c>
      <c r="D261" s="1" t="s">
        <v>6</v>
      </c>
      <c r="E261" s="1">
        <v>4</v>
      </c>
      <c r="F261" s="16">
        <v>1</v>
      </c>
      <c r="G261" s="17">
        <f t="shared" si="25"/>
        <v>4</v>
      </c>
      <c r="H261" s="17">
        <v>92384</v>
      </c>
      <c r="I261" s="17">
        <f t="shared" si="26"/>
        <v>369536</v>
      </c>
      <c r="J261" s="24" t="s">
        <v>207</v>
      </c>
      <c r="K261" s="91" t="s">
        <v>344</v>
      </c>
    </row>
    <row r="262" spans="1:11" ht="15" outlineLevel="1" x14ac:dyDescent="0.2">
      <c r="A262" s="83">
        <v>292</v>
      </c>
      <c r="B262" s="84"/>
      <c r="C262" s="45" t="s">
        <v>153</v>
      </c>
      <c r="D262" s="81"/>
      <c r="E262" s="82"/>
      <c r="F262" s="85"/>
      <c r="G262" s="85"/>
      <c r="H262" s="85"/>
      <c r="I262" s="85"/>
      <c r="J262" s="86"/>
    </row>
    <row r="263" spans="1:11" ht="135" outlineLevel="1" x14ac:dyDescent="0.2">
      <c r="A263" s="1">
        <v>292</v>
      </c>
      <c r="B263" s="1">
        <v>216</v>
      </c>
      <c r="C263" s="23" t="s">
        <v>154</v>
      </c>
      <c r="D263" s="1" t="s">
        <v>8</v>
      </c>
      <c r="E263" s="1">
        <v>666.62</v>
      </c>
      <c r="F263" s="16">
        <v>1</v>
      </c>
      <c r="G263" s="17">
        <f t="shared" si="25"/>
        <v>666.62</v>
      </c>
      <c r="H263" s="17">
        <v>16787.75</v>
      </c>
      <c r="I263" s="17">
        <f t="shared" si="26"/>
        <v>11191049.904999999</v>
      </c>
      <c r="J263" s="31" t="s">
        <v>208</v>
      </c>
    </row>
    <row r="264" spans="1:11" ht="30" outlineLevel="1" x14ac:dyDescent="0.2">
      <c r="A264" s="1">
        <v>293</v>
      </c>
      <c r="B264" s="1">
        <v>217</v>
      </c>
      <c r="C264" s="24" t="s">
        <v>156</v>
      </c>
      <c r="D264" s="1" t="s">
        <v>157</v>
      </c>
      <c r="E264" s="1">
        <v>160</v>
      </c>
      <c r="F264" s="16"/>
      <c r="G264" s="17">
        <f t="shared" si="25"/>
        <v>0</v>
      </c>
      <c r="H264" s="62"/>
      <c r="I264" s="17">
        <f t="shared" si="26"/>
        <v>0</v>
      </c>
      <c r="J264" s="24" t="s">
        <v>158</v>
      </c>
    </row>
    <row r="265" spans="1:11" ht="30" outlineLevel="1" x14ac:dyDescent="0.2">
      <c r="A265" s="83">
        <v>294</v>
      </c>
      <c r="B265" s="84"/>
      <c r="C265" s="45" t="s">
        <v>160</v>
      </c>
      <c r="D265" s="81"/>
      <c r="E265" s="82"/>
      <c r="F265" s="85"/>
      <c r="G265" s="85"/>
      <c r="H265" s="85"/>
      <c r="I265" s="85"/>
      <c r="J265" s="86"/>
    </row>
    <row r="266" spans="1:11" ht="15" outlineLevel="1" x14ac:dyDescent="0.2">
      <c r="A266" s="1">
        <v>294</v>
      </c>
      <c r="B266" s="1">
        <v>218</v>
      </c>
      <c r="C266" s="23" t="s">
        <v>209</v>
      </c>
      <c r="D266" s="1" t="s">
        <v>7</v>
      </c>
      <c r="E266" s="1">
        <v>4907.24</v>
      </c>
      <c r="F266" s="16">
        <f>F174</f>
        <v>1</v>
      </c>
      <c r="G266" s="17">
        <f t="shared" si="25"/>
        <v>4907.24</v>
      </c>
      <c r="H266" s="92">
        <f>H174</f>
        <v>274.29000000000002</v>
      </c>
      <c r="I266" s="17">
        <f t="shared" si="26"/>
        <v>1346006.8596000001</v>
      </c>
      <c r="J266" s="24" t="s">
        <v>162</v>
      </c>
    </row>
    <row r="267" spans="1:11" ht="15" outlineLevel="1" x14ac:dyDescent="0.2">
      <c r="A267" s="83">
        <v>295</v>
      </c>
      <c r="B267" s="84"/>
      <c r="C267" s="45" t="s">
        <v>210</v>
      </c>
      <c r="D267" s="81"/>
      <c r="E267" s="82"/>
      <c r="F267" s="85"/>
      <c r="G267" s="85"/>
      <c r="H267" s="85"/>
      <c r="I267" s="85"/>
      <c r="J267" s="86"/>
    </row>
    <row r="268" spans="1:11" ht="60" outlineLevel="1" x14ac:dyDescent="0.2">
      <c r="A268" s="1">
        <v>295</v>
      </c>
      <c r="B268" s="1">
        <v>219</v>
      </c>
      <c r="C268" s="23" t="s">
        <v>164</v>
      </c>
      <c r="D268" s="1" t="s">
        <v>12</v>
      </c>
      <c r="E268" s="1">
        <v>5.4118000000000004</v>
      </c>
      <c r="F268" s="16">
        <f>F39</f>
        <v>1</v>
      </c>
      <c r="G268" s="17">
        <f t="shared" si="25"/>
        <v>5.4118000000000004</v>
      </c>
      <c r="H268" s="17">
        <f>H176</f>
        <v>146666.67000000001</v>
      </c>
      <c r="I268" s="17">
        <f t="shared" si="26"/>
        <v>793730.68470600015</v>
      </c>
      <c r="J268" s="24" t="s">
        <v>211</v>
      </c>
    </row>
    <row r="269" spans="1:11" ht="15" outlineLevel="1" x14ac:dyDescent="0.2">
      <c r="A269" s="83">
        <v>296</v>
      </c>
      <c r="B269" s="84"/>
      <c r="C269" s="45" t="s">
        <v>166</v>
      </c>
      <c r="D269" s="81"/>
      <c r="E269" s="82"/>
      <c r="F269" s="85"/>
      <c r="G269" s="85"/>
      <c r="H269" s="85"/>
      <c r="I269" s="85"/>
      <c r="J269" s="86"/>
    </row>
    <row r="270" spans="1:11" ht="30" outlineLevel="1" x14ac:dyDescent="0.2">
      <c r="A270" s="1">
        <v>296</v>
      </c>
      <c r="B270" s="1">
        <v>220</v>
      </c>
      <c r="C270" s="23" t="s">
        <v>167</v>
      </c>
      <c r="D270" s="1" t="s">
        <v>8</v>
      </c>
      <c r="E270" s="1">
        <v>741.71</v>
      </c>
      <c r="F270" s="16">
        <v>1</v>
      </c>
      <c r="G270" s="17">
        <f t="shared" si="25"/>
        <v>741.71</v>
      </c>
      <c r="H270" s="17">
        <f>H178</f>
        <v>54.33</v>
      </c>
      <c r="I270" s="17">
        <f t="shared" si="26"/>
        <v>40297.104299999999</v>
      </c>
      <c r="J270" s="24" t="s">
        <v>168</v>
      </c>
    </row>
    <row r="271" spans="1:11" ht="15" outlineLevel="1" x14ac:dyDescent="0.2">
      <c r="A271" s="83">
        <v>297</v>
      </c>
      <c r="B271" s="87"/>
      <c r="C271" s="45" t="s">
        <v>169</v>
      </c>
      <c r="D271" s="88"/>
      <c r="E271" s="89"/>
      <c r="F271" s="85"/>
      <c r="G271" s="85"/>
      <c r="H271" s="85"/>
      <c r="I271" s="85"/>
      <c r="J271" s="90"/>
    </row>
    <row r="272" spans="1:11" ht="135" outlineLevel="1" x14ac:dyDescent="0.2">
      <c r="A272" s="1">
        <v>297</v>
      </c>
      <c r="B272" s="1">
        <v>221</v>
      </c>
      <c r="C272" s="23" t="s">
        <v>170</v>
      </c>
      <c r="D272" s="1" t="s">
        <v>7</v>
      </c>
      <c r="E272" s="1">
        <v>288</v>
      </c>
      <c r="F272" s="16">
        <v>1</v>
      </c>
      <c r="G272" s="17">
        <f t="shared" si="25"/>
        <v>288</v>
      </c>
      <c r="H272" s="17">
        <f>H180</f>
        <v>1174.9000000000001</v>
      </c>
      <c r="I272" s="17">
        <f t="shared" si="26"/>
        <v>338371.2</v>
      </c>
      <c r="J272" s="31" t="s">
        <v>212</v>
      </c>
      <c r="K272" s="11" t="str">
        <f>K180</f>
        <v>наша расценка за комплект</v>
      </c>
    </row>
    <row r="273" spans="1:11" ht="15" outlineLevel="1" x14ac:dyDescent="0.2">
      <c r="A273" s="1">
        <v>298</v>
      </c>
      <c r="B273" s="1">
        <v>222</v>
      </c>
      <c r="C273" s="23" t="s">
        <v>172</v>
      </c>
      <c r="D273" s="1" t="s">
        <v>6</v>
      </c>
      <c r="E273" s="1">
        <v>24</v>
      </c>
      <c r="F273" s="16">
        <v>1</v>
      </c>
      <c r="G273" s="17">
        <f t="shared" ref="G273:G318" si="29">E273*F273</f>
        <v>24</v>
      </c>
      <c r="H273" s="17">
        <f>H69</f>
        <v>8130</v>
      </c>
      <c r="I273" s="17">
        <f t="shared" ref="I273:I318" si="30">G273*H273</f>
        <v>195120</v>
      </c>
      <c r="J273" s="24" t="s">
        <v>173</v>
      </c>
    </row>
    <row r="274" spans="1:11" ht="75" outlineLevel="1" x14ac:dyDescent="0.2">
      <c r="A274" s="1">
        <v>299</v>
      </c>
      <c r="B274" s="1">
        <v>223</v>
      </c>
      <c r="C274" s="23" t="s">
        <v>174</v>
      </c>
      <c r="D274" s="1" t="s">
        <v>7</v>
      </c>
      <c r="E274" s="1">
        <v>96</v>
      </c>
      <c r="F274" s="16">
        <v>1</v>
      </c>
      <c r="G274" s="17">
        <f t="shared" si="29"/>
        <v>96</v>
      </c>
      <c r="H274" s="17">
        <f>H186</f>
        <v>898.02</v>
      </c>
      <c r="I274" s="17">
        <f t="shared" si="30"/>
        <v>86209.919999999998</v>
      </c>
      <c r="J274" s="106" t="s">
        <v>213</v>
      </c>
      <c r="K274" s="11" t="str">
        <f>K186</f>
        <v>наша расценка за комплект</v>
      </c>
    </row>
    <row r="275" spans="1:11" ht="30" outlineLevel="1" x14ac:dyDescent="0.2">
      <c r="A275" s="1">
        <v>300</v>
      </c>
      <c r="B275" s="1">
        <v>224</v>
      </c>
      <c r="C275" s="24" t="s">
        <v>176</v>
      </c>
      <c r="D275" s="1" t="s">
        <v>6</v>
      </c>
      <c r="E275" s="1">
        <v>24</v>
      </c>
      <c r="F275" s="16">
        <v>1</v>
      </c>
      <c r="G275" s="17">
        <f t="shared" si="29"/>
        <v>24</v>
      </c>
      <c r="H275" s="17">
        <f>H189</f>
        <v>540</v>
      </c>
      <c r="I275" s="17">
        <f t="shared" si="30"/>
        <v>12960</v>
      </c>
      <c r="J275" s="24" t="s">
        <v>177</v>
      </c>
      <c r="K275" s="39"/>
    </row>
    <row r="276" spans="1:11" ht="15" outlineLevel="1" x14ac:dyDescent="0.2">
      <c r="A276" s="3">
        <v>301</v>
      </c>
      <c r="B276" s="18"/>
      <c r="C276" s="19" t="s">
        <v>214</v>
      </c>
      <c r="D276" s="20"/>
      <c r="E276" s="21"/>
      <c r="F276" s="16"/>
      <c r="G276" s="17">
        <f t="shared" si="29"/>
        <v>0</v>
      </c>
      <c r="H276" s="17"/>
      <c r="I276" s="17">
        <f t="shared" si="30"/>
        <v>0</v>
      </c>
      <c r="J276" s="22"/>
    </row>
    <row r="277" spans="1:11" ht="15" outlineLevel="1" x14ac:dyDescent="0.2">
      <c r="A277" s="83">
        <v>302</v>
      </c>
      <c r="B277" s="84"/>
      <c r="C277" s="45" t="s">
        <v>9</v>
      </c>
      <c r="D277" s="81"/>
      <c r="E277" s="82"/>
      <c r="F277" s="85"/>
      <c r="G277" s="85"/>
      <c r="H277" s="85"/>
      <c r="I277" s="85"/>
      <c r="J277" s="86"/>
    </row>
    <row r="278" spans="1:11" ht="15" outlineLevel="1" x14ac:dyDescent="0.2">
      <c r="A278" s="1">
        <v>301</v>
      </c>
      <c r="B278" s="1">
        <v>225</v>
      </c>
      <c r="C278" s="24" t="s">
        <v>129</v>
      </c>
      <c r="D278" s="1" t="s">
        <v>8</v>
      </c>
      <c r="E278" s="1">
        <v>1329.44</v>
      </c>
      <c r="F278" s="16"/>
      <c r="G278" s="17">
        <f t="shared" si="29"/>
        <v>0</v>
      </c>
      <c r="H278" s="17"/>
      <c r="I278" s="17">
        <f t="shared" si="30"/>
        <v>0</v>
      </c>
      <c r="J278" s="24"/>
    </row>
    <row r="279" spans="1:11" ht="15" outlineLevel="1" x14ac:dyDescent="0.2">
      <c r="A279" s="1">
        <v>302</v>
      </c>
      <c r="B279" s="1">
        <v>226</v>
      </c>
      <c r="C279" s="24" t="s">
        <v>130</v>
      </c>
      <c r="D279" s="1" t="s">
        <v>12</v>
      </c>
      <c r="E279" s="1">
        <v>5.9280400000000002</v>
      </c>
      <c r="F279" s="16"/>
      <c r="G279" s="17">
        <f t="shared" si="29"/>
        <v>0</v>
      </c>
      <c r="H279" s="17"/>
      <c r="I279" s="17">
        <f t="shared" si="30"/>
        <v>0</v>
      </c>
      <c r="J279" s="24" t="s">
        <v>215</v>
      </c>
    </row>
    <row r="280" spans="1:11" ht="15" outlineLevel="1" x14ac:dyDescent="0.2">
      <c r="A280" s="1">
        <v>303</v>
      </c>
      <c r="B280" s="1">
        <v>227</v>
      </c>
      <c r="C280" s="24" t="s">
        <v>16</v>
      </c>
      <c r="D280" s="1" t="s">
        <v>12</v>
      </c>
      <c r="E280" s="1">
        <v>0.57201000000000002</v>
      </c>
      <c r="F280" s="16"/>
      <c r="G280" s="17">
        <f t="shared" si="29"/>
        <v>0</v>
      </c>
      <c r="H280" s="17"/>
      <c r="I280" s="17">
        <f t="shared" si="30"/>
        <v>0</v>
      </c>
      <c r="J280" s="24" t="s">
        <v>216</v>
      </c>
    </row>
    <row r="281" spans="1:11" ht="15" outlineLevel="1" x14ac:dyDescent="0.2">
      <c r="A281" s="83">
        <v>304</v>
      </c>
      <c r="B281" s="84"/>
      <c r="C281" s="45" t="s">
        <v>10</v>
      </c>
      <c r="D281" s="81"/>
      <c r="E281" s="82"/>
      <c r="F281" s="85"/>
      <c r="G281" s="85"/>
      <c r="H281" s="85"/>
      <c r="I281" s="85"/>
      <c r="J281" s="86"/>
    </row>
    <row r="282" spans="1:11" ht="90" outlineLevel="1" x14ac:dyDescent="0.2">
      <c r="A282" s="1">
        <v>304</v>
      </c>
      <c r="B282" s="1">
        <v>228</v>
      </c>
      <c r="C282" s="23" t="s">
        <v>132</v>
      </c>
      <c r="D282" s="1" t="s">
        <v>12</v>
      </c>
      <c r="E282" s="1">
        <v>34.655279999999998</v>
      </c>
      <c r="F282" s="16">
        <v>1</v>
      </c>
      <c r="G282" s="17">
        <f t="shared" si="29"/>
        <v>34.655279999999998</v>
      </c>
      <c r="H282" s="17">
        <f>H148</f>
        <v>51666.67</v>
      </c>
      <c r="I282" s="17">
        <f t="shared" si="30"/>
        <v>1790522.9155175998</v>
      </c>
      <c r="J282" s="24" t="s">
        <v>217</v>
      </c>
    </row>
    <row r="283" spans="1:11" ht="105" outlineLevel="1" x14ac:dyDescent="0.2">
      <c r="A283" s="1">
        <v>305</v>
      </c>
      <c r="B283" s="1">
        <v>229</v>
      </c>
      <c r="C283" s="104" t="s">
        <v>133</v>
      </c>
      <c r="D283" s="1" t="s">
        <v>6</v>
      </c>
      <c r="E283" s="1">
        <v>592</v>
      </c>
      <c r="F283" s="16"/>
      <c r="G283" s="17">
        <f t="shared" si="29"/>
        <v>0</v>
      </c>
      <c r="H283" s="17">
        <f>SUM(I284:I285)/E283</f>
        <v>256.67</v>
      </c>
      <c r="I283" s="17">
        <f>E283*H283</f>
        <v>151948.64000000001</v>
      </c>
      <c r="J283" s="24" t="s">
        <v>218</v>
      </c>
      <c r="K283" s="39"/>
    </row>
    <row r="284" spans="1:11" ht="30" outlineLevel="1" x14ac:dyDescent="0.2">
      <c r="A284" s="1"/>
      <c r="B284" s="1"/>
      <c r="C284" s="32" t="s">
        <v>317</v>
      </c>
      <c r="D284" s="1" t="s">
        <v>6</v>
      </c>
      <c r="E284" s="44">
        <v>592</v>
      </c>
      <c r="F284" s="16">
        <v>1</v>
      </c>
      <c r="G284" s="17">
        <f t="shared" si="29"/>
        <v>592</v>
      </c>
      <c r="H284" s="92">
        <v>256.67</v>
      </c>
      <c r="I284" s="17">
        <f t="shared" si="30"/>
        <v>151948.64000000001</v>
      </c>
      <c r="J284" s="24"/>
      <c r="K284" s="39" t="s">
        <v>319</v>
      </c>
    </row>
    <row r="285" spans="1:11" ht="60" outlineLevel="1" x14ac:dyDescent="0.2">
      <c r="A285" s="1"/>
      <c r="B285" s="1"/>
      <c r="C285" s="32" t="s">
        <v>338</v>
      </c>
      <c r="D285" s="1" t="s">
        <v>6</v>
      </c>
      <c r="E285" s="44">
        <v>592</v>
      </c>
      <c r="F285" s="16">
        <v>1</v>
      </c>
      <c r="G285" s="17">
        <f t="shared" si="29"/>
        <v>592</v>
      </c>
      <c r="H285" s="62"/>
      <c r="I285" s="17">
        <f t="shared" si="30"/>
        <v>0</v>
      </c>
      <c r="J285" s="24"/>
      <c r="K285" s="39" t="s">
        <v>320</v>
      </c>
    </row>
    <row r="286" spans="1:11" ht="30" outlineLevel="1" x14ac:dyDescent="0.2">
      <c r="A286" s="1">
        <v>306</v>
      </c>
      <c r="B286" s="1">
        <v>230</v>
      </c>
      <c r="C286" s="23" t="s">
        <v>182</v>
      </c>
      <c r="D286" s="1" t="s">
        <v>8</v>
      </c>
      <c r="E286" s="1">
        <v>0.49</v>
      </c>
      <c r="F286" s="16">
        <f>F200</f>
        <v>1.03</v>
      </c>
      <c r="G286" s="17">
        <f t="shared" si="29"/>
        <v>0.50470000000000004</v>
      </c>
      <c r="H286" s="17">
        <f>H200</f>
        <v>7315</v>
      </c>
      <c r="I286" s="17">
        <f t="shared" si="30"/>
        <v>3691.8805000000002</v>
      </c>
      <c r="J286" s="24" t="s">
        <v>219</v>
      </c>
    </row>
    <row r="287" spans="1:11" ht="15" outlineLevel="1" x14ac:dyDescent="0.2">
      <c r="A287" s="83">
        <v>307</v>
      </c>
      <c r="B287" s="84"/>
      <c r="C287" s="45" t="s">
        <v>135</v>
      </c>
      <c r="D287" s="81"/>
      <c r="E287" s="82"/>
      <c r="F287" s="85"/>
      <c r="G287" s="85"/>
      <c r="H287" s="85"/>
      <c r="I287" s="85"/>
      <c r="J287" s="86"/>
    </row>
    <row r="288" spans="1:11" ht="75" outlineLevel="1" x14ac:dyDescent="0.2">
      <c r="A288" s="1">
        <v>307</v>
      </c>
      <c r="B288" s="1">
        <v>231</v>
      </c>
      <c r="C288" s="23" t="s">
        <v>136</v>
      </c>
      <c r="D288" s="1" t="s">
        <v>8</v>
      </c>
      <c r="E288" s="1">
        <v>907.8</v>
      </c>
      <c r="F288" s="16">
        <f>F153</f>
        <v>1</v>
      </c>
      <c r="G288" s="17">
        <f t="shared" si="29"/>
        <v>907.8</v>
      </c>
      <c r="H288" s="17">
        <f>H153</f>
        <v>2471.77</v>
      </c>
      <c r="I288" s="17">
        <f t="shared" si="30"/>
        <v>2243872.8059999999</v>
      </c>
      <c r="J288" s="24" t="s">
        <v>137</v>
      </c>
      <c r="K288" s="11" t="str">
        <f>K153</f>
        <v xml:space="preserve">??? По проекту идут уже готовыми изделиями, поэтому Красх=1
</v>
      </c>
    </row>
    <row r="289" spans="1:12" ht="15" outlineLevel="1" x14ac:dyDescent="0.2">
      <c r="A289" s="1">
        <v>308</v>
      </c>
      <c r="B289" s="1">
        <v>232</v>
      </c>
      <c r="C289" s="24" t="s">
        <v>138</v>
      </c>
      <c r="D289" s="1" t="s">
        <v>14</v>
      </c>
      <c r="E289" s="1">
        <v>253.6</v>
      </c>
      <c r="F289" s="16"/>
      <c r="G289" s="17">
        <f t="shared" si="29"/>
        <v>0</v>
      </c>
      <c r="H289" s="17"/>
      <c r="I289" s="17">
        <f t="shared" si="30"/>
        <v>0</v>
      </c>
      <c r="J289" s="24" t="s">
        <v>220</v>
      </c>
    </row>
    <row r="290" spans="1:12" ht="15" outlineLevel="1" x14ac:dyDescent="0.2">
      <c r="A290" s="83">
        <v>309</v>
      </c>
      <c r="B290" s="84"/>
      <c r="C290" s="45" t="s">
        <v>140</v>
      </c>
      <c r="D290" s="81"/>
      <c r="E290" s="82"/>
      <c r="F290" s="85"/>
      <c r="G290" s="85"/>
      <c r="H290" s="85"/>
      <c r="I290" s="85"/>
      <c r="J290" s="86"/>
    </row>
    <row r="291" spans="1:12" ht="30" outlineLevel="1" x14ac:dyDescent="0.2">
      <c r="A291" s="1">
        <v>309</v>
      </c>
      <c r="B291" s="1">
        <v>233</v>
      </c>
      <c r="C291" s="38" t="s">
        <v>18</v>
      </c>
      <c r="D291" s="1" t="s">
        <v>8</v>
      </c>
      <c r="E291" s="1">
        <v>1790.5</v>
      </c>
      <c r="F291" s="16">
        <f>F5</f>
        <v>1</v>
      </c>
      <c r="G291" s="17">
        <f t="shared" si="29"/>
        <v>1790.5</v>
      </c>
      <c r="H291" s="17">
        <f>H5</f>
        <v>103.33</v>
      </c>
      <c r="I291" s="17">
        <f t="shared" si="30"/>
        <v>185012.36499999999</v>
      </c>
      <c r="J291" s="24" t="s">
        <v>221</v>
      </c>
    </row>
    <row r="292" spans="1:12" ht="30" outlineLevel="1" x14ac:dyDescent="0.2">
      <c r="A292" s="1">
        <v>310</v>
      </c>
      <c r="B292" s="1">
        <v>234</v>
      </c>
      <c r="C292" s="23" t="s">
        <v>20</v>
      </c>
      <c r="D292" s="1" t="s">
        <v>8</v>
      </c>
      <c r="E292" s="1">
        <v>1798</v>
      </c>
      <c r="F292" s="16">
        <f>F6</f>
        <v>1</v>
      </c>
      <c r="G292" s="17">
        <f t="shared" si="29"/>
        <v>1798</v>
      </c>
      <c r="H292" s="17">
        <f>H6</f>
        <v>37.701999999999998</v>
      </c>
      <c r="I292" s="17">
        <f t="shared" si="30"/>
        <v>67788.195999999996</v>
      </c>
      <c r="J292" s="24" t="s">
        <v>21</v>
      </c>
    </row>
    <row r="293" spans="1:12" ht="15" outlineLevel="1" x14ac:dyDescent="0.2">
      <c r="A293" s="1">
        <v>311</v>
      </c>
      <c r="B293" s="1">
        <v>235</v>
      </c>
      <c r="C293" s="23" t="s">
        <v>22</v>
      </c>
      <c r="D293" s="1" t="s">
        <v>8</v>
      </c>
      <c r="E293" s="1">
        <v>1833.33</v>
      </c>
      <c r="F293" s="16">
        <f>F7</f>
        <v>1.1499999999999999</v>
      </c>
      <c r="G293" s="17">
        <f t="shared" si="29"/>
        <v>2108.3294999999998</v>
      </c>
      <c r="H293" s="17">
        <f>H7</f>
        <v>254.7</v>
      </c>
      <c r="I293" s="17">
        <f t="shared" si="30"/>
        <v>536991.52364999999</v>
      </c>
      <c r="J293" s="24" t="s">
        <v>23</v>
      </c>
    </row>
    <row r="294" spans="1:12" ht="30" outlineLevel="1" x14ac:dyDescent="0.2">
      <c r="A294" s="1">
        <v>312</v>
      </c>
      <c r="B294" s="1">
        <v>236</v>
      </c>
      <c r="C294" s="23" t="s">
        <v>24</v>
      </c>
      <c r="D294" s="1" t="s">
        <v>8</v>
      </c>
      <c r="E294" s="1">
        <v>1798</v>
      </c>
      <c r="F294" s="16">
        <f>F159</f>
        <v>1.03</v>
      </c>
      <c r="G294" s="17">
        <f t="shared" si="29"/>
        <v>1851.94</v>
      </c>
      <c r="H294" s="17">
        <f>H159</f>
        <v>813.33</v>
      </c>
      <c r="I294" s="17">
        <f t="shared" si="30"/>
        <v>1506238.3602000002</v>
      </c>
      <c r="J294" s="24" t="s">
        <v>222</v>
      </c>
      <c r="K294" s="11" t="str">
        <f>K159</f>
        <v>цены на 120 мм нет, взято как 110мм</v>
      </c>
    </row>
    <row r="295" spans="1:12" ht="30" outlineLevel="1" x14ac:dyDescent="0.2">
      <c r="A295" s="1">
        <v>313</v>
      </c>
      <c r="B295" s="1">
        <v>237</v>
      </c>
      <c r="C295" s="23" t="s">
        <v>26</v>
      </c>
      <c r="D295" s="1" t="s">
        <v>8</v>
      </c>
      <c r="E295" s="1">
        <v>1849.2</v>
      </c>
      <c r="F295" s="16">
        <f>F9</f>
        <v>1.03</v>
      </c>
      <c r="G295" s="17">
        <f t="shared" si="29"/>
        <v>1904.6760000000002</v>
      </c>
      <c r="H295" s="17">
        <f>H9</f>
        <v>533.42999999999995</v>
      </c>
      <c r="I295" s="17">
        <f t="shared" si="30"/>
        <v>1016011.31868</v>
      </c>
      <c r="J295" s="24" t="s">
        <v>223</v>
      </c>
      <c r="K295" s="11" t="s">
        <v>242</v>
      </c>
    </row>
    <row r="296" spans="1:12" ht="30" outlineLevel="1" x14ac:dyDescent="0.2">
      <c r="A296" s="1">
        <v>314</v>
      </c>
      <c r="B296" s="1">
        <v>238</v>
      </c>
      <c r="C296" s="38" t="s">
        <v>28</v>
      </c>
      <c r="D296" s="41" t="s">
        <v>8</v>
      </c>
      <c r="E296" s="41">
        <v>1856</v>
      </c>
      <c r="F296" s="16">
        <f>F10</f>
        <v>1.1499999999999999</v>
      </c>
      <c r="G296" s="17">
        <f t="shared" si="29"/>
        <v>2134.3999999999996</v>
      </c>
      <c r="H296" s="17">
        <f>H10</f>
        <v>228.81</v>
      </c>
      <c r="I296" s="17">
        <f t="shared" si="30"/>
        <v>488372.0639999999</v>
      </c>
      <c r="J296" s="46" t="s">
        <v>29</v>
      </c>
    </row>
    <row r="297" spans="1:12" ht="30" outlineLevel="1" x14ac:dyDescent="0.2">
      <c r="A297" s="1">
        <v>315</v>
      </c>
      <c r="B297" s="1">
        <v>239</v>
      </c>
      <c r="C297" s="38" t="s">
        <v>30</v>
      </c>
      <c r="D297" s="41" t="s">
        <v>8</v>
      </c>
      <c r="E297" s="41">
        <v>1891.84</v>
      </c>
      <c r="F297" s="16">
        <f>F161</f>
        <v>1.1499999999999999</v>
      </c>
      <c r="G297" s="17">
        <f t="shared" si="29"/>
        <v>2175.6159999999995</v>
      </c>
      <c r="H297" s="17">
        <f>H161</f>
        <v>376.31</v>
      </c>
      <c r="I297" s="17">
        <f t="shared" si="30"/>
        <v>818706.05695999984</v>
      </c>
      <c r="J297" s="46" t="s">
        <v>31</v>
      </c>
    </row>
    <row r="298" spans="1:12" ht="45" outlineLevel="1" x14ac:dyDescent="0.2">
      <c r="A298" s="1">
        <v>316</v>
      </c>
      <c r="B298" s="1">
        <v>240</v>
      </c>
      <c r="C298" s="23" t="s">
        <v>224</v>
      </c>
      <c r="D298" s="1" t="s">
        <v>8</v>
      </c>
      <c r="E298" s="1">
        <v>272.60000000000002</v>
      </c>
      <c r="F298" s="16">
        <f>F163</f>
        <v>1.05</v>
      </c>
      <c r="G298" s="17">
        <f t="shared" si="29"/>
        <v>286.23</v>
      </c>
      <c r="H298" s="17">
        <f>H163</f>
        <v>1140</v>
      </c>
      <c r="I298" s="17">
        <f t="shared" si="30"/>
        <v>326302.2</v>
      </c>
      <c r="J298" s="24" t="s">
        <v>225</v>
      </c>
      <c r="K298" s="11" t="str">
        <f>K163</f>
        <v xml:space="preserve">Расход цсп,ацл,осб-3 на плоскую кровлю на 1 слой - 1.05 (+5%) </v>
      </c>
    </row>
    <row r="299" spans="1:12" ht="15" outlineLevel="1" x14ac:dyDescent="0.2">
      <c r="A299" s="1">
        <v>317</v>
      </c>
      <c r="B299" s="1">
        <v>241</v>
      </c>
      <c r="C299" s="24" t="s">
        <v>188</v>
      </c>
      <c r="D299" s="1" t="s">
        <v>8</v>
      </c>
      <c r="E299" s="1">
        <v>308.5</v>
      </c>
      <c r="F299" s="58">
        <f>F164</f>
        <v>1.1499999999999999</v>
      </c>
      <c r="G299" s="17">
        <f t="shared" si="29"/>
        <v>354.77499999999998</v>
      </c>
      <c r="H299" s="17">
        <f>H164</f>
        <v>655</v>
      </c>
      <c r="I299" s="17">
        <f t="shared" si="30"/>
        <v>232377.62499999997</v>
      </c>
      <c r="J299" s="24" t="s">
        <v>148</v>
      </c>
      <c r="K299" s="11" t="str">
        <f>K164</f>
        <v>исходя из мет.указаний</v>
      </c>
      <c r="L299" s="11" t="str">
        <f>L213</f>
        <v>https://nav.tn.ru/knowledge-base/servisy-tekhnonikol/proektirovanie/raschetnye-koeffitsienty-materialov-tekhnonikol-dlya-ploskostnykh-elementov-/</v>
      </c>
    </row>
    <row r="300" spans="1:12" ht="45" outlineLevel="1" x14ac:dyDescent="0.2">
      <c r="A300" s="110">
        <v>318</v>
      </c>
      <c r="B300" s="110">
        <v>242</v>
      </c>
      <c r="C300" s="111" t="s">
        <v>206</v>
      </c>
      <c r="D300" s="110" t="s">
        <v>6</v>
      </c>
      <c r="E300" s="110">
        <v>5046</v>
      </c>
      <c r="F300" s="112"/>
      <c r="G300" s="113"/>
      <c r="H300" s="113">
        <f>SUM(I301:I302)/E300</f>
        <v>4.8447443519619506</v>
      </c>
      <c r="I300" s="113">
        <f>E300*H300</f>
        <v>24446.58</v>
      </c>
      <c r="J300" s="114" t="s">
        <v>350</v>
      </c>
    </row>
    <row r="301" spans="1:12" ht="30" outlineLevel="1" x14ac:dyDescent="0.2">
      <c r="A301" s="107"/>
      <c r="B301" s="107"/>
      <c r="C301" s="108" t="s">
        <v>347</v>
      </c>
      <c r="D301" s="107" t="s">
        <v>6</v>
      </c>
      <c r="E301" s="107">
        <v>5046</v>
      </c>
      <c r="F301" s="61">
        <v>1</v>
      </c>
      <c r="G301" s="92">
        <f t="shared" si="29"/>
        <v>5046</v>
      </c>
      <c r="H301" s="92">
        <v>3.83</v>
      </c>
      <c r="I301" s="92">
        <f t="shared" si="30"/>
        <v>19326.18</v>
      </c>
      <c r="J301" s="106"/>
    </row>
    <row r="302" spans="1:12" ht="15" outlineLevel="1" x14ac:dyDescent="0.2">
      <c r="A302" s="107"/>
      <c r="B302" s="107"/>
      <c r="C302" s="108" t="s">
        <v>348</v>
      </c>
      <c r="D302" s="109" t="s">
        <v>6</v>
      </c>
      <c r="E302" s="109">
        <v>42.67</v>
      </c>
      <c r="F302" s="61">
        <v>1</v>
      </c>
      <c r="G302" s="92">
        <f t="shared" si="29"/>
        <v>42.67</v>
      </c>
      <c r="H302" s="92">
        <v>120</v>
      </c>
      <c r="I302" s="92">
        <f t="shared" si="30"/>
        <v>5120.4000000000005</v>
      </c>
      <c r="J302" s="106"/>
    </row>
    <row r="303" spans="1:12" ht="15" outlineLevel="1" x14ac:dyDescent="0.2">
      <c r="A303" s="83">
        <v>319</v>
      </c>
      <c r="B303" s="84"/>
      <c r="C303" s="45" t="s">
        <v>150</v>
      </c>
      <c r="D303" s="81"/>
      <c r="E303" s="82"/>
      <c r="F303" s="85"/>
      <c r="G303" s="85"/>
      <c r="H303" s="85"/>
      <c r="I303" s="85"/>
      <c r="J303" s="86"/>
    </row>
    <row r="304" spans="1:12" ht="45" outlineLevel="1" x14ac:dyDescent="0.2">
      <c r="A304" s="1">
        <v>319</v>
      </c>
      <c r="B304" s="1">
        <v>243</v>
      </c>
      <c r="C304" s="23" t="s">
        <v>151</v>
      </c>
      <c r="D304" s="1" t="s">
        <v>6</v>
      </c>
      <c r="E304" s="1">
        <v>8</v>
      </c>
      <c r="F304" s="16">
        <v>1</v>
      </c>
      <c r="G304" s="17">
        <f t="shared" si="29"/>
        <v>8</v>
      </c>
      <c r="H304" s="17">
        <v>92384</v>
      </c>
      <c r="I304" s="17">
        <f t="shared" si="30"/>
        <v>739072</v>
      </c>
      <c r="J304" s="24" t="s">
        <v>226</v>
      </c>
      <c r="K304" s="91" t="s">
        <v>344</v>
      </c>
    </row>
    <row r="305" spans="1:11" ht="15" outlineLevel="1" x14ac:dyDescent="0.2">
      <c r="A305" s="83">
        <v>320</v>
      </c>
      <c r="B305" s="84"/>
      <c r="C305" s="45" t="s">
        <v>153</v>
      </c>
      <c r="D305" s="81"/>
      <c r="E305" s="82"/>
      <c r="F305" s="85"/>
      <c r="G305" s="85"/>
      <c r="H305" s="85"/>
      <c r="I305" s="85"/>
      <c r="J305" s="86"/>
    </row>
    <row r="306" spans="1:11" ht="195" outlineLevel="1" x14ac:dyDescent="0.2">
      <c r="A306" s="1">
        <v>320</v>
      </c>
      <c r="B306" s="1">
        <v>244</v>
      </c>
      <c r="C306" s="23" t="s">
        <v>154</v>
      </c>
      <c r="D306" s="1" t="s">
        <v>8</v>
      </c>
      <c r="E306" s="1">
        <v>1056</v>
      </c>
      <c r="F306" s="16">
        <v>1</v>
      </c>
      <c r="G306" s="17">
        <f t="shared" si="29"/>
        <v>1056</v>
      </c>
      <c r="H306" s="17">
        <f>H263</f>
        <v>16787.75</v>
      </c>
      <c r="I306" s="17">
        <f t="shared" si="30"/>
        <v>17727864</v>
      </c>
      <c r="J306" s="31" t="s">
        <v>227</v>
      </c>
    </row>
    <row r="307" spans="1:11" ht="30" outlineLevel="1" x14ac:dyDescent="0.2">
      <c r="A307" s="1">
        <v>321</v>
      </c>
      <c r="B307" s="1">
        <v>245</v>
      </c>
      <c r="C307" s="24" t="s">
        <v>156</v>
      </c>
      <c r="D307" s="1" t="s">
        <v>157</v>
      </c>
      <c r="E307" s="1">
        <v>320</v>
      </c>
      <c r="F307" s="16"/>
      <c r="G307" s="17">
        <f t="shared" si="29"/>
        <v>0</v>
      </c>
      <c r="H307" s="62"/>
      <c r="I307" s="17">
        <f t="shared" si="30"/>
        <v>0</v>
      </c>
      <c r="J307" s="24" t="s">
        <v>158</v>
      </c>
    </row>
    <row r="308" spans="1:11" ht="30" outlineLevel="1" x14ac:dyDescent="0.2">
      <c r="A308" s="83">
        <v>322</v>
      </c>
      <c r="B308" s="84"/>
      <c r="C308" s="45" t="s">
        <v>160</v>
      </c>
      <c r="D308" s="81"/>
      <c r="E308" s="82"/>
      <c r="F308" s="85"/>
      <c r="G308" s="85"/>
      <c r="H308" s="85"/>
      <c r="I308" s="85"/>
      <c r="J308" s="86"/>
    </row>
    <row r="309" spans="1:11" ht="15" outlineLevel="1" x14ac:dyDescent="0.2">
      <c r="A309" s="1">
        <v>322</v>
      </c>
      <c r="B309" s="1">
        <v>246</v>
      </c>
      <c r="C309" s="23" t="s">
        <v>209</v>
      </c>
      <c r="D309" s="1" t="s">
        <v>7</v>
      </c>
      <c r="E309" s="1">
        <v>2647.8</v>
      </c>
      <c r="F309" s="16">
        <f>F174</f>
        <v>1</v>
      </c>
      <c r="G309" s="17">
        <f t="shared" si="29"/>
        <v>2647.8</v>
      </c>
      <c r="H309" s="92">
        <f>H174</f>
        <v>274.29000000000002</v>
      </c>
      <c r="I309" s="17">
        <f t="shared" si="30"/>
        <v>726265.06200000015</v>
      </c>
      <c r="J309" s="24" t="s">
        <v>162</v>
      </c>
    </row>
    <row r="310" spans="1:11" ht="15" outlineLevel="1" x14ac:dyDescent="0.2">
      <c r="A310" s="83">
        <v>323</v>
      </c>
      <c r="B310" s="84"/>
      <c r="C310" s="45" t="s">
        <v>228</v>
      </c>
      <c r="D310" s="81"/>
      <c r="E310" s="82"/>
      <c r="F310" s="85"/>
      <c r="G310" s="85"/>
      <c r="H310" s="85"/>
      <c r="I310" s="85"/>
      <c r="J310" s="86"/>
    </row>
    <row r="311" spans="1:11" ht="60" outlineLevel="1" x14ac:dyDescent="0.2">
      <c r="A311" s="1">
        <v>323</v>
      </c>
      <c r="B311" s="1">
        <v>247</v>
      </c>
      <c r="C311" s="23" t="s">
        <v>164</v>
      </c>
      <c r="D311" s="1" t="s">
        <v>12</v>
      </c>
      <c r="E311" s="1">
        <v>9.8767999999999994</v>
      </c>
      <c r="F311" s="16">
        <v>1</v>
      </c>
      <c r="G311" s="17">
        <f t="shared" si="29"/>
        <v>9.8767999999999994</v>
      </c>
      <c r="H311" s="17">
        <f>H176</f>
        <v>146666.67000000001</v>
      </c>
      <c r="I311" s="17">
        <f t="shared" si="30"/>
        <v>1448597.366256</v>
      </c>
      <c r="J311" s="24" t="s">
        <v>229</v>
      </c>
    </row>
    <row r="312" spans="1:11" ht="15" outlineLevel="1" x14ac:dyDescent="0.2">
      <c r="A312" s="83">
        <v>324</v>
      </c>
      <c r="B312" s="84"/>
      <c r="C312" s="45" t="s">
        <v>166</v>
      </c>
      <c r="D312" s="81"/>
      <c r="E312" s="82"/>
      <c r="F312" s="85"/>
      <c r="G312" s="85"/>
      <c r="H312" s="85"/>
      <c r="I312" s="85"/>
      <c r="J312" s="86"/>
    </row>
    <row r="313" spans="1:11" ht="30" outlineLevel="1" x14ac:dyDescent="0.2">
      <c r="A313" s="1">
        <v>324</v>
      </c>
      <c r="B313" s="1">
        <v>248</v>
      </c>
      <c r="C313" s="23" t="s">
        <v>167</v>
      </c>
      <c r="D313" s="1" t="s">
        <v>8</v>
      </c>
      <c r="E313" s="1">
        <v>1420.06</v>
      </c>
      <c r="F313" s="16">
        <f>F39</f>
        <v>1</v>
      </c>
      <c r="G313" s="17">
        <f t="shared" si="29"/>
        <v>1420.06</v>
      </c>
      <c r="H313" s="17">
        <f>H178</f>
        <v>54.33</v>
      </c>
      <c r="I313" s="17">
        <f t="shared" si="30"/>
        <v>77151.859799999991</v>
      </c>
      <c r="J313" s="24" t="s">
        <v>230</v>
      </c>
    </row>
    <row r="314" spans="1:11" ht="15" outlineLevel="1" x14ac:dyDescent="0.2">
      <c r="A314" s="83">
        <v>325</v>
      </c>
      <c r="B314" s="84"/>
      <c r="C314" s="45" t="s">
        <v>169</v>
      </c>
      <c r="D314" s="81"/>
      <c r="E314" s="82"/>
      <c r="F314" s="85"/>
      <c r="G314" s="85"/>
      <c r="H314" s="85"/>
      <c r="I314" s="85"/>
      <c r="J314" s="86"/>
    </row>
    <row r="315" spans="1:11" ht="135" outlineLevel="1" x14ac:dyDescent="0.2">
      <c r="A315" s="1">
        <v>325</v>
      </c>
      <c r="B315" s="1">
        <v>249</v>
      </c>
      <c r="C315" s="23" t="s">
        <v>170</v>
      </c>
      <c r="D315" s="1" t="s">
        <v>7</v>
      </c>
      <c r="E315" s="1">
        <v>576</v>
      </c>
      <c r="F315" s="16">
        <v>1</v>
      </c>
      <c r="G315" s="17">
        <f t="shared" si="29"/>
        <v>576</v>
      </c>
      <c r="H315" s="17">
        <f>H180</f>
        <v>1174.9000000000001</v>
      </c>
      <c r="I315" s="17">
        <f t="shared" si="30"/>
        <v>676742.4</v>
      </c>
      <c r="J315" s="31" t="s">
        <v>231</v>
      </c>
      <c r="K315" s="11" t="str">
        <f>K180</f>
        <v>наша расценка за комплект</v>
      </c>
    </row>
    <row r="316" spans="1:11" ht="15" outlineLevel="1" x14ac:dyDescent="0.2">
      <c r="A316" s="1">
        <v>326</v>
      </c>
      <c r="B316" s="1">
        <v>250</v>
      </c>
      <c r="C316" s="23" t="s">
        <v>172</v>
      </c>
      <c r="D316" s="1" t="s">
        <v>6</v>
      </c>
      <c r="E316" s="1">
        <v>24</v>
      </c>
      <c r="F316" s="16">
        <v>1</v>
      </c>
      <c r="G316" s="17">
        <f t="shared" si="29"/>
        <v>24</v>
      </c>
      <c r="H316" s="17">
        <f>H69</f>
        <v>8130</v>
      </c>
      <c r="I316" s="17">
        <f t="shared" si="30"/>
        <v>195120</v>
      </c>
      <c r="J316" s="24" t="s">
        <v>173</v>
      </c>
    </row>
    <row r="317" spans="1:11" ht="105" outlineLevel="1" x14ac:dyDescent="0.2">
      <c r="A317" s="1">
        <v>327</v>
      </c>
      <c r="B317" s="1">
        <v>251</v>
      </c>
      <c r="C317" s="23" t="s">
        <v>174</v>
      </c>
      <c r="D317" s="1" t="s">
        <v>7</v>
      </c>
      <c r="E317" s="1">
        <v>84</v>
      </c>
      <c r="F317" s="16">
        <v>1</v>
      </c>
      <c r="G317" s="17">
        <f t="shared" si="29"/>
        <v>84</v>
      </c>
      <c r="H317" s="17">
        <f>H186</f>
        <v>898.02</v>
      </c>
      <c r="I317" s="17">
        <f t="shared" si="30"/>
        <v>75433.679999999993</v>
      </c>
      <c r="J317" s="76" t="s">
        <v>232</v>
      </c>
      <c r="K317" s="11" t="str">
        <f>K186</f>
        <v>наша расценка за комплект</v>
      </c>
    </row>
    <row r="318" spans="1:11" ht="30" outlineLevel="1" x14ac:dyDescent="0.2">
      <c r="A318" s="1">
        <v>328</v>
      </c>
      <c r="B318" s="1">
        <v>251</v>
      </c>
      <c r="C318" s="24" t="s">
        <v>176</v>
      </c>
      <c r="D318" s="1" t="s">
        <v>6</v>
      </c>
      <c r="E318" s="1">
        <v>24</v>
      </c>
      <c r="F318" s="16">
        <v>1</v>
      </c>
      <c r="G318" s="17">
        <f t="shared" si="29"/>
        <v>24</v>
      </c>
      <c r="H318" s="17">
        <f>H189</f>
        <v>540</v>
      </c>
      <c r="I318" s="17">
        <f t="shared" si="30"/>
        <v>12960</v>
      </c>
      <c r="J318" s="24" t="s">
        <v>177</v>
      </c>
      <c r="K318" s="39"/>
    </row>
    <row r="319" spans="1:11" ht="12.75" x14ac:dyDescent="0.2">
      <c r="C319" s="52"/>
      <c r="E319" s="53"/>
      <c r="J319" s="52"/>
    </row>
    <row r="320" spans="1:11" ht="12.75" x14ac:dyDescent="0.2">
      <c r="C320" s="52"/>
      <c r="E320" s="53"/>
      <c r="J320" s="52"/>
    </row>
    <row r="321" spans="3:10" ht="12.75" x14ac:dyDescent="0.2">
      <c r="C321" s="52"/>
      <c r="E321" s="53"/>
      <c r="J321" s="52"/>
    </row>
    <row r="322" spans="3:10" ht="12.75" x14ac:dyDescent="0.2">
      <c r="C322" s="52"/>
      <c r="E322" s="53"/>
      <c r="J322" s="52"/>
    </row>
    <row r="323" spans="3:10" ht="12.75" x14ac:dyDescent="0.2">
      <c r="C323" s="52"/>
      <c r="E323" s="53"/>
      <c r="J323" s="52"/>
    </row>
    <row r="324" spans="3:10" ht="12.75" x14ac:dyDescent="0.2">
      <c r="C324" s="52"/>
      <c r="E324" s="53"/>
      <c r="J324" s="52"/>
    </row>
    <row r="325" spans="3:10" ht="12.75" x14ac:dyDescent="0.2">
      <c r="C325" s="52"/>
      <c r="E325" s="53"/>
      <c r="J325" s="52"/>
    </row>
    <row r="326" spans="3:10" ht="12.75" x14ac:dyDescent="0.2">
      <c r="C326" s="52"/>
      <c r="E326" s="53"/>
      <c r="J326" s="52"/>
    </row>
    <row r="327" spans="3:10" ht="12.75" x14ac:dyDescent="0.2">
      <c r="C327" s="52"/>
      <c r="E327" s="53"/>
      <c r="J327" s="52"/>
    </row>
    <row r="328" spans="3:10" ht="12.75" x14ac:dyDescent="0.2">
      <c r="C328" s="52"/>
      <c r="E328" s="53"/>
      <c r="J328" s="52"/>
    </row>
    <row r="329" spans="3:10" ht="12.75" x14ac:dyDescent="0.2">
      <c r="C329" s="52"/>
      <c r="E329" s="53"/>
      <c r="J329" s="52"/>
    </row>
    <row r="330" spans="3:10" ht="12.75" x14ac:dyDescent="0.2">
      <c r="C330" s="52"/>
      <c r="E330" s="53"/>
      <c r="J330" s="52"/>
    </row>
    <row r="331" spans="3:10" ht="12.75" x14ac:dyDescent="0.2">
      <c r="C331" s="52"/>
      <c r="E331" s="53"/>
      <c r="J331" s="52"/>
    </row>
    <row r="332" spans="3:10" ht="12.75" x14ac:dyDescent="0.2">
      <c r="C332" s="52"/>
      <c r="E332" s="53"/>
      <c r="J332" s="52"/>
    </row>
    <row r="333" spans="3:10" ht="12.75" x14ac:dyDescent="0.2">
      <c r="C333" s="52"/>
      <c r="E333" s="53"/>
      <c r="J333" s="52"/>
    </row>
    <row r="334" spans="3:10" ht="12.75" x14ac:dyDescent="0.2">
      <c r="C334" s="52"/>
      <c r="E334" s="53"/>
      <c r="J334" s="52"/>
    </row>
    <row r="335" spans="3:10" ht="12.75" x14ac:dyDescent="0.2">
      <c r="C335" s="52"/>
      <c r="E335" s="53"/>
      <c r="J335" s="52"/>
    </row>
    <row r="336" spans="3:10" ht="12.75" x14ac:dyDescent="0.2">
      <c r="C336" s="52"/>
      <c r="E336" s="53"/>
      <c r="J336" s="52"/>
    </row>
    <row r="337" spans="3:10" ht="12.75" x14ac:dyDescent="0.2">
      <c r="C337" s="52"/>
      <c r="E337" s="53"/>
      <c r="J337" s="52"/>
    </row>
    <row r="338" spans="3:10" ht="12.75" x14ac:dyDescent="0.2">
      <c r="C338" s="52"/>
      <c r="E338" s="53"/>
      <c r="J338" s="52"/>
    </row>
    <row r="339" spans="3:10" ht="12.75" x14ac:dyDescent="0.2">
      <c r="C339" s="52"/>
      <c r="E339" s="53"/>
      <c r="J339" s="52"/>
    </row>
    <row r="340" spans="3:10" ht="12.75" x14ac:dyDescent="0.2">
      <c r="C340" s="52"/>
      <c r="E340" s="53"/>
      <c r="J340" s="52"/>
    </row>
    <row r="341" spans="3:10" ht="12.75" x14ac:dyDescent="0.2">
      <c r="C341" s="52"/>
      <c r="E341" s="53"/>
      <c r="J341" s="52"/>
    </row>
    <row r="342" spans="3:10" ht="12.75" x14ac:dyDescent="0.2">
      <c r="C342" s="52"/>
      <c r="E342" s="53"/>
      <c r="J342" s="52"/>
    </row>
    <row r="343" spans="3:10" ht="12.75" x14ac:dyDescent="0.2">
      <c r="C343" s="52"/>
      <c r="E343" s="53"/>
      <c r="J343" s="52"/>
    </row>
    <row r="344" spans="3:10" ht="12.75" x14ac:dyDescent="0.2">
      <c r="C344" s="52"/>
      <c r="E344" s="53"/>
      <c r="J344" s="52"/>
    </row>
    <row r="345" spans="3:10" ht="12.75" x14ac:dyDescent="0.2">
      <c r="C345" s="52"/>
      <c r="E345" s="53"/>
      <c r="J345" s="52"/>
    </row>
    <row r="346" spans="3:10" ht="12.75" x14ac:dyDescent="0.2">
      <c r="C346" s="52"/>
      <c r="E346" s="53"/>
      <c r="J346" s="52"/>
    </row>
    <row r="347" spans="3:10" ht="12.75" x14ac:dyDescent="0.2">
      <c r="C347" s="52"/>
      <c r="E347" s="53"/>
      <c r="J347" s="52"/>
    </row>
    <row r="348" spans="3:10" ht="12.75" x14ac:dyDescent="0.2">
      <c r="C348" s="52"/>
      <c r="E348" s="53"/>
      <c r="J348" s="52"/>
    </row>
    <row r="349" spans="3:10" ht="12.75" x14ac:dyDescent="0.2">
      <c r="C349" s="52"/>
      <c r="E349" s="53"/>
      <c r="J349" s="52"/>
    </row>
    <row r="350" spans="3:10" ht="12.75" x14ac:dyDescent="0.2">
      <c r="C350" s="52"/>
      <c r="E350" s="53"/>
      <c r="J350" s="52"/>
    </row>
    <row r="351" spans="3:10" ht="12.75" x14ac:dyDescent="0.2">
      <c r="C351" s="52"/>
      <c r="E351" s="53"/>
      <c r="J351" s="52"/>
    </row>
    <row r="352" spans="3:10" ht="12.75" x14ac:dyDescent="0.2">
      <c r="C352" s="52"/>
      <c r="E352" s="53"/>
      <c r="J352" s="52"/>
    </row>
    <row r="353" spans="3:10" ht="12.75" x14ac:dyDescent="0.2">
      <c r="C353" s="52"/>
      <c r="E353" s="53"/>
      <c r="J353" s="52"/>
    </row>
    <row r="354" spans="3:10" ht="12.75" x14ac:dyDescent="0.2">
      <c r="C354" s="52"/>
      <c r="E354" s="53"/>
      <c r="J354" s="52"/>
    </row>
    <row r="355" spans="3:10" ht="12.75" x14ac:dyDescent="0.2">
      <c r="C355" s="52"/>
      <c r="E355" s="53"/>
      <c r="J355" s="52"/>
    </row>
    <row r="356" spans="3:10" ht="12.75" x14ac:dyDescent="0.2">
      <c r="C356" s="52"/>
      <c r="E356" s="53"/>
      <c r="J356" s="52"/>
    </row>
    <row r="357" spans="3:10" ht="12.75" x14ac:dyDescent="0.2">
      <c r="C357" s="52"/>
      <c r="E357" s="53"/>
      <c r="J357" s="52"/>
    </row>
    <row r="358" spans="3:10" ht="12.75" x14ac:dyDescent="0.2">
      <c r="C358" s="52"/>
      <c r="E358" s="53"/>
      <c r="J358" s="52"/>
    </row>
    <row r="359" spans="3:10" ht="12.75" x14ac:dyDescent="0.2">
      <c r="C359" s="52"/>
      <c r="E359" s="53"/>
      <c r="J359" s="52"/>
    </row>
    <row r="360" spans="3:10" ht="12.75" x14ac:dyDescent="0.2">
      <c r="C360" s="52"/>
      <c r="E360" s="53"/>
      <c r="J360" s="52"/>
    </row>
    <row r="361" spans="3:10" ht="12.75" x14ac:dyDescent="0.2">
      <c r="C361" s="52"/>
      <c r="E361" s="53"/>
      <c r="J361" s="52"/>
    </row>
    <row r="362" spans="3:10" ht="12.75" x14ac:dyDescent="0.2">
      <c r="C362" s="52"/>
      <c r="E362" s="53"/>
      <c r="J362" s="52"/>
    </row>
    <row r="363" spans="3:10" ht="12.75" x14ac:dyDescent="0.2">
      <c r="C363" s="52"/>
      <c r="E363" s="53"/>
      <c r="J363" s="52"/>
    </row>
    <row r="364" spans="3:10" ht="12.75" x14ac:dyDescent="0.2">
      <c r="C364" s="52"/>
      <c r="E364" s="53"/>
      <c r="J364" s="52"/>
    </row>
    <row r="365" spans="3:10" ht="12.75" x14ac:dyDescent="0.2">
      <c r="C365" s="52"/>
      <c r="E365" s="53"/>
      <c r="J365" s="52"/>
    </row>
    <row r="366" spans="3:10" ht="12.75" x14ac:dyDescent="0.2">
      <c r="C366" s="52"/>
      <c r="E366" s="53"/>
      <c r="J366" s="52"/>
    </row>
    <row r="367" spans="3:10" ht="12.75" x14ac:dyDescent="0.2">
      <c r="C367" s="52"/>
      <c r="E367" s="53"/>
      <c r="J367" s="52"/>
    </row>
    <row r="368" spans="3:10" ht="12.75" x14ac:dyDescent="0.2">
      <c r="C368" s="52"/>
      <c r="E368" s="53"/>
      <c r="J368" s="52"/>
    </row>
    <row r="369" spans="3:10" ht="12.75" x14ac:dyDescent="0.2">
      <c r="C369" s="52"/>
      <c r="E369" s="53"/>
      <c r="J369" s="52"/>
    </row>
    <row r="370" spans="3:10" ht="12.75" x14ac:dyDescent="0.2">
      <c r="C370" s="52"/>
      <c r="E370" s="53"/>
      <c r="J370" s="52"/>
    </row>
    <row r="371" spans="3:10" ht="12.75" x14ac:dyDescent="0.2">
      <c r="C371" s="52"/>
      <c r="E371" s="53"/>
      <c r="J371" s="52"/>
    </row>
    <row r="372" spans="3:10" ht="12.75" x14ac:dyDescent="0.2">
      <c r="C372" s="52"/>
      <c r="E372" s="53"/>
      <c r="J372" s="52"/>
    </row>
    <row r="373" spans="3:10" ht="12.75" x14ac:dyDescent="0.2">
      <c r="C373" s="52"/>
      <c r="E373" s="53"/>
      <c r="J373" s="52"/>
    </row>
    <row r="374" spans="3:10" ht="12.75" x14ac:dyDescent="0.2">
      <c r="C374" s="52"/>
      <c r="E374" s="53"/>
      <c r="J374" s="52"/>
    </row>
    <row r="375" spans="3:10" ht="12.75" x14ac:dyDescent="0.2">
      <c r="C375" s="52"/>
      <c r="E375" s="53"/>
      <c r="J375" s="52"/>
    </row>
    <row r="376" spans="3:10" ht="12.75" x14ac:dyDescent="0.2">
      <c r="C376" s="52"/>
      <c r="E376" s="53"/>
      <c r="J376" s="52"/>
    </row>
    <row r="377" spans="3:10" ht="12.75" x14ac:dyDescent="0.2">
      <c r="C377" s="52"/>
      <c r="E377" s="53"/>
      <c r="J377" s="52"/>
    </row>
    <row r="378" spans="3:10" ht="12.75" x14ac:dyDescent="0.2">
      <c r="C378" s="52"/>
      <c r="E378" s="53"/>
      <c r="J378" s="52"/>
    </row>
    <row r="379" spans="3:10" ht="12.75" x14ac:dyDescent="0.2">
      <c r="C379" s="52"/>
      <c r="E379" s="53"/>
      <c r="J379" s="52"/>
    </row>
    <row r="380" spans="3:10" ht="12.75" x14ac:dyDescent="0.2">
      <c r="C380" s="52"/>
      <c r="E380" s="53"/>
      <c r="J380" s="52"/>
    </row>
    <row r="381" spans="3:10" ht="12.75" x14ac:dyDescent="0.2">
      <c r="C381" s="52"/>
      <c r="E381" s="53"/>
      <c r="J381" s="52"/>
    </row>
    <row r="382" spans="3:10" ht="12.75" x14ac:dyDescent="0.2">
      <c r="C382" s="52"/>
      <c r="E382" s="53"/>
      <c r="J382" s="52"/>
    </row>
    <row r="383" spans="3:10" ht="12.75" x14ac:dyDescent="0.2">
      <c r="C383" s="52"/>
      <c r="E383" s="53"/>
      <c r="J383" s="52"/>
    </row>
    <row r="384" spans="3:10" ht="12.75" x14ac:dyDescent="0.2">
      <c r="C384" s="52"/>
      <c r="E384" s="53"/>
      <c r="J384" s="52"/>
    </row>
    <row r="385" spans="3:10" ht="12.75" x14ac:dyDescent="0.2">
      <c r="C385" s="52"/>
      <c r="E385" s="53"/>
      <c r="J385" s="52"/>
    </row>
    <row r="386" spans="3:10" ht="12.75" x14ac:dyDescent="0.2">
      <c r="C386" s="52"/>
      <c r="E386" s="53"/>
      <c r="J386" s="52"/>
    </row>
    <row r="387" spans="3:10" ht="12.75" x14ac:dyDescent="0.2">
      <c r="C387" s="52"/>
      <c r="E387" s="53"/>
      <c r="J387" s="52"/>
    </row>
    <row r="388" spans="3:10" ht="12.75" x14ac:dyDescent="0.2">
      <c r="C388" s="52"/>
      <c r="E388" s="53"/>
      <c r="J388" s="52"/>
    </row>
    <row r="389" spans="3:10" ht="12.75" x14ac:dyDescent="0.2">
      <c r="C389" s="52"/>
      <c r="E389" s="53"/>
      <c r="J389" s="52"/>
    </row>
    <row r="390" spans="3:10" ht="12.75" x14ac:dyDescent="0.2">
      <c r="C390" s="52"/>
      <c r="E390" s="53"/>
      <c r="J390" s="52"/>
    </row>
    <row r="391" spans="3:10" ht="12.75" x14ac:dyDescent="0.2">
      <c r="C391" s="52"/>
      <c r="E391" s="53"/>
      <c r="J391" s="52"/>
    </row>
    <row r="392" spans="3:10" ht="12.75" x14ac:dyDescent="0.2">
      <c r="C392" s="52"/>
      <c r="E392" s="53"/>
      <c r="J392" s="52"/>
    </row>
    <row r="393" spans="3:10" ht="12.75" x14ac:dyDescent="0.2">
      <c r="C393" s="52"/>
      <c r="E393" s="53"/>
      <c r="J393" s="52"/>
    </row>
    <row r="394" spans="3:10" ht="12.75" x14ac:dyDescent="0.2">
      <c r="C394" s="52"/>
      <c r="E394" s="53"/>
      <c r="J394" s="52"/>
    </row>
    <row r="395" spans="3:10" ht="12.75" x14ac:dyDescent="0.2">
      <c r="C395" s="52"/>
      <c r="E395" s="53"/>
      <c r="J395" s="52"/>
    </row>
    <row r="396" spans="3:10" ht="12.75" x14ac:dyDescent="0.2">
      <c r="C396" s="52"/>
      <c r="E396" s="53"/>
      <c r="J396" s="52"/>
    </row>
    <row r="397" spans="3:10" ht="12.75" x14ac:dyDescent="0.2">
      <c r="C397" s="52"/>
      <c r="E397" s="53"/>
      <c r="J397" s="52"/>
    </row>
    <row r="398" spans="3:10" ht="12.75" x14ac:dyDescent="0.2">
      <c r="C398" s="52"/>
      <c r="E398" s="53"/>
      <c r="J398" s="52"/>
    </row>
    <row r="399" spans="3:10" ht="12.75" x14ac:dyDescent="0.2">
      <c r="C399" s="52"/>
      <c r="E399" s="53"/>
      <c r="J399" s="52"/>
    </row>
    <row r="400" spans="3:10" ht="12.75" x14ac:dyDescent="0.2">
      <c r="C400" s="52"/>
      <c r="E400" s="53"/>
      <c r="J400" s="52"/>
    </row>
    <row r="401" spans="3:10" ht="12.75" x14ac:dyDescent="0.2">
      <c r="C401" s="52"/>
      <c r="E401" s="53"/>
      <c r="J401" s="52"/>
    </row>
    <row r="402" spans="3:10" ht="12.75" x14ac:dyDescent="0.2">
      <c r="C402" s="52"/>
      <c r="E402" s="53"/>
      <c r="J402" s="52"/>
    </row>
    <row r="403" spans="3:10" ht="12.75" x14ac:dyDescent="0.2">
      <c r="C403" s="52"/>
      <c r="E403" s="53"/>
      <c r="J403" s="52"/>
    </row>
    <row r="404" spans="3:10" ht="12.75" x14ac:dyDescent="0.2">
      <c r="C404" s="52"/>
      <c r="E404" s="53"/>
      <c r="J404" s="52"/>
    </row>
    <row r="405" spans="3:10" ht="12.75" x14ac:dyDescent="0.2">
      <c r="C405" s="52"/>
      <c r="E405" s="53"/>
      <c r="J405" s="52"/>
    </row>
    <row r="406" spans="3:10" ht="12.75" x14ac:dyDescent="0.2">
      <c r="C406" s="52"/>
      <c r="E406" s="53"/>
      <c r="J406" s="52"/>
    </row>
    <row r="407" spans="3:10" ht="12.75" x14ac:dyDescent="0.2">
      <c r="C407" s="52"/>
      <c r="E407" s="53"/>
      <c r="J407" s="52"/>
    </row>
    <row r="408" spans="3:10" ht="12.75" x14ac:dyDescent="0.2">
      <c r="C408" s="52"/>
      <c r="E408" s="53"/>
      <c r="J408" s="52"/>
    </row>
    <row r="409" spans="3:10" ht="12.75" x14ac:dyDescent="0.2">
      <c r="C409" s="52"/>
      <c r="E409" s="53"/>
      <c r="J409" s="52"/>
    </row>
    <row r="410" spans="3:10" ht="12.75" x14ac:dyDescent="0.2">
      <c r="C410" s="52"/>
      <c r="E410" s="53"/>
      <c r="J410" s="52"/>
    </row>
    <row r="411" spans="3:10" ht="12.75" x14ac:dyDescent="0.2">
      <c r="C411" s="52"/>
      <c r="E411" s="53"/>
      <c r="J411" s="52"/>
    </row>
    <row r="412" spans="3:10" ht="12.75" x14ac:dyDescent="0.2">
      <c r="C412" s="52"/>
      <c r="E412" s="53"/>
      <c r="J412" s="52"/>
    </row>
    <row r="413" spans="3:10" ht="12.75" x14ac:dyDescent="0.2">
      <c r="C413" s="52"/>
      <c r="E413" s="53"/>
      <c r="J413" s="52"/>
    </row>
    <row r="414" spans="3:10" ht="12.75" x14ac:dyDescent="0.2">
      <c r="C414" s="52"/>
      <c r="E414" s="53"/>
      <c r="J414" s="52"/>
    </row>
    <row r="415" spans="3:10" ht="12.75" x14ac:dyDescent="0.2">
      <c r="C415" s="52"/>
      <c r="E415" s="53"/>
      <c r="J415" s="52"/>
    </row>
    <row r="416" spans="3:10" ht="12.75" x14ac:dyDescent="0.2">
      <c r="C416" s="52"/>
      <c r="E416" s="53"/>
      <c r="J416" s="52"/>
    </row>
    <row r="417" spans="3:10" ht="12.75" x14ac:dyDescent="0.2">
      <c r="C417" s="52"/>
      <c r="E417" s="53"/>
      <c r="J417" s="52"/>
    </row>
    <row r="418" spans="3:10" ht="12.75" x14ac:dyDescent="0.2">
      <c r="C418" s="52"/>
      <c r="E418" s="53"/>
      <c r="J418" s="52"/>
    </row>
    <row r="419" spans="3:10" ht="12.75" x14ac:dyDescent="0.2">
      <c r="C419" s="52"/>
      <c r="E419" s="53"/>
      <c r="J419" s="52"/>
    </row>
    <row r="420" spans="3:10" ht="12.75" x14ac:dyDescent="0.2">
      <c r="C420" s="52"/>
      <c r="E420" s="53"/>
      <c r="J420" s="52"/>
    </row>
    <row r="421" spans="3:10" ht="12.75" x14ac:dyDescent="0.2">
      <c r="C421" s="52"/>
      <c r="E421" s="53"/>
      <c r="J421" s="52"/>
    </row>
    <row r="422" spans="3:10" ht="12.75" x14ac:dyDescent="0.2">
      <c r="C422" s="52"/>
      <c r="E422" s="53"/>
      <c r="J422" s="52"/>
    </row>
    <row r="423" spans="3:10" ht="12.75" x14ac:dyDescent="0.2">
      <c r="C423" s="52"/>
      <c r="E423" s="53"/>
      <c r="J423" s="52"/>
    </row>
    <row r="424" spans="3:10" ht="12.75" x14ac:dyDescent="0.2">
      <c r="C424" s="52"/>
      <c r="E424" s="53"/>
      <c r="J424" s="52"/>
    </row>
    <row r="425" spans="3:10" ht="12.75" x14ac:dyDescent="0.2">
      <c r="C425" s="52"/>
      <c r="E425" s="53"/>
      <c r="J425" s="52"/>
    </row>
    <row r="426" spans="3:10" ht="12.75" x14ac:dyDescent="0.2">
      <c r="C426" s="52"/>
      <c r="E426" s="53"/>
      <c r="J426" s="52"/>
    </row>
    <row r="427" spans="3:10" ht="12.75" x14ac:dyDescent="0.2">
      <c r="C427" s="52"/>
      <c r="E427" s="53"/>
      <c r="J427" s="52"/>
    </row>
    <row r="428" spans="3:10" ht="12.75" x14ac:dyDescent="0.2">
      <c r="C428" s="52"/>
      <c r="E428" s="53"/>
      <c r="J428" s="52"/>
    </row>
    <row r="429" spans="3:10" ht="12.75" x14ac:dyDescent="0.2">
      <c r="C429" s="52"/>
      <c r="E429" s="53"/>
      <c r="J429" s="52"/>
    </row>
    <row r="430" spans="3:10" ht="12.75" x14ac:dyDescent="0.2">
      <c r="C430" s="52"/>
      <c r="E430" s="53"/>
      <c r="J430" s="52"/>
    </row>
    <row r="431" spans="3:10" ht="12.75" x14ac:dyDescent="0.2">
      <c r="C431" s="52"/>
      <c r="E431" s="53"/>
      <c r="J431" s="52"/>
    </row>
    <row r="432" spans="3:10" ht="12.75" x14ac:dyDescent="0.2">
      <c r="C432" s="52"/>
      <c r="E432" s="53"/>
      <c r="J432" s="52"/>
    </row>
    <row r="433" spans="3:10" ht="12.75" x14ac:dyDescent="0.2">
      <c r="C433" s="52"/>
      <c r="E433" s="53"/>
      <c r="J433" s="52"/>
    </row>
    <row r="434" spans="3:10" ht="12.75" x14ac:dyDescent="0.2">
      <c r="C434" s="52"/>
      <c r="E434" s="53"/>
      <c r="J434" s="52"/>
    </row>
    <row r="435" spans="3:10" ht="12.75" x14ac:dyDescent="0.2">
      <c r="C435" s="52"/>
      <c r="E435" s="53"/>
      <c r="J435" s="52"/>
    </row>
    <row r="436" spans="3:10" ht="12.75" x14ac:dyDescent="0.2">
      <c r="C436" s="52"/>
      <c r="E436" s="53"/>
      <c r="J436" s="52"/>
    </row>
    <row r="437" spans="3:10" ht="12.75" x14ac:dyDescent="0.2">
      <c r="C437" s="52"/>
      <c r="E437" s="53"/>
      <c r="J437" s="52"/>
    </row>
    <row r="438" spans="3:10" ht="12.75" x14ac:dyDescent="0.2">
      <c r="C438" s="52"/>
      <c r="E438" s="53"/>
      <c r="J438" s="52"/>
    </row>
    <row r="439" spans="3:10" ht="12.75" x14ac:dyDescent="0.2">
      <c r="C439" s="52"/>
      <c r="E439" s="53"/>
      <c r="J439" s="52"/>
    </row>
    <row r="440" spans="3:10" ht="12.75" x14ac:dyDescent="0.2">
      <c r="C440" s="52"/>
      <c r="E440" s="53"/>
      <c r="J440" s="52"/>
    </row>
    <row r="441" spans="3:10" ht="12.75" x14ac:dyDescent="0.2">
      <c r="C441" s="52"/>
      <c r="E441" s="53"/>
      <c r="J441" s="52"/>
    </row>
    <row r="442" spans="3:10" ht="12.75" x14ac:dyDescent="0.2">
      <c r="C442" s="52"/>
      <c r="E442" s="53"/>
      <c r="J442" s="52"/>
    </row>
    <row r="443" spans="3:10" ht="12.75" x14ac:dyDescent="0.2">
      <c r="C443" s="52"/>
      <c r="E443" s="53"/>
      <c r="J443" s="52"/>
    </row>
    <row r="444" spans="3:10" ht="12.75" x14ac:dyDescent="0.2">
      <c r="C444" s="52"/>
      <c r="E444" s="53"/>
      <c r="J444" s="52"/>
    </row>
    <row r="445" spans="3:10" ht="12.75" x14ac:dyDescent="0.2">
      <c r="C445" s="52"/>
      <c r="E445" s="53"/>
      <c r="J445" s="52"/>
    </row>
    <row r="446" spans="3:10" ht="12.75" x14ac:dyDescent="0.2">
      <c r="C446" s="52"/>
      <c r="E446" s="53"/>
      <c r="J446" s="52"/>
    </row>
    <row r="447" spans="3:10" ht="12.75" x14ac:dyDescent="0.2">
      <c r="C447" s="52"/>
      <c r="E447" s="53"/>
      <c r="J447" s="52"/>
    </row>
    <row r="448" spans="3:10" ht="12.75" x14ac:dyDescent="0.2">
      <c r="C448" s="52"/>
      <c r="E448" s="53"/>
      <c r="J448" s="52"/>
    </row>
    <row r="449" spans="3:10" ht="12.75" x14ac:dyDescent="0.2">
      <c r="C449" s="52"/>
      <c r="E449" s="53"/>
      <c r="J449" s="52"/>
    </row>
    <row r="450" spans="3:10" ht="12.75" x14ac:dyDescent="0.2">
      <c r="C450" s="52"/>
      <c r="E450" s="53"/>
      <c r="J450" s="52"/>
    </row>
    <row r="451" spans="3:10" ht="12.75" x14ac:dyDescent="0.2">
      <c r="C451" s="52"/>
      <c r="E451" s="53"/>
      <c r="J451" s="52"/>
    </row>
    <row r="452" spans="3:10" ht="12.75" x14ac:dyDescent="0.2">
      <c r="C452" s="52"/>
      <c r="E452" s="53"/>
      <c r="J452" s="52"/>
    </row>
    <row r="453" spans="3:10" ht="12.75" x14ac:dyDescent="0.2">
      <c r="C453" s="52"/>
      <c r="E453" s="53"/>
      <c r="J453" s="52"/>
    </row>
    <row r="454" spans="3:10" ht="12.75" x14ac:dyDescent="0.2">
      <c r="C454" s="52"/>
      <c r="E454" s="53"/>
      <c r="J454" s="52"/>
    </row>
    <row r="455" spans="3:10" ht="12.75" x14ac:dyDescent="0.2">
      <c r="C455" s="52"/>
      <c r="E455" s="53"/>
      <c r="J455" s="52"/>
    </row>
    <row r="456" spans="3:10" ht="12.75" x14ac:dyDescent="0.2">
      <c r="C456" s="52"/>
      <c r="E456" s="53"/>
      <c r="J456" s="52"/>
    </row>
    <row r="457" spans="3:10" ht="12.75" x14ac:dyDescent="0.2">
      <c r="C457" s="52"/>
      <c r="E457" s="53"/>
      <c r="J457" s="52"/>
    </row>
    <row r="458" spans="3:10" ht="12.75" x14ac:dyDescent="0.2">
      <c r="C458" s="52"/>
      <c r="E458" s="53"/>
      <c r="J458" s="52"/>
    </row>
    <row r="459" spans="3:10" ht="12.75" x14ac:dyDescent="0.2">
      <c r="C459" s="52"/>
      <c r="E459" s="53"/>
      <c r="J459" s="52"/>
    </row>
    <row r="460" spans="3:10" ht="12.75" x14ac:dyDescent="0.2">
      <c r="C460" s="52"/>
      <c r="E460" s="53"/>
      <c r="J460" s="52"/>
    </row>
    <row r="461" spans="3:10" ht="12.75" x14ac:dyDescent="0.2">
      <c r="C461" s="52"/>
      <c r="E461" s="53"/>
      <c r="J461" s="52"/>
    </row>
    <row r="462" spans="3:10" ht="12.75" x14ac:dyDescent="0.2">
      <c r="C462" s="52"/>
      <c r="E462" s="53"/>
      <c r="J462" s="52"/>
    </row>
    <row r="463" spans="3:10" ht="12.75" x14ac:dyDescent="0.2">
      <c r="C463" s="52"/>
      <c r="E463" s="53"/>
      <c r="J463" s="52"/>
    </row>
    <row r="464" spans="3:10" ht="12.75" x14ac:dyDescent="0.2">
      <c r="C464" s="52"/>
      <c r="E464" s="53"/>
      <c r="J464" s="52"/>
    </row>
    <row r="465" spans="3:10" ht="12.75" x14ac:dyDescent="0.2">
      <c r="C465" s="52"/>
      <c r="E465" s="53"/>
      <c r="J465" s="52"/>
    </row>
    <row r="466" spans="3:10" ht="12.75" x14ac:dyDescent="0.2">
      <c r="C466" s="52"/>
      <c r="E466" s="53"/>
      <c r="J466" s="52"/>
    </row>
    <row r="467" spans="3:10" ht="12.75" x14ac:dyDescent="0.2">
      <c r="C467" s="52"/>
      <c r="E467" s="53"/>
      <c r="J467" s="52"/>
    </row>
    <row r="468" spans="3:10" ht="12.75" x14ac:dyDescent="0.2">
      <c r="C468" s="52"/>
      <c r="E468" s="53"/>
      <c r="J468" s="52"/>
    </row>
    <row r="469" spans="3:10" ht="12.75" x14ac:dyDescent="0.2">
      <c r="C469" s="52"/>
      <c r="E469" s="53"/>
      <c r="J469" s="52"/>
    </row>
    <row r="470" spans="3:10" ht="12.75" x14ac:dyDescent="0.2">
      <c r="C470" s="52"/>
      <c r="E470" s="53"/>
      <c r="J470" s="52"/>
    </row>
    <row r="471" spans="3:10" ht="12.75" x14ac:dyDescent="0.2">
      <c r="C471" s="52"/>
      <c r="E471" s="53"/>
      <c r="J471" s="52"/>
    </row>
    <row r="472" spans="3:10" ht="12.75" x14ac:dyDescent="0.2">
      <c r="C472" s="52"/>
      <c r="E472" s="53"/>
      <c r="J472" s="52"/>
    </row>
    <row r="473" spans="3:10" ht="12.75" x14ac:dyDescent="0.2">
      <c r="C473" s="52"/>
      <c r="E473" s="53"/>
      <c r="J473" s="52"/>
    </row>
    <row r="474" spans="3:10" ht="12.75" x14ac:dyDescent="0.2">
      <c r="C474" s="52"/>
      <c r="E474" s="53"/>
      <c r="J474" s="52"/>
    </row>
    <row r="475" spans="3:10" ht="12.75" x14ac:dyDescent="0.2">
      <c r="C475" s="52"/>
      <c r="E475" s="53"/>
      <c r="J475" s="52"/>
    </row>
    <row r="476" spans="3:10" ht="12.75" x14ac:dyDescent="0.2">
      <c r="C476" s="52"/>
      <c r="E476" s="53"/>
      <c r="J476" s="52"/>
    </row>
    <row r="477" spans="3:10" ht="12.75" x14ac:dyDescent="0.2">
      <c r="C477" s="52"/>
      <c r="E477" s="53"/>
      <c r="J477" s="52"/>
    </row>
    <row r="478" spans="3:10" ht="12.75" x14ac:dyDescent="0.2">
      <c r="C478" s="52"/>
      <c r="E478" s="53"/>
      <c r="J478" s="52"/>
    </row>
    <row r="479" spans="3:10" ht="12.75" x14ac:dyDescent="0.2">
      <c r="C479" s="52"/>
      <c r="E479" s="53"/>
      <c r="J479" s="52"/>
    </row>
    <row r="480" spans="3:10" ht="12.75" x14ac:dyDescent="0.2">
      <c r="C480" s="52"/>
      <c r="E480" s="53"/>
      <c r="J480" s="52"/>
    </row>
    <row r="481" spans="3:10" ht="12.75" x14ac:dyDescent="0.2">
      <c r="C481" s="52"/>
      <c r="E481" s="53"/>
      <c r="J481" s="52"/>
    </row>
    <row r="482" spans="3:10" ht="12.75" x14ac:dyDescent="0.2">
      <c r="C482" s="52"/>
      <c r="E482" s="53"/>
      <c r="J482" s="52"/>
    </row>
    <row r="483" spans="3:10" ht="12.75" x14ac:dyDescent="0.2">
      <c r="C483" s="52"/>
      <c r="E483" s="53"/>
      <c r="J483" s="52"/>
    </row>
    <row r="484" spans="3:10" ht="12.75" x14ac:dyDescent="0.2">
      <c r="C484" s="52"/>
      <c r="E484" s="53"/>
      <c r="J484" s="52"/>
    </row>
    <row r="485" spans="3:10" ht="12.75" x14ac:dyDescent="0.2">
      <c r="C485" s="52"/>
      <c r="E485" s="53"/>
      <c r="J485" s="52"/>
    </row>
    <row r="486" spans="3:10" ht="12.75" x14ac:dyDescent="0.2">
      <c r="C486" s="52"/>
      <c r="E486" s="53"/>
      <c r="J486" s="52"/>
    </row>
    <row r="487" spans="3:10" ht="12.75" x14ac:dyDescent="0.2">
      <c r="C487" s="52"/>
      <c r="E487" s="53"/>
      <c r="J487" s="52"/>
    </row>
    <row r="488" spans="3:10" ht="12.75" x14ac:dyDescent="0.2">
      <c r="C488" s="52"/>
      <c r="E488" s="53"/>
      <c r="J488" s="52"/>
    </row>
    <row r="489" spans="3:10" ht="12.75" x14ac:dyDescent="0.2">
      <c r="C489" s="52"/>
      <c r="E489" s="53"/>
      <c r="J489" s="52"/>
    </row>
    <row r="490" spans="3:10" ht="12.75" x14ac:dyDescent="0.2">
      <c r="C490" s="52"/>
      <c r="E490" s="53"/>
      <c r="J490" s="52"/>
    </row>
    <row r="491" spans="3:10" ht="12.75" x14ac:dyDescent="0.2">
      <c r="C491" s="52"/>
      <c r="E491" s="53"/>
      <c r="J491" s="52"/>
    </row>
    <row r="492" spans="3:10" ht="12.75" x14ac:dyDescent="0.2">
      <c r="C492" s="52"/>
      <c r="E492" s="53"/>
      <c r="J492" s="52"/>
    </row>
    <row r="493" spans="3:10" ht="12.75" x14ac:dyDescent="0.2">
      <c r="C493" s="52"/>
      <c r="E493" s="53"/>
      <c r="J493" s="52"/>
    </row>
    <row r="494" spans="3:10" ht="12.75" x14ac:dyDescent="0.2">
      <c r="C494" s="52"/>
      <c r="E494" s="53"/>
      <c r="J494" s="52"/>
    </row>
    <row r="495" spans="3:10" ht="12.75" x14ac:dyDescent="0.2">
      <c r="C495" s="52"/>
      <c r="E495" s="53"/>
      <c r="J495" s="52"/>
    </row>
    <row r="496" spans="3:10" ht="12.75" x14ac:dyDescent="0.2">
      <c r="C496" s="52"/>
      <c r="E496" s="53"/>
      <c r="J496" s="52"/>
    </row>
    <row r="497" spans="3:10" ht="12.75" x14ac:dyDescent="0.2">
      <c r="C497" s="52"/>
      <c r="E497" s="53"/>
      <c r="J497" s="52"/>
    </row>
    <row r="498" spans="3:10" ht="12.75" x14ac:dyDescent="0.2">
      <c r="C498" s="52"/>
      <c r="E498" s="53"/>
      <c r="J498" s="52"/>
    </row>
    <row r="499" spans="3:10" ht="12.75" x14ac:dyDescent="0.2">
      <c r="C499" s="52"/>
      <c r="E499" s="53"/>
      <c r="J499" s="52"/>
    </row>
    <row r="500" spans="3:10" ht="12.75" x14ac:dyDescent="0.2">
      <c r="C500" s="52"/>
      <c r="E500" s="53"/>
      <c r="J500" s="52"/>
    </row>
    <row r="501" spans="3:10" ht="12.75" x14ac:dyDescent="0.2">
      <c r="C501" s="52"/>
      <c r="E501" s="53"/>
      <c r="J501" s="52"/>
    </row>
    <row r="502" spans="3:10" ht="12.75" x14ac:dyDescent="0.2">
      <c r="C502" s="52"/>
      <c r="E502" s="53"/>
      <c r="J502" s="52"/>
    </row>
    <row r="503" spans="3:10" ht="12.75" x14ac:dyDescent="0.2">
      <c r="C503" s="52"/>
      <c r="E503" s="53"/>
      <c r="J503" s="52"/>
    </row>
    <row r="504" spans="3:10" ht="12.75" x14ac:dyDescent="0.2">
      <c r="C504" s="52"/>
      <c r="E504" s="53"/>
      <c r="J504" s="52"/>
    </row>
    <row r="505" spans="3:10" ht="12.75" x14ac:dyDescent="0.2">
      <c r="C505" s="52"/>
      <c r="E505" s="53"/>
      <c r="J505" s="52"/>
    </row>
    <row r="506" spans="3:10" ht="12.75" x14ac:dyDescent="0.2">
      <c r="C506" s="52"/>
      <c r="E506" s="53"/>
      <c r="J506" s="52"/>
    </row>
    <row r="507" spans="3:10" ht="12.75" x14ac:dyDescent="0.2">
      <c r="C507" s="52"/>
      <c r="E507" s="53"/>
      <c r="J507" s="52"/>
    </row>
    <row r="508" spans="3:10" ht="12.75" x14ac:dyDescent="0.2">
      <c r="C508" s="52"/>
      <c r="E508" s="53"/>
      <c r="J508" s="52"/>
    </row>
    <row r="509" spans="3:10" ht="12.75" x14ac:dyDescent="0.2">
      <c r="C509" s="52"/>
      <c r="E509" s="53"/>
      <c r="J509" s="52"/>
    </row>
    <row r="510" spans="3:10" ht="12.75" x14ac:dyDescent="0.2">
      <c r="C510" s="52"/>
      <c r="E510" s="53"/>
      <c r="J510" s="52"/>
    </row>
    <row r="511" spans="3:10" ht="12.75" x14ac:dyDescent="0.2">
      <c r="C511" s="52"/>
      <c r="E511" s="53"/>
      <c r="J511" s="52"/>
    </row>
    <row r="512" spans="3:10" ht="12.75" x14ac:dyDescent="0.2">
      <c r="C512" s="52"/>
      <c r="E512" s="53"/>
      <c r="J512" s="52"/>
    </row>
    <row r="513" spans="3:10" ht="12.75" x14ac:dyDescent="0.2">
      <c r="C513" s="52"/>
      <c r="E513" s="53"/>
      <c r="J513" s="52"/>
    </row>
    <row r="514" spans="3:10" ht="12.75" x14ac:dyDescent="0.2">
      <c r="C514" s="52"/>
      <c r="E514" s="53"/>
      <c r="J514" s="52"/>
    </row>
    <row r="515" spans="3:10" ht="12.75" x14ac:dyDescent="0.2">
      <c r="C515" s="52"/>
      <c r="E515" s="53"/>
      <c r="J515" s="52"/>
    </row>
    <row r="516" spans="3:10" ht="12.75" x14ac:dyDescent="0.2">
      <c r="C516" s="52"/>
      <c r="E516" s="53"/>
      <c r="J516" s="52"/>
    </row>
    <row r="517" spans="3:10" ht="12.75" x14ac:dyDescent="0.2">
      <c r="C517" s="52"/>
      <c r="E517" s="53"/>
      <c r="J517" s="52"/>
    </row>
    <row r="518" spans="3:10" ht="12.75" x14ac:dyDescent="0.2">
      <c r="C518" s="52"/>
      <c r="E518" s="53"/>
      <c r="J518" s="52"/>
    </row>
    <row r="519" spans="3:10" ht="12.75" x14ac:dyDescent="0.2">
      <c r="C519" s="52"/>
      <c r="E519" s="53"/>
      <c r="J519" s="52"/>
    </row>
    <row r="520" spans="3:10" ht="12.75" x14ac:dyDescent="0.2">
      <c r="C520" s="52"/>
      <c r="E520" s="53"/>
      <c r="J520" s="52"/>
    </row>
    <row r="521" spans="3:10" ht="12.75" x14ac:dyDescent="0.2">
      <c r="C521" s="52"/>
      <c r="E521" s="53"/>
      <c r="J521" s="52"/>
    </row>
    <row r="522" spans="3:10" ht="12.75" x14ac:dyDescent="0.2">
      <c r="C522" s="52"/>
      <c r="E522" s="53"/>
      <c r="J522" s="52"/>
    </row>
    <row r="523" spans="3:10" ht="12.75" x14ac:dyDescent="0.2">
      <c r="C523" s="52"/>
      <c r="E523" s="53"/>
      <c r="J523" s="52"/>
    </row>
  </sheetData>
  <autoFilter ref="A2:S318" xr:uid="{2E6B525F-6169-41F5-A636-5CFEB0D37907}"/>
  <mergeCells count="12">
    <mergeCell ref="K153:N153"/>
    <mergeCell ref="A1:A2"/>
    <mergeCell ref="B1:B2"/>
    <mergeCell ref="C1:C2"/>
    <mergeCell ref="D1:D2"/>
    <mergeCell ref="E1:E2"/>
    <mergeCell ref="F1:F2"/>
    <mergeCell ref="J22:J24"/>
    <mergeCell ref="K70:L70"/>
    <mergeCell ref="K74:L74"/>
    <mergeCell ref="K78:L78"/>
    <mergeCell ref="J1:J2"/>
  </mergeCells>
  <phoneticPr fontId="12" type="noConversion"/>
  <hyperlinks>
    <hyperlink ref="O29" r:id="rId1" xr:uid="{CD48B0C1-E228-471E-A37B-6D9C8B8486B2}"/>
    <hyperlink ref="O62" r:id="rId2" xr:uid="{06D5DD7A-2673-4646-B005-85CC5C0F11A2}"/>
    <hyperlink ref="O43" r:id="rId3" xr:uid="{2122824F-0398-4073-8A46-6223E0097E65}"/>
    <hyperlink ref="N54" r:id="rId4" xr:uid="{0DE98563-B40D-41FB-A412-A2D277B2B89B}"/>
    <hyperlink ref="M70" r:id="rId5" xr:uid="{7C7D5757-4D42-4B72-A24D-3B03DD3A4834}"/>
    <hyperlink ref="M74" r:id="rId6" xr:uid="{C00FBC05-B24E-4EDA-9161-0DD69FD0805E}"/>
    <hyperlink ref="M78" r:id="rId7" xr:uid="{B4EDC14D-9661-4953-ABF7-6285CFA76B88}"/>
    <hyperlink ref="O84" r:id="rId8" xr:uid="{C8DE45B9-C1E9-469B-B831-AC6E21533316}"/>
    <hyperlink ref="O93" r:id="rId9" xr:uid="{3893D086-594C-43F1-8FF7-69404DBF1C12}"/>
    <hyperlink ref="O101" r:id="rId10" xr:uid="{C50AD90C-1FB9-4F8F-A6B1-69162BE95533}"/>
    <hyperlink ref="O113" r:id="rId11" xr:uid="{D4E935D5-1BDA-4F12-A7BE-7F61F7A7553E}"/>
    <hyperlink ref="O138" r:id="rId12" xr:uid="{642DF828-CBDA-4552-9068-AEAB09F39050}"/>
    <hyperlink ref="N163" r:id="rId13" xr:uid="{E460536B-8FA4-492B-942B-3AEF79296E0D}"/>
    <hyperlink ref="L164" r:id="rId14" xr:uid="{14D07265-24FC-4CE1-9EF8-F6AF69131EE6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2026-01-12T12:31:39Z</dcterms:created>
  <dcterms:modified xsi:type="dcterms:W3CDTF">2026-01-13T08:04:23Z</dcterms:modified>
</cp:coreProperties>
</file>