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"/>
    </mc:Choice>
  </mc:AlternateContent>
  <xr:revisionPtr revIDLastSave="0" documentId="13_ncr:1_{F46E0CCE-256C-4679-B441-47D54A262EC2}" xr6:coauthVersionLast="47" xr6:coauthVersionMax="47" xr10:uidLastSave="{00000000-0000-0000-0000-000000000000}"/>
  <bookViews>
    <workbookView xWindow="28680" yWindow="1290" windowWidth="29040" windowHeight="15720" firstSheet="2" activeTab="2" xr2:uid="{00000000-000D-0000-FFFF-FFFF00000000}"/>
  </bookViews>
  <sheets>
    <sheet name="Акт выполненных работ №1 от (3)" sheetId="3" state="hidden" r:id="rId1"/>
    <sheet name="Акт выполненных работ №1 от (2)" sheetId="2" state="hidden" r:id="rId2"/>
    <sheet name="справка по объемам ноября" sheetId="1" r:id="rId3"/>
  </sheets>
  <definedNames>
    <definedName name="Print_Area" localSheetId="1">'Акт выполненных работ №1 от (2)'!$A$1:$E$38</definedName>
    <definedName name="Print_Area" localSheetId="0">'Акт выполненных работ №1 от (3)'!$A$1:$E$38</definedName>
    <definedName name="Print_Area" localSheetId="2">'справка по объемам ноября'!$A$1:$E$24</definedName>
    <definedName name="Print_Titles" localSheetId="1">'Акт выполненных работ №1 от (2)'!$7:$7</definedName>
    <definedName name="Print_Titles" localSheetId="0">'Акт выполненных работ №1 от (3)'!$7:$7</definedName>
    <definedName name="Print_Titles" localSheetId="2">'справка по объемам ноября'!$7:$7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2" i="1"/>
  <c r="E9" i="1"/>
  <c r="E17" i="1" s="1"/>
  <c r="E19" i="1" s="1"/>
  <c r="G10" i="3"/>
  <c r="G11" i="3"/>
  <c r="G12" i="3"/>
  <c r="G13" i="3"/>
  <c r="G14" i="3"/>
  <c r="G15" i="3"/>
  <c r="G16" i="3"/>
  <c r="E15" i="3"/>
  <c r="E12" i="3"/>
  <c r="E9" i="3"/>
  <c r="E17" i="3" s="1"/>
  <c r="I15" i="3"/>
  <c r="E28" i="2"/>
  <c r="E17" i="2"/>
  <c r="G15" i="2"/>
  <c r="I15" i="2" s="1"/>
  <c r="G12" i="2"/>
  <c r="I12" i="2" s="1"/>
  <c r="G9" i="2"/>
  <c r="I9" i="2" s="1"/>
  <c r="E20" i="1" l="1"/>
  <c r="E22" i="1" s="1"/>
  <c r="I12" i="3"/>
  <c r="G9" i="3"/>
  <c r="D17" i="1"/>
  <c r="D19" i="1" s="1"/>
  <c r="G17" i="2"/>
  <c r="I17" i="2"/>
  <c r="D20" i="1" l="1"/>
  <c r="D22" i="1" s="1"/>
  <c r="F28" i="2"/>
  <c r="G17" i="3"/>
  <c r="G18" i="3" s="1"/>
  <c r="I9" i="3"/>
  <c r="I17" i="3" s="1"/>
</calcChain>
</file>

<file path=xl/sharedStrings.xml><?xml version="1.0" encoding="utf-8"?>
<sst xmlns="http://schemas.openxmlformats.org/spreadsheetml/2006/main" count="135" uniqueCount="53">
  <si>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</si>
  <si>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</si>
  <si>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</si>
  <si>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</si>
  <si>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</si>
  <si>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</si>
  <si>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</si>
  <si>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</si>
  <si>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Раздел 1. Колонны</t>
  </si>
  <si>
    <t>1</t>
  </si>
  <si>
    <t>ТЕР09-03-002-05</t>
  </si>
  <si>
    <t>Прайс</t>
  </si>
  <si>
    <t>Металлоконструкции 39.00.00.000 СБ
(т)</t>
  </si>
  <si>
    <t>Раздел 2. Балки перекрытий и фермы ФП1</t>
  </si>
  <si>
    <t>4</t>
  </si>
  <si>
    <t>ТЕР09-03-002-12</t>
  </si>
  <si>
    <t>Раздел 3. Балки и прогоны покрытия</t>
  </si>
  <si>
    <t>6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</si>
  <si>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</si>
  <si>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</si>
  <si>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</si>
  <si>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</si>
  <si>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</si>
  <si>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</si>
  <si>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</si>
  <si>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</si>
  <si>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</si>
  <si>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</si>
  <si>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Затраты на содержание строительной площадки и персонала (июль-октябрь 2025г.)</t>
  </si>
  <si>
    <t xml:space="preserve">     Индекс-дефлятор 18 192 490,88 * 1,033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</si>
  <si>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</si>
  <si>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</si>
  <si>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</si>
  <si>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   Банковская гарантия (возмещение комиссии банку)</t>
  </si>
  <si>
    <t xml:space="preserve">  ВСЕГО по смете</t>
  </si>
  <si>
    <t>Материалы заказчика</t>
  </si>
  <si>
    <t>Монтаж колонн 
(1 т конструкций)</t>
  </si>
  <si>
    <t>Монтаж балок, ригелей перекрытия, покрытия
(1 т конструкций)</t>
  </si>
  <si>
    <t>Монтаж балок, ригелей перекрытия, покрытия 
(1 т конструкций)</t>
  </si>
  <si>
    <t>ЗУ</t>
  </si>
  <si>
    <t>Общая стоимость, руб.(ЗУ,Кдог)</t>
  </si>
  <si>
    <t>Конструкции металлические, 07.04.042 Конвейерная галерея №3 (код SAP 01.02.011) код ГП 2.1.3</t>
  </si>
  <si>
    <t>2</t>
  </si>
  <si>
    <t>3</t>
  </si>
  <si>
    <t>69,986т</t>
  </si>
  <si>
    <t>87,513т</t>
  </si>
  <si>
    <t>72,255т</t>
  </si>
  <si>
    <t xml:space="preserve">Монтаж колонн </t>
  </si>
  <si>
    <t>Монтаж балок, ригелей перекрытия, покрытия</t>
  </si>
  <si>
    <t xml:space="preserve">Монтаж балок, ригелей перекрытия, покрытия </t>
  </si>
  <si>
    <r>
      <t xml:space="preserve">К оплате, руб.                                                     </t>
    </r>
    <r>
      <rPr>
        <u/>
        <sz val="10"/>
        <color rgb="FF000000"/>
        <rFont val="Times New Roman"/>
        <family val="1"/>
        <charset val="204"/>
      </rPr>
      <t>(укрупненная сборка, 40%)</t>
    </r>
  </si>
  <si>
    <t>V на ноябрь 2025г.</t>
  </si>
  <si>
    <r>
      <rPr>
        <b/>
        <sz val="10"/>
        <color rgb="FF000000"/>
        <rFont val="Times New Roman"/>
        <family val="1"/>
        <charset val="204"/>
      </rPr>
      <t>Общая стоимость, руб</t>
    </r>
    <r>
      <rPr>
        <sz val="10"/>
        <color rgb="FF000000"/>
        <rFont val="Times New Roman"/>
        <family val="1"/>
        <charset val="204"/>
      </rPr>
      <t>.                                       (ЗУ, Кдог, Дефлятор)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</si>
</sst>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0000000"/>
    <numFmt numFmtId="166" formatCode="#,##0.00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Fill="1" applyBorder="1" applyAlignment="1" applyProtection="1">
      <alignment vertical="center" wrapText="1"/>
    </xf>
    <xf numFmtId="49" fontId="6" fillId="0" borderId="5" xfId="0" applyNumberFormat="1" applyFont="1" applyFill="1" applyBorder="1" applyAlignment="1" applyProtection="1">
      <alignment vertical="center"/>
    </xf>
    <xf numFmtId="49" fontId="9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9" fillId="0" borderId="4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1" fillId="2" borderId="4" xfId="0" applyNumberFormat="1" applyFont="1" applyFill="1" applyBorder="1" applyAlignment="1" applyProtection="1">
      <alignment horizontal="center" vertical="center" wrapText="1"/>
    </xf>
    <xf numFmtId="4" fontId="5" fillId="0" borderId="7" xfId="0" applyNumberFormat="1" applyFont="1" applyFill="1" applyBorder="1" applyAlignment="1" applyProtection="1">
      <alignment horizontal="center" vertical="center"/>
    </xf>
    <xf numFmtId="165" fontId="5" fillId="0" borderId="7" xfId="0" applyNumberFormat="1" applyFont="1" applyFill="1" applyBorder="1" applyAlignment="1" applyProtection="1">
      <alignment horizontal="center" vertical="center"/>
    </xf>
    <xf numFmtId="4" fontId="0" fillId="0" borderId="0" xfId="0" applyNumberForma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7" fillId="0" borderId="0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left" vertical="top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/>
    <xf numFmtId="4" fontId="5" fillId="0" borderId="7" xfId="0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/>
    <xf numFmtId="4" fontId="2" fillId="0" borderId="0" xfId="0" applyNumberFormat="1" applyFont="1" applyFill="1" applyBorder="1" applyAlignment="1" applyProtection="1">
      <alignment horizontal="left" vertical="top" wrapText="1"/>
    </xf>
    <xf numFmtId="4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left" vertical="top" wrapText="1"/>
    </xf>
    <xf numFmtId="4" fontId="12" fillId="0" borderId="4" xfId="0" applyNumberFormat="1" applyFont="1" applyFill="1" applyBorder="1" applyAlignment="1" applyProtection="1">
      <alignment horizontal="center" vertical="center" wrapText="1"/>
    </xf>
    <xf numFmtId="166" fontId="5" fillId="0" borderId="7" xfId="0" applyNumberFormat="1" applyFont="1" applyFill="1" applyBorder="1" applyAlignment="1" applyProtection="1">
      <alignment horizontal="center" vertical="center"/>
    </xf>
    <xf numFmtId="4" fontId="8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center" vertical="center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4" xfId="0" applyNumberFormat="1" applyFont="1" applyFill="1" applyBorder="1" applyAlignment="1" applyProtection="1">
      <alignment horizontal="center" vertical="center"/>
    </xf>
    <xf numFmtId="164" fontId="14" fillId="0" borderId="4" xfId="0" applyNumberFormat="1" applyFont="1" applyFill="1" applyBorder="1" applyAlignment="1" applyProtection="1">
      <alignment horizontal="center" vertical="center" wrapText="1"/>
    </xf>
    <xf numFmtId="4" fontId="14" fillId="0" borderId="4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Fill="1" applyBorder="1" applyAlignment="1" applyProtection="1">
      <alignment horizontal="center" vertical="center" wrapText="1"/>
    </xf>
    <xf numFmtId="4" fontId="17" fillId="0" borderId="4" xfId="0" applyNumberFormat="1" applyFont="1" applyFill="1" applyBorder="1" applyAlignment="1" applyProtection="1">
      <alignment horizontal="center" vertical="center" wrapText="1"/>
    </xf>
    <xf numFmtId="4" fontId="16" fillId="3" borderId="4" xfId="0" applyNumberFormat="1" applyFont="1" applyFill="1" applyBorder="1" applyAlignment="1" applyProtection="1">
      <alignment horizontal="center" vertical="center" wrapText="1"/>
    </xf>
    <xf numFmtId="4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0" xfId="0" applyNumberFormat="1" applyFont="1" applyFill="1" applyBorder="1" applyAlignment="1" applyProtection="1"/>
    <xf numFmtId="49" fontId="16" fillId="0" borderId="0" xfId="0" applyNumberFormat="1" applyFont="1" applyFill="1" applyBorder="1" applyAlignment="1" applyProtection="1">
      <alignment horizontal="center" vertical="center"/>
    </xf>
    <xf numFmtId="49" fontId="15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center" vertical="center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7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left" vertical="center" wrapText="1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center" wrapText="1"/>
    </xf>
    <xf numFmtId="4" fontId="18" fillId="3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4" fillId="0" borderId="5" xfId="0" applyNumberFormat="1" applyFont="1" applyFill="1" applyBorder="1" applyAlignment="1" applyProtection="1">
      <alignment horizontal="left" vertical="center"/>
    </xf>
    <xf numFmtId="49" fontId="14" fillId="0" borderId="3" xfId="0" applyNumberFormat="1" applyFont="1" applyFill="1" applyBorder="1" applyAlignment="1" applyProtection="1">
      <alignment horizontal="left" vertical="center"/>
    </xf>
    <xf numFmtId="49" fontId="16" fillId="0" borderId="5" xfId="0" applyNumberFormat="1" applyFont="1" applyFill="1" applyBorder="1" applyAlignment="1" applyProtection="1">
      <alignment horizontal="left" vertical="top" wrapText="1"/>
    </xf>
    <xf numFmtId="49" fontId="16" fillId="0" borderId="3" xfId="0" applyNumberFormat="1" applyFont="1" applyFill="1" applyBorder="1" applyAlignment="1" applyProtection="1">
      <alignment horizontal="left" vertical="top" wrapText="1"/>
    </xf>
    <xf numFmtId="49" fontId="14" fillId="0" borderId="5" xfId="0" applyNumberFormat="1" applyFont="1" applyFill="1" applyBorder="1" applyAlignment="1" applyProtection="1">
      <alignment horizontal="left" vertical="top" wrapText="1"/>
    </xf>
    <xf numFmtId="49" fontId="14" fillId="0" borderId="3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center" wrapText="1"/>
    </xf>
    <xf numFmtId="49" fontId="1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E05C-E82E-4B65-B059-C812B9DD406A}">
  <sheetPr>
    <pageSetUpPr fitToPage="1"/>
  </sheetPr>
  <dimension ref="A1:M38"/>
  <sheetViews>
    <sheetView topLeftCell="A3" workbookViewId="0">
      <selection activeCell="G17" activeCellId="1" sqref="E17 G17"/>
    </sheetView>
  </sheetViews>
  <sheetFormatPr defaultColWidth="9.140625" defaultRowHeight="11.25" customHeight="1" x14ac:dyDescent="0.2"/>
  <cols>
    <col min="1" max="1" width="15.5703125" style="1" customWidth="1"/>
    <col min="2" max="2" width="20.140625" style="1" customWidth="1"/>
    <col min="3" max="3" width="37.7109375" style="1" customWidth="1"/>
    <col min="4" max="4" width="10.7109375" style="1" customWidth="1"/>
    <col min="5" max="5" width="15.140625" style="21" customWidth="1"/>
    <col min="6" max="6" width="10.7109375" style="37" bestFit="1" customWidth="1"/>
    <col min="7" max="7" width="14.7109375" style="37" customWidth="1"/>
    <col min="8" max="8" width="20.7109375" style="37" customWidth="1"/>
    <col min="9" max="9" width="19.85546875" style="28" customWidth="1"/>
    <col min="10" max="10" width="12.140625" style="38" customWidth="1"/>
    <col min="11" max="13" width="9.140625" style="37"/>
    <col min="14" max="16384" width="9.140625" style="1"/>
  </cols>
  <sheetData>
    <row r="1" spans="1:13" customFormat="1" ht="15" x14ac:dyDescent="0.25">
      <c r="A1" s="67" t="s">
        <v>0</v>
      </c>
      <c r="B1" s="67"/>
      <c r="C1" s="67"/>
      <c r="D1" s="67"/>
      <c r="E1" s="67"/>
      <c r="F1" s="32"/>
      <c r="G1" s="32"/>
      <c r="H1" s="32"/>
      <c r="I1" s="25"/>
      <c r="J1" s="32"/>
      <c r="K1" s="32"/>
      <c r="L1" s="32"/>
      <c r="M1" s="32"/>
    </row>
    <row r="2" spans="1:13" customFormat="1" ht="15" x14ac:dyDescent="0.25">
      <c r="A2" s="68" t="s">
        <v>1</v>
      </c>
      <c r="B2" s="68"/>
      <c r="C2" s="68"/>
      <c r="D2" s="68"/>
      <c r="E2" s="68"/>
      <c r="F2" s="32"/>
      <c r="G2" s="32"/>
      <c r="H2" s="32"/>
      <c r="I2" s="25"/>
      <c r="J2" s="32"/>
      <c r="K2" s="32"/>
      <c r="L2" s="32"/>
      <c r="M2" s="32"/>
    </row>
    <row r="3" spans="1:13" customFormat="1" ht="15" x14ac:dyDescent="0.25">
      <c r="A3" s="67" t="s">
        <v>2</v>
      </c>
      <c r="B3" s="67"/>
      <c r="C3" s="67"/>
      <c r="D3" s="67"/>
      <c r="E3" s="67"/>
      <c r="F3" s="32"/>
      <c r="G3" s="32"/>
      <c r="H3" s="32"/>
      <c r="I3" s="25"/>
      <c r="J3" s="32"/>
      <c r="K3" s="32"/>
      <c r="L3" s="32"/>
      <c r="M3" s="32"/>
    </row>
    <row r="4" spans="1:13" customFormat="1" ht="15.75" customHeight="1" x14ac:dyDescent="0.25">
      <c r="A4" s="68" t="s">
        <v>3</v>
      </c>
      <c r="B4" s="68"/>
      <c r="C4" s="68"/>
      <c r="D4" s="68"/>
      <c r="E4" s="68"/>
      <c r="F4" s="32"/>
      <c r="G4" s="32"/>
      <c r="H4" s="32"/>
      <c r="I4" s="25"/>
      <c r="J4" s="32"/>
      <c r="K4" s="32"/>
      <c r="L4" s="32"/>
      <c r="M4" s="32"/>
    </row>
    <row r="5" spans="1:13" customFormat="1" ht="6" customHeight="1" x14ac:dyDescent="0.25">
      <c r="A5" s="3"/>
      <c r="E5" s="17"/>
      <c r="F5" s="32"/>
      <c r="G5" s="32"/>
      <c r="H5" s="32"/>
      <c r="I5" s="25"/>
      <c r="J5" s="32"/>
      <c r="K5" s="32"/>
      <c r="L5" s="32"/>
      <c r="M5" s="32"/>
    </row>
    <row r="6" spans="1:13" customFormat="1" ht="36" customHeight="1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40</v>
      </c>
      <c r="F6" s="33" t="s">
        <v>39</v>
      </c>
      <c r="G6" s="34"/>
      <c r="H6" s="32"/>
      <c r="I6" s="25"/>
      <c r="J6" s="32"/>
      <c r="K6" s="32"/>
      <c r="L6" s="32"/>
      <c r="M6" s="32"/>
    </row>
    <row r="7" spans="1:13" customFormat="1" ht="15" x14ac:dyDescent="0.25">
      <c r="A7" s="5">
        <v>1</v>
      </c>
      <c r="B7" s="5">
        <v>2</v>
      </c>
      <c r="C7" s="5">
        <v>3</v>
      </c>
      <c r="D7" s="5">
        <v>4</v>
      </c>
      <c r="E7" s="5">
        <v>8</v>
      </c>
      <c r="F7" s="23"/>
      <c r="G7" s="23"/>
      <c r="H7" s="23"/>
      <c r="I7" s="25"/>
      <c r="J7" s="32"/>
      <c r="K7" s="32"/>
      <c r="L7" s="32"/>
      <c r="M7" s="32"/>
    </row>
    <row r="8" spans="1:13" customFormat="1" ht="15" customHeight="1" x14ac:dyDescent="0.25">
      <c r="A8" s="11" t="s">
        <v>8</v>
      </c>
      <c r="B8" s="10"/>
      <c r="C8" s="10"/>
      <c r="D8" s="10"/>
      <c r="E8" s="15"/>
      <c r="F8" s="23"/>
      <c r="G8" s="23"/>
      <c r="H8" s="23"/>
      <c r="I8" s="25"/>
      <c r="J8" s="32"/>
      <c r="K8" s="32"/>
      <c r="L8" s="32"/>
      <c r="M8" s="32"/>
    </row>
    <row r="9" spans="1:13" customFormat="1" ht="26.25" customHeight="1" x14ac:dyDescent="0.25">
      <c r="A9" s="6" t="s">
        <v>9</v>
      </c>
      <c r="B9" s="7" t="s">
        <v>10</v>
      </c>
      <c r="C9" s="8" t="s">
        <v>36</v>
      </c>
      <c r="D9" s="30">
        <v>69.986000000000004</v>
      </c>
      <c r="E9" s="18">
        <f>1715012.96</f>
        <v>1715012.96</v>
      </c>
      <c r="F9" s="40">
        <v>2.1000000000000001E-2</v>
      </c>
      <c r="G9" s="23">
        <f>E9*F9</f>
        <v>36015.27216</v>
      </c>
      <c r="H9" s="24">
        <v>1.2040990272500001</v>
      </c>
      <c r="I9" s="25">
        <f>G9*H9</f>
        <v>43365.954174000006</v>
      </c>
      <c r="J9" s="32"/>
      <c r="K9" s="32"/>
      <c r="L9" s="32"/>
      <c r="M9" s="32"/>
    </row>
    <row r="10" spans="1:13" s="14" customFormat="1" ht="27" customHeight="1" x14ac:dyDescent="0.25">
      <c r="A10" s="12" t="s">
        <v>35</v>
      </c>
      <c r="B10" s="13" t="s">
        <v>11</v>
      </c>
      <c r="C10" s="29" t="s">
        <v>12</v>
      </c>
      <c r="D10" s="31">
        <v>69.986000000000004</v>
      </c>
      <c r="E10" s="19">
        <v>10847827.960000001</v>
      </c>
      <c r="F10" s="40">
        <v>2.1000000000000001E-2</v>
      </c>
      <c r="G10" s="23">
        <f t="shared" ref="G10:G16" si="0">E10*F10</f>
        <v>227804.38716000004</v>
      </c>
      <c r="H10" s="24"/>
      <c r="I10" s="26"/>
      <c r="J10" s="35"/>
      <c r="K10" s="35"/>
      <c r="L10" s="35"/>
      <c r="M10" s="35"/>
    </row>
    <row r="11" spans="1:13" customFormat="1" ht="15" customHeight="1" x14ac:dyDescent="0.25">
      <c r="A11" s="11" t="s">
        <v>13</v>
      </c>
      <c r="B11" s="10"/>
      <c r="C11" s="10"/>
      <c r="D11" s="10"/>
      <c r="E11" s="15"/>
      <c r="F11" s="23"/>
      <c r="G11" s="23">
        <f t="shared" si="0"/>
        <v>0</v>
      </c>
      <c r="H11" s="24"/>
      <c r="I11" s="25"/>
      <c r="J11" s="32"/>
      <c r="K11" s="32"/>
      <c r="L11" s="32"/>
      <c r="M11" s="32"/>
    </row>
    <row r="12" spans="1:13" customFormat="1" ht="33.75" x14ac:dyDescent="0.25">
      <c r="A12" s="6" t="s">
        <v>14</v>
      </c>
      <c r="B12" s="7" t="s">
        <v>15</v>
      </c>
      <c r="C12" s="8" t="s">
        <v>37</v>
      </c>
      <c r="D12" s="30">
        <v>87.513000000000005</v>
      </c>
      <c r="E12" s="18">
        <f>3679595.91</f>
        <v>3679595.91</v>
      </c>
      <c r="F12" s="40">
        <v>2.1000000000000001E-2</v>
      </c>
      <c r="G12" s="23">
        <f t="shared" si="0"/>
        <v>77271.514110000004</v>
      </c>
      <c r="H12" s="24">
        <v>1.2040990272500001</v>
      </c>
      <c r="I12" s="25">
        <f>G12*H12</f>
        <v>93042.554973985665</v>
      </c>
      <c r="J12" s="32"/>
      <c r="K12" s="32"/>
      <c r="L12" s="32"/>
      <c r="M12" s="32"/>
    </row>
    <row r="13" spans="1:13" s="14" customFormat="1" ht="26.25" customHeight="1" x14ac:dyDescent="0.25">
      <c r="A13" s="12" t="s">
        <v>35</v>
      </c>
      <c r="B13" s="13" t="s">
        <v>11</v>
      </c>
      <c r="C13" s="29" t="s">
        <v>12</v>
      </c>
      <c r="D13" s="31">
        <v>87.513000000000005</v>
      </c>
      <c r="E13" s="19">
        <v>13564512.439999999</v>
      </c>
      <c r="F13" s="40">
        <v>2.1000000000000001E-2</v>
      </c>
      <c r="G13" s="23">
        <f t="shared" si="0"/>
        <v>284854.76124000002</v>
      </c>
      <c r="H13" s="24"/>
      <c r="I13" s="26"/>
      <c r="J13" s="35"/>
      <c r="K13" s="35"/>
      <c r="L13" s="35"/>
      <c r="M13" s="35"/>
    </row>
    <row r="14" spans="1:13" customFormat="1" ht="15" customHeight="1" x14ac:dyDescent="0.25">
      <c r="A14" s="11" t="s">
        <v>16</v>
      </c>
      <c r="B14" s="10"/>
      <c r="C14" s="10"/>
      <c r="D14" s="10"/>
      <c r="E14" s="15"/>
      <c r="F14" s="23"/>
      <c r="G14" s="23">
        <f t="shared" si="0"/>
        <v>0</v>
      </c>
      <c r="H14" s="24"/>
      <c r="I14" s="25"/>
      <c r="J14" s="32"/>
      <c r="K14" s="32"/>
      <c r="L14" s="32"/>
      <c r="M14" s="32"/>
    </row>
    <row r="15" spans="1:13" customFormat="1" ht="33.75" x14ac:dyDescent="0.25">
      <c r="A15" s="6" t="s">
        <v>17</v>
      </c>
      <c r="B15" s="7" t="s">
        <v>15</v>
      </c>
      <c r="C15" s="8" t="s">
        <v>38</v>
      </c>
      <c r="D15" s="30">
        <v>72.254999999999995</v>
      </c>
      <c r="E15" s="18">
        <f>3038053.79</f>
        <v>3038053.79</v>
      </c>
      <c r="F15" s="40">
        <v>2.1000000000000001E-2</v>
      </c>
      <c r="G15" s="23">
        <f t="shared" si="0"/>
        <v>63799.129590000004</v>
      </c>
      <c r="H15" s="24">
        <v>1.2040990272500001</v>
      </c>
      <c r="I15" s="25">
        <f>G15*H15</f>
        <v>76820.469878715696</v>
      </c>
      <c r="J15" s="32"/>
      <c r="K15" s="32"/>
      <c r="L15" s="32"/>
      <c r="M15" s="32"/>
    </row>
    <row r="16" spans="1:13" s="14" customFormat="1" ht="21" x14ac:dyDescent="0.25">
      <c r="A16" s="12" t="s">
        <v>35</v>
      </c>
      <c r="B16" s="13" t="s">
        <v>11</v>
      </c>
      <c r="C16" s="29" t="s">
        <v>12</v>
      </c>
      <c r="D16" s="31">
        <v>72.254999999999995</v>
      </c>
      <c r="E16" s="19">
        <v>11199522.890000001</v>
      </c>
      <c r="F16" s="40">
        <v>2.1000000000000001E-2</v>
      </c>
      <c r="G16" s="23">
        <f t="shared" si="0"/>
        <v>235189.98069000003</v>
      </c>
      <c r="H16" s="24"/>
      <c r="I16" s="26"/>
      <c r="J16" s="35"/>
      <c r="K16" s="35"/>
      <c r="L16" s="35"/>
      <c r="M16" s="35"/>
    </row>
    <row r="17" spans="1:13" customFormat="1" ht="15" x14ac:dyDescent="0.25">
      <c r="A17" s="63" t="s">
        <v>18</v>
      </c>
      <c r="B17" s="64"/>
      <c r="C17" s="64"/>
      <c r="D17" s="64"/>
      <c r="E17" s="39">
        <f>E9+E12+E15</f>
        <v>8432662.6600000001</v>
      </c>
      <c r="F17" s="32"/>
      <c r="G17" s="32">
        <f>SUM(G9:G16)</f>
        <v>924935.04495000013</v>
      </c>
      <c r="H17" s="32"/>
      <c r="I17" s="25">
        <f>SUM(I9:I16)</f>
        <v>213228.97902670136</v>
      </c>
      <c r="J17" s="32"/>
      <c r="K17" s="32"/>
      <c r="L17" s="32"/>
      <c r="M17" s="32"/>
    </row>
    <row r="18" spans="1:13" customFormat="1" ht="15" x14ac:dyDescent="0.25">
      <c r="A18" s="63" t="s">
        <v>19</v>
      </c>
      <c r="B18" s="64"/>
      <c r="C18" s="64"/>
      <c r="D18" s="64"/>
      <c r="E18" s="20"/>
      <c r="F18" s="32"/>
      <c r="G18" s="32">
        <f>G17-E17</f>
        <v>-7507727.6150500001</v>
      </c>
      <c r="H18" s="32"/>
      <c r="I18" s="25"/>
      <c r="J18" s="32"/>
      <c r="K18" s="32"/>
      <c r="L18" s="32"/>
      <c r="M18" s="32"/>
    </row>
    <row r="19" spans="1:13" customFormat="1" ht="15" x14ac:dyDescent="0.25">
      <c r="A19" s="63" t="s">
        <v>20</v>
      </c>
      <c r="B19" s="64"/>
      <c r="C19" s="64"/>
      <c r="D19" s="64"/>
      <c r="E19" s="20">
        <v>2353763.7200000002</v>
      </c>
      <c r="F19" s="32"/>
      <c r="G19" s="32"/>
      <c r="H19" s="32"/>
      <c r="I19" s="25"/>
      <c r="J19" s="32"/>
      <c r="K19" s="32"/>
      <c r="L19" s="32"/>
      <c r="M19" s="32"/>
    </row>
    <row r="20" spans="1:13" customFormat="1" ht="15" x14ac:dyDescent="0.25">
      <c r="A20" s="63" t="s">
        <v>21</v>
      </c>
      <c r="B20" s="64"/>
      <c r="C20" s="64"/>
      <c r="D20" s="64"/>
      <c r="E20" s="20">
        <v>35855316.509999998</v>
      </c>
      <c r="F20" s="32"/>
      <c r="G20" s="32"/>
      <c r="H20" s="32"/>
      <c r="I20" s="25"/>
      <c r="J20" s="32"/>
      <c r="K20" s="32"/>
      <c r="L20" s="32"/>
      <c r="M20" s="32"/>
    </row>
    <row r="21" spans="1:13" customFormat="1" ht="15" x14ac:dyDescent="0.25">
      <c r="A21" s="63" t="s">
        <v>22</v>
      </c>
      <c r="B21" s="64"/>
      <c r="C21" s="64"/>
      <c r="D21" s="64"/>
      <c r="E21" s="20">
        <v>1409451.13</v>
      </c>
      <c r="F21" s="32"/>
      <c r="G21" s="32"/>
      <c r="H21" s="32"/>
      <c r="I21" s="25"/>
      <c r="J21" s="32"/>
      <c r="K21" s="32"/>
      <c r="L21" s="32"/>
      <c r="M21" s="32"/>
    </row>
    <row r="22" spans="1:13" customFormat="1" ht="15" x14ac:dyDescent="0.25">
      <c r="A22" s="63" t="s">
        <v>23</v>
      </c>
      <c r="B22" s="64"/>
      <c r="C22" s="64"/>
      <c r="D22" s="64"/>
      <c r="E22" s="20">
        <v>501716.66</v>
      </c>
      <c r="F22" s="32"/>
      <c r="G22" s="32"/>
      <c r="H22" s="32"/>
      <c r="I22" s="25"/>
      <c r="J22" s="32"/>
      <c r="K22" s="32"/>
      <c r="L22" s="32"/>
      <c r="M22" s="32"/>
    </row>
    <row r="23" spans="1:13" customFormat="1" ht="15" x14ac:dyDescent="0.25">
      <c r="A23" s="63" t="s">
        <v>24</v>
      </c>
      <c r="B23" s="64"/>
      <c r="C23" s="64"/>
      <c r="D23" s="64"/>
      <c r="E23" s="20">
        <v>2655596.75</v>
      </c>
      <c r="F23" s="32"/>
      <c r="G23" s="32"/>
      <c r="H23" s="32"/>
      <c r="I23" s="25"/>
      <c r="J23" s="32"/>
      <c r="K23" s="32"/>
      <c r="L23" s="32"/>
      <c r="M23" s="32"/>
    </row>
    <row r="24" spans="1:13" customFormat="1" ht="15" x14ac:dyDescent="0.25">
      <c r="A24" s="63" t="s">
        <v>25</v>
      </c>
      <c r="B24" s="64"/>
      <c r="C24" s="64"/>
      <c r="D24" s="64"/>
      <c r="E24" s="20">
        <v>1770397.84</v>
      </c>
      <c r="F24" s="32"/>
      <c r="G24" s="32"/>
      <c r="H24" s="32"/>
      <c r="I24" s="25"/>
      <c r="J24" s="32"/>
      <c r="K24" s="32"/>
      <c r="L24" s="32"/>
      <c r="M24" s="32"/>
    </row>
    <row r="25" spans="1:13" customFormat="1" ht="15" x14ac:dyDescent="0.25">
      <c r="A25" s="63" t="s">
        <v>26</v>
      </c>
      <c r="B25" s="64"/>
      <c r="C25" s="64"/>
      <c r="D25" s="64"/>
      <c r="E25" s="20">
        <v>-35611863.100000001</v>
      </c>
      <c r="F25" s="32"/>
      <c r="G25" s="32"/>
      <c r="H25" s="32"/>
      <c r="I25" s="25"/>
      <c r="J25" s="32"/>
      <c r="K25" s="32"/>
      <c r="L25" s="32"/>
      <c r="M25" s="32"/>
    </row>
    <row r="26" spans="1:13" customFormat="1" ht="15" x14ac:dyDescent="0.25">
      <c r="A26" s="63" t="s">
        <v>27</v>
      </c>
      <c r="B26" s="64"/>
      <c r="C26" s="64"/>
      <c r="D26" s="64"/>
      <c r="E26" s="20">
        <v>924935.04</v>
      </c>
      <c r="F26" s="32"/>
      <c r="G26" s="32"/>
      <c r="H26" s="32"/>
      <c r="I26" s="25"/>
      <c r="J26" s="32"/>
      <c r="K26" s="32"/>
      <c r="L26" s="32"/>
      <c r="M26" s="32"/>
    </row>
    <row r="27" spans="1:13" customFormat="1" ht="15" x14ac:dyDescent="0.25">
      <c r="A27" s="63" t="s">
        <v>28</v>
      </c>
      <c r="B27" s="64"/>
      <c r="C27" s="64"/>
      <c r="D27" s="64"/>
      <c r="E27" s="22">
        <v>8834892.9900000002</v>
      </c>
      <c r="F27" s="32"/>
      <c r="G27" s="32"/>
      <c r="H27" s="32"/>
      <c r="I27" s="25"/>
      <c r="J27" s="32"/>
      <c r="K27" s="32"/>
      <c r="L27" s="32"/>
      <c r="M27" s="32"/>
    </row>
    <row r="28" spans="1:13" customFormat="1" ht="15" x14ac:dyDescent="0.25">
      <c r="A28" s="65" t="s">
        <v>18</v>
      </c>
      <c r="B28" s="66"/>
      <c r="C28" s="66"/>
      <c r="D28" s="66"/>
      <c r="E28" s="18">
        <v>18192490.879999999</v>
      </c>
      <c r="F28" s="32"/>
      <c r="G28" s="32"/>
      <c r="H28" s="32"/>
      <c r="I28" s="25"/>
      <c r="J28" s="32"/>
      <c r="K28" s="32"/>
      <c r="L28" s="32"/>
      <c r="M28" s="32"/>
    </row>
    <row r="29" spans="1:13" customFormat="1" ht="15" x14ac:dyDescent="0.25">
      <c r="A29" s="63" t="s">
        <v>29</v>
      </c>
      <c r="B29" s="64"/>
      <c r="C29" s="64"/>
      <c r="D29" s="64"/>
      <c r="E29" s="20">
        <v>18792843.079999998</v>
      </c>
      <c r="F29" s="32"/>
      <c r="G29" s="32"/>
      <c r="H29" s="32"/>
      <c r="I29" s="27"/>
      <c r="J29" s="32"/>
      <c r="K29" s="32"/>
      <c r="L29" s="32"/>
      <c r="M29" s="32"/>
    </row>
    <row r="30" spans="1:13" customFormat="1" ht="15" x14ac:dyDescent="0.25">
      <c r="A30" s="63" t="s">
        <v>30</v>
      </c>
      <c r="B30" s="64"/>
      <c r="C30" s="64"/>
      <c r="D30" s="64"/>
      <c r="E30" s="20">
        <v>1782801.77</v>
      </c>
      <c r="F30" s="32"/>
      <c r="G30" s="32"/>
      <c r="H30" s="32"/>
      <c r="I30" s="27"/>
      <c r="J30" s="32"/>
      <c r="K30" s="32"/>
      <c r="L30" s="32"/>
      <c r="M30" s="32"/>
    </row>
    <row r="31" spans="1:13" customFormat="1" ht="15" x14ac:dyDescent="0.25">
      <c r="A31" s="65" t="s">
        <v>31</v>
      </c>
      <c r="B31" s="66"/>
      <c r="C31" s="66"/>
      <c r="D31" s="66"/>
      <c r="E31" s="18">
        <v>20575644.850000001</v>
      </c>
      <c r="F31" s="32"/>
      <c r="G31" s="32"/>
      <c r="H31" s="32"/>
      <c r="I31" s="27"/>
      <c r="J31" s="32"/>
      <c r="K31" s="32"/>
      <c r="L31" s="32"/>
      <c r="M31" s="32"/>
    </row>
    <row r="32" spans="1:13" customFormat="1" ht="15" x14ac:dyDescent="0.25">
      <c r="A32" s="63" t="s">
        <v>32</v>
      </c>
      <c r="B32" s="64"/>
      <c r="C32" s="64"/>
      <c r="D32" s="64"/>
      <c r="E32" s="20">
        <v>4115128.97</v>
      </c>
      <c r="F32" s="32"/>
      <c r="G32" s="32"/>
      <c r="H32" s="32"/>
      <c r="I32" s="27"/>
      <c r="J32" s="32"/>
      <c r="K32" s="32"/>
      <c r="L32" s="32"/>
      <c r="M32" s="32"/>
    </row>
    <row r="33" spans="1:13" customFormat="1" ht="15" x14ac:dyDescent="0.25">
      <c r="A33" s="63" t="s">
        <v>33</v>
      </c>
      <c r="B33" s="64"/>
      <c r="C33" s="64"/>
      <c r="D33" s="64"/>
      <c r="E33" s="20">
        <v>1002038.1</v>
      </c>
      <c r="F33" s="32"/>
      <c r="G33" s="32"/>
      <c r="H33" s="32"/>
      <c r="I33" s="27"/>
      <c r="J33" s="32"/>
      <c r="K33" s="32"/>
      <c r="L33" s="32"/>
      <c r="M33" s="32"/>
    </row>
    <row r="34" spans="1:13" customFormat="1" ht="15" x14ac:dyDescent="0.25">
      <c r="A34" s="65" t="s">
        <v>34</v>
      </c>
      <c r="B34" s="66"/>
      <c r="C34" s="66"/>
      <c r="D34" s="66"/>
      <c r="E34" s="18">
        <v>25692811.920000002</v>
      </c>
      <c r="F34" s="32"/>
      <c r="G34" s="32"/>
      <c r="H34" s="32"/>
      <c r="I34" s="27"/>
      <c r="J34" s="36"/>
      <c r="K34" s="32"/>
      <c r="L34" s="32"/>
      <c r="M34" s="32"/>
    </row>
    <row r="35" spans="1:13" customFormat="1" ht="15" x14ac:dyDescent="0.25">
      <c r="A35" s="65" t="s">
        <v>35</v>
      </c>
      <c r="B35" s="66"/>
      <c r="C35" s="66"/>
      <c r="D35" s="66"/>
      <c r="E35" s="18"/>
      <c r="F35" s="32"/>
      <c r="G35" s="32"/>
      <c r="H35" s="32"/>
      <c r="I35" s="27"/>
      <c r="J35" s="36"/>
      <c r="K35" s="32"/>
      <c r="L35" s="32"/>
      <c r="M35" s="32"/>
    </row>
    <row r="36" spans="1:13" customFormat="1" ht="15" x14ac:dyDescent="0.25">
      <c r="A36" s="63" t="s">
        <v>18</v>
      </c>
      <c r="B36" s="64"/>
      <c r="C36" s="64"/>
      <c r="D36" s="64"/>
      <c r="E36" s="20">
        <v>35611863.100000001</v>
      </c>
      <c r="F36" s="32"/>
      <c r="G36" s="32"/>
      <c r="H36" s="32"/>
      <c r="I36" s="27"/>
      <c r="J36" s="36"/>
      <c r="K36" s="32"/>
      <c r="L36" s="32"/>
      <c r="M36" s="32"/>
    </row>
    <row r="37" spans="1:13" customFormat="1" ht="53.25" customHeight="1" x14ac:dyDescent="0.25">
      <c r="A37" s="2"/>
      <c r="B37" s="2"/>
      <c r="C37" s="2"/>
      <c r="D37" s="2"/>
      <c r="E37" s="16"/>
      <c r="F37" s="32"/>
      <c r="G37" s="32"/>
      <c r="H37" s="32"/>
      <c r="I37" s="25"/>
      <c r="J37" s="32"/>
      <c r="K37" s="32"/>
      <c r="L37" s="32"/>
      <c r="M37" s="32"/>
    </row>
    <row r="38" spans="1:13" customFormat="1" ht="15" x14ac:dyDescent="0.25">
      <c r="A38" s="2"/>
      <c r="B38" s="2"/>
      <c r="C38" s="2"/>
      <c r="D38" s="2"/>
      <c r="E38" s="9"/>
      <c r="F38" s="32"/>
      <c r="G38" s="32"/>
      <c r="H38" s="32"/>
      <c r="I38" s="25"/>
      <c r="J38" s="32"/>
      <c r="K38" s="32"/>
      <c r="L38" s="32"/>
      <c r="M38" s="32"/>
    </row>
  </sheetData>
  <mergeCells count="24">
    <mergeCell ref="A24:D24"/>
    <mergeCell ref="A1:E1"/>
    <mergeCell ref="A2:E2"/>
    <mergeCell ref="A3:E3"/>
    <mergeCell ref="A4:E4"/>
    <mergeCell ref="A17:D17"/>
    <mergeCell ref="A18:D18"/>
    <mergeCell ref="A19:D19"/>
    <mergeCell ref="A20:D20"/>
    <mergeCell ref="A21:D21"/>
    <mergeCell ref="A22:D22"/>
    <mergeCell ref="A23:D23"/>
    <mergeCell ref="A36:D36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1149-D21E-4DF6-9C4B-83298FA4F7F9}">
  <sheetPr>
    <pageSetUpPr fitToPage="1"/>
  </sheetPr>
  <dimension ref="A1:M38"/>
  <sheetViews>
    <sheetView workbookViewId="0">
      <selection activeCell="G9" sqref="G9"/>
    </sheetView>
  </sheetViews>
  <sheetFormatPr defaultColWidth="9.140625" defaultRowHeight="11.25" customHeight="1" x14ac:dyDescent="0.2"/>
  <cols>
    <col min="1" max="1" width="15.5703125" style="1" customWidth="1"/>
    <col min="2" max="2" width="20.140625" style="1" customWidth="1"/>
    <col min="3" max="3" width="37.7109375" style="1" customWidth="1"/>
    <col min="4" max="4" width="10.7109375" style="1" customWidth="1"/>
    <col min="5" max="5" width="15.140625" style="21" customWidth="1"/>
    <col min="6" max="6" width="12.42578125" style="37" bestFit="1" customWidth="1"/>
    <col min="7" max="7" width="14.7109375" style="37" customWidth="1"/>
    <col min="8" max="8" width="20.7109375" style="37" customWidth="1"/>
    <col min="9" max="9" width="19.85546875" style="28" customWidth="1"/>
    <col min="10" max="10" width="12.140625" style="38" customWidth="1"/>
    <col min="11" max="13" width="9.140625" style="37"/>
    <col min="14" max="16384" width="9.140625" style="1"/>
  </cols>
  <sheetData>
    <row r="1" spans="1:13" customFormat="1" ht="15" x14ac:dyDescent="0.25">
      <c r="A1" s="67" t="s">
        <v>0</v>
      </c>
      <c r="B1" s="67"/>
      <c r="C1" s="67"/>
      <c r="D1" s="67"/>
      <c r="E1" s="67"/>
      <c r="F1" s="32"/>
      <c r="G1" s="32"/>
      <c r="H1" s="32"/>
      <c r="I1" s="25"/>
      <c r="J1" s="32"/>
      <c r="K1" s="32"/>
      <c r="L1" s="32"/>
      <c r="M1" s="32"/>
    </row>
    <row r="2" spans="1:13" customFormat="1" ht="15" x14ac:dyDescent="0.25">
      <c r="A2" s="68" t="s">
        <v>1</v>
      </c>
      <c r="B2" s="68"/>
      <c r="C2" s="68"/>
      <c r="D2" s="68"/>
      <c r="E2" s="68"/>
      <c r="F2" s="32"/>
      <c r="G2" s="32"/>
      <c r="H2" s="32"/>
      <c r="I2" s="25"/>
      <c r="J2" s="32"/>
      <c r="K2" s="32"/>
      <c r="L2" s="32"/>
      <c r="M2" s="32"/>
    </row>
    <row r="3" spans="1:13" customFormat="1" ht="15" x14ac:dyDescent="0.25">
      <c r="A3" s="67" t="s">
        <v>2</v>
      </c>
      <c r="B3" s="67"/>
      <c r="C3" s="67"/>
      <c r="D3" s="67"/>
      <c r="E3" s="67"/>
      <c r="F3" s="32"/>
      <c r="G3" s="32"/>
      <c r="H3" s="32"/>
      <c r="I3" s="25"/>
      <c r="J3" s="32"/>
      <c r="K3" s="32"/>
      <c r="L3" s="32"/>
      <c r="M3" s="32"/>
    </row>
    <row r="4" spans="1:13" customFormat="1" ht="15.75" customHeight="1" x14ac:dyDescent="0.25">
      <c r="A4" s="68" t="s">
        <v>3</v>
      </c>
      <c r="B4" s="68"/>
      <c r="C4" s="68"/>
      <c r="D4" s="68"/>
      <c r="E4" s="68"/>
      <c r="F4" s="32"/>
      <c r="G4" s="32"/>
      <c r="H4" s="32"/>
      <c r="I4" s="25"/>
      <c r="J4" s="32"/>
      <c r="K4" s="32"/>
      <c r="L4" s="32"/>
      <c r="M4" s="32"/>
    </row>
    <row r="5" spans="1:13" customFormat="1" ht="6" customHeight="1" x14ac:dyDescent="0.25">
      <c r="A5" s="3"/>
      <c r="E5" s="17"/>
      <c r="F5" s="32"/>
      <c r="G5" s="32"/>
      <c r="H5" s="32"/>
      <c r="I5" s="25"/>
      <c r="J5" s="32"/>
      <c r="K5" s="32"/>
      <c r="L5" s="32"/>
      <c r="M5" s="32"/>
    </row>
    <row r="6" spans="1:13" customFormat="1" ht="36" customHeight="1" x14ac:dyDescent="0.25">
      <c r="A6" s="4" t="s">
        <v>4</v>
      </c>
      <c r="B6" s="4" t="s">
        <v>5</v>
      </c>
      <c r="C6" s="4" t="s">
        <v>6</v>
      </c>
      <c r="D6" s="4" t="s">
        <v>7</v>
      </c>
      <c r="E6" s="4" t="s">
        <v>40</v>
      </c>
      <c r="F6" s="33" t="s">
        <v>39</v>
      </c>
      <c r="G6" s="34"/>
      <c r="H6" s="32"/>
      <c r="I6" s="25"/>
      <c r="J6" s="32"/>
      <c r="K6" s="32"/>
      <c r="L6" s="32"/>
      <c r="M6" s="32"/>
    </row>
    <row r="7" spans="1:13" customFormat="1" ht="15" x14ac:dyDescent="0.25">
      <c r="A7" s="5">
        <v>1</v>
      </c>
      <c r="B7" s="5">
        <v>2</v>
      </c>
      <c r="C7" s="5">
        <v>3</v>
      </c>
      <c r="D7" s="5">
        <v>4</v>
      </c>
      <c r="E7" s="5">
        <v>8</v>
      </c>
      <c r="F7" s="23"/>
      <c r="G7" s="23"/>
      <c r="H7" s="23"/>
      <c r="I7" s="25"/>
      <c r="J7" s="32"/>
      <c r="K7" s="32"/>
      <c r="L7" s="32"/>
      <c r="M7" s="32"/>
    </row>
    <row r="8" spans="1:13" customFormat="1" ht="15" customHeight="1" x14ac:dyDescent="0.25">
      <c r="A8" s="11" t="s">
        <v>8</v>
      </c>
      <c r="B8" s="10"/>
      <c r="C8" s="10"/>
      <c r="D8" s="10"/>
      <c r="E8" s="15"/>
      <c r="F8" s="23"/>
      <c r="G8" s="23"/>
      <c r="H8" s="23"/>
      <c r="I8" s="25"/>
      <c r="J8" s="32"/>
      <c r="K8" s="32"/>
      <c r="L8" s="32"/>
      <c r="M8" s="32"/>
    </row>
    <row r="9" spans="1:13" customFormat="1" ht="26.25" customHeight="1" x14ac:dyDescent="0.25">
      <c r="A9" s="6" t="s">
        <v>9</v>
      </c>
      <c r="B9" s="7" t="s">
        <v>10</v>
      </c>
      <c r="C9" s="8" t="s">
        <v>36</v>
      </c>
      <c r="D9" s="30">
        <v>69.986000000000004</v>
      </c>
      <c r="E9" s="18">
        <v>2108411.3910311433</v>
      </c>
      <c r="F9" s="40">
        <v>1.0209999999999999</v>
      </c>
      <c r="G9" s="23">
        <f>E9*F9</f>
        <v>2152688.030242797</v>
      </c>
      <c r="H9" s="24">
        <v>1.2040990272500001</v>
      </c>
      <c r="I9" s="25">
        <f>G9*H9</f>
        <v>2592049.5631880704</v>
      </c>
      <c r="J9" s="32"/>
      <c r="K9" s="32"/>
      <c r="L9" s="32"/>
      <c r="M9" s="32"/>
    </row>
    <row r="10" spans="1:13" s="14" customFormat="1" ht="27" customHeight="1" x14ac:dyDescent="0.25">
      <c r="A10" s="12" t="s">
        <v>35</v>
      </c>
      <c r="B10" s="13" t="s">
        <v>11</v>
      </c>
      <c r="C10" s="29" t="s">
        <v>12</v>
      </c>
      <c r="D10" s="31">
        <v>69.986000000000004</v>
      </c>
      <c r="E10" s="19">
        <v>10847827.960000001</v>
      </c>
      <c r="F10" s="40">
        <v>1.0209999999999999</v>
      </c>
      <c r="G10" s="23"/>
      <c r="H10" s="24"/>
      <c r="I10" s="26"/>
      <c r="J10" s="35"/>
      <c r="K10" s="35"/>
      <c r="L10" s="35"/>
      <c r="M10" s="35"/>
    </row>
    <row r="11" spans="1:13" customFormat="1" ht="15" customHeight="1" x14ac:dyDescent="0.25">
      <c r="A11" s="11" t="s">
        <v>13</v>
      </c>
      <c r="B11" s="10"/>
      <c r="C11" s="10"/>
      <c r="D11" s="10"/>
      <c r="E11" s="15"/>
      <c r="F11" s="23"/>
      <c r="G11" s="23"/>
      <c r="H11" s="24"/>
      <c r="I11" s="25"/>
      <c r="J11" s="32"/>
      <c r="K11" s="32"/>
      <c r="L11" s="32"/>
      <c r="M11" s="32"/>
    </row>
    <row r="12" spans="1:13" customFormat="1" ht="33.75" x14ac:dyDescent="0.25">
      <c r="A12" s="6" t="s">
        <v>14</v>
      </c>
      <c r="B12" s="7" t="s">
        <v>15</v>
      </c>
      <c r="C12" s="8" t="s">
        <v>37</v>
      </c>
      <c r="D12" s="30">
        <v>87.513000000000005</v>
      </c>
      <c r="E12" s="18">
        <v>4523640.4108780641</v>
      </c>
      <c r="F12" s="40">
        <v>1.0209999999999999</v>
      </c>
      <c r="G12" s="23">
        <f t="shared" ref="G12:G15" si="0">E12*F12</f>
        <v>4618636.8595065027</v>
      </c>
      <c r="H12" s="24">
        <v>1.2040990272500001</v>
      </c>
      <c r="I12" s="25">
        <f>G12*H12</f>
        <v>5561296.1497527752</v>
      </c>
      <c r="J12" s="32"/>
      <c r="K12" s="32"/>
      <c r="L12" s="32"/>
      <c r="M12" s="32"/>
    </row>
    <row r="13" spans="1:13" s="14" customFormat="1" ht="26.25" customHeight="1" x14ac:dyDescent="0.25">
      <c r="A13" s="12" t="s">
        <v>35</v>
      </c>
      <c r="B13" s="13" t="s">
        <v>11</v>
      </c>
      <c r="C13" s="29" t="s">
        <v>12</v>
      </c>
      <c r="D13" s="31">
        <v>87.513000000000005</v>
      </c>
      <c r="E13" s="19">
        <v>13564512.439999999</v>
      </c>
      <c r="F13" s="40">
        <v>1.0209999999999999</v>
      </c>
      <c r="G13" s="23"/>
      <c r="H13" s="24"/>
      <c r="I13" s="26"/>
      <c r="J13" s="35"/>
      <c r="K13" s="35"/>
      <c r="L13" s="35"/>
      <c r="M13" s="35"/>
    </row>
    <row r="14" spans="1:13" customFormat="1" ht="15" customHeight="1" x14ac:dyDescent="0.25">
      <c r="A14" s="11" t="s">
        <v>16</v>
      </c>
      <c r="B14" s="10"/>
      <c r="C14" s="10"/>
      <c r="D14" s="10"/>
      <c r="E14" s="15"/>
      <c r="F14" s="23"/>
      <c r="G14" s="23"/>
      <c r="H14" s="24"/>
      <c r="I14" s="25"/>
      <c r="J14" s="32"/>
      <c r="K14" s="32"/>
      <c r="L14" s="32"/>
      <c r="M14" s="32"/>
    </row>
    <row r="15" spans="1:13" customFormat="1" ht="33.75" x14ac:dyDescent="0.25">
      <c r="A15" s="6" t="s">
        <v>17</v>
      </c>
      <c r="B15" s="7" t="s">
        <v>15</v>
      </c>
      <c r="C15" s="8" t="s">
        <v>38</v>
      </c>
      <c r="D15" s="30">
        <v>72.254999999999995</v>
      </c>
      <c r="E15" s="18">
        <v>3734938.0831508911</v>
      </c>
      <c r="F15" s="40">
        <v>1.0209999999999999</v>
      </c>
      <c r="G15" s="23">
        <f t="shared" si="0"/>
        <v>3813371.7828970593</v>
      </c>
      <c r="H15" s="24">
        <v>1.2040990272500001</v>
      </c>
      <c r="I15" s="25">
        <f>G15*H15</f>
        <v>4591677.2543289475</v>
      </c>
      <c r="J15" s="32"/>
      <c r="K15" s="32"/>
      <c r="L15" s="32"/>
      <c r="M15" s="32"/>
    </row>
    <row r="16" spans="1:13" s="14" customFormat="1" ht="21" x14ac:dyDescent="0.25">
      <c r="A16" s="12" t="s">
        <v>35</v>
      </c>
      <c r="B16" s="13" t="s">
        <v>11</v>
      </c>
      <c r="C16" s="29" t="s">
        <v>12</v>
      </c>
      <c r="D16" s="31">
        <v>72.254999999999995</v>
      </c>
      <c r="E16" s="19">
        <v>11199522.890000001</v>
      </c>
      <c r="F16" s="40">
        <v>1.0209999999999999</v>
      </c>
      <c r="G16" s="23"/>
      <c r="H16" s="24"/>
      <c r="I16" s="26"/>
      <c r="J16" s="35"/>
      <c r="K16" s="35"/>
      <c r="L16" s="35"/>
      <c r="M16" s="35"/>
    </row>
    <row r="17" spans="1:13" customFormat="1" ht="15" x14ac:dyDescent="0.25">
      <c r="A17" s="63" t="s">
        <v>18</v>
      </c>
      <c r="B17" s="64"/>
      <c r="C17" s="64"/>
      <c r="D17" s="64"/>
      <c r="E17" s="39">
        <f>E9+E12+E15</f>
        <v>10366989.885060098</v>
      </c>
      <c r="F17" s="32"/>
      <c r="G17" s="32">
        <f>SUM(G9:G16)</f>
        <v>10584696.672646359</v>
      </c>
      <c r="H17" s="32"/>
      <c r="I17" s="25">
        <f>SUM(I9:I16)</f>
        <v>12745022.967269793</v>
      </c>
      <c r="J17" s="32"/>
      <c r="K17" s="32"/>
      <c r="L17" s="32"/>
      <c r="M17" s="32"/>
    </row>
    <row r="18" spans="1:13" customFormat="1" ht="15" hidden="1" x14ac:dyDescent="0.25">
      <c r="A18" s="63" t="s">
        <v>19</v>
      </c>
      <c r="B18" s="64"/>
      <c r="C18" s="64"/>
      <c r="D18" s="64"/>
      <c r="E18" s="20"/>
      <c r="F18" s="32"/>
      <c r="G18" s="32"/>
      <c r="H18" s="32"/>
      <c r="I18" s="25"/>
      <c r="J18" s="32"/>
      <c r="K18" s="32"/>
      <c r="L18" s="32"/>
      <c r="M18" s="32"/>
    </row>
    <row r="19" spans="1:13" customFormat="1" ht="15" hidden="1" x14ac:dyDescent="0.25">
      <c r="A19" s="63" t="s">
        <v>20</v>
      </c>
      <c r="B19" s="64"/>
      <c r="C19" s="64"/>
      <c r="D19" s="64"/>
      <c r="E19" s="20">
        <v>2353763.7200000002</v>
      </c>
      <c r="F19" s="32"/>
      <c r="G19" s="32"/>
      <c r="H19" s="32"/>
      <c r="I19" s="25"/>
      <c r="J19" s="32"/>
      <c r="K19" s="32"/>
      <c r="L19" s="32"/>
      <c r="M19" s="32"/>
    </row>
    <row r="20" spans="1:13" customFormat="1" ht="15" hidden="1" x14ac:dyDescent="0.25">
      <c r="A20" s="63" t="s">
        <v>21</v>
      </c>
      <c r="B20" s="64"/>
      <c r="C20" s="64"/>
      <c r="D20" s="64"/>
      <c r="E20" s="20">
        <v>35855316.509999998</v>
      </c>
      <c r="F20" s="32"/>
      <c r="G20" s="32"/>
      <c r="H20" s="32"/>
      <c r="I20" s="25"/>
      <c r="J20" s="32"/>
      <c r="K20" s="32"/>
      <c r="L20" s="32"/>
      <c r="M20" s="32"/>
    </row>
    <row r="21" spans="1:13" customFormat="1" ht="15" hidden="1" x14ac:dyDescent="0.25">
      <c r="A21" s="63" t="s">
        <v>22</v>
      </c>
      <c r="B21" s="64"/>
      <c r="C21" s="64"/>
      <c r="D21" s="64"/>
      <c r="E21" s="20">
        <v>1409451.13</v>
      </c>
      <c r="F21" s="32"/>
      <c r="G21" s="32"/>
      <c r="H21" s="32"/>
      <c r="I21" s="25"/>
      <c r="J21" s="32"/>
      <c r="K21" s="32"/>
      <c r="L21" s="32"/>
      <c r="M21" s="32"/>
    </row>
    <row r="22" spans="1:13" customFormat="1" ht="15" hidden="1" x14ac:dyDescent="0.25">
      <c r="A22" s="63" t="s">
        <v>23</v>
      </c>
      <c r="B22" s="64"/>
      <c r="C22" s="64"/>
      <c r="D22" s="64"/>
      <c r="E22" s="20">
        <v>501716.66</v>
      </c>
      <c r="F22" s="32"/>
      <c r="G22" s="32"/>
      <c r="H22" s="32"/>
      <c r="I22" s="25"/>
      <c r="J22" s="32"/>
      <c r="K22" s="32"/>
      <c r="L22" s="32"/>
      <c r="M22" s="32"/>
    </row>
    <row r="23" spans="1:13" customFormat="1" ht="15" hidden="1" x14ac:dyDescent="0.25">
      <c r="A23" s="63" t="s">
        <v>24</v>
      </c>
      <c r="B23" s="64"/>
      <c r="C23" s="64"/>
      <c r="D23" s="64"/>
      <c r="E23" s="20">
        <v>2655596.75</v>
      </c>
      <c r="F23" s="32"/>
      <c r="G23" s="32"/>
      <c r="H23" s="32"/>
      <c r="I23" s="25"/>
      <c r="J23" s="32"/>
      <c r="K23" s="32"/>
      <c r="L23" s="32"/>
      <c r="M23" s="32"/>
    </row>
    <row r="24" spans="1:13" customFormat="1" ht="15" hidden="1" x14ac:dyDescent="0.25">
      <c r="A24" s="63" t="s">
        <v>25</v>
      </c>
      <c r="B24" s="64"/>
      <c r="C24" s="64"/>
      <c r="D24" s="64"/>
      <c r="E24" s="20">
        <v>1770397.84</v>
      </c>
      <c r="F24" s="32"/>
      <c r="G24" s="32"/>
      <c r="H24" s="32"/>
      <c r="I24" s="25"/>
      <c r="J24" s="32"/>
      <c r="K24" s="32"/>
      <c r="L24" s="32"/>
      <c r="M24" s="32"/>
    </row>
    <row r="25" spans="1:13" customFormat="1" ht="15" hidden="1" x14ac:dyDescent="0.25">
      <c r="A25" s="63" t="s">
        <v>26</v>
      </c>
      <c r="B25" s="64"/>
      <c r="C25" s="64"/>
      <c r="D25" s="64"/>
      <c r="E25" s="20">
        <v>-35611863.100000001</v>
      </c>
      <c r="F25" s="32"/>
      <c r="G25" s="32"/>
      <c r="H25" s="32"/>
      <c r="I25" s="25"/>
      <c r="J25" s="32"/>
      <c r="K25" s="32"/>
      <c r="L25" s="32"/>
      <c r="M25" s="32"/>
    </row>
    <row r="26" spans="1:13" customFormat="1" ht="15" hidden="1" x14ac:dyDescent="0.25">
      <c r="A26" s="63" t="s">
        <v>27</v>
      </c>
      <c r="B26" s="64"/>
      <c r="C26" s="64"/>
      <c r="D26" s="64"/>
      <c r="E26" s="20">
        <v>924935.04</v>
      </c>
      <c r="F26" s="32"/>
      <c r="G26" s="32"/>
      <c r="H26" s="32"/>
      <c r="I26" s="25"/>
      <c r="J26" s="32"/>
      <c r="K26" s="32"/>
      <c r="L26" s="32"/>
      <c r="M26" s="32"/>
    </row>
    <row r="27" spans="1:13" customFormat="1" ht="15" x14ac:dyDescent="0.25">
      <c r="A27" s="63" t="s">
        <v>28</v>
      </c>
      <c r="B27" s="64"/>
      <c r="C27" s="64"/>
      <c r="D27" s="64"/>
      <c r="E27" s="22">
        <v>8834892.9900000002</v>
      </c>
      <c r="F27" s="32"/>
      <c r="G27" s="32"/>
      <c r="H27" s="32"/>
      <c r="I27" s="25"/>
      <c r="J27" s="32"/>
      <c r="K27" s="32"/>
      <c r="L27" s="32"/>
      <c r="M27" s="32"/>
    </row>
    <row r="28" spans="1:13" customFormat="1" ht="15" x14ac:dyDescent="0.25">
      <c r="A28" s="65" t="s">
        <v>18</v>
      </c>
      <c r="B28" s="66"/>
      <c r="C28" s="66"/>
      <c r="D28" s="66"/>
      <c r="E28" s="18">
        <f>E17+E27</f>
        <v>19201882.875060096</v>
      </c>
      <c r="F28" s="32">
        <f>'справка по объемам ноября'!D19</f>
        <v>20575644.850000001</v>
      </c>
      <c r="G28" s="32"/>
      <c r="H28" s="32"/>
      <c r="I28" s="25"/>
      <c r="J28" s="32"/>
      <c r="K28" s="32"/>
      <c r="L28" s="32"/>
      <c r="M28" s="32"/>
    </row>
    <row r="29" spans="1:13" customFormat="1" ht="15" x14ac:dyDescent="0.25">
      <c r="A29" s="63" t="s">
        <v>29</v>
      </c>
      <c r="B29" s="64"/>
      <c r="C29" s="64"/>
      <c r="D29" s="64"/>
      <c r="E29" s="20">
        <v>18792843.079999998</v>
      </c>
      <c r="F29" s="32"/>
      <c r="G29" s="32"/>
      <c r="H29" s="32"/>
      <c r="I29" s="27"/>
      <c r="J29" s="32"/>
      <c r="K29" s="32"/>
      <c r="L29" s="32"/>
      <c r="M29" s="32"/>
    </row>
    <row r="30" spans="1:13" customFormat="1" ht="15" x14ac:dyDescent="0.25">
      <c r="A30" s="63" t="s">
        <v>30</v>
      </c>
      <c r="B30" s="64"/>
      <c r="C30" s="64"/>
      <c r="D30" s="69"/>
      <c r="E30" s="20">
        <v>1782801.77</v>
      </c>
      <c r="F30" s="32"/>
      <c r="G30" s="32"/>
      <c r="H30" s="32"/>
      <c r="I30" s="27"/>
      <c r="J30" s="32"/>
      <c r="K30" s="32"/>
      <c r="L30" s="32"/>
      <c r="M30" s="32"/>
    </row>
    <row r="31" spans="1:13" customFormat="1" ht="15" x14ac:dyDescent="0.25">
      <c r="A31" s="65" t="s">
        <v>31</v>
      </c>
      <c r="B31" s="66"/>
      <c r="C31" s="66"/>
      <c r="D31" s="66"/>
      <c r="E31" s="18">
        <v>20575644.850000001</v>
      </c>
      <c r="F31" s="32"/>
      <c r="G31" s="32"/>
      <c r="H31" s="32"/>
      <c r="I31" s="27"/>
      <c r="J31" s="32"/>
      <c r="K31" s="32"/>
      <c r="L31" s="32"/>
      <c r="M31" s="32"/>
    </row>
    <row r="32" spans="1:13" customFormat="1" ht="15" x14ac:dyDescent="0.25">
      <c r="A32" s="63" t="s">
        <v>32</v>
      </c>
      <c r="B32" s="64"/>
      <c r="C32" s="64"/>
      <c r="D32" s="64"/>
      <c r="E32" s="20">
        <v>4115128.97</v>
      </c>
      <c r="F32" s="32"/>
      <c r="G32" s="32"/>
      <c r="H32" s="32"/>
      <c r="I32" s="27"/>
      <c r="J32" s="32"/>
      <c r="K32" s="32"/>
      <c r="L32" s="32"/>
      <c r="M32" s="32"/>
    </row>
    <row r="33" spans="1:13" customFormat="1" ht="15" x14ac:dyDescent="0.25">
      <c r="A33" s="63" t="s">
        <v>33</v>
      </c>
      <c r="B33" s="64"/>
      <c r="C33" s="64"/>
      <c r="D33" s="64"/>
      <c r="E33" s="20">
        <v>1002038.1</v>
      </c>
      <c r="F33" s="32"/>
      <c r="G33" s="32"/>
      <c r="H33" s="32"/>
      <c r="I33" s="27"/>
      <c r="J33" s="32"/>
      <c r="K33" s="32"/>
      <c r="L33" s="32"/>
      <c r="M33" s="32"/>
    </row>
    <row r="34" spans="1:13" customFormat="1" ht="15" x14ac:dyDescent="0.25">
      <c r="A34" s="65" t="s">
        <v>34</v>
      </c>
      <c r="B34" s="66"/>
      <c r="C34" s="66"/>
      <c r="D34" s="66"/>
      <c r="E34" s="18">
        <v>25692811.920000002</v>
      </c>
      <c r="F34" s="32"/>
      <c r="G34" s="32"/>
      <c r="H34" s="32"/>
      <c r="I34" s="27"/>
      <c r="J34" s="36"/>
      <c r="K34" s="32"/>
      <c r="L34" s="32"/>
      <c r="M34" s="32"/>
    </row>
    <row r="35" spans="1:13" customFormat="1" ht="15" x14ac:dyDescent="0.25">
      <c r="A35" s="65" t="s">
        <v>35</v>
      </c>
      <c r="B35" s="66"/>
      <c r="C35" s="66"/>
      <c r="D35" s="66"/>
      <c r="E35" s="18"/>
      <c r="F35" s="32"/>
      <c r="G35" s="32"/>
      <c r="H35" s="32"/>
      <c r="I35" s="27"/>
      <c r="J35" s="36"/>
      <c r="K35" s="32"/>
      <c r="L35" s="32"/>
      <c r="M35" s="32"/>
    </row>
    <row r="36" spans="1:13" customFormat="1" ht="15" x14ac:dyDescent="0.25">
      <c r="A36" s="63" t="s">
        <v>18</v>
      </c>
      <c r="B36" s="64"/>
      <c r="C36" s="64"/>
      <c r="D36" s="64"/>
      <c r="E36" s="20">
        <v>35611863.100000001</v>
      </c>
      <c r="F36" s="32"/>
      <c r="G36" s="32"/>
      <c r="H36" s="32"/>
      <c r="I36" s="27"/>
      <c r="J36" s="36"/>
      <c r="K36" s="32"/>
      <c r="L36" s="32"/>
      <c r="M36" s="32"/>
    </row>
    <row r="37" spans="1:13" customFormat="1" ht="53.25" customHeight="1" x14ac:dyDescent="0.25">
      <c r="A37" s="2"/>
      <c r="B37" s="2"/>
      <c r="C37" s="2"/>
      <c r="D37" s="2"/>
      <c r="E37" s="16"/>
      <c r="F37" s="32"/>
      <c r="G37" s="32"/>
      <c r="H37" s="32"/>
      <c r="I37" s="25"/>
      <c r="J37" s="32"/>
      <c r="K37" s="32"/>
      <c r="L37" s="32"/>
      <c r="M37" s="32"/>
    </row>
    <row r="38" spans="1:13" customFormat="1" ht="15" x14ac:dyDescent="0.25">
      <c r="A38" s="2"/>
      <c r="B38" s="2"/>
      <c r="C38" s="2"/>
      <c r="D38" s="2"/>
      <c r="E38" s="9"/>
      <c r="F38" s="32"/>
      <c r="G38" s="32"/>
      <c r="H38" s="32"/>
      <c r="I38" s="25"/>
      <c r="J38" s="32"/>
      <c r="K38" s="32"/>
      <c r="L38" s="32"/>
      <c r="M38" s="32"/>
    </row>
  </sheetData>
  <mergeCells count="24">
    <mergeCell ref="A24:D24"/>
    <mergeCell ref="A1:E1"/>
    <mergeCell ref="A2:E2"/>
    <mergeCell ref="A3:E3"/>
    <mergeCell ref="A4:E4"/>
    <mergeCell ref="A17:D17"/>
    <mergeCell ref="A18:D18"/>
    <mergeCell ref="A19:D19"/>
    <mergeCell ref="A20:D20"/>
    <mergeCell ref="A21:D21"/>
    <mergeCell ref="A22:D22"/>
    <mergeCell ref="A23:D23"/>
    <mergeCell ref="A35:D35"/>
    <mergeCell ref="A36:D36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24"/>
  <sheetViews>
    <sheetView tabSelected="1" view="pageBreakPreview" zoomScale="60" zoomScaleNormal="100" workbookViewId="0">
      <selection activeCell="E9" sqref="E9"/>
    </sheetView>
  </sheetViews>
  <sheetFormatPr defaultColWidth="9.140625" defaultRowHeight="11.25" customHeight="1" x14ac:dyDescent="0.2"/>
  <cols>
    <col min="1" max="1" width="15.5703125" style="56" customWidth="1"/>
    <col min="2" max="2" width="37.7109375" style="55" customWidth="1"/>
    <col min="3" max="3" width="16" style="55" customWidth="1"/>
    <col min="4" max="4" width="22.28515625" style="56" customWidth="1"/>
    <col min="5" max="5" width="26.42578125" style="56" customWidth="1"/>
    <col min="6" max="6" width="14.7109375" style="37" customWidth="1"/>
    <col min="7" max="7" width="20.7109375" style="37" customWidth="1"/>
    <col min="8" max="8" width="19.85546875" style="28" customWidth="1"/>
    <col min="9" max="9" width="12.140625" style="38" customWidth="1"/>
    <col min="10" max="12" width="9.140625" style="37"/>
    <col min="13" max="16384" width="9.140625" style="1"/>
  </cols>
  <sheetData>
    <row r="1" spans="1:12" customFormat="1" ht="30" customHeight="1" x14ac:dyDescent="0.25">
      <c r="A1" s="76" t="s">
        <v>0</v>
      </c>
      <c r="B1" s="76"/>
      <c r="C1" s="76"/>
      <c r="D1" s="76"/>
      <c r="E1" s="32"/>
      <c r="F1" s="32"/>
      <c r="G1" s="32"/>
      <c r="H1" s="25"/>
      <c r="I1" s="32"/>
      <c r="J1" s="32"/>
      <c r="K1" s="32"/>
      <c r="L1" s="32"/>
    </row>
    <row r="2" spans="1:12" customFormat="1" ht="15" x14ac:dyDescent="0.25">
      <c r="A2" s="77" t="s">
        <v>1</v>
      </c>
      <c r="B2" s="77"/>
      <c r="C2" s="77"/>
      <c r="D2" s="77"/>
      <c r="E2" s="32"/>
      <c r="F2" s="32"/>
      <c r="G2" s="32"/>
      <c r="H2" s="25"/>
      <c r="I2" s="32"/>
      <c r="J2" s="32"/>
      <c r="K2" s="32"/>
      <c r="L2" s="32"/>
    </row>
    <row r="3" spans="1:12" customFormat="1" ht="15.75" customHeight="1" x14ac:dyDescent="0.25">
      <c r="A3" s="76" t="s">
        <v>41</v>
      </c>
      <c r="B3" s="76"/>
      <c r="C3" s="76"/>
      <c r="D3" s="76"/>
      <c r="E3" s="32"/>
      <c r="F3" s="32"/>
      <c r="G3" s="32"/>
      <c r="H3" s="25"/>
      <c r="I3" s="32"/>
      <c r="J3" s="32"/>
      <c r="K3" s="32"/>
      <c r="L3" s="32"/>
    </row>
    <row r="4" spans="1:12" customFormat="1" ht="5.25" customHeight="1" x14ac:dyDescent="0.25">
      <c r="A4" s="61"/>
      <c r="B4" s="61"/>
      <c r="C4" s="61"/>
      <c r="D4" s="61"/>
      <c r="E4" s="32"/>
      <c r="F4" s="32"/>
      <c r="G4" s="32"/>
      <c r="H4" s="25"/>
      <c r="I4" s="32"/>
      <c r="J4" s="32"/>
      <c r="K4" s="32"/>
      <c r="L4" s="32"/>
    </row>
    <row r="5" spans="1:12" customFormat="1" ht="14.25" customHeight="1" x14ac:dyDescent="0.25">
      <c r="A5" s="56"/>
      <c r="B5" s="42"/>
      <c r="C5" s="43" t="s">
        <v>51</v>
      </c>
      <c r="D5" s="56"/>
      <c r="E5" s="43"/>
      <c r="F5" s="32"/>
      <c r="G5" s="32"/>
      <c r="H5" s="32"/>
      <c r="I5" s="32"/>
      <c r="J5" s="32"/>
      <c r="K5" s="32"/>
      <c r="L5" s="32"/>
    </row>
    <row r="6" spans="1:12" customFormat="1" ht="36" customHeight="1" x14ac:dyDescent="0.25">
      <c r="A6" s="44" t="s">
        <v>4</v>
      </c>
      <c r="B6" s="44" t="s">
        <v>6</v>
      </c>
      <c r="C6" s="44" t="s">
        <v>7</v>
      </c>
      <c r="D6" s="44" t="s">
        <v>52</v>
      </c>
      <c r="E6" s="57" t="s">
        <v>50</v>
      </c>
      <c r="F6" s="32"/>
      <c r="G6" s="32"/>
      <c r="H6" s="32"/>
      <c r="I6" s="32"/>
      <c r="J6" s="32"/>
      <c r="K6" s="32"/>
      <c r="L6" s="32"/>
    </row>
    <row r="7" spans="1:12" customFormat="1" ht="15" x14ac:dyDescent="0.25">
      <c r="A7" s="45">
        <v>1</v>
      </c>
      <c r="B7" s="45">
        <v>3</v>
      </c>
      <c r="C7" s="45">
        <v>4</v>
      </c>
      <c r="D7" s="45">
        <v>8</v>
      </c>
      <c r="E7" s="45">
        <v>8</v>
      </c>
      <c r="F7" s="32"/>
      <c r="G7" s="32"/>
      <c r="H7" s="32"/>
      <c r="I7" s="32"/>
      <c r="J7" s="32"/>
      <c r="K7" s="32"/>
      <c r="L7" s="32"/>
    </row>
    <row r="8" spans="1:12" customFormat="1" ht="15" customHeight="1" x14ac:dyDescent="0.25">
      <c r="A8" s="70" t="s">
        <v>8</v>
      </c>
      <c r="B8" s="71"/>
      <c r="C8" s="71"/>
      <c r="D8" s="71"/>
      <c r="E8" s="32"/>
      <c r="F8" s="32"/>
      <c r="G8" s="32"/>
      <c r="H8" s="32"/>
      <c r="I8" s="32"/>
      <c r="J8" s="32"/>
      <c r="K8" s="32"/>
      <c r="L8" s="32"/>
    </row>
    <row r="9" spans="1:12" customFormat="1" ht="26.25" customHeight="1" x14ac:dyDescent="0.25">
      <c r="A9" s="57" t="s">
        <v>9</v>
      </c>
      <c r="B9" s="59" t="s">
        <v>47</v>
      </c>
      <c r="C9" s="46" t="s">
        <v>44</v>
      </c>
      <c r="D9" s="47">
        <v>2492243.1192863099</v>
      </c>
      <c r="E9" s="47">
        <f>D9*0.4</f>
        <v>996897.24771452404</v>
      </c>
      <c r="F9" s="32"/>
      <c r="G9" s="32"/>
      <c r="H9" s="32"/>
      <c r="I9" s="32"/>
      <c r="J9" s="32"/>
      <c r="K9" s="32"/>
      <c r="L9" s="32"/>
    </row>
    <row r="10" spans="1:12" s="14" customFormat="1" ht="27" customHeight="1" x14ac:dyDescent="0.25">
      <c r="A10" s="58" t="s">
        <v>35</v>
      </c>
      <c r="B10" s="60" t="s">
        <v>12</v>
      </c>
      <c r="C10" s="48">
        <v>69.986000000000004</v>
      </c>
      <c r="D10" s="49">
        <v>0</v>
      </c>
      <c r="E10" s="49">
        <v>0</v>
      </c>
      <c r="F10" s="41"/>
      <c r="G10" s="41"/>
      <c r="H10" s="41"/>
      <c r="I10" s="41"/>
      <c r="J10" s="35"/>
      <c r="K10" s="35"/>
      <c r="L10" s="35"/>
    </row>
    <row r="11" spans="1:12" customFormat="1" ht="15" customHeight="1" x14ac:dyDescent="0.25">
      <c r="A11" s="70" t="s">
        <v>13</v>
      </c>
      <c r="B11" s="71"/>
      <c r="C11" s="71"/>
      <c r="D11" s="71"/>
      <c r="E11" s="32"/>
      <c r="F11" s="32"/>
      <c r="G11" s="32"/>
      <c r="H11" s="32"/>
      <c r="I11" s="32"/>
      <c r="J11" s="32"/>
      <c r="K11" s="32"/>
      <c r="L11" s="32"/>
    </row>
    <row r="12" spans="1:12" customFormat="1" ht="25.5" x14ac:dyDescent="0.25">
      <c r="A12" s="57" t="s">
        <v>42</v>
      </c>
      <c r="B12" s="59" t="s">
        <v>48</v>
      </c>
      <c r="C12" s="46" t="s">
        <v>45</v>
      </c>
      <c r="D12" s="47">
        <v>5065875.1870260322</v>
      </c>
      <c r="E12" s="47">
        <f>D12*0.4</f>
        <v>2026350.0748104129</v>
      </c>
      <c r="F12" s="32"/>
      <c r="G12" s="32"/>
      <c r="H12" s="32"/>
      <c r="I12" s="32"/>
      <c r="J12" s="32"/>
      <c r="K12" s="32"/>
      <c r="L12" s="32"/>
    </row>
    <row r="13" spans="1:12" s="14" customFormat="1" ht="26.25" customHeight="1" x14ac:dyDescent="0.25">
      <c r="A13" s="58" t="s">
        <v>35</v>
      </c>
      <c r="B13" s="60" t="s">
        <v>12</v>
      </c>
      <c r="C13" s="48">
        <v>87.513000000000005</v>
      </c>
      <c r="D13" s="49">
        <v>0</v>
      </c>
      <c r="E13" s="49">
        <v>0</v>
      </c>
      <c r="F13" s="41"/>
      <c r="G13" s="41"/>
      <c r="H13" s="41"/>
      <c r="I13" s="41"/>
      <c r="J13" s="35"/>
      <c r="K13" s="35"/>
      <c r="L13" s="35"/>
    </row>
    <row r="14" spans="1:12" customFormat="1" ht="15" customHeight="1" x14ac:dyDescent="0.25">
      <c r="A14" s="70" t="s">
        <v>16</v>
      </c>
      <c r="B14" s="71"/>
      <c r="C14" s="71"/>
      <c r="D14" s="71"/>
      <c r="E14" s="32"/>
      <c r="F14" s="32"/>
      <c r="G14" s="32"/>
      <c r="H14" s="32"/>
      <c r="I14" s="32"/>
      <c r="J14" s="32"/>
      <c r="K14" s="32"/>
      <c r="L14" s="32"/>
    </row>
    <row r="15" spans="1:12" customFormat="1" ht="25.5" x14ac:dyDescent="0.25">
      <c r="A15" s="57" t="s">
        <v>43</v>
      </c>
      <c r="B15" s="59" t="s">
        <v>49</v>
      </c>
      <c r="C15" s="46" t="s">
        <v>46</v>
      </c>
      <c r="D15" s="47">
        <v>4182633.5536876614</v>
      </c>
      <c r="E15" s="47">
        <f>D15*0.4</f>
        <v>1673053.4214750647</v>
      </c>
      <c r="F15" s="32"/>
      <c r="G15" s="32"/>
      <c r="H15" s="32"/>
      <c r="I15" s="32"/>
      <c r="J15" s="32"/>
      <c r="K15" s="32"/>
      <c r="L15" s="32"/>
    </row>
    <row r="16" spans="1:12" s="14" customFormat="1" ht="25.5" x14ac:dyDescent="0.25">
      <c r="A16" s="58" t="s">
        <v>35</v>
      </c>
      <c r="B16" s="60" t="s">
        <v>12</v>
      </c>
      <c r="C16" s="48">
        <v>72.254999999999995</v>
      </c>
      <c r="D16" s="49">
        <v>0</v>
      </c>
      <c r="E16" s="49">
        <v>0</v>
      </c>
      <c r="F16" s="41"/>
      <c r="G16" s="41"/>
      <c r="H16" s="41"/>
      <c r="I16" s="41"/>
      <c r="J16" s="35"/>
      <c r="K16" s="35"/>
      <c r="L16" s="35"/>
    </row>
    <row r="17" spans="1:12" customFormat="1" ht="15" x14ac:dyDescent="0.25">
      <c r="A17" s="74" t="s">
        <v>18</v>
      </c>
      <c r="B17" s="75"/>
      <c r="C17" s="75"/>
      <c r="D17" s="62">
        <f>D9+D12+D15</f>
        <v>11740751.860000003</v>
      </c>
      <c r="E17" s="62">
        <f>E9+E12+E15</f>
        <v>4696300.7440000018</v>
      </c>
      <c r="F17" s="32"/>
      <c r="G17" s="32"/>
      <c r="H17" s="32"/>
      <c r="I17" s="32"/>
      <c r="J17" s="32"/>
      <c r="K17" s="32"/>
      <c r="L17" s="32"/>
    </row>
    <row r="18" spans="1:12" customFormat="1" ht="15" x14ac:dyDescent="0.25">
      <c r="A18" s="72" t="s">
        <v>28</v>
      </c>
      <c r="B18" s="73"/>
      <c r="C18" s="73"/>
      <c r="D18" s="50">
        <v>8834892.9900000002</v>
      </c>
      <c r="E18" s="50">
        <v>8834892.9900000002</v>
      </c>
      <c r="F18" s="32"/>
      <c r="G18" s="32"/>
      <c r="H18" s="25"/>
      <c r="I18" s="32"/>
      <c r="J18" s="32"/>
      <c r="K18" s="32"/>
      <c r="L18" s="32"/>
    </row>
    <row r="19" spans="1:12" customFormat="1" ht="15" x14ac:dyDescent="0.25">
      <c r="A19" s="74" t="s">
        <v>18</v>
      </c>
      <c r="B19" s="75"/>
      <c r="C19" s="75"/>
      <c r="D19" s="47">
        <f>D17+D18</f>
        <v>20575644.850000001</v>
      </c>
      <c r="E19" s="47">
        <f>E17+E18</f>
        <v>13531193.734000001</v>
      </c>
      <c r="F19" s="32"/>
      <c r="G19" s="32"/>
      <c r="H19" s="25"/>
      <c r="I19" s="32"/>
      <c r="J19" s="32"/>
      <c r="K19" s="32"/>
      <c r="L19" s="32"/>
    </row>
    <row r="20" spans="1:12" customFormat="1" ht="15" x14ac:dyDescent="0.25">
      <c r="A20" s="72" t="s">
        <v>32</v>
      </c>
      <c r="B20" s="73"/>
      <c r="C20" s="73"/>
      <c r="D20" s="51">
        <f>D19*0.2</f>
        <v>4115128.9700000007</v>
      </c>
      <c r="E20" s="51">
        <f>E19*0.2</f>
        <v>2706238.7468000003</v>
      </c>
      <c r="F20" s="32"/>
      <c r="G20" s="32"/>
      <c r="H20" s="27"/>
      <c r="I20" s="32"/>
      <c r="J20" s="32"/>
      <c r="K20" s="32"/>
      <c r="L20" s="32"/>
    </row>
    <row r="21" spans="1:12" customFormat="1" ht="15" x14ac:dyDescent="0.25">
      <c r="A21" s="72" t="s">
        <v>33</v>
      </c>
      <c r="B21" s="73"/>
      <c r="C21" s="73"/>
      <c r="D21" s="51">
        <v>1002038.1</v>
      </c>
      <c r="E21" s="51">
        <v>1002038.1</v>
      </c>
      <c r="F21" s="32"/>
      <c r="G21" s="32"/>
      <c r="H21" s="27"/>
      <c r="I21" s="32"/>
      <c r="J21" s="32"/>
      <c r="K21" s="32"/>
      <c r="L21" s="32"/>
    </row>
    <row r="22" spans="1:12" customFormat="1" ht="15" x14ac:dyDescent="0.25">
      <c r="A22" s="74" t="s">
        <v>34</v>
      </c>
      <c r="B22" s="75"/>
      <c r="C22" s="75"/>
      <c r="D22" s="47">
        <f>D19+D20+D21</f>
        <v>25692811.920000002</v>
      </c>
      <c r="E22" s="47">
        <f>E19+E20+E21</f>
        <v>17239470.580800001</v>
      </c>
      <c r="F22" s="32"/>
      <c r="G22" s="32"/>
      <c r="H22" s="27"/>
      <c r="I22" s="36"/>
      <c r="J22" s="32"/>
      <c r="K22" s="32"/>
      <c r="L22" s="32"/>
    </row>
    <row r="23" spans="1:12" customFormat="1" ht="53.25" customHeight="1" x14ac:dyDescent="0.25">
      <c r="A23" s="53"/>
      <c r="B23" s="52"/>
      <c r="C23" s="52"/>
      <c r="D23" s="53"/>
      <c r="E23" s="53"/>
      <c r="F23" s="32"/>
      <c r="G23" s="32"/>
      <c r="H23" s="25"/>
      <c r="I23" s="32"/>
      <c r="J23" s="32"/>
      <c r="K23" s="32"/>
      <c r="L23" s="32"/>
    </row>
    <row r="24" spans="1:12" customFormat="1" ht="15" x14ac:dyDescent="0.25">
      <c r="A24" s="53"/>
      <c r="B24" s="52"/>
      <c r="C24" s="52"/>
      <c r="D24" s="54"/>
      <c r="E24" s="54"/>
      <c r="F24" s="32"/>
      <c r="G24" s="32"/>
      <c r="H24" s="25"/>
      <c r="I24" s="32"/>
      <c r="J24" s="32"/>
      <c r="K24" s="32"/>
      <c r="L24" s="32"/>
    </row>
  </sheetData>
  <mergeCells count="12">
    <mergeCell ref="A8:D8"/>
    <mergeCell ref="A1:D1"/>
    <mergeCell ref="A2:D2"/>
    <mergeCell ref="A3:D3"/>
    <mergeCell ref="A11:D11"/>
    <mergeCell ref="A14:D14"/>
    <mergeCell ref="A20:C20"/>
    <mergeCell ref="A21:C21"/>
    <mergeCell ref="A22:C22"/>
    <mergeCell ref="A18:C18"/>
    <mergeCell ref="A19:C19"/>
    <mergeCell ref="A17:C17"/>
  </mergeCells>
  <phoneticPr fontId="11" type="noConversion"/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Акт выполненных работ №1 от (3)</vt:lpstr>
      <vt:lpstr>Акт выполненных работ №1 от (2)</vt:lpstr>
      <vt:lpstr>справка по объемам ноября</vt:lpstr>
      <vt:lpstr>'Акт выполненных работ №1 от (2)'!Print_Area</vt:lpstr>
      <vt:lpstr>'Акт выполненных работ №1 от (3)'!Print_Area</vt:lpstr>
      <vt:lpstr>'справка по объемам ноября'!Print_Area</vt:lpstr>
      <vt:lpstr>'Акт выполненных работ №1 от (2)'!Print_Titles</vt:lpstr>
      <vt:lpstr>'Акт выполненных работ №1 от (3)'!Print_Titles</vt:lpstr>
      <vt:lpstr>'справка по объемам ноября'!Print_Titles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2025-11-06T16:17:31Z</dcterms:modified>
</cp:coreProperties>
</file>