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разные расчеты\Сварка\"/>
    </mc:Choice>
  </mc:AlternateContent>
  <xr:revisionPtr revIDLastSave="0" documentId="13_ncr:1_{5846409C-8E8A-4512-B7AF-D21E3A9ED9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арка_КМ_1632-2021-2.1.3-КМ_07" sheetId="1" r:id="rId1"/>
  </sheets>
  <definedNames>
    <definedName name="_xlnm._FilterDatabase" localSheetId="0" hidden="1">'сварка_КМ_1632-2021-2.1.3-КМ_07'!$A$17:$AE$17</definedName>
    <definedName name="_xlnm.Print_Titles" localSheetId="0">'сварка_КМ_1632-2021-2.1.3-КМ_07'!$17:$17</definedName>
    <definedName name="_xlnm.Print_Area" localSheetId="0">'сварка_КМ_1632-2021-2.1.3-КМ_07'!$A:$G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1" i="1" l="1"/>
  <c r="M7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58" i="1"/>
  <c r="L22" i="1"/>
  <c r="L23" i="1"/>
  <c r="L24" i="1"/>
  <c r="L25" i="1"/>
  <c r="L26" i="1"/>
  <c r="L27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21" i="1"/>
  <c r="A20" i="1"/>
  <c r="A139" i="1"/>
  <c r="A138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7" i="1"/>
  <c r="A26" i="1"/>
  <c r="A25" i="1"/>
  <c r="A24" i="1"/>
  <c r="A23" i="1"/>
  <c r="A22" i="1"/>
  <c r="A21" i="1"/>
</calcChain>
</file>

<file path=xl/sharedStrings.xml><?xml version="1.0" encoding="utf-8"?>
<sst xmlns="http://schemas.openxmlformats.org/spreadsheetml/2006/main" count="512" uniqueCount="205">
  <si>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</si>
  <si>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</si>
  <si>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</si>
  <si>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ВЕДОМОСТЬ РЕСУРСОВ</t>
  </si>
  <si>
    <t>№ 1632-2021-2.1.3-КМ_07.04.042-П-01-02</t>
  </si>
  <si>
    <t>в текущем уровне цен</t>
  </si>
  <si>
    <t xml:space="preserve">на </t>
  </si>
  <si>
    <t>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</si>
  <si>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</si>
  <si>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</si>
  <si>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</si>
  <si>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</si>
  <si>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</si>
  <si>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</si>
  <si>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</si>
  <si>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</si>
  <si>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</si>
  <si>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</si>
  <si>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</si>
  <si>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</si>
  <si>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</si>
  <si>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</si>
  <si>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</si>
  <si>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</si>
  <si>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Трудозатраты</t>
  </si>
  <si>
    <t>Затраты труда машинистов</t>
  </si>
  <si>
    <t>чел.-ч</t>
  </si>
  <si>
    <t xml:space="preserve">1 </t>
  </si>
  <si>
    <t>1-3-2</t>
  </si>
  <si>
    <t>Затраты труда рабочих-строителей</t>
  </si>
  <si>
    <t>1-3-5</t>
  </si>
  <si>
    <t>1-3-6</t>
  </si>
  <si>
    <t>1-3-8</t>
  </si>
  <si>
    <t>1-4-3</t>
  </si>
  <si>
    <t>1-4-4</t>
  </si>
  <si>
    <t>1-4-7</t>
  </si>
  <si>
    <t>Итого "Трудозатраты"</t>
  </si>
  <si>
    <t>руб</t>
  </si>
  <si>
    <t xml:space="preserve">          Машины и механизмы</t>
  </si>
  <si>
    <t>400001</t>
  </si>
  <si>
    <t>Автомобили бортовые, грузоподъемность: до 5 т</t>
  </si>
  <si>
    <t>маш.час</t>
  </si>
  <si>
    <t>030101</t>
  </si>
  <si>
    <t>Автопогрузчики 5 т</t>
  </si>
  <si>
    <t>340101</t>
  </si>
  <si>
    <t>Агрегаты окрасочные высокого давления для окраски поверхностей конструкций мощностью: 1 кВт</t>
  </si>
  <si>
    <t>040504</t>
  </si>
  <si>
    <t>Аппарат для газовой сварки и резки</t>
  </si>
  <si>
    <t>030203</t>
  </si>
  <si>
    <t>Домкраты гидравлические грузоподъемностью: 63-100 т</t>
  </si>
  <si>
    <t>330206</t>
  </si>
  <si>
    <t>Дрели: электрические</t>
  </si>
  <si>
    <t>020121</t>
  </si>
  <si>
    <t>Краны башенные при работе на монтаже технологического оборудования: 25-75 т</t>
  </si>
  <si>
    <t>020403</t>
  </si>
  <si>
    <t>Краны козловые при работе на монтаже технологического оборудования: 32 т</t>
  </si>
  <si>
    <t>021141</t>
  </si>
  <si>
    <t>Краны на автомобильном ходу при работе на других видах строительства: 10 т</t>
  </si>
  <si>
    <t>021143</t>
  </si>
  <si>
    <t>Краны на автомобильном ходу при работе на других видах строительства: 16 т</t>
  </si>
  <si>
    <t>021104</t>
  </si>
  <si>
    <t>Краны на автомобильном ходу при работе на монтаже технологического оборудования: 16 т</t>
  </si>
  <si>
    <t>021105</t>
  </si>
  <si>
    <t>Краны на автомобильном ходу при работе на монтаже технологического оборудования: 25 т</t>
  </si>
  <si>
    <t>021244</t>
  </si>
  <si>
    <t>Краны на гусеничном ходу при работе на других видах строительства: 25 т</t>
  </si>
  <si>
    <t>021245</t>
  </si>
  <si>
    <t>Краны на гусеничном ходу при работе на других видах строительства: 40 т</t>
  </si>
  <si>
    <t>021246</t>
  </si>
  <si>
    <t>Краны на гусеничном ходу при работе на других видах строительства: 50-63 т</t>
  </si>
  <si>
    <t>021243</t>
  </si>
  <si>
    <t>Краны на гусеничном ходу при работе на других видах строительства: до 16 т</t>
  </si>
  <si>
    <t>021205</t>
  </si>
  <si>
    <t>Краны на гусеничном ходу при работе на монтаже технологического оборудования: 100 т</t>
  </si>
  <si>
    <t>021202</t>
  </si>
  <si>
    <t>Краны на гусеничном ходу при работе на монтаже технологического оборудования: 25 т</t>
  </si>
  <si>
    <t>030401</t>
  </si>
  <si>
    <t>Лебедки электрические тяговым усилием: до 5,79 кН (0,59 т)</t>
  </si>
  <si>
    <t>330301</t>
  </si>
  <si>
    <t>Машины шлифовальные: электрические</t>
  </si>
  <si>
    <t>330400</t>
  </si>
  <si>
    <t>Машины электрозачистные</t>
  </si>
  <si>
    <t>400111</t>
  </si>
  <si>
    <t>Полуприцепы общего назначения, грузоподъемность: 12 т</t>
  </si>
  <si>
    <t>041000</t>
  </si>
  <si>
    <t>Преобразователи сварочные с номинальным сварочным током 315-500 А</t>
  </si>
  <si>
    <t>400101</t>
  </si>
  <si>
    <t>Тягачи седельные, грузоподъемность: 12 т</t>
  </si>
  <si>
    <t>041400</t>
  </si>
  <si>
    <t>Электрические печи для сушки сварочных материалов с регулированием температуры в пределах: от 80 °С до 500 °С</t>
  </si>
  <si>
    <t>Итого "Машины и механизмы"</t>
  </si>
  <si>
    <t xml:space="preserve">          Материалы</t>
  </si>
  <si>
    <t>Прайс</t>
  </si>
  <si>
    <t>...</t>
  </si>
  <si>
    <t>кг</t>
  </si>
  <si>
    <t>Грунтовка: ГФ-021 красно-коричневая</t>
  </si>
  <si>
    <t>Эмаль ПФ-115 серая</t>
  </si>
  <si>
    <t>101-1714</t>
  </si>
  <si>
    <t>Болты с гайками и шайбами строительные</t>
  </si>
  <si>
    <t>т</t>
  </si>
  <si>
    <t>102-0023</t>
  </si>
  <si>
    <t>Бруски обрезные хвойных пород длиной: 4-6,5 м, шириной 75-150 мм, толщиной 40-75 мм, I сорта</t>
  </si>
  <si>
    <t>м3</t>
  </si>
  <si>
    <t>ТССЦ-101-1810</t>
  </si>
  <si>
    <t>Винты самонарезающие: для крепления профилированного настила и панелей к несущим конструкциям</t>
  </si>
  <si>
    <t>101-1805</t>
  </si>
  <si>
    <t>Гвозди строительные</t>
  </si>
  <si>
    <t>113-0021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</si>
  <si>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</si>
  <si>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</si>
  <si>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</si>
  <si>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101-0309</t>
  </si>
  <si>
    <t>Канаты пеньковые пропитанные</t>
  </si>
  <si>
    <t>101-0324</t>
  </si>
  <si>
    <t>Кислород технический: газообразный</t>
  </si>
  <si>
    <t>ТССЦ-201-0382</t>
  </si>
  <si>
    <t>Конструкции: стальные нащельников и деталей обрамления</t>
  </si>
  <si>
    <t>113-0077</t>
  </si>
  <si>
    <t>Ксилол нефтяной марки А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</si>
  <si>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</si>
  <si>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</si>
  <si>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101-0797</t>
  </si>
  <si>
    <t>Проволока горячекатаная в мотках, диаметром 6,3-6,5 мм</t>
  </si>
  <si>
    <t>101-2278</t>
  </si>
  <si>
    <t>Пропан-бутан, смесь техническая</t>
  </si>
  <si>
    <t>101-2467</t>
  </si>
  <si>
    <t>Растворитель марки: Р-4</t>
  </si>
  <si>
    <t>101-1292</t>
  </si>
  <si>
    <t>Уайт-спирит</t>
  </si>
  <si>
    <t>101-1019</t>
  </si>
  <si>
    <t>Швеллеры № 40 из стали марки: Ст0</t>
  </si>
  <si>
    <t>101-1513</t>
  </si>
  <si>
    <t>Электроды диаметром: 4 мм Э42</t>
  </si>
  <si>
    <t>101-1515</t>
  </si>
  <si>
    <t>Электроды диаметром: 4 мм Э46</t>
  </si>
  <si>
    <t>101-1518</t>
  </si>
  <si>
    <t>Электроды диаметром: 4 мм Э50А</t>
  </si>
  <si>
    <t>Итого "Материалы"</t>
  </si>
  <si>
    <t>Итого "Ресурсы подрядчика"</t>
  </si>
  <si>
    <t>Ресурсы заказчика</t>
  </si>
  <si>
    <t>ВГП 21,3*2,5</t>
  </si>
  <si>
    <t>ВГП 42,3*2,8</t>
  </si>
  <si>
    <t>ВГП 89*8</t>
  </si>
  <si>
    <t>Двутавр 20К1</t>
  </si>
  <si>
    <t>Двутавр 20Ш1</t>
  </si>
  <si>
    <t>Двутавр 25К1</t>
  </si>
  <si>
    <t>Двутавр 30Ш1</t>
  </si>
  <si>
    <t>Двутавр 40Ш1</t>
  </si>
  <si>
    <t>Двутавр 50Ш1</t>
  </si>
  <si>
    <t>Двутавр 60Ш1</t>
  </si>
  <si>
    <t>Двутавр 70Ш1</t>
  </si>
  <si>
    <t>Лист ПВЛ ПВ506</t>
  </si>
  <si>
    <t>Лист стальной с рифлением ромбическим 4мм</t>
  </si>
  <si>
    <t>Лист стальной с рифлением ромбическим 5мм</t>
  </si>
  <si>
    <t>Прокат листовой 10мм</t>
  </si>
  <si>
    <t>Прокат листовой 12мм</t>
  </si>
  <si>
    <t>Прокат листовой 16мм</t>
  </si>
  <si>
    <t>Прокат листовой 20мм</t>
  </si>
  <si>
    <t>Прокат листовой 22мм</t>
  </si>
  <si>
    <t>Прокат листовой 25мм</t>
  </si>
  <si>
    <t>Прокат листовой 30мм</t>
  </si>
  <si>
    <t>Прокат листовой 40мм</t>
  </si>
  <si>
    <t>Прокат листовой 4мм</t>
  </si>
  <si>
    <t>Прокат листовой 6мм</t>
  </si>
  <si>
    <t>Прокат листовой 8мм</t>
  </si>
  <si>
    <t>Прокат стальной горячетканый круглый диаметр 16</t>
  </si>
  <si>
    <t>Прокат стальной горячетканый круглый диаметр 20</t>
  </si>
  <si>
    <t>Профиль H57-750-0,8</t>
  </si>
  <si>
    <t>Профиль HC35-1000-0,7</t>
  </si>
  <si>
    <t>Профиль гн. 100*5</t>
  </si>
  <si>
    <t>Профиль гн. 120*5</t>
  </si>
  <si>
    <t>Профиль гн. 140*5</t>
  </si>
  <si>
    <t>Профиль гн. 160*6</t>
  </si>
  <si>
    <t>Профиль гн. 180*5</t>
  </si>
  <si>
    <t>Профиль гн. 200*6</t>
  </si>
  <si>
    <t>Профиль гн. 250*6</t>
  </si>
  <si>
    <t>Уголок не равнополочный 100*63*8</t>
  </si>
  <si>
    <t>Уголок не равнополочный 125*80*8</t>
  </si>
  <si>
    <t>Уголок не равнополочный 140*90*8</t>
  </si>
  <si>
    <t>Уголок равнополочный 125*8</t>
  </si>
  <si>
    <t>Уголок равнополочный 35*4</t>
  </si>
  <si>
    <t>Уголок равнополочный 50*5</t>
  </si>
  <si>
    <t>Уголок равнополочный 63*5</t>
  </si>
  <si>
    <t>Швеллер 16П</t>
  </si>
  <si>
    <t>Швеллер 20П</t>
  </si>
  <si>
    <t>Швеллер 22П</t>
  </si>
  <si>
    <t>Швеллер 40П</t>
  </si>
  <si>
    <t>ТССЦ-110-0009</t>
  </si>
  <si>
    <t>Болты сборочные с гайками и шайбами по классу прочности: 10.9</t>
  </si>
  <si>
    <t>ТССЦ-110-0008</t>
  </si>
  <si>
    <t>Болты сборочные с гайками и шайбами по классу прочности: 8,8</t>
  </si>
  <si>
    <t>ТССЦ-101-3820</t>
  </si>
  <si>
    <t>Сталь толстолистовая марки: Ст1, Ст2, Ст3, толщиной более 4 мм</t>
  </si>
  <si>
    <t>Итого "Ресурсы заказчика"</t>
  </si>
  <si>
    <t>Удаленные и замененные ресурсы</t>
  </si>
  <si>
    <t>113-0246</t>
  </si>
  <si>
    <t>Итого по ведомости ресурсов</t>
  </si>
  <si>
    <t xml:space="preserve">  В том числе:</t>
  </si>
  <si>
    <t xml:space="preserve">    Трудозатраты</t>
  </si>
  <si>
    <t xml:space="preserve">    Машины и механизмы</t>
  </si>
  <si>
    <t xml:space="preserve">    Материалы</t>
  </si>
  <si>
    <t>Непредв.</t>
  </si>
  <si>
    <t>Кдог</t>
  </si>
  <si>
    <t>НДС</t>
  </si>
  <si>
    <t>Всего, на сварку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</si>
</sst>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"/>
    <numFmt numFmtId="166" formatCode="0.0000"/>
    <numFmt numFmtId="167" formatCode="0.00000"/>
    <numFmt numFmtId="168" formatCode="0.000"/>
    <numFmt numFmtId="169" formatCode="0.0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i/>
      <sz val="9"/>
      <name val="Arial"/>
      <charset val="204"/>
    </font>
    <font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FFFF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b/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vertical="top" wrapText="1"/>
    </xf>
    <xf numFmtId="0" fontId="14" fillId="0" borderId="3" xfId="0" applyNumberFormat="1" applyFont="1" applyFill="1" applyBorder="1" applyAlignment="1" applyProtection="1">
      <alignment vertical="top" wrapText="1"/>
    </xf>
    <xf numFmtId="4" fontId="14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4" fillId="0" borderId="3" xfId="0" applyNumberFormat="1" applyFont="1" applyFill="1" applyBorder="1" applyAlignment="1" applyProtection="1">
      <alignment horizontal="right" vertical="top" wrapText="1"/>
    </xf>
    <xf numFmtId="4" fontId="17" fillId="0" borderId="3" xfId="0" applyNumberFormat="1" applyFont="1" applyFill="1" applyBorder="1" applyAlignment="1" applyProtection="1">
      <alignment horizontal="right" vertical="top" wrapText="1"/>
    </xf>
    <xf numFmtId="0" fontId="17" fillId="0" borderId="3" xfId="0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9" fontId="1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9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0" fontId="14" fillId="2" borderId="3" xfId="0" applyNumberFormat="1" applyFont="1" applyFill="1" applyBorder="1" applyAlignment="1" applyProtection="1">
      <alignment horizontal="center" vertical="top" wrapText="1"/>
    </xf>
    <xf numFmtId="49" fontId="1" fillId="2" borderId="3" xfId="0" applyNumberFormat="1" applyFont="1" applyFill="1" applyBorder="1" applyAlignment="1" applyProtection="1">
      <alignment horizontal="left" vertical="top" wrapText="1"/>
    </xf>
    <xf numFmtId="0" fontId="10" fillId="2" borderId="3" xfId="0" applyNumberFormat="1" applyFont="1" applyFill="1" applyBorder="1" applyAlignment="1" applyProtection="1">
      <alignment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164" fontId="1" fillId="2" borderId="3" xfId="0" applyNumberFormat="1" applyFont="1" applyFill="1" applyBorder="1" applyAlignment="1" applyProtection="1">
      <alignment horizontal="center" vertical="top" wrapText="1"/>
    </xf>
    <xf numFmtId="4" fontId="1" fillId="2" borderId="3" xfId="0" applyNumberFormat="1" applyFont="1" applyFill="1" applyBorder="1" applyAlignment="1" applyProtection="1">
      <alignment horizontal="right" vertical="top" wrapText="1"/>
    </xf>
    <xf numFmtId="0" fontId="15" fillId="2" borderId="0" xfId="0" applyNumberFormat="1" applyFont="1" applyFill="1" applyBorder="1" applyAlignment="1" applyProtection="1">
      <alignment wrapText="1"/>
    </xf>
    <xf numFmtId="0" fontId="0" fillId="2" borderId="0" xfId="0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167" fontId="1" fillId="2" borderId="3" xfId="0" applyNumberFormat="1" applyFont="1" applyFill="1" applyBorder="1" applyAlignment="1" applyProtection="1">
      <alignment horizontal="center" vertical="top" wrapText="1"/>
    </xf>
    <xf numFmtId="165" fontId="1" fillId="2" borderId="3" xfId="0" applyNumberFormat="1" applyFont="1" applyFill="1" applyBorder="1" applyAlignment="1" applyProtection="1">
      <alignment horizontal="center" vertical="top" wrapText="1"/>
    </xf>
    <xf numFmtId="4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vertical="top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vertical="top" wrapText="1"/>
    </xf>
    <xf numFmtId="0" fontId="17" fillId="0" borderId="3" xfId="0" applyNumberFormat="1" applyFont="1" applyFill="1" applyBorder="1" applyAlignment="1" applyProtection="1">
      <alignment vertical="top" wrapText="1"/>
    </xf>
    <xf numFmtId="4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169" fontId="1" fillId="2" borderId="3" xfId="0" applyNumberFormat="1" applyFont="1" applyFill="1" applyBorder="1" applyAlignment="1" applyProtection="1">
      <alignment horizontal="center" vertical="top" wrapText="1"/>
    </xf>
    <xf numFmtId="1" fontId="1" fillId="2" borderId="3" xfId="0" applyNumberFormat="1" applyFont="1" applyFill="1" applyBorder="1" applyAlignment="1" applyProtection="1">
      <alignment horizontal="center" vertical="top" wrapText="1"/>
    </xf>
    <xf numFmtId="169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44"/>
  <sheetViews>
    <sheetView tabSelected="1" topLeftCell="A31" workbookViewId="0">
      <selection activeCell="L88" sqref="L88"/>
    </sheetView>
  </sheetViews>
  <sheetFormatPr defaultColWidth="9.140625" defaultRowHeight="11.25" customHeight="1" outlineLevelRow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8" width="0.28515625" style="1" customWidth="1"/>
    <col min="9" max="9" width="14.42578125" style="53" customWidth="1"/>
    <col min="10" max="10" width="16.85546875" style="53" customWidth="1"/>
    <col min="11" max="11" width="9.140625" style="53"/>
    <col min="12" max="12" width="14.7109375" style="56" customWidth="1"/>
    <col min="13" max="13" width="16.42578125" style="53" customWidth="1"/>
    <col min="14" max="16" width="67.85546875" style="52" hidden="1" customWidth="1"/>
    <col min="17" max="21" width="101.85546875" style="52" hidden="1" customWidth="1"/>
    <col min="22" max="26" width="100.7109375" style="52" hidden="1" customWidth="1"/>
    <col min="27" max="28" width="129.28515625" style="52" hidden="1" customWidth="1"/>
    <col min="29" max="29" width="72" style="52" hidden="1" customWidth="1"/>
    <col min="30" max="31" width="61" style="52" hidden="1" customWidth="1"/>
    <col min="32" max="32" width="9.140625" style="53"/>
    <col min="33" max="16384" width="9.140625" style="1"/>
  </cols>
  <sheetData>
    <row r="1" spans="1:32" customFormat="1" ht="25.5" x14ac:dyDescent="0.25">
      <c r="A1" s="2"/>
      <c r="C1" s="80" t="s">
        <v>0</v>
      </c>
      <c r="D1" s="80"/>
      <c r="E1" s="80"/>
      <c r="F1" s="3"/>
      <c r="G1" s="3"/>
      <c r="I1" s="47"/>
      <c r="J1" s="47"/>
      <c r="K1" s="47"/>
      <c r="L1" s="55"/>
      <c r="M1" s="47"/>
      <c r="N1" s="48" t="s">
        <v>0</v>
      </c>
      <c r="O1" s="48" t="s">
        <v>1</v>
      </c>
      <c r="P1" s="48" t="s">
        <v>1</v>
      </c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32" customFormat="1" ht="13.5" customHeight="1" x14ac:dyDescent="0.25">
      <c r="A2" s="2"/>
      <c r="D2" s="4" t="s">
        <v>2</v>
      </c>
      <c r="I2" s="47"/>
      <c r="J2" s="47"/>
      <c r="K2" s="47"/>
      <c r="L2" s="5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</row>
    <row r="3" spans="1:32" customFormat="1" ht="13.5" customHeight="1" x14ac:dyDescent="0.25">
      <c r="A3" s="5"/>
      <c r="B3" s="3"/>
      <c r="C3" s="3"/>
      <c r="D3" s="3"/>
      <c r="E3" s="3"/>
      <c r="F3" s="3"/>
      <c r="G3" s="3"/>
      <c r="I3" s="47"/>
      <c r="J3" s="47"/>
      <c r="K3" s="47"/>
      <c r="L3" s="55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</row>
    <row r="4" spans="1:32" customFormat="1" ht="18" x14ac:dyDescent="0.25">
      <c r="B4" s="5"/>
      <c r="C4" s="6"/>
      <c r="D4" s="7" t="s">
        <v>3</v>
      </c>
      <c r="E4" s="8" t="s">
        <v>4</v>
      </c>
      <c r="F4" s="6"/>
      <c r="G4" s="9"/>
      <c r="I4" s="47"/>
      <c r="J4" s="47"/>
      <c r="K4" s="47"/>
      <c r="L4" s="55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</row>
    <row r="5" spans="1:32" customFormat="1" ht="13.5" customHeight="1" x14ac:dyDescent="0.25">
      <c r="B5" s="9"/>
      <c r="C5" s="10"/>
      <c r="D5" s="11" t="s">
        <v>5</v>
      </c>
      <c r="E5" s="8"/>
      <c r="F5" s="8"/>
      <c r="G5" s="9"/>
      <c r="I5" s="47"/>
      <c r="J5" s="47"/>
      <c r="K5" s="47"/>
      <c r="L5" s="55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</row>
    <row r="6" spans="1:32" customFormat="1" ht="13.5" customHeight="1" x14ac:dyDescent="0.25">
      <c r="B6" s="9"/>
      <c r="C6" s="12"/>
      <c r="D6" s="13"/>
      <c r="E6" s="9"/>
      <c r="F6" s="9"/>
      <c r="G6" s="9"/>
      <c r="I6" s="47"/>
      <c r="J6" s="47"/>
      <c r="K6" s="47"/>
      <c r="L6" s="55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</row>
    <row r="7" spans="1:32" customFormat="1" ht="15" x14ac:dyDescent="0.25">
      <c r="A7" s="14" t="s">
        <v>6</v>
      </c>
      <c r="B7" s="81" t="s">
        <v>7</v>
      </c>
      <c r="C7" s="81"/>
      <c r="D7" s="81"/>
      <c r="E7" s="81"/>
      <c r="F7" s="81"/>
      <c r="G7" s="15"/>
      <c r="I7" s="47"/>
      <c r="J7" s="47"/>
      <c r="K7" s="47"/>
      <c r="L7" s="55"/>
      <c r="M7" s="47"/>
      <c r="N7" s="47"/>
      <c r="O7" s="47"/>
      <c r="P7" s="47"/>
      <c r="Q7" s="48" t="s">
        <v>7</v>
      </c>
      <c r="R7" s="48" t="s">
        <v>1</v>
      </c>
      <c r="S7" s="48" t="s">
        <v>1</v>
      </c>
      <c r="T7" s="48" t="s">
        <v>1</v>
      </c>
      <c r="U7" s="48" t="s">
        <v>1</v>
      </c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</row>
    <row r="8" spans="1:32" customFormat="1" ht="13.5" customHeight="1" x14ac:dyDescent="0.25">
      <c r="A8" s="9"/>
      <c r="B8" s="9"/>
      <c r="C8" s="16"/>
      <c r="D8" s="4" t="s">
        <v>8</v>
      </c>
      <c r="E8" s="9"/>
      <c r="F8" s="9"/>
      <c r="G8" s="9"/>
      <c r="I8" s="47"/>
      <c r="J8" s="47"/>
      <c r="K8" s="47"/>
      <c r="L8" s="55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</row>
    <row r="9" spans="1:32" customFormat="1" ht="13.5" customHeight="1" x14ac:dyDescent="0.25">
      <c r="A9" s="9"/>
      <c r="B9" s="9"/>
      <c r="C9" s="9"/>
      <c r="D9" s="17"/>
      <c r="E9" s="9"/>
      <c r="F9" s="9"/>
      <c r="G9" s="9"/>
      <c r="I9" s="47"/>
      <c r="J9" s="47"/>
      <c r="K9" s="47"/>
      <c r="L9" s="55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</row>
    <row r="10" spans="1:32" customFormat="1" ht="15" x14ac:dyDescent="0.25">
      <c r="B10" s="18" t="s">
        <v>9</v>
      </c>
      <c r="C10" s="82" t="s">
        <v>10</v>
      </c>
      <c r="D10" s="82"/>
      <c r="E10" s="82"/>
      <c r="F10" s="82"/>
      <c r="G10" s="82"/>
      <c r="I10" s="47"/>
      <c r="J10" s="47"/>
      <c r="K10" s="47"/>
      <c r="L10" s="55"/>
      <c r="M10" s="47"/>
      <c r="N10" s="47"/>
      <c r="O10" s="47"/>
      <c r="P10" s="47"/>
      <c r="Q10" s="47"/>
      <c r="R10" s="47"/>
      <c r="S10" s="47"/>
      <c r="T10" s="47"/>
      <c r="U10" s="47"/>
      <c r="V10" s="48" t="s">
        <v>10</v>
      </c>
      <c r="W10" s="48" t="s">
        <v>1</v>
      </c>
      <c r="X10" s="48" t="s">
        <v>1</v>
      </c>
      <c r="Y10" s="48" t="s">
        <v>1</v>
      </c>
      <c r="Z10" s="48" t="s">
        <v>1</v>
      </c>
      <c r="AA10" s="47"/>
      <c r="AB10" s="47"/>
      <c r="AC10" s="47"/>
      <c r="AD10" s="47"/>
      <c r="AE10" s="47"/>
      <c r="AF10" s="47"/>
    </row>
    <row r="11" spans="1:32" customFormat="1" ht="21.75" customHeight="1" x14ac:dyDescent="0.25">
      <c r="B11" s="2"/>
      <c r="C11" s="2"/>
      <c r="D11" s="2"/>
      <c r="E11" s="19" t="s">
        <v>11</v>
      </c>
      <c r="F11" s="83">
        <v>176769258.24000001</v>
      </c>
      <c r="G11" s="84"/>
      <c r="I11" s="47"/>
      <c r="J11" s="47"/>
      <c r="K11" s="47"/>
      <c r="L11" s="55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</row>
    <row r="12" spans="1:32" customFormat="1" ht="13.5" customHeight="1" x14ac:dyDescent="0.25">
      <c r="B12" s="2"/>
      <c r="C12" s="2"/>
      <c r="D12" s="18"/>
      <c r="E12" s="20" t="s">
        <v>12</v>
      </c>
      <c r="F12" s="74">
        <v>73662</v>
      </c>
      <c r="G12" s="75"/>
      <c r="I12" s="47"/>
      <c r="J12" s="47"/>
      <c r="K12" s="47"/>
      <c r="L12" s="55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</row>
    <row r="13" spans="1:32" customFormat="1" ht="13.5" customHeight="1" x14ac:dyDescent="0.25">
      <c r="A13" s="5"/>
      <c r="D13" s="21"/>
      <c r="E13" s="20" t="s">
        <v>13</v>
      </c>
      <c r="F13" s="74">
        <v>38090113.810000002</v>
      </c>
      <c r="G13" s="75"/>
      <c r="I13" s="47"/>
      <c r="J13" s="47"/>
      <c r="K13" s="47"/>
      <c r="L13" s="55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</row>
    <row r="14" spans="1:32" customFormat="1" ht="15" x14ac:dyDescent="0.25">
      <c r="B14" s="2"/>
      <c r="C14" s="22"/>
      <c r="D14" s="22"/>
      <c r="E14" s="22"/>
      <c r="F14" s="22"/>
      <c r="G14" s="22"/>
      <c r="I14" s="47"/>
      <c r="J14" s="47"/>
      <c r="K14" s="47"/>
      <c r="L14" s="55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</row>
    <row r="15" spans="1:32" customFormat="1" ht="32.25" customHeight="1" x14ac:dyDescent="0.25">
      <c r="A15" s="76" t="s">
        <v>14</v>
      </c>
      <c r="B15" s="77" t="s">
        <v>15</v>
      </c>
      <c r="C15" s="76" t="s">
        <v>16</v>
      </c>
      <c r="D15" s="76" t="s">
        <v>17</v>
      </c>
      <c r="E15" s="76" t="s">
        <v>18</v>
      </c>
      <c r="F15" s="78" t="s">
        <v>19</v>
      </c>
      <c r="G15" s="79"/>
      <c r="I15" s="47"/>
      <c r="J15" s="47"/>
      <c r="K15" s="47"/>
      <c r="L15" s="55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</row>
    <row r="16" spans="1:32" customFormat="1" ht="20.25" customHeight="1" x14ac:dyDescent="0.25">
      <c r="A16" s="76"/>
      <c r="B16" s="77"/>
      <c r="C16" s="76"/>
      <c r="D16" s="76"/>
      <c r="E16" s="76"/>
      <c r="F16" s="23" t="s">
        <v>20</v>
      </c>
      <c r="G16" s="23" t="s">
        <v>21</v>
      </c>
      <c r="I16" s="47" t="s">
        <v>201</v>
      </c>
      <c r="J16" s="47" t="s">
        <v>202</v>
      </c>
      <c r="K16" s="47" t="s">
        <v>203</v>
      </c>
      <c r="L16" s="55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</row>
    <row r="17" spans="1:32" customFormat="1" ht="12" customHeight="1" x14ac:dyDescent="0.25">
      <c r="A17" s="24">
        <v>1</v>
      </c>
      <c r="B17" s="24" t="s">
        <v>22</v>
      </c>
      <c r="C17" s="24">
        <v>3</v>
      </c>
      <c r="D17" s="24">
        <v>4</v>
      </c>
      <c r="E17" s="24">
        <v>5</v>
      </c>
      <c r="F17" s="24">
        <v>6</v>
      </c>
      <c r="G17" s="24">
        <v>7</v>
      </c>
      <c r="I17" s="49">
        <v>0.03</v>
      </c>
      <c r="J17" s="47">
        <v>1.2040990272500001</v>
      </c>
      <c r="K17" s="54">
        <v>0.2</v>
      </c>
      <c r="L17" s="55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</row>
    <row r="18" spans="1:32" customFormat="1" ht="15" x14ac:dyDescent="0.25">
      <c r="A18" s="71" t="s">
        <v>23</v>
      </c>
      <c r="B18" s="71"/>
      <c r="C18" s="71"/>
      <c r="D18" s="71"/>
      <c r="E18" s="71"/>
      <c r="F18" s="71"/>
      <c r="G18" s="71"/>
      <c r="I18" s="47"/>
      <c r="J18" s="47"/>
      <c r="K18" s="47"/>
      <c r="L18" s="55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50" t="s">
        <v>23</v>
      </c>
      <c r="AB18" s="47"/>
      <c r="AC18" s="47"/>
      <c r="AD18" s="47"/>
      <c r="AE18" s="47"/>
      <c r="AF18" s="47"/>
    </row>
    <row r="19" spans="1:32" customFormat="1" ht="15" x14ac:dyDescent="0.25">
      <c r="A19" s="71" t="s">
        <v>24</v>
      </c>
      <c r="B19" s="71"/>
      <c r="C19" s="71"/>
      <c r="D19" s="71"/>
      <c r="E19" s="71"/>
      <c r="F19" s="71"/>
      <c r="G19" s="71"/>
      <c r="I19" s="47"/>
      <c r="J19" s="47"/>
      <c r="K19" s="47"/>
      <c r="L19" s="55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50"/>
      <c r="AB19" s="50" t="s">
        <v>24</v>
      </c>
      <c r="AC19" s="47"/>
      <c r="AD19" s="47"/>
      <c r="AE19" s="47"/>
      <c r="AF19" s="47"/>
    </row>
    <row r="20" spans="1:32" customFormat="1" ht="15" x14ac:dyDescent="0.25">
      <c r="A20" s="25">
        <f>IF(H20&lt;&gt;"",COUNTA(H$1:H20),"")</f>
        <v>1</v>
      </c>
      <c r="B20" s="26" t="s">
        <v>22</v>
      </c>
      <c r="C20" s="27" t="s">
        <v>25</v>
      </c>
      <c r="D20" s="28" t="s">
        <v>26</v>
      </c>
      <c r="E20" s="29">
        <v>8634.8709808000003</v>
      </c>
      <c r="F20" s="30"/>
      <c r="G20" s="31"/>
      <c r="H20" s="32" t="s">
        <v>27</v>
      </c>
      <c r="I20" s="47"/>
      <c r="J20" s="47"/>
      <c r="K20" s="47"/>
      <c r="L20" s="55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50"/>
      <c r="AB20" s="50"/>
      <c r="AC20" s="47"/>
      <c r="AD20" s="47"/>
      <c r="AE20" s="47"/>
      <c r="AF20" s="47"/>
    </row>
    <row r="21" spans="1:32" customFormat="1" ht="15" x14ac:dyDescent="0.25">
      <c r="A21" s="25">
        <f>IF(H21&lt;&gt;"",COUNTA(H$1:H21),"")</f>
        <v>2</v>
      </c>
      <c r="B21" s="26" t="s">
        <v>28</v>
      </c>
      <c r="C21" s="27" t="s">
        <v>29</v>
      </c>
      <c r="D21" s="28" t="s">
        <v>26</v>
      </c>
      <c r="E21" s="33">
        <v>22881.018332</v>
      </c>
      <c r="F21" s="30">
        <v>482.19</v>
      </c>
      <c r="G21" s="30">
        <v>11032998.23</v>
      </c>
      <c r="H21" s="32" t="s">
        <v>27</v>
      </c>
      <c r="I21" s="47">
        <v>1.03</v>
      </c>
      <c r="J21" s="47">
        <v>1.2040990272500001</v>
      </c>
      <c r="K21" s="47">
        <v>1.2</v>
      </c>
      <c r="L21" s="55">
        <f>G21*I21*J21*K21</f>
        <v>16420040.531382952</v>
      </c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50"/>
      <c r="AB21" s="50"/>
      <c r="AC21" s="47"/>
      <c r="AD21" s="47"/>
      <c r="AE21" s="47"/>
      <c r="AF21" s="47"/>
    </row>
    <row r="22" spans="1:32" customFormat="1" ht="15" x14ac:dyDescent="0.25">
      <c r="A22" s="25">
        <f>IF(H22&lt;&gt;"",COUNTA(H$1:H22),"")</f>
        <v>3</v>
      </c>
      <c r="B22" s="26" t="s">
        <v>30</v>
      </c>
      <c r="C22" s="27" t="s">
        <v>29</v>
      </c>
      <c r="D22" s="28" t="s">
        <v>26</v>
      </c>
      <c r="E22" s="29">
        <v>8132.6471971999999</v>
      </c>
      <c r="F22" s="30">
        <v>500.52</v>
      </c>
      <c r="G22" s="30">
        <v>4070552.58</v>
      </c>
      <c r="H22" s="32" t="s">
        <v>27</v>
      </c>
      <c r="I22" s="47">
        <v>1.03</v>
      </c>
      <c r="J22" s="47">
        <v>1.2040990272500001</v>
      </c>
      <c r="K22" s="47">
        <v>1.2</v>
      </c>
      <c r="L22" s="55">
        <f t="shared" ref="L22:L54" si="0">G22*I22*J22*K22</f>
        <v>6058066.6248077014</v>
      </c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50"/>
      <c r="AB22" s="50"/>
      <c r="AC22" s="47"/>
      <c r="AD22" s="47"/>
      <c r="AE22" s="47"/>
      <c r="AF22" s="47"/>
    </row>
    <row r="23" spans="1:32" customFormat="1" ht="15" x14ac:dyDescent="0.25">
      <c r="A23" s="25">
        <f>IF(H23&lt;&gt;"",COUNTA(H$1:H23),"")</f>
        <v>4</v>
      </c>
      <c r="B23" s="26" t="s">
        <v>31</v>
      </c>
      <c r="C23" s="27" t="s">
        <v>29</v>
      </c>
      <c r="D23" s="28" t="s">
        <v>26</v>
      </c>
      <c r="E23" s="29">
        <v>15867.716968500001</v>
      </c>
      <c r="F23" s="30">
        <v>506.63</v>
      </c>
      <c r="G23" s="30">
        <v>8039061.4500000002</v>
      </c>
      <c r="H23" s="32" t="s">
        <v>27</v>
      </c>
      <c r="I23" s="47">
        <v>1.03</v>
      </c>
      <c r="J23" s="47">
        <v>1.2040990272500001</v>
      </c>
      <c r="K23" s="47">
        <v>1.2</v>
      </c>
      <c r="L23" s="55">
        <f t="shared" si="0"/>
        <v>11964265.024927698</v>
      </c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50"/>
      <c r="AB23" s="50"/>
      <c r="AC23" s="47"/>
      <c r="AD23" s="47"/>
      <c r="AE23" s="47"/>
      <c r="AF23" s="47"/>
    </row>
    <row r="24" spans="1:32" customFormat="1" ht="15" x14ac:dyDescent="0.25">
      <c r="A24" s="25">
        <f>IF(H24&lt;&gt;"",COUNTA(H$1:H24),"")</f>
        <v>5</v>
      </c>
      <c r="B24" s="26" t="s">
        <v>32</v>
      </c>
      <c r="C24" s="27" t="s">
        <v>29</v>
      </c>
      <c r="D24" s="28" t="s">
        <v>26</v>
      </c>
      <c r="E24" s="33">
        <v>2489.3436360000001</v>
      </c>
      <c r="F24" s="30">
        <v>518.85</v>
      </c>
      <c r="G24" s="30">
        <v>1291595.95</v>
      </c>
      <c r="H24" s="32" t="s">
        <v>27</v>
      </c>
      <c r="I24" s="47">
        <v>1.03</v>
      </c>
      <c r="J24" s="47">
        <v>1.2040990272500001</v>
      </c>
      <c r="K24" s="47">
        <v>1.2</v>
      </c>
      <c r="L24" s="55">
        <f t="shared" si="0"/>
        <v>1922238.851765869</v>
      </c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50"/>
      <c r="AB24" s="50"/>
      <c r="AC24" s="47"/>
      <c r="AD24" s="47"/>
      <c r="AE24" s="47"/>
      <c r="AF24" s="47"/>
    </row>
    <row r="25" spans="1:32" customFormat="1" ht="15" x14ac:dyDescent="0.25">
      <c r="A25" s="25">
        <f>IF(H25&lt;&gt;"",COUNTA(H$1:H25),"")</f>
        <v>6</v>
      </c>
      <c r="B25" s="26" t="s">
        <v>33</v>
      </c>
      <c r="C25" s="27" t="s">
        <v>29</v>
      </c>
      <c r="D25" s="28" t="s">
        <v>26</v>
      </c>
      <c r="E25" s="33">
        <v>3605.0932320000002</v>
      </c>
      <c r="F25" s="30">
        <v>554.94000000000005</v>
      </c>
      <c r="G25" s="30">
        <v>2000610.44</v>
      </c>
      <c r="H25" s="32" t="s">
        <v>27</v>
      </c>
      <c r="I25" s="47">
        <v>1.03</v>
      </c>
      <c r="J25" s="47">
        <v>1.2040990272500001</v>
      </c>
      <c r="K25" s="47">
        <v>1.2</v>
      </c>
      <c r="L25" s="55">
        <f t="shared" si="0"/>
        <v>2977441.2927018004</v>
      </c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50"/>
      <c r="AB25" s="50"/>
      <c r="AC25" s="47"/>
      <c r="AD25" s="47"/>
      <c r="AE25" s="47"/>
      <c r="AF25" s="47"/>
    </row>
    <row r="26" spans="1:32" customFormat="1" ht="15" x14ac:dyDescent="0.25">
      <c r="A26" s="25">
        <f>IF(H26&lt;&gt;"",COUNTA(H$1:H26),"")</f>
        <v>7</v>
      </c>
      <c r="B26" s="26" t="s">
        <v>34</v>
      </c>
      <c r="C26" s="27" t="s">
        <v>29</v>
      </c>
      <c r="D26" s="28" t="s">
        <v>26</v>
      </c>
      <c r="E26" s="34">
        <v>20395.148799999999</v>
      </c>
      <c r="F26" s="30">
        <v>563.09</v>
      </c>
      <c r="G26" s="30">
        <v>11484304.34</v>
      </c>
      <c r="H26" s="32" t="s">
        <v>27</v>
      </c>
      <c r="I26" s="47">
        <v>1.03</v>
      </c>
      <c r="J26" s="47">
        <v>1.2040990272500001</v>
      </c>
      <c r="K26" s="47">
        <v>1.2</v>
      </c>
      <c r="L26" s="55">
        <f t="shared" si="0"/>
        <v>17091704.249964077</v>
      </c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50"/>
      <c r="AB26" s="50"/>
      <c r="AC26" s="47"/>
      <c r="AD26" s="47"/>
      <c r="AE26" s="47"/>
      <c r="AF26" s="47"/>
    </row>
    <row r="27" spans="1:32" customFormat="1" ht="15" x14ac:dyDescent="0.25">
      <c r="A27" s="25">
        <f>IF(H27&lt;&gt;"",COUNTA(H$1:H27),"")</f>
        <v>8</v>
      </c>
      <c r="B27" s="26" t="s">
        <v>35</v>
      </c>
      <c r="C27" s="27" t="s">
        <v>29</v>
      </c>
      <c r="D27" s="28" t="s">
        <v>26</v>
      </c>
      <c r="E27" s="29">
        <v>291.03334740000003</v>
      </c>
      <c r="F27" s="30">
        <v>587.53</v>
      </c>
      <c r="G27" s="30">
        <v>170990.82</v>
      </c>
      <c r="H27" s="32" t="s">
        <v>27</v>
      </c>
      <c r="I27" s="47">
        <v>1.03</v>
      </c>
      <c r="J27" s="47">
        <v>1.2040990272500001</v>
      </c>
      <c r="K27" s="47">
        <v>1.2</v>
      </c>
      <c r="L27" s="55">
        <f t="shared" si="0"/>
        <v>254479.89171792034</v>
      </c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50"/>
      <c r="AB27" s="50"/>
      <c r="AC27" s="47"/>
      <c r="AD27" s="47"/>
      <c r="AE27" s="47"/>
      <c r="AF27" s="47"/>
    </row>
    <row r="28" spans="1:32" customFormat="1" ht="15" x14ac:dyDescent="0.25">
      <c r="A28" s="28"/>
      <c r="B28" s="35"/>
      <c r="C28" s="36" t="s">
        <v>36</v>
      </c>
      <c r="D28" s="25" t="s">
        <v>37</v>
      </c>
      <c r="E28" s="37"/>
      <c r="F28" s="38"/>
      <c r="G28" s="38">
        <v>38090113.810000002</v>
      </c>
      <c r="H28" s="32"/>
      <c r="I28" s="47"/>
      <c r="J28" s="47"/>
      <c r="K28" s="47"/>
      <c r="L28" s="55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50"/>
      <c r="AB28" s="50"/>
      <c r="AC28" s="47"/>
      <c r="AD28" s="47"/>
      <c r="AE28" s="47"/>
      <c r="AF28" s="47"/>
    </row>
    <row r="29" spans="1:32" customFormat="1" ht="15" x14ac:dyDescent="0.25">
      <c r="A29" s="71" t="s">
        <v>38</v>
      </c>
      <c r="B29" s="71"/>
      <c r="C29" s="71"/>
      <c r="D29" s="71"/>
      <c r="E29" s="71"/>
      <c r="F29" s="71"/>
      <c r="G29" s="71"/>
      <c r="I29" s="47"/>
      <c r="J29" s="47"/>
      <c r="K29" s="47"/>
      <c r="L29" s="55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50"/>
      <c r="AB29" s="50" t="s">
        <v>38</v>
      </c>
      <c r="AC29" s="47"/>
      <c r="AD29" s="47"/>
      <c r="AE29" s="47"/>
      <c r="AF29" s="47"/>
    </row>
    <row r="30" spans="1:32" customFormat="1" ht="15" x14ac:dyDescent="0.25">
      <c r="A30" s="25">
        <f>IF(H30&lt;&gt;"",COUNTA(H$1:H30),"")</f>
        <v>9</v>
      </c>
      <c r="B30" s="26" t="s">
        <v>39</v>
      </c>
      <c r="C30" s="27" t="s">
        <v>40</v>
      </c>
      <c r="D30" s="28" t="s">
        <v>41</v>
      </c>
      <c r="E30" s="29">
        <v>689.66415540000003</v>
      </c>
      <c r="F30" s="30">
        <v>1385.42</v>
      </c>
      <c r="G30" s="30">
        <v>955474.52</v>
      </c>
      <c r="H30" s="32" t="s">
        <v>27</v>
      </c>
      <c r="I30" s="47">
        <v>1.03</v>
      </c>
      <c r="J30" s="47">
        <v>1.2040990272500001</v>
      </c>
      <c r="K30" s="47">
        <v>1.2</v>
      </c>
      <c r="L30" s="55">
        <f t="shared" si="0"/>
        <v>1422000.6219563826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50"/>
      <c r="AB30" s="50"/>
      <c r="AC30" s="47"/>
      <c r="AD30" s="47"/>
      <c r="AE30" s="47"/>
      <c r="AF30" s="47"/>
    </row>
    <row r="31" spans="1:32" customFormat="1" ht="15" x14ac:dyDescent="0.25">
      <c r="A31" s="25">
        <f>IF(H31&lt;&gt;"",COUNTA(H$1:H31),"")</f>
        <v>10</v>
      </c>
      <c r="B31" s="26" t="s">
        <v>42</v>
      </c>
      <c r="C31" s="27" t="s">
        <v>43</v>
      </c>
      <c r="D31" s="28" t="s">
        <v>41</v>
      </c>
      <c r="E31" s="33">
        <v>1.021085</v>
      </c>
      <c r="F31" s="30">
        <v>1203.05</v>
      </c>
      <c r="G31" s="30">
        <v>1228.4100000000001</v>
      </c>
      <c r="H31" s="32" t="s">
        <v>27</v>
      </c>
      <c r="I31" s="47">
        <v>1.03</v>
      </c>
      <c r="J31" s="47">
        <v>1.2040990272500001</v>
      </c>
      <c r="K31" s="47">
        <v>1.2</v>
      </c>
      <c r="L31" s="55">
        <f t="shared" si="0"/>
        <v>1828.2013255753175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50"/>
      <c r="AB31" s="50"/>
      <c r="AC31" s="47"/>
      <c r="AD31" s="47"/>
      <c r="AE31" s="47"/>
      <c r="AF31" s="47"/>
    </row>
    <row r="32" spans="1:32" customFormat="1" ht="22.5" x14ac:dyDescent="0.25">
      <c r="A32" s="25">
        <f>IF(H32&lt;&gt;"",COUNTA(H$1:H32),"")</f>
        <v>11</v>
      </c>
      <c r="B32" s="26" t="s">
        <v>44</v>
      </c>
      <c r="C32" s="27" t="s">
        <v>45</v>
      </c>
      <c r="D32" s="28" t="s">
        <v>41</v>
      </c>
      <c r="E32" s="29">
        <v>92.130538799999997</v>
      </c>
      <c r="F32" s="30">
        <v>79</v>
      </c>
      <c r="G32" s="30">
        <v>7278.31</v>
      </c>
      <c r="H32" s="32" t="s">
        <v>27</v>
      </c>
      <c r="I32" s="47">
        <v>1.03</v>
      </c>
      <c r="J32" s="47">
        <v>1.2040990272500001</v>
      </c>
      <c r="K32" s="47">
        <v>1.2</v>
      </c>
      <c r="L32" s="55">
        <f t="shared" si="0"/>
        <v>10832.064204905599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50"/>
      <c r="AB32" s="50"/>
      <c r="AC32" s="47"/>
      <c r="AD32" s="47"/>
      <c r="AE32" s="47"/>
      <c r="AF32" s="47"/>
    </row>
    <row r="33" spans="1:32" customFormat="1" ht="15" x14ac:dyDescent="0.25">
      <c r="A33" s="57">
        <f>IF(H33&lt;&gt;"",COUNTA(H$1:H33),"")</f>
        <v>12</v>
      </c>
      <c r="B33" s="58" t="s">
        <v>46</v>
      </c>
      <c r="C33" s="59" t="s">
        <v>47</v>
      </c>
      <c r="D33" s="60" t="s">
        <v>41</v>
      </c>
      <c r="E33" s="61">
        <v>5167.2816415999996</v>
      </c>
      <c r="F33" s="62">
        <v>13.86</v>
      </c>
      <c r="G33" s="62">
        <v>71618.539999999994</v>
      </c>
      <c r="H33" s="63" t="s">
        <v>27</v>
      </c>
      <c r="I33" s="64">
        <v>1.03</v>
      </c>
      <c r="J33" s="64">
        <v>1.2040990272500001</v>
      </c>
      <c r="K33" s="64">
        <v>1.2</v>
      </c>
      <c r="L33" s="65">
        <f t="shared" si="0"/>
        <v>106587.4665329726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50"/>
      <c r="AB33" s="50"/>
      <c r="AC33" s="47"/>
      <c r="AD33" s="47"/>
      <c r="AE33" s="47"/>
      <c r="AF33" s="47"/>
    </row>
    <row r="34" spans="1:32" customFormat="1" ht="22.5" x14ac:dyDescent="0.25">
      <c r="A34" s="25">
        <f>IF(H34&lt;&gt;"",COUNTA(H$1:H34),"")</f>
        <v>13</v>
      </c>
      <c r="B34" s="26" t="s">
        <v>48</v>
      </c>
      <c r="C34" s="27" t="s">
        <v>49</v>
      </c>
      <c r="D34" s="28" t="s">
        <v>41</v>
      </c>
      <c r="E34" s="29">
        <v>1147.4753625000001</v>
      </c>
      <c r="F34" s="30">
        <v>28.99</v>
      </c>
      <c r="G34" s="30">
        <v>33265.31</v>
      </c>
      <c r="H34" s="32" t="s">
        <v>27</v>
      </c>
      <c r="I34" s="47">
        <v>1.03</v>
      </c>
      <c r="J34" s="47">
        <v>1.2040990272500001</v>
      </c>
      <c r="K34" s="47">
        <v>1.2</v>
      </c>
      <c r="L34" s="55">
        <f t="shared" si="0"/>
        <v>49507.643081441747</v>
      </c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50"/>
      <c r="AB34" s="50"/>
      <c r="AC34" s="47"/>
      <c r="AD34" s="47"/>
      <c r="AE34" s="47"/>
      <c r="AF34" s="47"/>
    </row>
    <row r="35" spans="1:32" customFormat="1" ht="15" x14ac:dyDescent="0.25">
      <c r="A35" s="25">
        <f>IF(H35&lt;&gt;"",COUNTA(H$1:H35),"")</f>
        <v>14</v>
      </c>
      <c r="B35" s="26" t="s">
        <v>50</v>
      </c>
      <c r="C35" s="27" t="s">
        <v>51</v>
      </c>
      <c r="D35" s="28" t="s">
        <v>41</v>
      </c>
      <c r="E35" s="29">
        <v>328.07825259999998</v>
      </c>
      <c r="F35" s="30">
        <v>22.75</v>
      </c>
      <c r="G35" s="30">
        <v>7463.78</v>
      </c>
      <c r="H35" s="32" t="s">
        <v>27</v>
      </c>
      <c r="I35" s="47">
        <v>1.03</v>
      </c>
      <c r="J35" s="47">
        <v>1.2040990272500001</v>
      </c>
      <c r="K35" s="47">
        <v>1.2</v>
      </c>
      <c r="L35" s="55">
        <f t="shared" si="0"/>
        <v>11108.092973683493</v>
      </c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50"/>
      <c r="AB35" s="50"/>
      <c r="AC35" s="47"/>
      <c r="AD35" s="47"/>
      <c r="AE35" s="47"/>
      <c r="AF35" s="47"/>
    </row>
    <row r="36" spans="1:32" customFormat="1" ht="22.5" x14ac:dyDescent="0.25">
      <c r="A36" s="25">
        <f>IF(H36&lt;&gt;"",COUNTA(H$1:H36),"")</f>
        <v>15</v>
      </c>
      <c r="B36" s="26" t="s">
        <v>52</v>
      </c>
      <c r="C36" s="27" t="s">
        <v>53</v>
      </c>
      <c r="D36" s="28" t="s">
        <v>41</v>
      </c>
      <c r="E36" s="33">
        <v>759.92883200000006</v>
      </c>
      <c r="F36" s="30">
        <v>3771.54</v>
      </c>
      <c r="G36" s="30">
        <v>2866101.98</v>
      </c>
      <c r="H36" s="32" t="s">
        <v>27</v>
      </c>
      <c r="I36" s="47">
        <v>1.03</v>
      </c>
      <c r="J36" s="47">
        <v>1.2040990272500001</v>
      </c>
      <c r="K36" s="47">
        <v>1.2</v>
      </c>
      <c r="L36" s="55">
        <f t="shared" si="0"/>
        <v>4265523.2691609813</v>
      </c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50"/>
      <c r="AB36" s="50"/>
      <c r="AC36" s="47"/>
      <c r="AD36" s="47"/>
      <c r="AE36" s="47"/>
      <c r="AF36" s="47"/>
    </row>
    <row r="37" spans="1:32" customFormat="1" ht="22.5" x14ac:dyDescent="0.25">
      <c r="A37" s="25">
        <f>IF(H37&lt;&gt;"",COUNTA(H$1:H37),"")</f>
        <v>16</v>
      </c>
      <c r="B37" s="26" t="s">
        <v>54</v>
      </c>
      <c r="C37" s="27" t="s">
        <v>55</v>
      </c>
      <c r="D37" s="28" t="s">
        <v>41</v>
      </c>
      <c r="E37" s="33">
        <v>2047.438866</v>
      </c>
      <c r="F37" s="30">
        <v>1566.06</v>
      </c>
      <c r="G37" s="30">
        <v>3206412.11</v>
      </c>
      <c r="H37" s="32" t="s">
        <v>27</v>
      </c>
      <c r="I37" s="47">
        <v>1.03</v>
      </c>
      <c r="J37" s="47">
        <v>1.2040990272500001</v>
      </c>
      <c r="K37" s="47">
        <v>1.2</v>
      </c>
      <c r="L37" s="55">
        <f t="shared" si="0"/>
        <v>4771995.4004304344</v>
      </c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50"/>
      <c r="AB37" s="50"/>
      <c r="AC37" s="47"/>
      <c r="AD37" s="47"/>
      <c r="AE37" s="47"/>
      <c r="AF37" s="47"/>
    </row>
    <row r="38" spans="1:32" customFormat="1" ht="22.5" x14ac:dyDescent="0.25">
      <c r="A38" s="25">
        <f>IF(H38&lt;&gt;"",COUNTA(H$1:H38),"")</f>
        <v>17</v>
      </c>
      <c r="B38" s="26" t="s">
        <v>56</v>
      </c>
      <c r="C38" s="27" t="s">
        <v>57</v>
      </c>
      <c r="D38" s="28" t="s">
        <v>41</v>
      </c>
      <c r="E38" s="29">
        <v>1668.5620945000001</v>
      </c>
      <c r="F38" s="30">
        <v>1452.18</v>
      </c>
      <c r="G38" s="30">
        <v>2423052.4900000002</v>
      </c>
      <c r="H38" s="32" t="s">
        <v>27</v>
      </c>
      <c r="I38" s="47">
        <v>1.03</v>
      </c>
      <c r="J38" s="47">
        <v>1.2040990272500001</v>
      </c>
      <c r="K38" s="47">
        <v>1.2</v>
      </c>
      <c r="L38" s="55">
        <f t="shared" si="0"/>
        <v>3606147.6006842777</v>
      </c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50"/>
      <c r="AB38" s="50"/>
      <c r="AC38" s="47"/>
      <c r="AD38" s="47"/>
      <c r="AE38" s="47"/>
      <c r="AF38" s="47"/>
    </row>
    <row r="39" spans="1:32" customFormat="1" ht="22.5" x14ac:dyDescent="0.25">
      <c r="A39" s="25">
        <f>IF(H39&lt;&gt;"",COUNTA(H$1:H39),"")</f>
        <v>18</v>
      </c>
      <c r="B39" s="26" t="s">
        <v>58</v>
      </c>
      <c r="C39" s="27" t="s">
        <v>59</v>
      </c>
      <c r="D39" s="28" t="s">
        <v>41</v>
      </c>
      <c r="E39" s="33">
        <v>4.2194880000000001</v>
      </c>
      <c r="F39" s="30">
        <v>1498.5</v>
      </c>
      <c r="G39" s="30">
        <v>6322.9</v>
      </c>
      <c r="H39" s="32" t="s">
        <v>27</v>
      </c>
      <c r="I39" s="47">
        <v>1.03</v>
      </c>
      <c r="J39" s="47">
        <v>1.2040990272500001</v>
      </c>
      <c r="K39" s="47">
        <v>1.2</v>
      </c>
      <c r="L39" s="55">
        <f t="shared" si="0"/>
        <v>9410.1596058971954</v>
      </c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50"/>
      <c r="AB39" s="50"/>
      <c r="AC39" s="47"/>
      <c r="AD39" s="47"/>
      <c r="AE39" s="47"/>
      <c r="AF39" s="47"/>
    </row>
    <row r="40" spans="1:32" customFormat="1" ht="22.5" x14ac:dyDescent="0.25">
      <c r="A40" s="25">
        <f>IF(H40&lt;&gt;"",COUNTA(H$1:H40),"")</f>
        <v>19</v>
      </c>
      <c r="B40" s="26" t="s">
        <v>60</v>
      </c>
      <c r="C40" s="27" t="s">
        <v>61</v>
      </c>
      <c r="D40" s="28" t="s">
        <v>41</v>
      </c>
      <c r="E40" s="39">
        <v>4.0185599999999999</v>
      </c>
      <c r="F40" s="30">
        <v>2252.37</v>
      </c>
      <c r="G40" s="30">
        <v>9051.2800000000007</v>
      </c>
      <c r="H40" s="32" t="s">
        <v>27</v>
      </c>
      <c r="I40" s="47">
        <v>1.03</v>
      </c>
      <c r="J40" s="47">
        <v>1.2040990272500001</v>
      </c>
      <c r="K40" s="47">
        <v>1.2</v>
      </c>
      <c r="L40" s="55">
        <f t="shared" si="0"/>
        <v>13470.715880002082</v>
      </c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50"/>
      <c r="AB40" s="50"/>
      <c r="AC40" s="47"/>
      <c r="AD40" s="47"/>
      <c r="AE40" s="47"/>
      <c r="AF40" s="47"/>
    </row>
    <row r="41" spans="1:32" customFormat="1" ht="22.5" x14ac:dyDescent="0.25">
      <c r="A41" s="25">
        <f>IF(H41&lt;&gt;"",COUNTA(H$1:H41),"")</f>
        <v>20</v>
      </c>
      <c r="B41" s="26" t="s">
        <v>62</v>
      </c>
      <c r="C41" s="27" t="s">
        <v>63</v>
      </c>
      <c r="D41" s="28" t="s">
        <v>41</v>
      </c>
      <c r="E41" s="33">
        <v>3.1646160000000001</v>
      </c>
      <c r="F41" s="30">
        <v>5723.6</v>
      </c>
      <c r="G41" s="30">
        <v>18113</v>
      </c>
      <c r="H41" s="32" t="s">
        <v>27</v>
      </c>
      <c r="I41" s="47">
        <v>1.03</v>
      </c>
      <c r="J41" s="47">
        <v>1.2040990272500001</v>
      </c>
      <c r="K41" s="47">
        <v>1.2</v>
      </c>
      <c r="L41" s="55">
        <f t="shared" si="0"/>
        <v>26956.969261195951</v>
      </c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50"/>
      <c r="AB41" s="50"/>
      <c r="AC41" s="47"/>
      <c r="AD41" s="47"/>
      <c r="AE41" s="47"/>
      <c r="AF41" s="47"/>
    </row>
    <row r="42" spans="1:32" customFormat="1" ht="22.5" x14ac:dyDescent="0.25">
      <c r="A42" s="25">
        <f>IF(H42&lt;&gt;"",COUNTA(H$1:H42),"")</f>
        <v>21</v>
      </c>
      <c r="B42" s="26" t="s">
        <v>64</v>
      </c>
      <c r="C42" s="27" t="s">
        <v>65</v>
      </c>
      <c r="D42" s="28" t="s">
        <v>41</v>
      </c>
      <c r="E42" s="33">
        <v>2373.7242110000002</v>
      </c>
      <c r="F42" s="30">
        <v>1546.2</v>
      </c>
      <c r="G42" s="30">
        <v>3670252.37</v>
      </c>
      <c r="H42" s="32" t="s">
        <v>27</v>
      </c>
      <c r="I42" s="47">
        <v>1.03</v>
      </c>
      <c r="J42" s="47">
        <v>1.2040990272500001</v>
      </c>
      <c r="K42" s="47">
        <v>1.2</v>
      </c>
      <c r="L42" s="55">
        <f t="shared" si="0"/>
        <v>5462313.2732800534</v>
      </c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50"/>
      <c r="AB42" s="50"/>
      <c r="AC42" s="47"/>
      <c r="AD42" s="47"/>
      <c r="AE42" s="47"/>
      <c r="AF42" s="47"/>
    </row>
    <row r="43" spans="1:32" customFormat="1" ht="22.5" x14ac:dyDescent="0.25">
      <c r="A43" s="25">
        <f>IF(H43&lt;&gt;"",COUNTA(H$1:H43),"")</f>
        <v>22</v>
      </c>
      <c r="B43" s="26" t="s">
        <v>66</v>
      </c>
      <c r="C43" s="27" t="s">
        <v>67</v>
      </c>
      <c r="D43" s="28" t="s">
        <v>41</v>
      </c>
      <c r="E43" s="33">
        <v>512.355099</v>
      </c>
      <c r="F43" s="30">
        <v>2193.35</v>
      </c>
      <c r="G43" s="30">
        <v>1123774.06</v>
      </c>
      <c r="H43" s="32" t="s">
        <v>27</v>
      </c>
      <c r="I43" s="47">
        <v>1.03</v>
      </c>
      <c r="J43" s="47">
        <v>1.2040990272500001</v>
      </c>
      <c r="K43" s="47">
        <v>1.2</v>
      </c>
      <c r="L43" s="55">
        <f t="shared" si="0"/>
        <v>1672475.172083552</v>
      </c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50"/>
      <c r="AB43" s="50"/>
      <c r="AC43" s="47"/>
      <c r="AD43" s="47"/>
      <c r="AE43" s="47"/>
      <c r="AF43" s="47"/>
    </row>
    <row r="44" spans="1:32" customFormat="1" ht="22.5" x14ac:dyDescent="0.25">
      <c r="A44" s="25">
        <f>IF(H44&lt;&gt;"",COUNTA(H$1:H44),"")</f>
        <v>23</v>
      </c>
      <c r="B44" s="26" t="s">
        <v>68</v>
      </c>
      <c r="C44" s="27" t="s">
        <v>69</v>
      </c>
      <c r="D44" s="28" t="s">
        <v>41</v>
      </c>
      <c r="E44" s="29">
        <v>169.18060320000001</v>
      </c>
      <c r="F44" s="30">
        <v>3643.68</v>
      </c>
      <c r="G44" s="30">
        <v>616439.98</v>
      </c>
      <c r="H44" s="32" t="s">
        <v>27</v>
      </c>
      <c r="I44" s="47">
        <v>1.03</v>
      </c>
      <c r="J44" s="47">
        <v>1.2040990272500001</v>
      </c>
      <c r="K44" s="47">
        <v>1.2</v>
      </c>
      <c r="L44" s="55">
        <f t="shared" si="0"/>
        <v>917426.90842114773</v>
      </c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50"/>
      <c r="AB44" s="50"/>
      <c r="AC44" s="47"/>
      <c r="AD44" s="47"/>
      <c r="AE44" s="47"/>
      <c r="AF44" s="47"/>
    </row>
    <row r="45" spans="1:32" customFormat="1" ht="22.5" x14ac:dyDescent="0.25">
      <c r="A45" s="25">
        <f>IF(H45&lt;&gt;"",COUNTA(H$1:H45),"")</f>
        <v>24</v>
      </c>
      <c r="B45" s="26" t="s">
        <v>70</v>
      </c>
      <c r="C45" s="27" t="s">
        <v>71</v>
      </c>
      <c r="D45" s="28" t="s">
        <v>41</v>
      </c>
      <c r="E45" s="39">
        <v>419.12025999999997</v>
      </c>
      <c r="F45" s="30">
        <v>1268.31</v>
      </c>
      <c r="G45" s="30">
        <v>531574.42000000004</v>
      </c>
      <c r="H45" s="32" t="s">
        <v>27</v>
      </c>
      <c r="I45" s="47">
        <v>1.03</v>
      </c>
      <c r="J45" s="47">
        <v>1.2040990272500001</v>
      </c>
      <c r="K45" s="47">
        <v>1.2</v>
      </c>
      <c r="L45" s="55">
        <f t="shared" si="0"/>
        <v>791124.347152767</v>
      </c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50"/>
      <c r="AB45" s="50"/>
      <c r="AC45" s="47"/>
      <c r="AD45" s="47"/>
      <c r="AE45" s="47"/>
      <c r="AF45" s="47"/>
    </row>
    <row r="46" spans="1:32" customFormat="1" ht="22.5" x14ac:dyDescent="0.25">
      <c r="A46" s="25">
        <f>IF(H46&lt;&gt;"",COUNTA(H$1:H46),"")</f>
        <v>25</v>
      </c>
      <c r="B46" s="26" t="s">
        <v>72</v>
      </c>
      <c r="C46" s="27" t="s">
        <v>73</v>
      </c>
      <c r="D46" s="28" t="s">
        <v>41</v>
      </c>
      <c r="E46" s="33">
        <v>32.449871999999999</v>
      </c>
      <c r="F46" s="30">
        <v>6474.24</v>
      </c>
      <c r="G46" s="30">
        <v>210088.26</v>
      </c>
      <c r="H46" s="32" t="s">
        <v>27</v>
      </c>
      <c r="I46" s="47">
        <v>1.03</v>
      </c>
      <c r="J46" s="47">
        <v>1.2040990272500001</v>
      </c>
      <c r="K46" s="47">
        <v>1.2</v>
      </c>
      <c r="L46" s="55">
        <f t="shared" si="0"/>
        <v>312667.29790526937</v>
      </c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50"/>
      <c r="AB46" s="50"/>
      <c r="AC46" s="47"/>
      <c r="AD46" s="47"/>
      <c r="AE46" s="47"/>
      <c r="AF46" s="47"/>
    </row>
    <row r="47" spans="1:32" customFormat="1" ht="22.5" x14ac:dyDescent="0.25">
      <c r="A47" s="25">
        <f>IF(H47&lt;&gt;"",COUNTA(H$1:H47),"")</f>
        <v>26</v>
      </c>
      <c r="B47" s="26" t="s">
        <v>74</v>
      </c>
      <c r="C47" s="27" t="s">
        <v>75</v>
      </c>
      <c r="D47" s="28" t="s">
        <v>41</v>
      </c>
      <c r="E47" s="33">
        <v>438.05691899999999</v>
      </c>
      <c r="F47" s="30">
        <v>1739.55</v>
      </c>
      <c r="G47" s="30">
        <v>762021.91</v>
      </c>
      <c r="H47" s="32" t="s">
        <v>27</v>
      </c>
      <c r="I47" s="47">
        <v>1.03</v>
      </c>
      <c r="J47" s="47">
        <v>1.2040990272500001</v>
      </c>
      <c r="K47" s="47">
        <v>1.2</v>
      </c>
      <c r="L47" s="55">
        <f t="shared" si="0"/>
        <v>1134091.6029496954</v>
      </c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50"/>
      <c r="AB47" s="50"/>
      <c r="AC47" s="47"/>
      <c r="AD47" s="47"/>
      <c r="AE47" s="47"/>
      <c r="AF47" s="47"/>
    </row>
    <row r="48" spans="1:32" customFormat="1" ht="22.5" x14ac:dyDescent="0.25">
      <c r="A48" s="25">
        <f>IF(H48&lt;&gt;"",COUNTA(H$1:H48),"")</f>
        <v>27</v>
      </c>
      <c r="B48" s="26" t="s">
        <v>76</v>
      </c>
      <c r="C48" s="27" t="s">
        <v>77</v>
      </c>
      <c r="D48" s="28" t="s">
        <v>41</v>
      </c>
      <c r="E48" s="33">
        <v>1.021085</v>
      </c>
      <c r="F48" s="30">
        <v>19.75</v>
      </c>
      <c r="G48" s="40">
        <v>20.16</v>
      </c>
      <c r="H48" s="32" t="s">
        <v>27</v>
      </c>
      <c r="I48" s="47">
        <v>1.03</v>
      </c>
      <c r="J48" s="47">
        <v>1.2040990272500001</v>
      </c>
      <c r="K48" s="47">
        <v>1.2</v>
      </c>
      <c r="L48" s="55">
        <f t="shared" si="0"/>
        <v>30.003450577248962</v>
      </c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50"/>
      <c r="AB48" s="50"/>
      <c r="AC48" s="47"/>
      <c r="AD48" s="47"/>
      <c r="AE48" s="47"/>
      <c r="AF48" s="47"/>
    </row>
    <row r="49" spans="1:32" customFormat="1" ht="15" x14ac:dyDescent="0.25">
      <c r="A49" s="25">
        <f>IF(H49&lt;&gt;"",COUNTA(H$1:H49),"")</f>
        <v>28</v>
      </c>
      <c r="B49" s="26" t="s">
        <v>78</v>
      </c>
      <c r="C49" s="27" t="s">
        <v>79</v>
      </c>
      <c r="D49" s="28" t="s">
        <v>41</v>
      </c>
      <c r="E49" s="29">
        <v>355.67078559999999</v>
      </c>
      <c r="F49" s="30">
        <v>59.71</v>
      </c>
      <c r="G49" s="30">
        <v>21237.09</v>
      </c>
      <c r="H49" s="32" t="s">
        <v>27</v>
      </c>
      <c r="I49" s="47">
        <v>1.03</v>
      </c>
      <c r="J49" s="47">
        <v>1.2040990272500001</v>
      </c>
      <c r="K49" s="47">
        <v>1.2</v>
      </c>
      <c r="L49" s="55">
        <f t="shared" si="0"/>
        <v>31606.447431527191</v>
      </c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50"/>
      <c r="AB49" s="50"/>
      <c r="AC49" s="47"/>
      <c r="AD49" s="47"/>
      <c r="AE49" s="47"/>
      <c r="AF49" s="47"/>
    </row>
    <row r="50" spans="1:32" customFormat="1" ht="15" x14ac:dyDescent="0.25">
      <c r="A50" s="25">
        <f>IF(H50&lt;&gt;"",COUNTA(H$1:H50),"")</f>
        <v>29</v>
      </c>
      <c r="B50" s="26" t="s">
        <v>80</v>
      </c>
      <c r="C50" s="27" t="s">
        <v>81</v>
      </c>
      <c r="D50" s="28" t="s">
        <v>41</v>
      </c>
      <c r="E50" s="33">
        <v>36.870288000000002</v>
      </c>
      <c r="F50" s="30">
        <v>124.86</v>
      </c>
      <c r="G50" s="30">
        <v>4603.62</v>
      </c>
      <c r="H50" s="32" t="s">
        <v>27</v>
      </c>
      <c r="I50" s="47">
        <v>1.03</v>
      </c>
      <c r="J50" s="47">
        <v>1.2040990272500001</v>
      </c>
      <c r="K50" s="47">
        <v>1.2</v>
      </c>
      <c r="L50" s="55">
        <f t="shared" si="0"/>
        <v>6851.4129536922064</v>
      </c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50"/>
      <c r="AB50" s="50"/>
      <c r="AC50" s="47"/>
      <c r="AD50" s="47"/>
      <c r="AE50" s="47"/>
      <c r="AF50" s="47"/>
    </row>
    <row r="51" spans="1:32" customFormat="1" ht="22.5" x14ac:dyDescent="0.25">
      <c r="A51" s="25">
        <f>IF(H51&lt;&gt;"",COUNTA(H$1:H51),"")</f>
        <v>30</v>
      </c>
      <c r="B51" s="26" t="s">
        <v>82</v>
      </c>
      <c r="C51" s="27" t="s">
        <v>83</v>
      </c>
      <c r="D51" s="28" t="s">
        <v>41</v>
      </c>
      <c r="E51" s="34">
        <v>1.2558</v>
      </c>
      <c r="F51" s="30">
        <v>138.6</v>
      </c>
      <c r="G51" s="40">
        <v>174.05</v>
      </c>
      <c r="H51" s="32" t="s">
        <v>27</v>
      </c>
      <c r="I51" s="47">
        <v>1.03</v>
      </c>
      <c r="J51" s="47">
        <v>1.2040990272500001</v>
      </c>
      <c r="K51" s="47">
        <v>1.2</v>
      </c>
      <c r="L51" s="55">
        <f t="shared" si="0"/>
        <v>259.03276651637805</v>
      </c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50"/>
      <c r="AB51" s="50"/>
      <c r="AC51" s="47"/>
      <c r="AD51" s="47"/>
      <c r="AE51" s="47"/>
      <c r="AF51" s="47"/>
    </row>
    <row r="52" spans="1:32" customFormat="1" ht="22.5" x14ac:dyDescent="0.25">
      <c r="A52" s="57">
        <f>IF(H52&lt;&gt;"",COUNTA(H$1:H52),"")</f>
        <v>31</v>
      </c>
      <c r="B52" s="58" t="s">
        <v>84</v>
      </c>
      <c r="C52" s="59" t="s">
        <v>85</v>
      </c>
      <c r="D52" s="60" t="s">
        <v>41</v>
      </c>
      <c r="E52" s="61">
        <v>5189.5154512999998</v>
      </c>
      <c r="F52" s="62">
        <v>148.88</v>
      </c>
      <c r="G52" s="62">
        <v>772615.06</v>
      </c>
      <c r="H52" s="63" t="s">
        <v>27</v>
      </c>
      <c r="I52" s="64">
        <v>1.03</v>
      </c>
      <c r="J52" s="64">
        <v>1.2040990272500001</v>
      </c>
      <c r="K52" s="64">
        <v>1.2</v>
      </c>
      <c r="L52" s="65">
        <f t="shared" si="0"/>
        <v>1149857.0321402899</v>
      </c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50"/>
      <c r="AB52" s="50"/>
      <c r="AC52" s="47"/>
      <c r="AD52" s="47"/>
      <c r="AE52" s="47"/>
      <c r="AF52" s="47"/>
    </row>
    <row r="53" spans="1:32" customFormat="1" ht="15" x14ac:dyDescent="0.25">
      <c r="A53" s="25">
        <f>IF(H53&lt;&gt;"",COUNTA(H$1:H53),"")</f>
        <v>32</v>
      </c>
      <c r="B53" s="26" t="s">
        <v>86</v>
      </c>
      <c r="C53" s="27" t="s">
        <v>87</v>
      </c>
      <c r="D53" s="28" t="s">
        <v>41</v>
      </c>
      <c r="E53" s="34">
        <v>1.2558</v>
      </c>
      <c r="F53" s="30">
        <v>1920.19</v>
      </c>
      <c r="G53" s="30">
        <v>2411.37</v>
      </c>
      <c r="H53" s="32" t="s">
        <v>27</v>
      </c>
      <c r="I53" s="47">
        <v>1.03</v>
      </c>
      <c r="J53" s="47">
        <v>1.2040990272500001</v>
      </c>
      <c r="K53" s="47">
        <v>1.2</v>
      </c>
      <c r="L53" s="55">
        <f t="shared" si="0"/>
        <v>3588.7609433760331</v>
      </c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50"/>
      <c r="AB53" s="50"/>
      <c r="AC53" s="47"/>
      <c r="AD53" s="47"/>
      <c r="AE53" s="47"/>
      <c r="AF53" s="47"/>
    </row>
    <row r="54" spans="1:32" customFormat="1" ht="33.75" x14ac:dyDescent="0.25">
      <c r="A54" s="25">
        <f>IF(H54&lt;&gt;"",COUNTA(H$1:H54),"")</f>
        <v>33</v>
      </c>
      <c r="B54" s="26" t="s">
        <v>88</v>
      </c>
      <c r="C54" s="27" t="s">
        <v>89</v>
      </c>
      <c r="D54" s="28" t="s">
        <v>41</v>
      </c>
      <c r="E54" s="29">
        <v>296.58940910000001</v>
      </c>
      <c r="F54" s="30">
        <v>81.430000000000007</v>
      </c>
      <c r="G54" s="30">
        <v>24151.279999999999</v>
      </c>
      <c r="H54" s="32" t="s">
        <v>27</v>
      </c>
      <c r="I54" s="47">
        <v>1.03</v>
      </c>
      <c r="J54" s="47">
        <v>1.2040990272500001</v>
      </c>
      <c r="K54" s="47">
        <v>1.2</v>
      </c>
      <c r="L54" s="55">
        <f t="shared" si="0"/>
        <v>35943.538484985183</v>
      </c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50"/>
      <c r="AB54" s="50"/>
      <c r="AC54" s="47"/>
      <c r="AD54" s="47"/>
      <c r="AE54" s="47"/>
      <c r="AF54" s="47"/>
    </row>
    <row r="55" spans="1:32" customFormat="1" ht="15" x14ac:dyDescent="0.25">
      <c r="A55" s="28"/>
      <c r="B55" s="35"/>
      <c r="C55" s="36" t="s">
        <v>90</v>
      </c>
      <c r="D55" s="25" t="s">
        <v>37</v>
      </c>
      <c r="E55" s="37"/>
      <c r="F55" s="38"/>
      <c r="G55" s="38">
        <v>17344746.260000002</v>
      </c>
      <c r="H55" s="32"/>
      <c r="I55" s="47"/>
      <c r="J55" s="47"/>
      <c r="K55" s="47"/>
      <c r="L55" s="55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50"/>
      <c r="AB55" s="50"/>
      <c r="AC55" s="47"/>
      <c r="AD55" s="47"/>
      <c r="AE55" s="47"/>
      <c r="AF55" s="47"/>
    </row>
    <row r="56" spans="1:32" customFormat="1" ht="15" x14ac:dyDescent="0.25">
      <c r="A56" s="71" t="s">
        <v>91</v>
      </c>
      <c r="B56" s="71"/>
      <c r="C56" s="71"/>
      <c r="D56" s="71"/>
      <c r="E56" s="71"/>
      <c r="F56" s="71"/>
      <c r="G56" s="71"/>
      <c r="I56" s="47"/>
      <c r="J56" s="47"/>
      <c r="K56" s="47"/>
      <c r="L56" s="55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50"/>
      <c r="AB56" s="50" t="s">
        <v>91</v>
      </c>
      <c r="AC56" s="47"/>
      <c r="AD56" s="47"/>
      <c r="AE56" s="47"/>
      <c r="AF56" s="47"/>
    </row>
    <row r="57" spans="1:32" customFormat="1" ht="15" x14ac:dyDescent="0.25">
      <c r="A57" s="25">
        <f>IF(H57&lt;&gt;"",COUNTA(H$1:H57),"")</f>
        <v>34</v>
      </c>
      <c r="B57" s="26" t="s">
        <v>92</v>
      </c>
      <c r="C57" s="27" t="s">
        <v>93</v>
      </c>
      <c r="D57" s="28" t="s">
        <v>94</v>
      </c>
      <c r="E57" s="34">
        <v>1353.3928000000001</v>
      </c>
      <c r="F57" s="30" t="s">
        <v>93</v>
      </c>
      <c r="G57" s="30">
        <v>435850.07</v>
      </c>
      <c r="H57" s="32" t="s">
        <v>27</v>
      </c>
      <c r="I57" s="47"/>
      <c r="J57" s="47"/>
      <c r="K57" s="47"/>
      <c r="L57" s="55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50"/>
      <c r="AB57" s="50"/>
      <c r="AC57" s="47"/>
      <c r="AD57" s="47"/>
      <c r="AE57" s="47"/>
      <c r="AF57" s="47"/>
    </row>
    <row r="58" spans="1:32" customFormat="1" ht="15" x14ac:dyDescent="0.25">
      <c r="A58" s="25">
        <f>IF(H58&lt;&gt;"",COUNTA(H$1:H58),"")</f>
        <v>35</v>
      </c>
      <c r="B58" s="26" t="s">
        <v>92</v>
      </c>
      <c r="C58" s="27" t="s">
        <v>95</v>
      </c>
      <c r="D58" s="28" t="s">
        <v>94</v>
      </c>
      <c r="E58" s="34">
        <v>571.91520000000003</v>
      </c>
      <c r="F58" s="30">
        <v>281.19</v>
      </c>
      <c r="G58" s="30">
        <v>160816.84</v>
      </c>
      <c r="H58" s="32" t="s">
        <v>27</v>
      </c>
      <c r="I58" s="47">
        <v>1.03</v>
      </c>
      <c r="J58" s="47"/>
      <c r="K58" s="47">
        <v>1.2</v>
      </c>
      <c r="L58" s="55">
        <f>G58*I58*K58</f>
        <v>198769.61424</v>
      </c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50"/>
      <c r="AB58" s="50"/>
      <c r="AC58" s="47"/>
      <c r="AD58" s="47"/>
      <c r="AE58" s="47"/>
      <c r="AF58" s="47"/>
    </row>
    <row r="59" spans="1:32" customFormat="1" ht="15" x14ac:dyDescent="0.25">
      <c r="A59" s="25">
        <f>IF(H59&lt;&gt;"",COUNTA(H$1:H59),"")</f>
        <v>36</v>
      </c>
      <c r="B59" s="26" t="s">
        <v>92</v>
      </c>
      <c r="C59" s="27" t="s">
        <v>96</v>
      </c>
      <c r="D59" s="28" t="s">
        <v>94</v>
      </c>
      <c r="E59" s="34">
        <v>781.47760000000005</v>
      </c>
      <c r="F59" s="30">
        <v>351.94</v>
      </c>
      <c r="G59" s="30">
        <v>275033.23</v>
      </c>
      <c r="H59" s="32" t="s">
        <v>27</v>
      </c>
      <c r="I59" s="47">
        <v>1.03</v>
      </c>
      <c r="J59" s="47"/>
      <c r="K59" s="47">
        <v>1.2</v>
      </c>
      <c r="L59" s="55">
        <f t="shared" ref="L59:L78" si="1">G59*I59*K59</f>
        <v>339941.07228000002</v>
      </c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50"/>
      <c r="AB59" s="50"/>
      <c r="AC59" s="47"/>
      <c r="AD59" s="47"/>
      <c r="AE59" s="47"/>
      <c r="AF59" s="47"/>
    </row>
    <row r="60" spans="1:32" customFormat="1" ht="15" x14ac:dyDescent="0.25">
      <c r="A60" s="25">
        <f>IF(H60&lt;&gt;"",COUNTA(H$1:H60),"")</f>
        <v>37</v>
      </c>
      <c r="B60" s="26" t="s">
        <v>97</v>
      </c>
      <c r="C60" s="27" t="s">
        <v>98</v>
      </c>
      <c r="D60" s="28" t="s">
        <v>99</v>
      </c>
      <c r="E60" s="29">
        <v>9.6517216999999995</v>
      </c>
      <c r="F60" s="30">
        <v>135348.60999999999</v>
      </c>
      <c r="G60" s="30">
        <v>1306347.1299999999</v>
      </c>
      <c r="H60" s="32" t="s">
        <v>27</v>
      </c>
      <c r="I60" s="47">
        <v>1.03</v>
      </c>
      <c r="J60" s="47"/>
      <c r="K60" s="47">
        <v>1.2</v>
      </c>
      <c r="L60" s="55">
        <f t="shared" si="1"/>
        <v>1614645.05268</v>
      </c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50"/>
      <c r="AB60" s="50"/>
      <c r="AC60" s="47"/>
      <c r="AD60" s="47"/>
      <c r="AE60" s="47"/>
      <c r="AF60" s="47"/>
    </row>
    <row r="61" spans="1:32" customFormat="1" ht="22.5" x14ac:dyDescent="0.25">
      <c r="A61" s="25">
        <f>IF(H61&lt;&gt;"",COUNTA(H$1:H61),"")</f>
        <v>38</v>
      </c>
      <c r="B61" s="26" t="s">
        <v>100</v>
      </c>
      <c r="C61" s="27" t="s">
        <v>101</v>
      </c>
      <c r="D61" s="28" t="s">
        <v>102</v>
      </c>
      <c r="E61" s="29">
        <v>1.9737714</v>
      </c>
      <c r="F61" s="30">
        <v>22457.11</v>
      </c>
      <c r="G61" s="30">
        <v>44325.2</v>
      </c>
      <c r="H61" s="32" t="s">
        <v>27</v>
      </c>
      <c r="I61" s="47">
        <v>1.03</v>
      </c>
      <c r="J61" s="47"/>
      <c r="K61" s="47">
        <v>1.2</v>
      </c>
      <c r="L61" s="55">
        <f t="shared" si="1"/>
        <v>54785.947199999995</v>
      </c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50"/>
      <c r="AB61" s="50"/>
      <c r="AC61" s="47"/>
      <c r="AD61" s="47"/>
      <c r="AE61" s="47"/>
      <c r="AF61" s="47"/>
    </row>
    <row r="62" spans="1:32" customFormat="1" ht="33.75" x14ac:dyDescent="0.25">
      <c r="A62" s="25">
        <f>IF(H62&lt;&gt;"",COUNTA(H$1:H62),"")</f>
        <v>39</v>
      </c>
      <c r="B62" s="26" t="s">
        <v>103</v>
      </c>
      <c r="C62" s="27" t="s">
        <v>104</v>
      </c>
      <c r="D62" s="28" t="s">
        <v>99</v>
      </c>
      <c r="E62" s="34">
        <v>4.2614999999999998</v>
      </c>
      <c r="F62" s="30">
        <v>198992.68</v>
      </c>
      <c r="G62" s="30">
        <v>848007.3</v>
      </c>
      <c r="H62" s="32" t="s">
        <v>27</v>
      </c>
      <c r="I62" s="47">
        <v>1.03</v>
      </c>
      <c r="J62" s="47"/>
      <c r="K62" s="47">
        <v>1.2</v>
      </c>
      <c r="L62" s="55">
        <f t="shared" si="1"/>
        <v>1048137.0228</v>
      </c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50"/>
      <c r="AB62" s="50"/>
      <c r="AC62" s="47"/>
      <c r="AD62" s="47"/>
      <c r="AE62" s="47"/>
      <c r="AF62" s="47"/>
    </row>
    <row r="63" spans="1:32" customFormat="1" ht="15" x14ac:dyDescent="0.25">
      <c r="A63" s="25">
        <f>IF(H63&lt;&gt;"",COUNTA(H$1:H63),"")</f>
        <v>40</v>
      </c>
      <c r="B63" s="26" t="s">
        <v>105</v>
      </c>
      <c r="C63" s="27" t="s">
        <v>106</v>
      </c>
      <c r="D63" s="28" t="s">
        <v>99</v>
      </c>
      <c r="E63" s="29">
        <v>5.9185399999999999E-2</v>
      </c>
      <c r="F63" s="30">
        <v>92423.07</v>
      </c>
      <c r="G63" s="30">
        <v>5470.1</v>
      </c>
      <c r="H63" s="32" t="s">
        <v>27</v>
      </c>
      <c r="I63" s="47">
        <v>1.03</v>
      </c>
      <c r="J63" s="47"/>
      <c r="K63" s="47">
        <v>1.2</v>
      </c>
      <c r="L63" s="55">
        <f t="shared" si="1"/>
        <v>6761.0436</v>
      </c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50"/>
      <c r="AB63" s="50"/>
      <c r="AC63" s="47"/>
      <c r="AD63" s="47"/>
      <c r="AE63" s="47"/>
      <c r="AF63" s="47"/>
    </row>
    <row r="64" spans="1:32" customFormat="1" ht="15" x14ac:dyDescent="0.25">
      <c r="A64" s="25">
        <f>IF(H64&lt;&gt;"",COUNTA(H$1:H64),"")</f>
        <v>41</v>
      </c>
      <c r="B64" s="26" t="s">
        <v>107</v>
      </c>
      <c r="C64" s="27" t="s">
        <v>95</v>
      </c>
      <c r="D64" s="28" t="s">
        <v>99</v>
      </c>
      <c r="E64" s="29">
        <v>0.69869939999999997</v>
      </c>
      <c r="F64" s="30">
        <v>158940.88</v>
      </c>
      <c r="G64" s="30">
        <v>111051.9</v>
      </c>
      <c r="H64" s="32" t="s">
        <v>27</v>
      </c>
      <c r="I64" s="47">
        <v>1.03</v>
      </c>
      <c r="J64" s="47"/>
      <c r="K64" s="47">
        <v>1.2</v>
      </c>
      <c r="L64" s="55">
        <f t="shared" si="1"/>
        <v>137260.14839999998</v>
      </c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50"/>
      <c r="AB64" s="50"/>
      <c r="AC64" s="47"/>
      <c r="AD64" s="47"/>
      <c r="AE64" s="47"/>
      <c r="AF64" s="47"/>
    </row>
    <row r="65" spans="1:32" customFormat="1" ht="45" x14ac:dyDescent="0.25">
      <c r="A65" s="25">
        <f>IF(H65&lt;&gt;"",COUNTA(H$1:H65),"")</f>
        <v>42</v>
      </c>
      <c r="B65" s="26" t="s">
        <v>108</v>
      </c>
      <c r="C65" s="27" t="s">
        <v>109</v>
      </c>
      <c r="D65" s="28" t="s">
        <v>110</v>
      </c>
      <c r="E65" s="29">
        <v>45.345881400000003</v>
      </c>
      <c r="F65" s="30">
        <v>594.94000000000005</v>
      </c>
      <c r="G65" s="30">
        <v>26978.080000000002</v>
      </c>
      <c r="H65" s="32" t="s">
        <v>27</v>
      </c>
      <c r="I65" s="47">
        <v>1.03</v>
      </c>
      <c r="J65" s="47"/>
      <c r="K65" s="47">
        <v>1.2</v>
      </c>
      <c r="L65" s="55">
        <f t="shared" si="1"/>
        <v>33344.906880000002</v>
      </c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50"/>
      <c r="AB65" s="50"/>
      <c r="AC65" s="47"/>
      <c r="AD65" s="47"/>
      <c r="AE65" s="47"/>
      <c r="AF65" s="47"/>
    </row>
    <row r="66" spans="1:32" customFormat="1" ht="15" x14ac:dyDescent="0.25">
      <c r="A66" s="25">
        <f>IF(H66&lt;&gt;"",COUNTA(H$1:H66),"")</f>
        <v>43</v>
      </c>
      <c r="B66" s="26" t="s">
        <v>111</v>
      </c>
      <c r="C66" s="27" t="s">
        <v>112</v>
      </c>
      <c r="D66" s="28" t="s">
        <v>99</v>
      </c>
      <c r="E66" s="33">
        <v>0.22956399999999999</v>
      </c>
      <c r="F66" s="30">
        <v>288555.7</v>
      </c>
      <c r="G66" s="30">
        <v>66242</v>
      </c>
      <c r="H66" s="32" t="s">
        <v>27</v>
      </c>
      <c r="I66" s="47">
        <v>1.03</v>
      </c>
      <c r="J66" s="47"/>
      <c r="K66" s="47">
        <v>1.2</v>
      </c>
      <c r="L66" s="55">
        <f t="shared" si="1"/>
        <v>81875.111999999994</v>
      </c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50"/>
      <c r="AB66" s="50"/>
      <c r="AC66" s="47"/>
      <c r="AD66" s="47"/>
      <c r="AE66" s="47"/>
      <c r="AF66" s="47"/>
    </row>
    <row r="67" spans="1:32" customFormat="1" ht="15" x14ac:dyDescent="0.25">
      <c r="A67" s="57">
        <f>IF(H67&lt;&gt;"",COUNTA(H$1:H67),"")</f>
        <v>44</v>
      </c>
      <c r="B67" s="58" t="s">
        <v>113</v>
      </c>
      <c r="C67" s="59" t="s">
        <v>114</v>
      </c>
      <c r="D67" s="60" t="s">
        <v>102</v>
      </c>
      <c r="E67" s="66">
        <v>3678.6370900000002</v>
      </c>
      <c r="F67" s="62">
        <v>78.459999999999994</v>
      </c>
      <c r="G67" s="62">
        <v>288625.84999999998</v>
      </c>
      <c r="H67" s="63" t="s">
        <v>27</v>
      </c>
      <c r="I67" s="64">
        <v>1.03</v>
      </c>
      <c r="J67" s="64"/>
      <c r="K67" s="64">
        <v>1.2</v>
      </c>
      <c r="L67" s="65">
        <f t="shared" si="1"/>
        <v>356741.55059999996</v>
      </c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50"/>
      <c r="AB67" s="50"/>
      <c r="AC67" s="47"/>
      <c r="AD67" s="47"/>
      <c r="AE67" s="47"/>
      <c r="AF67" s="47"/>
    </row>
    <row r="68" spans="1:32" customFormat="1" ht="22.5" x14ac:dyDescent="0.25">
      <c r="A68" s="25">
        <f>IF(H68&lt;&gt;"",COUNTA(H$1:H68),"")</f>
        <v>45</v>
      </c>
      <c r="B68" s="26" t="s">
        <v>115</v>
      </c>
      <c r="C68" s="27" t="s">
        <v>116</v>
      </c>
      <c r="D68" s="28" t="s">
        <v>99</v>
      </c>
      <c r="E68" s="33">
        <v>3.7960560000000001</v>
      </c>
      <c r="F68" s="30">
        <v>139601.45000000001</v>
      </c>
      <c r="G68" s="30">
        <v>529934.92000000004</v>
      </c>
      <c r="H68" s="32" t="s">
        <v>27</v>
      </c>
      <c r="I68" s="47">
        <v>1.03</v>
      </c>
      <c r="J68" s="47"/>
      <c r="K68" s="47">
        <v>1.2</v>
      </c>
      <c r="L68" s="55">
        <f t="shared" si="1"/>
        <v>654999.56112000009</v>
      </c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50"/>
      <c r="AB68" s="50"/>
      <c r="AC68" s="47"/>
      <c r="AD68" s="47"/>
      <c r="AE68" s="47"/>
      <c r="AF68" s="47"/>
    </row>
    <row r="69" spans="1:32" customFormat="1" ht="15" x14ac:dyDescent="0.25">
      <c r="A69" s="25">
        <f>IF(H69&lt;&gt;"",COUNTA(H$1:H69),"")</f>
        <v>46</v>
      </c>
      <c r="B69" s="26" t="s">
        <v>117</v>
      </c>
      <c r="C69" s="27" t="s">
        <v>118</v>
      </c>
      <c r="D69" s="28" t="s">
        <v>99</v>
      </c>
      <c r="E69" s="29">
        <v>9.5319200000000007E-2</v>
      </c>
      <c r="F69" s="30">
        <v>149273.20000000001</v>
      </c>
      <c r="G69" s="30">
        <v>14228.6</v>
      </c>
      <c r="H69" s="32" t="s">
        <v>27</v>
      </c>
      <c r="I69" s="47">
        <v>1.03</v>
      </c>
      <c r="J69" s="47"/>
      <c r="K69" s="47">
        <v>1.2</v>
      </c>
      <c r="L69" s="55">
        <f t="shared" si="1"/>
        <v>17586.549599999998</v>
      </c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50"/>
      <c r="AB69" s="50"/>
      <c r="AC69" s="47"/>
      <c r="AD69" s="47"/>
      <c r="AE69" s="47"/>
      <c r="AF69" s="47"/>
    </row>
    <row r="70" spans="1:32" customFormat="1" ht="45" x14ac:dyDescent="0.25">
      <c r="A70" s="25">
        <f>IF(H70&lt;&gt;"",COUNTA(H$1:H70),"")</f>
        <v>47</v>
      </c>
      <c r="B70" s="26" t="s">
        <v>119</v>
      </c>
      <c r="C70" s="27" t="s">
        <v>120</v>
      </c>
      <c r="D70" s="28" t="s">
        <v>99</v>
      </c>
      <c r="E70" s="29">
        <v>3.1262523999999998</v>
      </c>
      <c r="F70" s="30">
        <v>143239.51999999999</v>
      </c>
      <c r="G70" s="30">
        <v>447802.9</v>
      </c>
      <c r="H70" s="32" t="s">
        <v>27</v>
      </c>
      <c r="I70" s="47">
        <v>1.03</v>
      </c>
      <c r="J70" s="47"/>
      <c r="K70" s="47">
        <v>1.2</v>
      </c>
      <c r="L70" s="55">
        <f t="shared" si="1"/>
        <v>553484.38439999998</v>
      </c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50"/>
      <c r="AB70" s="50"/>
      <c r="AC70" s="47"/>
      <c r="AD70" s="47"/>
      <c r="AE70" s="47"/>
      <c r="AF70" s="47"/>
    </row>
    <row r="71" spans="1:32" customFormat="1" ht="22.5" x14ac:dyDescent="0.25">
      <c r="A71" s="25">
        <f>IF(H71&lt;&gt;"",COUNTA(H$1:H71),"")</f>
        <v>48</v>
      </c>
      <c r="B71" s="26" t="s">
        <v>121</v>
      </c>
      <c r="C71" s="27" t="s">
        <v>122</v>
      </c>
      <c r="D71" s="28" t="s">
        <v>99</v>
      </c>
      <c r="E71" s="29">
        <v>6.8277500000000005E-2</v>
      </c>
      <c r="F71" s="30">
        <v>25673.61</v>
      </c>
      <c r="G71" s="30">
        <v>1752.93</v>
      </c>
      <c r="H71" s="32" t="s">
        <v>27</v>
      </c>
      <c r="I71" s="47">
        <v>1.03</v>
      </c>
      <c r="J71" s="47"/>
      <c r="K71" s="47">
        <v>1.2</v>
      </c>
      <c r="L71" s="55">
        <f t="shared" si="1"/>
        <v>2166.6214799999998</v>
      </c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50"/>
      <c r="AB71" s="50"/>
      <c r="AC71" s="47"/>
      <c r="AD71" s="47"/>
      <c r="AE71" s="47"/>
      <c r="AF71" s="47"/>
    </row>
    <row r="72" spans="1:32" customFormat="1" ht="15" x14ac:dyDescent="0.25">
      <c r="A72" s="57">
        <f>IF(H72&lt;&gt;"",COUNTA(H$1:H72),"")</f>
        <v>49</v>
      </c>
      <c r="B72" s="58" t="s">
        <v>123</v>
      </c>
      <c r="C72" s="59" t="s">
        <v>124</v>
      </c>
      <c r="D72" s="60" t="s">
        <v>94</v>
      </c>
      <c r="E72" s="61">
        <v>1115.4322835</v>
      </c>
      <c r="F72" s="62">
        <v>45.9</v>
      </c>
      <c r="G72" s="62">
        <v>51198.33</v>
      </c>
      <c r="H72" s="63" t="s">
        <v>27</v>
      </c>
      <c r="I72" s="64">
        <v>1.03</v>
      </c>
      <c r="J72" s="64"/>
      <c r="K72" s="64">
        <v>1.2</v>
      </c>
      <c r="L72" s="65">
        <f t="shared" si="1"/>
        <v>63281.135880000002</v>
      </c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50"/>
      <c r="AB72" s="50"/>
      <c r="AC72" s="47"/>
      <c r="AD72" s="47"/>
      <c r="AE72" s="47"/>
      <c r="AF72" s="47"/>
    </row>
    <row r="73" spans="1:32" customFormat="1" ht="15" x14ac:dyDescent="0.25">
      <c r="A73" s="25">
        <f>IF(H73&lt;&gt;"",COUNTA(H$1:H73),"")</f>
        <v>50</v>
      </c>
      <c r="B73" s="26" t="s">
        <v>125</v>
      </c>
      <c r="C73" s="27" t="s">
        <v>126</v>
      </c>
      <c r="D73" s="28" t="s">
        <v>99</v>
      </c>
      <c r="E73" s="29">
        <v>1.2552916999999999</v>
      </c>
      <c r="F73" s="30">
        <v>134336.34</v>
      </c>
      <c r="G73" s="30">
        <v>168631.3</v>
      </c>
      <c r="H73" s="32" t="s">
        <v>27</v>
      </c>
      <c r="I73" s="47">
        <v>1.03</v>
      </c>
      <c r="J73" s="47"/>
      <c r="K73" s="47">
        <v>1.2</v>
      </c>
      <c r="L73" s="55">
        <f t="shared" si="1"/>
        <v>208428.2868</v>
      </c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50"/>
      <c r="AB73" s="50"/>
      <c r="AC73" s="47"/>
      <c r="AD73" s="47"/>
      <c r="AE73" s="47"/>
      <c r="AF73" s="47"/>
    </row>
    <row r="74" spans="1:32" customFormat="1" ht="15" x14ac:dyDescent="0.25">
      <c r="A74" s="25">
        <f>IF(H74&lt;&gt;"",COUNTA(H$1:H74),"")</f>
        <v>51</v>
      </c>
      <c r="B74" s="26" t="s">
        <v>127</v>
      </c>
      <c r="C74" s="27" t="s">
        <v>128</v>
      </c>
      <c r="D74" s="28" t="s">
        <v>99</v>
      </c>
      <c r="E74" s="29">
        <v>5.7582599999999998E-2</v>
      </c>
      <c r="F74" s="30">
        <v>66618.350000000006</v>
      </c>
      <c r="G74" s="30">
        <v>3836.06</v>
      </c>
      <c r="H74" s="32" t="s">
        <v>27</v>
      </c>
      <c r="I74" s="47">
        <v>1.03</v>
      </c>
      <c r="J74" s="47"/>
      <c r="K74" s="47">
        <v>1.2</v>
      </c>
      <c r="L74" s="55">
        <f t="shared" si="1"/>
        <v>4741.3701599999995</v>
      </c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50"/>
      <c r="AB74" s="50"/>
      <c r="AC74" s="47"/>
      <c r="AD74" s="47"/>
      <c r="AE74" s="47"/>
      <c r="AF74" s="47"/>
    </row>
    <row r="75" spans="1:32" customFormat="1" ht="15" x14ac:dyDescent="0.25">
      <c r="A75" s="25">
        <f>IF(H75&lt;&gt;"",COUNTA(H$1:H75),"")</f>
        <v>52</v>
      </c>
      <c r="B75" s="26" t="s">
        <v>129</v>
      </c>
      <c r="C75" s="27" t="s">
        <v>130</v>
      </c>
      <c r="D75" s="28" t="s">
        <v>99</v>
      </c>
      <c r="E75" s="29">
        <v>4.4676330999999996</v>
      </c>
      <c r="F75" s="30">
        <v>39104.75</v>
      </c>
      <c r="G75" s="30">
        <v>174705.68</v>
      </c>
      <c r="H75" s="32" t="s">
        <v>27</v>
      </c>
      <c r="I75" s="47">
        <v>1.03</v>
      </c>
      <c r="J75" s="47"/>
      <c r="K75" s="47">
        <v>1.2</v>
      </c>
      <c r="L75" s="55">
        <f t="shared" si="1"/>
        <v>215936.22047999999</v>
      </c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50"/>
      <c r="AB75" s="50"/>
      <c r="AC75" s="47"/>
      <c r="AD75" s="47"/>
      <c r="AE75" s="47"/>
      <c r="AF75" s="47"/>
    </row>
    <row r="76" spans="1:32" customFormat="1" ht="15" x14ac:dyDescent="0.25">
      <c r="A76" s="57">
        <f>IF(H76&lt;&gt;"",COUNTA(H$1:H76),"")</f>
        <v>53</v>
      </c>
      <c r="B76" s="58" t="s">
        <v>131</v>
      </c>
      <c r="C76" s="59" t="s">
        <v>132</v>
      </c>
      <c r="D76" s="60" t="s">
        <v>99</v>
      </c>
      <c r="E76" s="61">
        <v>3.6954161000000001</v>
      </c>
      <c r="F76" s="62">
        <v>106696.31</v>
      </c>
      <c r="G76" s="62">
        <v>394287.26</v>
      </c>
      <c r="H76" s="63" t="s">
        <v>27</v>
      </c>
      <c r="I76" s="64">
        <v>1.03</v>
      </c>
      <c r="J76" s="64"/>
      <c r="K76" s="64">
        <v>1.2</v>
      </c>
      <c r="L76" s="65">
        <f t="shared" si="1"/>
        <v>487339.05336000002</v>
      </c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50"/>
      <c r="AB76" s="50"/>
      <c r="AC76" s="47"/>
      <c r="AD76" s="47"/>
      <c r="AE76" s="47"/>
      <c r="AF76" s="47"/>
    </row>
    <row r="77" spans="1:32" customFormat="1" ht="15" x14ac:dyDescent="0.25">
      <c r="A77" s="57">
        <f>IF(H77&lt;&gt;"",COUNTA(H$1:H77),"")</f>
        <v>54</v>
      </c>
      <c r="B77" s="58" t="s">
        <v>133</v>
      </c>
      <c r="C77" s="59" t="s">
        <v>134</v>
      </c>
      <c r="D77" s="60" t="s">
        <v>99</v>
      </c>
      <c r="E77" s="67">
        <v>2.8529279999999999</v>
      </c>
      <c r="F77" s="62">
        <v>89386.79</v>
      </c>
      <c r="G77" s="62">
        <v>255014.07</v>
      </c>
      <c r="H77" s="63" t="s">
        <v>27</v>
      </c>
      <c r="I77" s="64">
        <v>1.03</v>
      </c>
      <c r="J77" s="64"/>
      <c r="K77" s="64">
        <v>1.2</v>
      </c>
      <c r="L77" s="65">
        <f t="shared" si="1"/>
        <v>315197.39052000002</v>
      </c>
      <c r="M77" s="69" t="s">
        <v>204</v>
      </c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50"/>
      <c r="AB77" s="50"/>
      <c r="AC77" s="47"/>
      <c r="AD77" s="47"/>
      <c r="AE77" s="47"/>
      <c r="AF77" s="47"/>
    </row>
    <row r="78" spans="1:32" customFormat="1" ht="15" x14ac:dyDescent="0.25">
      <c r="A78" s="57">
        <f>IF(H78&lt;&gt;"",COUNTA(H$1:H78),"")</f>
        <v>55</v>
      </c>
      <c r="B78" s="58" t="s">
        <v>135</v>
      </c>
      <c r="C78" s="59" t="s">
        <v>136</v>
      </c>
      <c r="D78" s="60" t="s">
        <v>99</v>
      </c>
      <c r="E78" s="61">
        <v>3.9748800000000001E-2</v>
      </c>
      <c r="F78" s="62">
        <v>124528.03</v>
      </c>
      <c r="G78" s="62">
        <v>4949.84</v>
      </c>
      <c r="H78" s="63" t="s">
        <v>27</v>
      </c>
      <c r="I78" s="64">
        <v>1.03</v>
      </c>
      <c r="J78" s="64"/>
      <c r="K78" s="64">
        <v>1.2</v>
      </c>
      <c r="L78" s="65">
        <f t="shared" si="1"/>
        <v>6118.0022400000007</v>
      </c>
      <c r="M78" s="68">
        <f>L33+L52+L67+L76+L77+L78+L72</f>
        <v>2485121.6312732622</v>
      </c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50"/>
      <c r="AB78" s="50"/>
      <c r="AC78" s="47"/>
      <c r="AD78" s="47"/>
      <c r="AE78" s="47"/>
      <c r="AF78" s="47"/>
    </row>
    <row r="79" spans="1:32" customFormat="1" ht="15" x14ac:dyDescent="0.25">
      <c r="A79" s="28"/>
      <c r="B79" s="35"/>
      <c r="C79" s="36" t="s">
        <v>137</v>
      </c>
      <c r="D79" s="25" t="s">
        <v>37</v>
      </c>
      <c r="E79" s="37"/>
      <c r="F79" s="38"/>
      <c r="G79" s="38">
        <v>5179239.5199999996</v>
      </c>
      <c r="H79" s="32"/>
      <c r="I79" s="47"/>
      <c r="J79" s="47"/>
      <c r="K79" s="47"/>
      <c r="L79" s="55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50"/>
      <c r="AB79" s="50"/>
      <c r="AC79" s="47"/>
      <c r="AD79" s="47"/>
      <c r="AE79" s="47"/>
      <c r="AF79" s="47"/>
    </row>
    <row r="80" spans="1:32" customFormat="1" ht="15" x14ac:dyDescent="0.25">
      <c r="A80" s="28"/>
      <c r="B80" s="35"/>
      <c r="C80" s="36" t="s">
        <v>138</v>
      </c>
      <c r="D80" s="25" t="s">
        <v>37</v>
      </c>
      <c r="E80" s="37"/>
      <c r="F80" s="38"/>
      <c r="G80" s="38">
        <v>60614099.590000004</v>
      </c>
      <c r="H80" s="32"/>
      <c r="I80" s="47"/>
      <c r="J80" s="47"/>
      <c r="K80" s="47"/>
      <c r="L80" s="55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50"/>
      <c r="AB80" s="50"/>
      <c r="AC80" s="47"/>
      <c r="AD80" s="47"/>
      <c r="AE80" s="47"/>
      <c r="AF80" s="47"/>
    </row>
    <row r="81" spans="1:32" customFormat="1" ht="15" x14ac:dyDescent="0.25">
      <c r="A81" s="71" t="s">
        <v>139</v>
      </c>
      <c r="B81" s="71"/>
      <c r="C81" s="71"/>
      <c r="D81" s="71"/>
      <c r="E81" s="71"/>
      <c r="F81" s="71"/>
      <c r="G81" s="71"/>
      <c r="I81" s="47"/>
      <c r="J81" s="47"/>
      <c r="K81" s="47"/>
      <c r="L81" s="55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50" t="s">
        <v>139</v>
      </c>
      <c r="AB81" s="50"/>
      <c r="AC81" s="47"/>
      <c r="AD81" s="47"/>
      <c r="AE81" s="47"/>
      <c r="AF81" s="47"/>
    </row>
    <row r="82" spans="1:32" customFormat="1" ht="15" x14ac:dyDescent="0.25">
      <c r="A82" s="71" t="s">
        <v>91</v>
      </c>
      <c r="B82" s="71"/>
      <c r="C82" s="71"/>
      <c r="D82" s="71"/>
      <c r="E82" s="71"/>
      <c r="F82" s="71"/>
      <c r="G82" s="71"/>
      <c r="I82" s="47"/>
      <c r="J82" s="47"/>
      <c r="K82" s="47"/>
      <c r="L82" s="55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50"/>
      <c r="AB82" s="50" t="s">
        <v>91</v>
      </c>
      <c r="AC82" s="47"/>
      <c r="AD82" s="47"/>
      <c r="AE82" s="47"/>
      <c r="AF82" s="47"/>
    </row>
    <row r="83" spans="1:32" customFormat="1" ht="15" outlineLevel="1" x14ac:dyDescent="0.25">
      <c r="A83" s="25">
        <f>IF(H83&lt;&gt;"",COUNTA(H$1:H83),"")</f>
        <v>56</v>
      </c>
      <c r="B83" s="26" t="s">
        <v>92</v>
      </c>
      <c r="C83" s="27" t="s">
        <v>93</v>
      </c>
      <c r="D83" s="28" t="s">
        <v>99</v>
      </c>
      <c r="E83" s="39">
        <v>2180.5164799999998</v>
      </c>
      <c r="F83" s="30" t="s">
        <v>93</v>
      </c>
      <c r="G83" s="30">
        <v>170368539.87</v>
      </c>
      <c r="H83" s="32" t="s">
        <v>27</v>
      </c>
      <c r="I83" s="47"/>
      <c r="J83" s="47"/>
      <c r="K83" s="47"/>
      <c r="L83" s="55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50"/>
      <c r="AB83" s="50"/>
      <c r="AC83" s="47"/>
      <c r="AD83" s="47"/>
      <c r="AE83" s="47"/>
      <c r="AF83" s="47"/>
    </row>
    <row r="84" spans="1:32" customFormat="1" ht="15" outlineLevel="1" x14ac:dyDescent="0.25">
      <c r="A84" s="25">
        <f>IF(H84&lt;&gt;"",COUNTA(H$1:H84),"")</f>
        <v>57</v>
      </c>
      <c r="B84" s="26" t="s">
        <v>92</v>
      </c>
      <c r="C84" s="27" t="s">
        <v>140</v>
      </c>
      <c r="D84" s="28" t="s">
        <v>99</v>
      </c>
      <c r="E84" s="41">
        <v>1.1439999999999999</v>
      </c>
      <c r="F84" s="30">
        <v>52062.01</v>
      </c>
      <c r="G84" s="30">
        <v>59558.94</v>
      </c>
      <c r="H84" s="32" t="s">
        <v>27</v>
      </c>
      <c r="I84" s="47"/>
      <c r="J84" s="47"/>
      <c r="K84" s="47"/>
      <c r="L84" s="55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50"/>
      <c r="AB84" s="50"/>
      <c r="AC84" s="47"/>
      <c r="AD84" s="47"/>
      <c r="AE84" s="47"/>
      <c r="AF84" s="47"/>
    </row>
    <row r="85" spans="1:32" customFormat="1" ht="15" outlineLevel="1" x14ac:dyDescent="0.25">
      <c r="A85" s="25">
        <f>IF(H85&lt;&gt;"",COUNTA(H$1:H85),"")</f>
        <v>58</v>
      </c>
      <c r="B85" s="26" t="s">
        <v>92</v>
      </c>
      <c r="C85" s="27" t="s">
        <v>141</v>
      </c>
      <c r="D85" s="28" t="s">
        <v>99</v>
      </c>
      <c r="E85" s="41">
        <v>5.6159999999999997</v>
      </c>
      <c r="F85" s="30">
        <v>55807.03</v>
      </c>
      <c r="G85" s="30">
        <v>313412.28000000003</v>
      </c>
      <c r="H85" s="32" t="s">
        <v>27</v>
      </c>
      <c r="I85" s="47"/>
      <c r="J85" s="47"/>
      <c r="K85" s="47"/>
      <c r="L85" s="55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50"/>
      <c r="AB85" s="50"/>
      <c r="AC85" s="47"/>
      <c r="AD85" s="47"/>
      <c r="AE85" s="47"/>
      <c r="AF85" s="47"/>
    </row>
    <row r="86" spans="1:32" customFormat="1" ht="15" outlineLevel="1" x14ac:dyDescent="0.25">
      <c r="A86" s="25">
        <f>IF(H86&lt;&gt;"",COUNTA(H$1:H86),"")</f>
        <v>59</v>
      </c>
      <c r="B86" s="26" t="s">
        <v>92</v>
      </c>
      <c r="C86" s="27" t="s">
        <v>142</v>
      </c>
      <c r="D86" s="28" t="s">
        <v>99</v>
      </c>
      <c r="E86" s="41">
        <v>6.6559999999999997</v>
      </c>
      <c r="F86" s="30">
        <v>61423.99</v>
      </c>
      <c r="G86" s="30">
        <v>408838.08</v>
      </c>
      <c r="H86" s="32" t="s">
        <v>27</v>
      </c>
      <c r="I86" s="47"/>
      <c r="J86" s="47"/>
      <c r="K86" s="47"/>
      <c r="L86" s="55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50"/>
      <c r="AB86" s="50"/>
      <c r="AC86" s="47"/>
      <c r="AD86" s="47"/>
      <c r="AE86" s="47"/>
      <c r="AF86" s="47"/>
    </row>
    <row r="87" spans="1:32" customFormat="1" ht="15" outlineLevel="1" x14ac:dyDescent="0.25">
      <c r="A87" s="25">
        <f>IF(H87&lt;&gt;"",COUNTA(H$1:H87),"")</f>
        <v>60</v>
      </c>
      <c r="B87" s="26" t="s">
        <v>92</v>
      </c>
      <c r="C87" s="27" t="s">
        <v>143</v>
      </c>
      <c r="D87" s="28" t="s">
        <v>99</v>
      </c>
      <c r="E87" s="42">
        <v>35.36</v>
      </c>
      <c r="F87" s="30">
        <v>60534.01</v>
      </c>
      <c r="G87" s="30">
        <v>2140482.59</v>
      </c>
      <c r="H87" s="32" t="s">
        <v>27</v>
      </c>
      <c r="I87" s="47"/>
      <c r="J87" s="47"/>
      <c r="K87" s="47"/>
      <c r="L87" s="55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50"/>
      <c r="AB87" s="50"/>
      <c r="AC87" s="47"/>
      <c r="AD87" s="47"/>
      <c r="AE87" s="47"/>
      <c r="AF87" s="47"/>
    </row>
    <row r="88" spans="1:32" customFormat="1" ht="15" outlineLevel="1" x14ac:dyDescent="0.25">
      <c r="A88" s="25">
        <f>IF(H88&lt;&gt;"",COUNTA(H$1:H88),"")</f>
        <v>61</v>
      </c>
      <c r="B88" s="26" t="s">
        <v>92</v>
      </c>
      <c r="C88" s="27" t="s">
        <v>144</v>
      </c>
      <c r="D88" s="28" t="s">
        <v>99</v>
      </c>
      <c r="E88" s="41">
        <v>9.984</v>
      </c>
      <c r="F88" s="30">
        <v>61423.99</v>
      </c>
      <c r="G88" s="30">
        <v>613257.12</v>
      </c>
      <c r="H88" s="32" t="s">
        <v>27</v>
      </c>
      <c r="I88" s="47"/>
      <c r="J88" s="47"/>
      <c r="K88" s="47"/>
      <c r="L88" s="55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50"/>
      <c r="AB88" s="50"/>
      <c r="AC88" s="47"/>
      <c r="AD88" s="47"/>
      <c r="AE88" s="47"/>
      <c r="AF88" s="47"/>
    </row>
    <row r="89" spans="1:32" customFormat="1" ht="15" outlineLevel="1" x14ac:dyDescent="0.25">
      <c r="A89" s="25">
        <f>IF(H89&lt;&gt;"",COUNTA(H$1:H89),"")</f>
        <v>62</v>
      </c>
      <c r="B89" s="26" t="s">
        <v>92</v>
      </c>
      <c r="C89" s="27" t="s">
        <v>145</v>
      </c>
      <c r="D89" s="28" t="s">
        <v>99</v>
      </c>
      <c r="E89" s="41">
        <v>47.423999999999999</v>
      </c>
      <c r="F89" s="30">
        <v>62227.99</v>
      </c>
      <c r="G89" s="30">
        <v>2951100.2</v>
      </c>
      <c r="H89" s="32" t="s">
        <v>27</v>
      </c>
      <c r="I89" s="47"/>
      <c r="J89" s="47"/>
      <c r="K89" s="47"/>
      <c r="L89" s="55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50"/>
      <c r="AB89" s="50"/>
      <c r="AC89" s="47"/>
      <c r="AD89" s="47"/>
      <c r="AE89" s="47"/>
      <c r="AF89" s="47"/>
    </row>
    <row r="90" spans="1:32" customFormat="1" ht="15" outlineLevel="1" x14ac:dyDescent="0.25">
      <c r="A90" s="25">
        <f>IF(H90&lt;&gt;"",COUNTA(H$1:H90),"")</f>
        <v>63</v>
      </c>
      <c r="B90" s="26" t="s">
        <v>92</v>
      </c>
      <c r="C90" s="27" t="s">
        <v>146</v>
      </c>
      <c r="D90" s="28" t="s">
        <v>99</v>
      </c>
      <c r="E90" s="43">
        <v>41.6</v>
      </c>
      <c r="F90" s="30">
        <v>65660.03</v>
      </c>
      <c r="G90" s="30">
        <v>2731457.25</v>
      </c>
      <c r="H90" s="32" t="s">
        <v>27</v>
      </c>
      <c r="I90" s="47"/>
      <c r="J90" s="47"/>
      <c r="K90" s="47"/>
      <c r="L90" s="55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50"/>
      <c r="AB90" s="50"/>
      <c r="AC90" s="47"/>
      <c r="AD90" s="47"/>
      <c r="AE90" s="47"/>
      <c r="AF90" s="47"/>
    </row>
    <row r="91" spans="1:32" customFormat="1" ht="15" outlineLevel="1" x14ac:dyDescent="0.25">
      <c r="A91" s="25">
        <f>IF(H91&lt;&gt;"",COUNTA(H$1:H91),"")</f>
        <v>64</v>
      </c>
      <c r="B91" s="26" t="s">
        <v>92</v>
      </c>
      <c r="C91" s="27" t="s">
        <v>147</v>
      </c>
      <c r="D91" s="28" t="s">
        <v>99</v>
      </c>
      <c r="E91" s="41">
        <v>108.88800000000001</v>
      </c>
      <c r="F91" s="30">
        <v>66846.02</v>
      </c>
      <c r="G91" s="30">
        <v>7278729.4199999999</v>
      </c>
      <c r="H91" s="32" t="s">
        <v>27</v>
      </c>
      <c r="I91" s="47"/>
      <c r="J91" s="47"/>
      <c r="K91" s="47"/>
      <c r="L91" s="55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50"/>
      <c r="AB91" s="50"/>
      <c r="AC91" s="47"/>
      <c r="AD91" s="47"/>
      <c r="AE91" s="47"/>
      <c r="AF91" s="47"/>
    </row>
    <row r="92" spans="1:32" customFormat="1" ht="15" outlineLevel="1" x14ac:dyDescent="0.25">
      <c r="A92" s="25">
        <f>IF(H92&lt;&gt;"",COUNTA(H$1:H92),"")</f>
        <v>65</v>
      </c>
      <c r="B92" s="26" t="s">
        <v>92</v>
      </c>
      <c r="C92" s="27" t="s">
        <v>148</v>
      </c>
      <c r="D92" s="28" t="s">
        <v>99</v>
      </c>
      <c r="E92" s="41">
        <v>179.29599999999999</v>
      </c>
      <c r="F92" s="30">
        <v>68794</v>
      </c>
      <c r="G92" s="30">
        <v>12334489.02</v>
      </c>
      <c r="H92" s="32" t="s">
        <v>27</v>
      </c>
      <c r="I92" s="47"/>
      <c r="J92" s="47"/>
      <c r="K92" s="47"/>
      <c r="L92" s="55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50"/>
      <c r="AB92" s="50"/>
      <c r="AC92" s="47"/>
      <c r="AD92" s="47"/>
      <c r="AE92" s="47"/>
      <c r="AF92" s="47"/>
    </row>
    <row r="93" spans="1:32" customFormat="1" ht="15" outlineLevel="1" x14ac:dyDescent="0.25">
      <c r="A93" s="25">
        <f>IF(H93&lt;&gt;"",COUNTA(H$1:H93),"")</f>
        <v>66</v>
      </c>
      <c r="B93" s="26" t="s">
        <v>92</v>
      </c>
      <c r="C93" s="27" t="s">
        <v>149</v>
      </c>
      <c r="D93" s="28" t="s">
        <v>99</v>
      </c>
      <c r="E93" s="41">
        <v>38.792000000000002</v>
      </c>
      <c r="F93" s="30">
        <v>69930.02</v>
      </c>
      <c r="G93" s="30">
        <v>2712725.34</v>
      </c>
      <c r="H93" s="32" t="s">
        <v>27</v>
      </c>
      <c r="I93" s="47"/>
      <c r="J93" s="47"/>
      <c r="K93" s="47"/>
      <c r="L93" s="55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50"/>
      <c r="AB93" s="50"/>
      <c r="AC93" s="47"/>
      <c r="AD93" s="47"/>
      <c r="AE93" s="47"/>
      <c r="AF93" s="47"/>
    </row>
    <row r="94" spans="1:32" customFormat="1" ht="15" outlineLevel="1" x14ac:dyDescent="0.25">
      <c r="A94" s="25">
        <f>IF(H94&lt;&gt;"",COUNTA(H$1:H94),"")</f>
        <v>67</v>
      </c>
      <c r="B94" s="26" t="s">
        <v>92</v>
      </c>
      <c r="C94" s="27" t="s">
        <v>150</v>
      </c>
      <c r="D94" s="28" t="s">
        <v>99</v>
      </c>
      <c r="E94" s="42">
        <v>3.64</v>
      </c>
      <c r="F94" s="30">
        <v>70827.98</v>
      </c>
      <c r="G94" s="30">
        <v>257813.85</v>
      </c>
      <c r="H94" s="32" t="s">
        <v>27</v>
      </c>
      <c r="I94" s="47"/>
      <c r="J94" s="47"/>
      <c r="K94" s="47"/>
      <c r="L94" s="55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50"/>
      <c r="AB94" s="50"/>
      <c r="AC94" s="47"/>
      <c r="AD94" s="47"/>
      <c r="AE94" s="47"/>
      <c r="AF94" s="47"/>
    </row>
    <row r="95" spans="1:32" customFormat="1" ht="15" outlineLevel="1" x14ac:dyDescent="0.25">
      <c r="A95" s="25">
        <f>IF(H95&lt;&gt;"",COUNTA(H$1:H95),"")</f>
        <v>68</v>
      </c>
      <c r="B95" s="26" t="s">
        <v>92</v>
      </c>
      <c r="C95" s="27" t="s">
        <v>151</v>
      </c>
      <c r="D95" s="28" t="s">
        <v>99</v>
      </c>
      <c r="E95" s="43">
        <v>7.8</v>
      </c>
      <c r="F95" s="30">
        <v>115402.03</v>
      </c>
      <c r="G95" s="30">
        <v>900135.83</v>
      </c>
      <c r="H95" s="32" t="s">
        <v>27</v>
      </c>
      <c r="I95" s="47"/>
      <c r="J95" s="47"/>
      <c r="K95" s="47"/>
      <c r="L95" s="55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50"/>
      <c r="AB95" s="50"/>
      <c r="AC95" s="47"/>
      <c r="AD95" s="47"/>
      <c r="AE95" s="47"/>
      <c r="AF95" s="47"/>
    </row>
    <row r="96" spans="1:32" customFormat="1" ht="15" outlineLevel="1" x14ac:dyDescent="0.25">
      <c r="A96" s="25">
        <f>IF(H96&lt;&gt;"",COUNTA(H$1:H96),"")</f>
        <v>69</v>
      </c>
      <c r="B96" s="26" t="s">
        <v>92</v>
      </c>
      <c r="C96" s="27" t="s">
        <v>152</v>
      </c>
      <c r="D96" s="28" t="s">
        <v>99</v>
      </c>
      <c r="E96" s="43">
        <v>3.1</v>
      </c>
      <c r="F96" s="30">
        <v>73624.03</v>
      </c>
      <c r="G96" s="30">
        <v>228234.49</v>
      </c>
      <c r="H96" s="32" t="s">
        <v>27</v>
      </c>
      <c r="I96" s="47"/>
      <c r="J96" s="47"/>
      <c r="K96" s="47"/>
      <c r="L96" s="55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50"/>
      <c r="AB96" s="50"/>
      <c r="AC96" s="47"/>
      <c r="AD96" s="47"/>
      <c r="AE96" s="47"/>
      <c r="AF96" s="47"/>
    </row>
    <row r="97" spans="1:32" customFormat="1" ht="15" outlineLevel="1" x14ac:dyDescent="0.25">
      <c r="A97" s="25">
        <f>IF(H97&lt;&gt;"",COUNTA(H$1:H97),"")</f>
        <v>70</v>
      </c>
      <c r="B97" s="26" t="s">
        <v>92</v>
      </c>
      <c r="C97" s="27" t="s">
        <v>153</v>
      </c>
      <c r="D97" s="28" t="s">
        <v>99</v>
      </c>
      <c r="E97" s="43">
        <v>205.4</v>
      </c>
      <c r="F97" s="30">
        <v>74386.02</v>
      </c>
      <c r="G97" s="30">
        <v>15278888.51</v>
      </c>
      <c r="H97" s="32" t="s">
        <v>27</v>
      </c>
      <c r="I97" s="47"/>
      <c r="J97" s="47"/>
      <c r="K97" s="47"/>
      <c r="L97" s="55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50"/>
      <c r="AB97" s="50"/>
      <c r="AC97" s="47"/>
      <c r="AD97" s="47"/>
      <c r="AE97" s="47"/>
      <c r="AF97" s="47"/>
    </row>
    <row r="98" spans="1:32" customFormat="1" ht="15" outlineLevel="1" x14ac:dyDescent="0.25">
      <c r="A98" s="25">
        <f>IF(H98&lt;&gt;"",COUNTA(H$1:H98),"")</f>
        <v>71</v>
      </c>
      <c r="B98" s="26" t="s">
        <v>92</v>
      </c>
      <c r="C98" s="27" t="s">
        <v>154</v>
      </c>
      <c r="D98" s="28" t="s">
        <v>99</v>
      </c>
      <c r="E98" s="41">
        <v>27.664000000000001</v>
      </c>
      <c r="F98" s="30">
        <v>65786.990000000005</v>
      </c>
      <c r="G98" s="30">
        <v>1819931.29</v>
      </c>
      <c r="H98" s="32" t="s">
        <v>27</v>
      </c>
      <c r="I98" s="47"/>
      <c r="J98" s="47"/>
      <c r="K98" s="47"/>
      <c r="L98" s="55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50"/>
      <c r="AB98" s="50"/>
      <c r="AC98" s="47"/>
      <c r="AD98" s="47"/>
      <c r="AE98" s="47"/>
      <c r="AF98" s="47"/>
    </row>
    <row r="99" spans="1:32" customFormat="1" ht="15" outlineLevel="1" x14ac:dyDescent="0.25">
      <c r="A99" s="25">
        <f>IF(H99&lt;&gt;"",COUNTA(H$1:H99),"")</f>
        <v>72</v>
      </c>
      <c r="B99" s="26" t="s">
        <v>92</v>
      </c>
      <c r="C99" s="27" t="s">
        <v>155</v>
      </c>
      <c r="D99" s="28" t="s">
        <v>99</v>
      </c>
      <c r="E99" s="41">
        <v>26.832000000000001</v>
      </c>
      <c r="F99" s="30">
        <v>66846.02</v>
      </c>
      <c r="G99" s="30">
        <v>1793612.41</v>
      </c>
      <c r="H99" s="32" t="s">
        <v>27</v>
      </c>
      <c r="I99" s="47"/>
      <c r="J99" s="47"/>
      <c r="K99" s="47"/>
      <c r="L99" s="55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50"/>
      <c r="AB99" s="50"/>
      <c r="AC99" s="47"/>
      <c r="AD99" s="47"/>
      <c r="AE99" s="47"/>
      <c r="AF99" s="47"/>
    </row>
    <row r="100" spans="1:32" customFormat="1" ht="15" outlineLevel="1" x14ac:dyDescent="0.25">
      <c r="A100" s="25">
        <f>IF(H100&lt;&gt;"",COUNTA(H$1:H100),"")</f>
        <v>73</v>
      </c>
      <c r="B100" s="26" t="s">
        <v>92</v>
      </c>
      <c r="C100" s="27" t="s">
        <v>156</v>
      </c>
      <c r="D100" s="28" t="s">
        <v>99</v>
      </c>
      <c r="E100" s="41">
        <v>251.26400000000001</v>
      </c>
      <c r="F100" s="30">
        <v>72267.960000000006</v>
      </c>
      <c r="G100" s="30">
        <v>18158336.690000001</v>
      </c>
      <c r="H100" s="32" t="s">
        <v>27</v>
      </c>
      <c r="I100" s="47"/>
      <c r="J100" s="47"/>
      <c r="K100" s="47"/>
      <c r="L100" s="55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50"/>
      <c r="AB100" s="50"/>
      <c r="AC100" s="47"/>
      <c r="AD100" s="47"/>
      <c r="AE100" s="47"/>
      <c r="AF100" s="47"/>
    </row>
    <row r="101" spans="1:32" customFormat="1" ht="15" outlineLevel="1" x14ac:dyDescent="0.25">
      <c r="A101" s="25">
        <f>IF(H101&lt;&gt;"",COUNTA(H$1:H101),"")</f>
        <v>74</v>
      </c>
      <c r="B101" s="26" t="s">
        <v>92</v>
      </c>
      <c r="C101" s="27" t="s">
        <v>157</v>
      </c>
      <c r="D101" s="28" t="s">
        <v>99</v>
      </c>
      <c r="E101" s="43">
        <v>62.4</v>
      </c>
      <c r="F101" s="30">
        <v>74470.98</v>
      </c>
      <c r="G101" s="30">
        <v>4646989.1500000004</v>
      </c>
      <c r="H101" s="32" t="s">
        <v>27</v>
      </c>
      <c r="I101" s="47"/>
      <c r="J101" s="47"/>
      <c r="K101" s="47"/>
      <c r="L101" s="55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50"/>
      <c r="AB101" s="50"/>
      <c r="AC101" s="47"/>
      <c r="AD101" s="47"/>
      <c r="AE101" s="47"/>
      <c r="AF101" s="47"/>
    </row>
    <row r="102" spans="1:32" customFormat="1" ht="15" outlineLevel="1" x14ac:dyDescent="0.25">
      <c r="A102" s="25">
        <f>IF(H102&lt;&gt;"",COUNTA(H$1:H102),"")</f>
        <v>75</v>
      </c>
      <c r="B102" s="26" t="s">
        <v>92</v>
      </c>
      <c r="C102" s="27" t="s">
        <v>158</v>
      </c>
      <c r="D102" s="28" t="s">
        <v>99</v>
      </c>
      <c r="E102" s="41">
        <v>1.456</v>
      </c>
      <c r="F102" s="30">
        <v>75910.960000000006</v>
      </c>
      <c r="G102" s="30">
        <v>110526.36</v>
      </c>
      <c r="H102" s="32" t="s">
        <v>27</v>
      </c>
      <c r="I102" s="47"/>
      <c r="J102" s="47"/>
      <c r="K102" s="47"/>
      <c r="L102" s="55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50"/>
      <c r="AB102" s="50"/>
      <c r="AC102" s="47"/>
      <c r="AD102" s="47"/>
      <c r="AE102" s="47"/>
      <c r="AF102" s="47"/>
    </row>
    <row r="103" spans="1:32" customFormat="1" ht="15" outlineLevel="1" x14ac:dyDescent="0.25">
      <c r="A103" s="25">
        <f>IF(H103&lt;&gt;"",COUNTA(H$1:H103),"")</f>
        <v>76</v>
      </c>
      <c r="B103" s="26" t="s">
        <v>92</v>
      </c>
      <c r="C103" s="27" t="s">
        <v>159</v>
      </c>
      <c r="D103" s="28" t="s">
        <v>99</v>
      </c>
      <c r="E103" s="41">
        <v>36.816000000000003</v>
      </c>
      <c r="F103" s="30">
        <v>78199.02</v>
      </c>
      <c r="G103" s="30">
        <v>2878975.12</v>
      </c>
      <c r="H103" s="32" t="s">
        <v>27</v>
      </c>
      <c r="I103" s="47"/>
      <c r="J103" s="47"/>
      <c r="K103" s="47"/>
      <c r="L103" s="55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50"/>
      <c r="AB103" s="50"/>
      <c r="AC103" s="47"/>
      <c r="AD103" s="47"/>
      <c r="AE103" s="47"/>
      <c r="AF103" s="47"/>
    </row>
    <row r="104" spans="1:32" customFormat="1" ht="15" outlineLevel="1" x14ac:dyDescent="0.25">
      <c r="A104" s="25">
        <f>IF(H104&lt;&gt;"",COUNTA(H$1:H104),"")</f>
        <v>77</v>
      </c>
      <c r="B104" s="26" t="s">
        <v>92</v>
      </c>
      <c r="C104" s="27" t="s">
        <v>160</v>
      </c>
      <c r="D104" s="28" t="s">
        <v>99</v>
      </c>
      <c r="E104" s="41">
        <v>439.08800000000002</v>
      </c>
      <c r="F104" s="30">
        <v>82052.98</v>
      </c>
      <c r="G104" s="30">
        <v>36028478.890000001</v>
      </c>
      <c r="H104" s="32" t="s">
        <v>27</v>
      </c>
      <c r="I104" s="47"/>
      <c r="J104" s="47"/>
      <c r="K104" s="47"/>
      <c r="L104" s="55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50"/>
      <c r="AB104" s="50"/>
      <c r="AC104" s="47"/>
      <c r="AD104" s="47"/>
      <c r="AE104" s="47"/>
      <c r="AF104" s="47"/>
    </row>
    <row r="105" spans="1:32" customFormat="1" ht="15" outlineLevel="1" x14ac:dyDescent="0.25">
      <c r="A105" s="25">
        <f>IF(H105&lt;&gt;"",COUNTA(H$1:H105),"")</f>
        <v>78</v>
      </c>
      <c r="B105" s="26" t="s">
        <v>92</v>
      </c>
      <c r="C105" s="27" t="s">
        <v>161</v>
      </c>
      <c r="D105" s="28" t="s">
        <v>99</v>
      </c>
      <c r="E105" s="39">
        <v>9.99648</v>
      </c>
      <c r="F105" s="30">
        <v>84425.99</v>
      </c>
      <c r="G105" s="30">
        <v>843962.72</v>
      </c>
      <c r="H105" s="32" t="s">
        <v>27</v>
      </c>
      <c r="I105" s="47"/>
      <c r="J105" s="47"/>
      <c r="K105" s="47"/>
      <c r="L105" s="55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50"/>
      <c r="AB105" s="50"/>
      <c r="AC105" s="47"/>
      <c r="AD105" s="47"/>
      <c r="AE105" s="47"/>
      <c r="AF105" s="47"/>
    </row>
    <row r="106" spans="1:32" customFormat="1" ht="15" outlineLevel="1" x14ac:dyDescent="0.25">
      <c r="A106" s="25">
        <f>IF(H106&lt;&gt;"",COUNTA(H$1:H106),"")</f>
        <v>79</v>
      </c>
      <c r="B106" s="26" t="s">
        <v>92</v>
      </c>
      <c r="C106" s="27" t="s">
        <v>162</v>
      </c>
      <c r="D106" s="28" t="s">
        <v>99</v>
      </c>
      <c r="E106" s="41">
        <v>21.024000000000001</v>
      </c>
      <c r="F106" s="30">
        <v>53206</v>
      </c>
      <c r="G106" s="30">
        <v>1118602.94</v>
      </c>
      <c r="H106" s="32" t="s">
        <v>27</v>
      </c>
      <c r="I106" s="47"/>
      <c r="J106" s="47"/>
      <c r="K106" s="47"/>
      <c r="L106" s="55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50"/>
      <c r="AB106" s="50"/>
      <c r="AC106" s="47"/>
      <c r="AD106" s="47"/>
      <c r="AE106" s="47"/>
      <c r="AF106" s="47"/>
    </row>
    <row r="107" spans="1:32" customFormat="1" ht="15" outlineLevel="1" x14ac:dyDescent="0.25">
      <c r="A107" s="25">
        <f>IF(H107&lt;&gt;"",COUNTA(H$1:H107),"")</f>
        <v>80</v>
      </c>
      <c r="B107" s="26" t="s">
        <v>92</v>
      </c>
      <c r="C107" s="27" t="s">
        <v>163</v>
      </c>
      <c r="D107" s="28" t="s">
        <v>99</v>
      </c>
      <c r="E107" s="41">
        <v>3.952</v>
      </c>
      <c r="F107" s="30">
        <v>63371.97</v>
      </c>
      <c r="G107" s="30">
        <v>250446.02</v>
      </c>
      <c r="H107" s="32" t="s">
        <v>27</v>
      </c>
      <c r="I107" s="47"/>
      <c r="J107" s="47"/>
      <c r="K107" s="47"/>
      <c r="L107" s="55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50"/>
      <c r="AB107" s="50"/>
      <c r="AC107" s="47"/>
      <c r="AD107" s="47"/>
      <c r="AE107" s="47"/>
      <c r="AF107" s="47"/>
    </row>
    <row r="108" spans="1:32" customFormat="1" ht="15" outlineLevel="1" x14ac:dyDescent="0.25">
      <c r="A108" s="25">
        <f>IF(H108&lt;&gt;"",COUNTA(H$1:H108),"")</f>
        <v>81</v>
      </c>
      <c r="B108" s="26" t="s">
        <v>92</v>
      </c>
      <c r="C108" s="27" t="s">
        <v>164</v>
      </c>
      <c r="D108" s="28" t="s">
        <v>99</v>
      </c>
      <c r="E108" s="41">
        <v>20.071999999999999</v>
      </c>
      <c r="F108" s="30">
        <v>64845.99</v>
      </c>
      <c r="G108" s="30">
        <v>1301588.72</v>
      </c>
      <c r="H108" s="32" t="s">
        <v>27</v>
      </c>
      <c r="I108" s="47"/>
      <c r="J108" s="47"/>
      <c r="K108" s="47"/>
      <c r="L108" s="55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50"/>
      <c r="AB108" s="50"/>
      <c r="AC108" s="47"/>
      <c r="AD108" s="47"/>
      <c r="AE108" s="47"/>
      <c r="AF108" s="47"/>
    </row>
    <row r="109" spans="1:32" customFormat="1" ht="15" outlineLevel="1" x14ac:dyDescent="0.25">
      <c r="A109" s="25">
        <f>IF(H109&lt;&gt;"",COUNTA(H$1:H109),"")</f>
        <v>82</v>
      </c>
      <c r="B109" s="26" t="s">
        <v>92</v>
      </c>
      <c r="C109" s="27" t="s">
        <v>165</v>
      </c>
      <c r="D109" s="28" t="s">
        <v>99</v>
      </c>
      <c r="E109" s="41">
        <v>4.8879999999999999</v>
      </c>
      <c r="F109" s="30">
        <v>71691.98</v>
      </c>
      <c r="G109" s="30">
        <v>350430.4</v>
      </c>
      <c r="H109" s="32" t="s">
        <v>27</v>
      </c>
      <c r="I109" s="47"/>
      <c r="J109" s="47"/>
      <c r="K109" s="47"/>
      <c r="L109" s="55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50"/>
      <c r="AB109" s="50"/>
      <c r="AC109" s="47"/>
      <c r="AD109" s="47"/>
      <c r="AE109" s="47"/>
      <c r="AF109" s="47"/>
    </row>
    <row r="110" spans="1:32" customFormat="1" ht="15" outlineLevel="1" x14ac:dyDescent="0.25">
      <c r="A110" s="25">
        <f>IF(H110&lt;&gt;"",COUNTA(H$1:H110),"")</f>
        <v>83</v>
      </c>
      <c r="B110" s="26" t="s">
        <v>92</v>
      </c>
      <c r="C110" s="27" t="s">
        <v>166</v>
      </c>
      <c r="D110" s="28" t="s">
        <v>99</v>
      </c>
      <c r="E110" s="41">
        <v>0.104</v>
      </c>
      <c r="F110" s="30">
        <v>75064.009999999995</v>
      </c>
      <c r="G110" s="30">
        <v>7806.66</v>
      </c>
      <c r="H110" s="32" t="s">
        <v>27</v>
      </c>
      <c r="I110" s="47"/>
      <c r="J110" s="47"/>
      <c r="K110" s="47"/>
      <c r="L110" s="55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50"/>
      <c r="AB110" s="50"/>
      <c r="AC110" s="47"/>
      <c r="AD110" s="47"/>
      <c r="AE110" s="47"/>
      <c r="AF110" s="47"/>
    </row>
    <row r="111" spans="1:32" customFormat="1" ht="15" outlineLevel="1" x14ac:dyDescent="0.25">
      <c r="A111" s="25">
        <f>IF(H111&lt;&gt;"",COUNTA(H$1:H111),"")</f>
        <v>84</v>
      </c>
      <c r="B111" s="26" t="s">
        <v>92</v>
      </c>
      <c r="C111" s="59" t="s">
        <v>167</v>
      </c>
      <c r="D111" s="60" t="s">
        <v>99</v>
      </c>
      <c r="E111" s="85">
        <v>56.7</v>
      </c>
      <c r="F111" s="30">
        <v>106971</v>
      </c>
      <c r="G111" s="30">
        <v>6065255.7000000002</v>
      </c>
      <c r="H111" s="32" t="s">
        <v>27</v>
      </c>
      <c r="I111" s="87">
        <f>E111+E112</f>
        <v>110.7</v>
      </c>
      <c r="J111" s="47"/>
      <c r="K111" s="47"/>
      <c r="L111" s="55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50"/>
      <c r="AB111" s="50"/>
      <c r="AC111" s="47"/>
      <c r="AD111" s="47"/>
      <c r="AE111" s="47"/>
      <c r="AF111" s="47"/>
    </row>
    <row r="112" spans="1:32" customFormat="1" ht="15" outlineLevel="1" x14ac:dyDescent="0.25">
      <c r="A112" s="25">
        <f>IF(H112&lt;&gt;"",COUNTA(H$1:H112),"")</f>
        <v>85</v>
      </c>
      <c r="B112" s="26" t="s">
        <v>92</v>
      </c>
      <c r="C112" s="59" t="s">
        <v>168</v>
      </c>
      <c r="D112" s="60" t="s">
        <v>99</v>
      </c>
      <c r="E112" s="86">
        <v>54</v>
      </c>
      <c r="F112" s="30">
        <v>132335.97</v>
      </c>
      <c r="G112" s="30">
        <v>7146142.3799999999</v>
      </c>
      <c r="H112" s="32" t="s">
        <v>27</v>
      </c>
      <c r="I112" s="47"/>
      <c r="J112" s="47"/>
      <c r="K112" s="47"/>
      <c r="L112" s="55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50"/>
      <c r="AB112" s="50"/>
      <c r="AC112" s="47"/>
      <c r="AD112" s="47"/>
      <c r="AE112" s="47"/>
      <c r="AF112" s="47"/>
    </row>
    <row r="113" spans="1:32" customFormat="1" ht="15" outlineLevel="1" x14ac:dyDescent="0.25">
      <c r="A113" s="25">
        <f>IF(H113&lt;&gt;"",COUNTA(H$1:H113),"")</f>
        <v>86</v>
      </c>
      <c r="B113" s="26" t="s">
        <v>92</v>
      </c>
      <c r="C113" s="27" t="s">
        <v>169</v>
      </c>
      <c r="D113" s="28" t="s">
        <v>99</v>
      </c>
      <c r="E113" s="41">
        <v>3.016</v>
      </c>
      <c r="F113" s="30">
        <v>76418.960000000006</v>
      </c>
      <c r="G113" s="30">
        <v>230479.58</v>
      </c>
      <c r="H113" s="32" t="s">
        <v>27</v>
      </c>
      <c r="I113" s="47"/>
      <c r="J113" s="47"/>
      <c r="K113" s="47"/>
      <c r="L113" s="55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50"/>
      <c r="AB113" s="50"/>
      <c r="AC113" s="47"/>
      <c r="AD113" s="47"/>
      <c r="AE113" s="47"/>
      <c r="AF113" s="47"/>
    </row>
    <row r="114" spans="1:32" customFormat="1" ht="15" outlineLevel="1" x14ac:dyDescent="0.25">
      <c r="A114" s="25">
        <f>IF(H114&lt;&gt;"",COUNTA(H$1:H114),"")</f>
        <v>87</v>
      </c>
      <c r="B114" s="26" t="s">
        <v>92</v>
      </c>
      <c r="C114" s="27" t="s">
        <v>170</v>
      </c>
      <c r="D114" s="28" t="s">
        <v>99</v>
      </c>
      <c r="E114" s="41">
        <v>14.768000000000001</v>
      </c>
      <c r="F114" s="30">
        <v>79266.02</v>
      </c>
      <c r="G114" s="30">
        <v>1170600.5900000001</v>
      </c>
      <c r="H114" s="32" t="s">
        <v>27</v>
      </c>
      <c r="I114" s="47"/>
      <c r="J114" s="47"/>
      <c r="K114" s="47"/>
      <c r="L114" s="55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50"/>
      <c r="AB114" s="50"/>
      <c r="AC114" s="47"/>
      <c r="AD114" s="47"/>
      <c r="AE114" s="47"/>
      <c r="AF114" s="47"/>
    </row>
    <row r="115" spans="1:32" customFormat="1" ht="15" outlineLevel="1" x14ac:dyDescent="0.25">
      <c r="A115" s="25">
        <f>IF(H115&lt;&gt;"",COUNTA(H$1:H115),"")</f>
        <v>88</v>
      </c>
      <c r="B115" s="26" t="s">
        <v>92</v>
      </c>
      <c r="C115" s="27" t="s">
        <v>171</v>
      </c>
      <c r="D115" s="28" t="s">
        <v>99</v>
      </c>
      <c r="E115" s="41">
        <v>57.823999999999998</v>
      </c>
      <c r="F115" s="30">
        <v>83790</v>
      </c>
      <c r="G115" s="30">
        <v>4845072.96</v>
      </c>
      <c r="H115" s="32" t="s">
        <v>27</v>
      </c>
      <c r="I115" s="47"/>
      <c r="J115" s="47"/>
      <c r="K115" s="47"/>
      <c r="L115" s="55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50"/>
      <c r="AB115" s="50"/>
      <c r="AC115" s="47"/>
      <c r="AD115" s="47"/>
      <c r="AE115" s="47"/>
      <c r="AF115" s="47"/>
    </row>
    <row r="116" spans="1:32" customFormat="1" ht="15" outlineLevel="1" x14ac:dyDescent="0.25">
      <c r="A116" s="25">
        <f>IF(H116&lt;&gt;"",COUNTA(H$1:H116),"")</f>
        <v>89</v>
      </c>
      <c r="B116" s="26" t="s">
        <v>92</v>
      </c>
      <c r="C116" s="27" t="s">
        <v>172</v>
      </c>
      <c r="D116" s="28" t="s">
        <v>99</v>
      </c>
      <c r="E116" s="41">
        <v>33.384</v>
      </c>
      <c r="F116" s="30">
        <v>86925.01</v>
      </c>
      <c r="G116" s="30">
        <v>2901904.54</v>
      </c>
      <c r="H116" s="32" t="s">
        <v>27</v>
      </c>
      <c r="I116" s="47"/>
      <c r="J116" s="47"/>
      <c r="K116" s="47"/>
      <c r="L116" s="55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50"/>
      <c r="AB116" s="50"/>
      <c r="AC116" s="47"/>
      <c r="AD116" s="47"/>
      <c r="AE116" s="47"/>
      <c r="AF116" s="47"/>
    </row>
    <row r="117" spans="1:32" customFormat="1" ht="15" outlineLevel="1" x14ac:dyDescent="0.25">
      <c r="A117" s="25">
        <f>IF(H117&lt;&gt;"",COUNTA(H$1:H117),"")</f>
        <v>90</v>
      </c>
      <c r="B117" s="26" t="s">
        <v>92</v>
      </c>
      <c r="C117" s="27" t="s">
        <v>173</v>
      </c>
      <c r="D117" s="28" t="s">
        <v>99</v>
      </c>
      <c r="E117" s="42">
        <v>115.44</v>
      </c>
      <c r="F117" s="30">
        <v>89382.03</v>
      </c>
      <c r="G117" s="30">
        <v>10318261.539999999</v>
      </c>
      <c r="H117" s="32" t="s">
        <v>27</v>
      </c>
      <c r="I117" s="47"/>
      <c r="J117" s="47"/>
      <c r="K117" s="47"/>
      <c r="L117" s="55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50"/>
      <c r="AB117" s="50"/>
      <c r="AC117" s="47"/>
      <c r="AD117" s="47"/>
      <c r="AE117" s="47"/>
      <c r="AF117" s="47"/>
    </row>
    <row r="118" spans="1:32" customFormat="1" ht="15" outlineLevel="1" x14ac:dyDescent="0.25">
      <c r="A118" s="25">
        <f>IF(H118&lt;&gt;"",COUNTA(H$1:H118),"")</f>
        <v>91</v>
      </c>
      <c r="B118" s="26" t="s">
        <v>92</v>
      </c>
      <c r="C118" s="27" t="s">
        <v>174</v>
      </c>
      <c r="D118" s="28" t="s">
        <v>99</v>
      </c>
      <c r="E118" s="41">
        <v>45.344000000000001</v>
      </c>
      <c r="F118" s="30">
        <v>93405.98</v>
      </c>
      <c r="G118" s="30">
        <v>4235400.76</v>
      </c>
      <c r="H118" s="32" t="s">
        <v>27</v>
      </c>
      <c r="I118" s="47"/>
      <c r="J118" s="47"/>
      <c r="K118" s="47"/>
      <c r="L118" s="55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50"/>
      <c r="AB118" s="50"/>
      <c r="AC118" s="47"/>
      <c r="AD118" s="47"/>
      <c r="AE118" s="47"/>
      <c r="AF118" s="47"/>
    </row>
    <row r="119" spans="1:32" customFormat="1" ht="15" outlineLevel="1" x14ac:dyDescent="0.25">
      <c r="A119" s="25">
        <f>IF(H119&lt;&gt;"",COUNTA(H$1:H119),"")</f>
        <v>92</v>
      </c>
      <c r="B119" s="26" t="s">
        <v>92</v>
      </c>
      <c r="C119" s="27" t="s">
        <v>175</v>
      </c>
      <c r="D119" s="28" t="s">
        <v>99</v>
      </c>
      <c r="E119" s="41">
        <v>9.7759999999999998</v>
      </c>
      <c r="F119" s="30">
        <v>106452.96</v>
      </c>
      <c r="G119" s="30">
        <v>1040684.13</v>
      </c>
      <c r="H119" s="32" t="s">
        <v>27</v>
      </c>
      <c r="I119" s="47"/>
      <c r="J119" s="47"/>
      <c r="K119" s="47"/>
      <c r="L119" s="55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50"/>
      <c r="AB119" s="50"/>
      <c r="AC119" s="47"/>
      <c r="AD119" s="47"/>
      <c r="AE119" s="47"/>
      <c r="AF119" s="47"/>
    </row>
    <row r="120" spans="1:32" customFormat="1" ht="15" outlineLevel="1" x14ac:dyDescent="0.25">
      <c r="A120" s="25">
        <f>IF(H120&lt;&gt;"",COUNTA(H$1:H120),"")</f>
        <v>93</v>
      </c>
      <c r="B120" s="26" t="s">
        <v>92</v>
      </c>
      <c r="C120" s="27" t="s">
        <v>176</v>
      </c>
      <c r="D120" s="28" t="s">
        <v>99</v>
      </c>
      <c r="E120" s="41">
        <v>3.3279999999999998</v>
      </c>
      <c r="F120" s="30">
        <v>82604.02</v>
      </c>
      <c r="G120" s="30">
        <v>274906.18</v>
      </c>
      <c r="H120" s="32" t="s">
        <v>27</v>
      </c>
      <c r="I120" s="47"/>
      <c r="J120" s="47"/>
      <c r="K120" s="47"/>
      <c r="L120" s="55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50"/>
      <c r="AB120" s="50"/>
      <c r="AC120" s="47"/>
      <c r="AD120" s="47"/>
      <c r="AE120" s="47"/>
      <c r="AF120" s="47"/>
    </row>
    <row r="121" spans="1:32" customFormat="1" ht="15" outlineLevel="1" x14ac:dyDescent="0.25">
      <c r="A121" s="25">
        <f>IF(H121&lt;&gt;"",COUNTA(H$1:H121),"")</f>
        <v>94</v>
      </c>
      <c r="B121" s="26" t="s">
        <v>92</v>
      </c>
      <c r="C121" s="27" t="s">
        <v>177</v>
      </c>
      <c r="D121" s="28" t="s">
        <v>99</v>
      </c>
      <c r="E121" s="41">
        <v>29.952000000000002</v>
      </c>
      <c r="F121" s="30">
        <v>85951.02</v>
      </c>
      <c r="G121" s="30">
        <v>2574404.9500000002</v>
      </c>
      <c r="H121" s="32" t="s">
        <v>27</v>
      </c>
      <c r="I121" s="47"/>
      <c r="J121" s="47"/>
      <c r="K121" s="47"/>
      <c r="L121" s="55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50"/>
      <c r="AB121" s="50"/>
      <c r="AC121" s="47"/>
      <c r="AD121" s="47"/>
      <c r="AE121" s="47"/>
      <c r="AF121" s="47"/>
    </row>
    <row r="122" spans="1:32" customFormat="1" ht="15" outlineLevel="1" x14ac:dyDescent="0.25">
      <c r="A122" s="25">
        <f>IF(H122&lt;&gt;"",COUNTA(H$1:H122),"")</f>
        <v>95</v>
      </c>
      <c r="B122" s="26" t="s">
        <v>92</v>
      </c>
      <c r="C122" s="27" t="s">
        <v>178</v>
      </c>
      <c r="D122" s="28" t="s">
        <v>99</v>
      </c>
      <c r="E122" s="41">
        <v>6.1360000000000001</v>
      </c>
      <c r="F122" s="30">
        <v>96880.03</v>
      </c>
      <c r="G122" s="30">
        <v>594455.87</v>
      </c>
      <c r="H122" s="32" t="s">
        <v>27</v>
      </c>
      <c r="I122" s="47"/>
      <c r="J122" s="47"/>
      <c r="K122" s="47"/>
      <c r="L122" s="55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50"/>
      <c r="AB122" s="50"/>
      <c r="AC122" s="47"/>
      <c r="AD122" s="47"/>
      <c r="AE122" s="47"/>
      <c r="AF122" s="47"/>
    </row>
    <row r="123" spans="1:32" customFormat="1" ht="15" outlineLevel="1" x14ac:dyDescent="0.25">
      <c r="A123" s="25">
        <f>IF(H123&lt;&gt;"",COUNTA(H$1:H123),"")</f>
        <v>96</v>
      </c>
      <c r="B123" s="26" t="s">
        <v>92</v>
      </c>
      <c r="C123" s="27" t="s">
        <v>179</v>
      </c>
      <c r="D123" s="28" t="s">
        <v>99</v>
      </c>
      <c r="E123" s="41">
        <v>12.167999999999999</v>
      </c>
      <c r="F123" s="30">
        <v>86247.97</v>
      </c>
      <c r="G123" s="30">
        <v>1049465.29</v>
      </c>
      <c r="H123" s="32" t="s">
        <v>27</v>
      </c>
      <c r="I123" s="47"/>
      <c r="J123" s="47"/>
      <c r="K123" s="47"/>
      <c r="L123" s="55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50"/>
      <c r="AB123" s="50"/>
      <c r="AC123" s="47"/>
      <c r="AD123" s="47"/>
      <c r="AE123" s="47"/>
      <c r="AF123" s="47"/>
    </row>
    <row r="124" spans="1:32" customFormat="1" ht="15" outlineLevel="1" x14ac:dyDescent="0.25">
      <c r="A124" s="25">
        <f>IF(H124&lt;&gt;"",COUNTA(H$1:H124),"")</f>
        <v>97</v>
      </c>
      <c r="B124" s="26" t="s">
        <v>92</v>
      </c>
      <c r="C124" s="27" t="s">
        <v>180</v>
      </c>
      <c r="D124" s="28" t="s">
        <v>99</v>
      </c>
      <c r="E124" s="41">
        <v>0.624</v>
      </c>
      <c r="F124" s="30">
        <v>66252.98</v>
      </c>
      <c r="G124" s="30">
        <v>41341.86</v>
      </c>
      <c r="H124" s="32" t="s">
        <v>27</v>
      </c>
      <c r="I124" s="47"/>
      <c r="J124" s="47"/>
      <c r="K124" s="47"/>
      <c r="L124" s="55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50"/>
      <c r="AB124" s="50"/>
      <c r="AC124" s="47"/>
      <c r="AD124" s="47"/>
      <c r="AE124" s="47"/>
      <c r="AF124" s="47"/>
    </row>
    <row r="125" spans="1:32" customFormat="1" ht="15" outlineLevel="1" x14ac:dyDescent="0.25">
      <c r="A125" s="25">
        <f>IF(H125&lt;&gt;"",COUNTA(H$1:H125),"")</f>
        <v>98</v>
      </c>
      <c r="B125" s="26" t="s">
        <v>92</v>
      </c>
      <c r="C125" s="27" t="s">
        <v>181</v>
      </c>
      <c r="D125" s="28" t="s">
        <v>99</v>
      </c>
      <c r="E125" s="41">
        <v>7.4880000000000004</v>
      </c>
      <c r="F125" s="30">
        <v>70743.02</v>
      </c>
      <c r="G125" s="30">
        <v>529723.73</v>
      </c>
      <c r="H125" s="32" t="s">
        <v>27</v>
      </c>
      <c r="I125" s="47"/>
      <c r="J125" s="47"/>
      <c r="K125" s="47"/>
      <c r="L125" s="55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50"/>
      <c r="AB125" s="50"/>
      <c r="AC125" s="47"/>
      <c r="AD125" s="47"/>
      <c r="AE125" s="47"/>
      <c r="AF125" s="47"/>
    </row>
    <row r="126" spans="1:32" customFormat="1" ht="15" outlineLevel="1" x14ac:dyDescent="0.25">
      <c r="A126" s="25">
        <f>IF(H126&lt;&gt;"",COUNTA(H$1:H126),"")</f>
        <v>99</v>
      </c>
      <c r="B126" s="26" t="s">
        <v>92</v>
      </c>
      <c r="C126" s="27" t="s">
        <v>182</v>
      </c>
      <c r="D126" s="28" t="s">
        <v>99</v>
      </c>
      <c r="E126" s="41">
        <v>7.4880000000000004</v>
      </c>
      <c r="F126" s="30">
        <v>72099</v>
      </c>
      <c r="G126" s="30">
        <v>539877.31000000006</v>
      </c>
      <c r="H126" s="32" t="s">
        <v>27</v>
      </c>
      <c r="I126" s="47"/>
      <c r="J126" s="47"/>
      <c r="K126" s="47"/>
      <c r="L126" s="55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50"/>
      <c r="AB126" s="50"/>
      <c r="AC126" s="47"/>
      <c r="AD126" s="47"/>
      <c r="AE126" s="47"/>
      <c r="AF126" s="47"/>
    </row>
    <row r="127" spans="1:32" customFormat="1" ht="15" outlineLevel="1" x14ac:dyDescent="0.25">
      <c r="A127" s="25">
        <f>IF(H127&lt;&gt;"",COUNTA(H$1:H127),"")</f>
        <v>100</v>
      </c>
      <c r="B127" s="26" t="s">
        <v>92</v>
      </c>
      <c r="C127" s="27" t="s">
        <v>183</v>
      </c>
      <c r="D127" s="28" t="s">
        <v>99</v>
      </c>
      <c r="E127" s="41">
        <v>10.192</v>
      </c>
      <c r="F127" s="30">
        <v>71589.97</v>
      </c>
      <c r="G127" s="30">
        <v>729644.97</v>
      </c>
      <c r="H127" s="32" t="s">
        <v>27</v>
      </c>
      <c r="I127" s="47"/>
      <c r="J127" s="47"/>
      <c r="K127" s="47"/>
      <c r="L127" s="55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50"/>
      <c r="AB127" s="50"/>
      <c r="AC127" s="47"/>
      <c r="AD127" s="47"/>
      <c r="AE127" s="47"/>
      <c r="AF127" s="47"/>
    </row>
    <row r="128" spans="1:32" customFormat="1" ht="15" outlineLevel="1" x14ac:dyDescent="0.25">
      <c r="A128" s="25">
        <f>IF(H128&lt;&gt;"",COUNTA(H$1:H128),"")</f>
        <v>101</v>
      </c>
      <c r="B128" s="26" t="s">
        <v>92</v>
      </c>
      <c r="C128" s="27" t="s">
        <v>184</v>
      </c>
      <c r="D128" s="28" t="s">
        <v>99</v>
      </c>
      <c r="E128" s="41">
        <v>7.3840000000000003</v>
      </c>
      <c r="F128" s="30">
        <v>74945.03</v>
      </c>
      <c r="G128" s="30">
        <v>553394.1</v>
      </c>
      <c r="H128" s="32" t="s">
        <v>27</v>
      </c>
      <c r="I128" s="47"/>
      <c r="J128" s="47"/>
      <c r="K128" s="47"/>
      <c r="L128" s="55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50"/>
      <c r="AB128" s="50"/>
      <c r="AC128" s="47"/>
      <c r="AD128" s="47"/>
      <c r="AE128" s="47"/>
      <c r="AF128" s="47"/>
    </row>
    <row r="129" spans="1:32" customFormat="1" ht="15" outlineLevel="1" x14ac:dyDescent="0.25">
      <c r="A129" s="25">
        <f>IF(H129&lt;&gt;"",COUNTA(H$1:H129),"")</f>
        <v>102</v>
      </c>
      <c r="B129" s="26" t="s">
        <v>92</v>
      </c>
      <c r="C129" s="27" t="s">
        <v>185</v>
      </c>
      <c r="D129" s="28" t="s">
        <v>99</v>
      </c>
      <c r="E129" s="43">
        <v>101.4</v>
      </c>
      <c r="F129" s="30">
        <v>75910.960000000006</v>
      </c>
      <c r="G129" s="30">
        <v>7697371.3499999996</v>
      </c>
      <c r="H129" s="32" t="s">
        <v>27</v>
      </c>
      <c r="I129" s="47"/>
      <c r="J129" s="47"/>
      <c r="K129" s="47"/>
      <c r="L129" s="55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50"/>
      <c r="AB129" s="50"/>
      <c r="AC129" s="47"/>
      <c r="AD129" s="47"/>
      <c r="AE129" s="47"/>
      <c r="AF129" s="47"/>
    </row>
    <row r="130" spans="1:32" customFormat="1" ht="15" outlineLevel="1" x14ac:dyDescent="0.25">
      <c r="A130" s="25">
        <f>IF(H130&lt;&gt;"",COUNTA(H$1:H130),"")</f>
        <v>103</v>
      </c>
      <c r="B130" s="26" t="s">
        <v>92</v>
      </c>
      <c r="C130" s="27" t="s">
        <v>186</v>
      </c>
      <c r="D130" s="28" t="s">
        <v>99</v>
      </c>
      <c r="E130" s="41">
        <v>3.8479999999999999</v>
      </c>
      <c r="F130" s="30">
        <v>80910.03</v>
      </c>
      <c r="G130" s="30">
        <v>311341.78999999998</v>
      </c>
      <c r="H130" s="32" t="s">
        <v>27</v>
      </c>
      <c r="I130" s="47"/>
      <c r="J130" s="47"/>
      <c r="K130" s="47"/>
      <c r="L130" s="55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50"/>
      <c r="AB130" s="50"/>
      <c r="AC130" s="47"/>
      <c r="AD130" s="47"/>
      <c r="AE130" s="47"/>
      <c r="AF130" s="47"/>
    </row>
    <row r="131" spans="1:32" customFormat="1" ht="22.5" outlineLevel="1" x14ac:dyDescent="0.25">
      <c r="A131" s="25">
        <f>IF(H131&lt;&gt;"",COUNTA(H$1:H131),"")</f>
        <v>104</v>
      </c>
      <c r="B131" s="26" t="s">
        <v>187</v>
      </c>
      <c r="C131" s="27" t="s">
        <v>188</v>
      </c>
      <c r="D131" s="28" t="s">
        <v>99</v>
      </c>
      <c r="E131" s="39">
        <v>1.0327200000000001</v>
      </c>
      <c r="F131" s="30">
        <v>185749.21</v>
      </c>
      <c r="G131" s="30">
        <v>191826.92</v>
      </c>
      <c r="H131" s="32" t="s">
        <v>27</v>
      </c>
      <c r="I131" s="47"/>
      <c r="J131" s="47"/>
      <c r="K131" s="47"/>
      <c r="L131" s="55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50"/>
      <c r="AB131" s="50"/>
      <c r="AC131" s="47"/>
      <c r="AD131" s="47"/>
      <c r="AE131" s="47"/>
      <c r="AF131" s="47"/>
    </row>
    <row r="132" spans="1:32" customFormat="1" ht="22.5" outlineLevel="1" x14ac:dyDescent="0.25">
      <c r="A132" s="25">
        <f>IF(H132&lt;&gt;"",COUNTA(H$1:H132),"")</f>
        <v>105</v>
      </c>
      <c r="B132" s="26" t="s">
        <v>189</v>
      </c>
      <c r="C132" s="27" t="s">
        <v>190</v>
      </c>
      <c r="D132" s="28" t="s">
        <v>99</v>
      </c>
      <c r="E132" s="33">
        <v>3.2720379999999998</v>
      </c>
      <c r="F132" s="30">
        <v>116666.91</v>
      </c>
      <c r="G132" s="30">
        <v>381738.56</v>
      </c>
      <c r="H132" s="32" t="s">
        <v>27</v>
      </c>
      <c r="I132" s="47"/>
      <c r="J132" s="47"/>
      <c r="K132" s="47"/>
      <c r="L132" s="55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50"/>
      <c r="AB132" s="50"/>
      <c r="AC132" s="47"/>
      <c r="AD132" s="47"/>
      <c r="AE132" s="47"/>
      <c r="AF132" s="47"/>
    </row>
    <row r="133" spans="1:32" customFormat="1" ht="22.5" outlineLevel="1" x14ac:dyDescent="0.25">
      <c r="A133" s="25">
        <f>IF(H133&lt;&gt;"",COUNTA(H$1:H133),"")</f>
        <v>106</v>
      </c>
      <c r="B133" s="26" t="s">
        <v>191</v>
      </c>
      <c r="C133" s="27" t="s">
        <v>192</v>
      </c>
      <c r="D133" s="28" t="s">
        <v>99</v>
      </c>
      <c r="E133" s="33">
        <v>8.1682000000000005E-2</v>
      </c>
      <c r="F133" s="30">
        <v>51723.41</v>
      </c>
      <c r="G133" s="30">
        <v>4224.87</v>
      </c>
      <c r="H133" s="32" t="s">
        <v>27</v>
      </c>
      <c r="I133" s="47"/>
      <c r="J133" s="47"/>
      <c r="K133" s="47"/>
      <c r="L133" s="55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50"/>
      <c r="AB133" s="50"/>
      <c r="AC133" s="47"/>
      <c r="AD133" s="47"/>
      <c r="AE133" s="47"/>
      <c r="AF133" s="47"/>
    </row>
    <row r="134" spans="1:32" customFormat="1" ht="15" x14ac:dyDescent="0.25">
      <c r="A134" s="28"/>
      <c r="B134" s="35"/>
      <c r="C134" s="36" t="s">
        <v>137</v>
      </c>
      <c r="D134" s="25" t="s">
        <v>37</v>
      </c>
      <c r="E134" s="37"/>
      <c r="F134" s="38"/>
      <c r="G134" s="38">
        <v>170946330.22</v>
      </c>
      <c r="H134" s="32"/>
      <c r="I134" s="47"/>
      <c r="J134" s="47"/>
      <c r="K134" s="47"/>
      <c r="L134" s="55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50"/>
      <c r="AB134" s="50"/>
      <c r="AC134" s="47"/>
      <c r="AD134" s="47"/>
      <c r="AE134" s="47"/>
      <c r="AF134" s="47"/>
    </row>
    <row r="135" spans="1:32" customFormat="1" ht="15" x14ac:dyDescent="0.25">
      <c r="A135" s="28"/>
      <c r="B135" s="35"/>
      <c r="C135" s="36" t="s">
        <v>193</v>
      </c>
      <c r="D135" s="25" t="s">
        <v>37</v>
      </c>
      <c r="E135" s="37"/>
      <c r="F135" s="38"/>
      <c r="G135" s="38">
        <v>170946330.22</v>
      </c>
      <c r="H135" s="32"/>
      <c r="I135" s="47"/>
      <c r="J135" s="47"/>
      <c r="K135" s="47"/>
      <c r="L135" s="55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50"/>
      <c r="AB135" s="50"/>
      <c r="AC135" s="47"/>
      <c r="AD135" s="47"/>
      <c r="AE135" s="47"/>
      <c r="AF135" s="47"/>
    </row>
    <row r="136" spans="1:32" customFormat="1" ht="15" x14ac:dyDescent="0.25">
      <c r="A136" s="71" t="s">
        <v>194</v>
      </c>
      <c r="B136" s="71"/>
      <c r="C136" s="71"/>
      <c r="D136" s="71"/>
      <c r="E136" s="71"/>
      <c r="F136" s="71"/>
      <c r="G136" s="71"/>
      <c r="I136" s="47"/>
      <c r="J136" s="47"/>
      <c r="K136" s="47"/>
      <c r="L136" s="55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50" t="s">
        <v>194</v>
      </c>
      <c r="AB136" s="50"/>
      <c r="AC136" s="47"/>
      <c r="AD136" s="47"/>
      <c r="AE136" s="47"/>
      <c r="AF136" s="47"/>
    </row>
    <row r="137" spans="1:32" customFormat="1" ht="15" x14ac:dyDescent="0.25">
      <c r="A137" s="71" t="s">
        <v>91</v>
      </c>
      <c r="B137" s="71"/>
      <c r="C137" s="71"/>
      <c r="D137" s="71"/>
      <c r="E137" s="71"/>
      <c r="F137" s="71"/>
      <c r="G137" s="71"/>
      <c r="I137" s="47"/>
      <c r="J137" s="47"/>
      <c r="K137" s="47"/>
      <c r="L137" s="55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50"/>
      <c r="AB137" s="50" t="s">
        <v>91</v>
      </c>
      <c r="AC137" s="47"/>
      <c r="AD137" s="47"/>
      <c r="AE137" s="47"/>
      <c r="AF137" s="47"/>
    </row>
    <row r="138" spans="1:32" customFormat="1" ht="15" x14ac:dyDescent="0.25">
      <c r="A138" s="25">
        <f>IF(H138&lt;&gt;"",COUNTA(H$1:H138),"")</f>
        <v>107</v>
      </c>
      <c r="B138" s="26" t="s">
        <v>107</v>
      </c>
      <c r="C138" s="27" t="s">
        <v>95</v>
      </c>
      <c r="D138" s="28" t="s">
        <v>99</v>
      </c>
      <c r="E138" s="29">
        <v>0.57191519999999996</v>
      </c>
      <c r="F138" s="30"/>
      <c r="G138" s="31"/>
      <c r="H138" s="32" t="s">
        <v>27</v>
      </c>
      <c r="I138" s="47"/>
      <c r="J138" s="47"/>
      <c r="K138" s="47"/>
      <c r="L138" s="55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50"/>
      <c r="AB138" s="50"/>
      <c r="AC138" s="47"/>
      <c r="AD138" s="47"/>
      <c r="AE138" s="47"/>
      <c r="AF138" s="47"/>
    </row>
    <row r="139" spans="1:32" customFormat="1" ht="15" x14ac:dyDescent="0.25">
      <c r="A139" s="25">
        <f>IF(H139&lt;&gt;"",COUNTA(H$1:H139),"")</f>
        <v>108</v>
      </c>
      <c r="B139" s="26" t="s">
        <v>195</v>
      </c>
      <c r="C139" s="27" t="s">
        <v>96</v>
      </c>
      <c r="D139" s="28" t="s">
        <v>99</v>
      </c>
      <c r="E139" s="29">
        <v>0.78147759999999999</v>
      </c>
      <c r="F139" s="30"/>
      <c r="G139" s="31"/>
      <c r="H139" s="32" t="s">
        <v>27</v>
      </c>
      <c r="I139" s="47"/>
      <c r="J139" s="47"/>
      <c r="K139" s="47"/>
      <c r="L139" s="55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50"/>
      <c r="AB139" s="50"/>
      <c r="AC139" s="47"/>
      <c r="AD139" s="47"/>
      <c r="AE139" s="47"/>
      <c r="AF139" s="47"/>
    </row>
    <row r="140" spans="1:32" customFormat="1" ht="15" x14ac:dyDescent="0.25">
      <c r="A140" s="72" t="s">
        <v>196</v>
      </c>
      <c r="B140" s="72"/>
      <c r="C140" s="72"/>
      <c r="D140" s="25" t="s">
        <v>37</v>
      </c>
      <c r="E140" s="25"/>
      <c r="F140" s="44"/>
      <c r="G140" s="38">
        <v>231560429.81</v>
      </c>
      <c r="I140" s="47"/>
      <c r="J140" s="47"/>
      <c r="K140" s="47"/>
      <c r="L140" s="55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50" t="s">
        <v>196</v>
      </c>
      <c r="AD140" s="47"/>
      <c r="AE140" s="47"/>
      <c r="AF140" s="47"/>
    </row>
    <row r="141" spans="1:32" customFormat="1" ht="15" x14ac:dyDescent="0.25">
      <c r="A141" s="28"/>
      <c r="B141" s="73" t="s">
        <v>197</v>
      </c>
      <c r="C141" s="73"/>
      <c r="D141" s="28"/>
      <c r="E141" s="28"/>
      <c r="F141" s="45"/>
      <c r="G141" s="46"/>
      <c r="I141" s="47"/>
      <c r="J141" s="47"/>
      <c r="K141" s="47"/>
      <c r="L141" s="55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50"/>
      <c r="AD141" s="51" t="s">
        <v>197</v>
      </c>
      <c r="AE141" s="47"/>
      <c r="AF141" s="47"/>
    </row>
    <row r="142" spans="1:32" customFormat="1" ht="15" x14ac:dyDescent="0.25">
      <c r="A142" s="28"/>
      <c r="B142" s="70" t="s">
        <v>198</v>
      </c>
      <c r="C142" s="70"/>
      <c r="D142" s="28"/>
      <c r="E142" s="28"/>
      <c r="F142" s="30"/>
      <c r="G142" s="30">
        <v>38090113.810000002</v>
      </c>
      <c r="I142" s="47"/>
      <c r="J142" s="47"/>
      <c r="K142" s="47"/>
      <c r="L142" s="55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50"/>
      <c r="AD142" s="51"/>
      <c r="AE142" s="52" t="s">
        <v>198</v>
      </c>
      <c r="AF142" s="47"/>
    </row>
    <row r="143" spans="1:32" customFormat="1" ht="15" x14ac:dyDescent="0.25">
      <c r="A143" s="28"/>
      <c r="B143" s="70" t="s">
        <v>199</v>
      </c>
      <c r="C143" s="70"/>
      <c r="D143" s="28"/>
      <c r="E143" s="28"/>
      <c r="F143" s="30"/>
      <c r="G143" s="30">
        <v>17344746.260000002</v>
      </c>
      <c r="I143" s="47"/>
      <c r="J143" s="47"/>
      <c r="K143" s="47"/>
      <c r="L143" s="55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50"/>
      <c r="AD143" s="51"/>
      <c r="AE143" s="52" t="s">
        <v>199</v>
      </c>
      <c r="AF143" s="47"/>
    </row>
    <row r="144" spans="1:32" customFormat="1" ht="15" x14ac:dyDescent="0.25">
      <c r="A144" s="28"/>
      <c r="B144" s="70" t="s">
        <v>200</v>
      </c>
      <c r="C144" s="70"/>
      <c r="D144" s="28"/>
      <c r="E144" s="28"/>
      <c r="F144" s="30"/>
      <c r="G144" s="30">
        <v>176125569.74000001</v>
      </c>
      <c r="I144" s="47"/>
      <c r="J144" s="47"/>
      <c r="K144" s="47"/>
      <c r="L144" s="55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50"/>
      <c r="AD144" s="51"/>
      <c r="AE144" s="52" t="s">
        <v>200</v>
      </c>
      <c r="AF144" s="47"/>
    </row>
  </sheetData>
  <autoFilter ref="A17:AE17" xr:uid="{00000000-0001-0000-0000-000000000000}"/>
  <mergeCells count="25">
    <mergeCell ref="C1:E1"/>
    <mergeCell ref="B7:F7"/>
    <mergeCell ref="C10:G10"/>
    <mergeCell ref="F11:G11"/>
    <mergeCell ref="F12:G12"/>
    <mergeCell ref="F13:G13"/>
    <mergeCell ref="A15:A16"/>
    <mergeCell ref="B15:B16"/>
    <mergeCell ref="C15:C16"/>
    <mergeCell ref="D15:D16"/>
    <mergeCell ref="E15:E16"/>
    <mergeCell ref="F15:G15"/>
    <mergeCell ref="A18:G18"/>
    <mergeCell ref="A19:G19"/>
    <mergeCell ref="A29:G29"/>
    <mergeCell ref="A56:G56"/>
    <mergeCell ref="A81:G81"/>
    <mergeCell ref="B142:C142"/>
    <mergeCell ref="B143:C143"/>
    <mergeCell ref="B144:C144"/>
    <mergeCell ref="A82:G82"/>
    <mergeCell ref="A136:G136"/>
    <mergeCell ref="A137:G137"/>
    <mergeCell ref="A140:C140"/>
    <mergeCell ref="B141:C14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сварка_КМ_1632-2021-2.1.3-КМ_07</vt:lpstr>
      <vt:lpstr>'сварка_КМ_1632-2021-2.1.3-КМ_07'!Заголовки_для_печати</vt:lpstr>
      <vt:lpstr>'сварка_КМ_1632-2021-2.1.3-КМ_07'!Область_печати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2025-08-03T10:17:53Z</cp:lastPrinted>
  <dcterms:created xsi:type="dcterms:W3CDTF">2020-09-30T08:50:27Z</dcterms:created>
  <dcterms:modified xsi:type="dcterms:W3CDTF">2025-10-03T10:31:17Z</dcterms:modified>
</cp:coreProperties>
</file>