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цех №10\"/>
    </mc:Choice>
  </mc:AlternateContent>
  <xr:revisionPtr revIDLastSave="0" documentId="13_ncr:1_{18EEE31E-887A-4D4D-B156-FD4E6A17B97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J7" i="1"/>
  <c r="L14" i="2"/>
  <c r="M14" i="2" s="1"/>
  <c r="J14" i="2"/>
  <c r="K14" i="2" s="1"/>
  <c r="H14" i="2"/>
  <c r="F14" i="2"/>
  <c r="L13" i="2"/>
  <c r="M13" i="2" s="1"/>
  <c r="J13" i="2"/>
  <c r="K13" i="2" s="1"/>
  <c r="H13" i="2"/>
  <c r="F13" i="2"/>
  <c r="L12" i="2"/>
  <c r="M12" i="2" s="1"/>
  <c r="J12" i="2"/>
  <c r="K12" i="2" s="1"/>
  <c r="H12" i="2"/>
  <c r="F12" i="2"/>
  <c r="L11" i="2"/>
  <c r="M11" i="2" s="1"/>
  <c r="J11" i="2"/>
  <c r="K11" i="2" s="1"/>
  <c r="H11" i="2"/>
  <c r="F11" i="2"/>
  <c r="H10" i="2" l="1"/>
  <c r="I14" i="2"/>
  <c r="F10" i="2"/>
  <c r="I12" i="2"/>
  <c r="N12" i="2"/>
  <c r="N14" i="2"/>
  <c r="I13" i="2"/>
  <c r="N13" i="2"/>
  <c r="K10" i="2"/>
  <c r="N11" i="2"/>
  <c r="M10" i="2"/>
  <c r="I11" i="2"/>
  <c r="N10" i="2" l="1"/>
  <c r="I10" i="2"/>
  <c r="L30" i="2" l="1"/>
  <c r="M30" i="2" s="1"/>
  <c r="M29" i="2" s="1"/>
  <c r="J30" i="2"/>
  <c r="K30" i="2" s="1"/>
  <c r="K29" i="2" s="1"/>
  <c r="H30" i="2"/>
  <c r="H29" i="2" s="1"/>
  <c r="F30" i="2"/>
  <c r="F29" i="2" s="1"/>
  <c r="L25" i="2"/>
  <c r="M25" i="2" s="1"/>
  <c r="J25" i="2"/>
  <c r="K25" i="2" s="1"/>
  <c r="H25" i="2"/>
  <c r="F25" i="2"/>
  <c r="L24" i="2"/>
  <c r="M24" i="2" s="1"/>
  <c r="J24" i="2"/>
  <c r="K24" i="2" s="1"/>
  <c r="H24" i="2"/>
  <c r="F24" i="2"/>
  <c r="L23" i="2"/>
  <c r="M23" i="2" s="1"/>
  <c r="J23" i="2"/>
  <c r="K23" i="2" s="1"/>
  <c r="H23" i="2"/>
  <c r="F23" i="2"/>
  <c r="L22" i="2"/>
  <c r="M22" i="2" s="1"/>
  <c r="J22" i="2"/>
  <c r="K22" i="2" s="1"/>
  <c r="H22" i="2"/>
  <c r="F22" i="2"/>
  <c r="L21" i="2"/>
  <c r="M21" i="2" s="1"/>
  <c r="J21" i="2"/>
  <c r="K21" i="2" s="1"/>
  <c r="H21" i="2"/>
  <c r="F21" i="2"/>
  <c r="L20" i="2"/>
  <c r="M20" i="2" s="1"/>
  <c r="J20" i="2"/>
  <c r="K20" i="2" s="1"/>
  <c r="H20" i="2"/>
  <c r="F20" i="2"/>
  <c r="L9" i="2"/>
  <c r="M9" i="2" s="1"/>
  <c r="J9" i="2"/>
  <c r="K9" i="2" s="1"/>
  <c r="H9" i="2"/>
  <c r="F9" i="2"/>
  <c r="I9" i="2" s="1"/>
  <c r="L8" i="2"/>
  <c r="M8" i="2" s="1"/>
  <c r="J8" i="2"/>
  <c r="K8" i="2" s="1"/>
  <c r="H8" i="2"/>
  <c r="F8" i="2"/>
  <c r="N9" i="2" l="1"/>
  <c r="I21" i="2"/>
  <c r="I30" i="2"/>
  <c r="I29" i="2" s="1"/>
  <c r="I25" i="2"/>
  <c r="I8" i="2"/>
  <c r="I20" i="2"/>
  <c r="I22" i="2"/>
  <c r="I24" i="2"/>
  <c r="N25" i="2"/>
  <c r="N8" i="2"/>
  <c r="N24" i="2"/>
  <c r="I23" i="2"/>
  <c r="N30" i="2"/>
  <c r="N29" i="2" s="1"/>
  <c r="N22" i="2"/>
  <c r="N20" i="2"/>
  <c r="N21" i="2"/>
  <c r="N23" i="2"/>
  <c r="L28" i="2" l="1"/>
  <c r="M28" i="2" s="1"/>
  <c r="J28" i="2"/>
  <c r="K28" i="2" s="1"/>
  <c r="H28" i="2"/>
  <c r="F28" i="2"/>
  <c r="L27" i="2"/>
  <c r="M27" i="2" s="1"/>
  <c r="J27" i="2"/>
  <c r="K27" i="2" s="1"/>
  <c r="K26" i="2" s="1"/>
  <c r="H27" i="2"/>
  <c r="H26" i="2" s="1"/>
  <c r="F27" i="2"/>
  <c r="F26" i="2" s="1"/>
  <c r="L19" i="2"/>
  <c r="M19" i="2" s="1"/>
  <c r="J19" i="2"/>
  <c r="K19" i="2" s="1"/>
  <c r="H19" i="2"/>
  <c r="F19" i="2"/>
  <c r="L18" i="2"/>
  <c r="M18" i="2" s="1"/>
  <c r="J18" i="2"/>
  <c r="K18" i="2" s="1"/>
  <c r="H18" i="2"/>
  <c r="F18" i="2"/>
  <c r="L17" i="2"/>
  <c r="M17" i="2" s="1"/>
  <c r="J17" i="2"/>
  <c r="K17" i="2" s="1"/>
  <c r="H17" i="2"/>
  <c r="F17" i="2"/>
  <c r="L16" i="2"/>
  <c r="M16" i="2" s="1"/>
  <c r="M15" i="2" s="1"/>
  <c r="J16" i="2"/>
  <c r="K16" i="2" s="1"/>
  <c r="K15" i="2" s="1"/>
  <c r="H16" i="2"/>
  <c r="F16" i="2"/>
  <c r="L7" i="2"/>
  <c r="M7" i="2" s="1"/>
  <c r="M6" i="2" s="1"/>
  <c r="J7" i="2"/>
  <c r="K7" i="2" s="1"/>
  <c r="H7" i="2"/>
  <c r="H6" i="2" s="1"/>
  <c r="F7" i="2"/>
  <c r="L16" i="1"/>
  <c r="M16" i="1" s="1"/>
  <c r="J16" i="1"/>
  <c r="K16" i="1" s="1"/>
  <c r="H16" i="1"/>
  <c r="F16" i="1"/>
  <c r="L15" i="1"/>
  <c r="M15" i="1" s="1"/>
  <c r="J15" i="1"/>
  <c r="K15" i="1" s="1"/>
  <c r="H15" i="1"/>
  <c r="F15" i="1"/>
  <c r="F15" i="2" l="1"/>
  <c r="F31" i="2" s="1"/>
  <c r="H15" i="2"/>
  <c r="H31" i="2" s="1"/>
  <c r="I27" i="2"/>
  <c r="I26" i="2" s="1"/>
  <c r="I19" i="2"/>
  <c r="I18" i="2"/>
  <c r="I16" i="2"/>
  <c r="I7" i="2"/>
  <c r="I6" i="2" s="1"/>
  <c r="N15" i="1"/>
  <c r="I15" i="1"/>
  <c r="I28" i="2"/>
  <c r="I17" i="2"/>
  <c r="N28" i="2"/>
  <c r="N18" i="2"/>
  <c r="K6" i="2"/>
  <c r="K31" i="2" s="1"/>
  <c r="N7" i="2"/>
  <c r="N6" i="2" s="1"/>
  <c r="N16" i="2"/>
  <c r="N27" i="2"/>
  <c r="N26" i="2" s="1"/>
  <c r="M26" i="2"/>
  <c r="M31" i="2" s="1"/>
  <c r="N17" i="2"/>
  <c r="N19" i="2"/>
  <c r="F6" i="2"/>
  <c r="N16" i="1"/>
  <c r="I16" i="1"/>
  <c r="L21" i="1"/>
  <c r="M21" i="1" s="1"/>
  <c r="J21" i="1"/>
  <c r="K21" i="1" s="1"/>
  <c r="H21" i="1"/>
  <c r="F21" i="1"/>
  <c r="L12" i="1"/>
  <c r="M12" i="1" s="1"/>
  <c r="J12" i="1"/>
  <c r="K12" i="1" s="1"/>
  <c r="H12" i="1"/>
  <c r="F12" i="1"/>
  <c r="N15" i="2" l="1"/>
  <c r="N31" i="2" s="1"/>
  <c r="I15" i="2"/>
  <c r="I31" i="2" s="1"/>
  <c r="I21" i="1"/>
  <c r="N21" i="1"/>
  <c r="I12" i="1"/>
  <c r="N12" i="1"/>
  <c r="M33" i="2" l="1"/>
  <c r="L19" i="1"/>
  <c r="M19" i="1" s="1"/>
  <c r="J19" i="1"/>
  <c r="K19" i="1" s="1"/>
  <c r="H19" i="1"/>
  <c r="F19" i="1"/>
  <c r="I19" i="1" l="1"/>
  <c r="N19" i="1"/>
  <c r="L22" i="1" l="1"/>
  <c r="M22" i="1" s="1"/>
  <c r="J22" i="1"/>
  <c r="K22" i="1" s="1"/>
  <c r="H22" i="1"/>
  <c r="H20" i="1" s="1"/>
  <c r="F22" i="1"/>
  <c r="F20" i="1" s="1"/>
  <c r="L18" i="1"/>
  <c r="M18" i="1" s="1"/>
  <c r="J18" i="1"/>
  <c r="K18" i="1" s="1"/>
  <c r="H18" i="1"/>
  <c r="F18" i="1"/>
  <c r="L14" i="1"/>
  <c r="M14" i="1" s="1"/>
  <c r="M13" i="1" s="1"/>
  <c r="J14" i="1"/>
  <c r="K14" i="1" s="1"/>
  <c r="K13" i="1" s="1"/>
  <c r="H14" i="1"/>
  <c r="H13" i="1" s="1"/>
  <c r="F14" i="1"/>
  <c r="F13" i="1" s="1"/>
  <c r="L11" i="1"/>
  <c r="M11" i="1" s="1"/>
  <c r="J11" i="1"/>
  <c r="K11" i="1" s="1"/>
  <c r="H11" i="1"/>
  <c r="F11" i="1"/>
  <c r="L10" i="1"/>
  <c r="M10" i="1" s="1"/>
  <c r="J10" i="1"/>
  <c r="K10" i="1" s="1"/>
  <c r="H10" i="1"/>
  <c r="F10" i="1"/>
  <c r="M9" i="1"/>
  <c r="J9" i="1"/>
  <c r="K9" i="1" s="1"/>
  <c r="K8" i="1" s="1"/>
  <c r="H9" i="1"/>
  <c r="F9" i="1"/>
  <c r="L7" i="1"/>
  <c r="M7" i="1" s="1"/>
  <c r="M6" i="1" s="1"/>
  <c r="K7" i="1"/>
  <c r="K6" i="1" s="1"/>
  <c r="H7" i="1"/>
  <c r="H6" i="1" s="1"/>
  <c r="F7" i="1"/>
  <c r="F6" i="1" s="1"/>
  <c r="M8" i="1" l="1"/>
  <c r="K23" i="1"/>
  <c r="F8" i="1"/>
  <c r="F23" i="1" s="1"/>
  <c r="I18" i="1"/>
  <c r="I17" i="1" s="1"/>
  <c r="M20" i="1"/>
  <c r="K20" i="1"/>
  <c r="H8" i="1"/>
  <c r="I11" i="1"/>
  <c r="N10" i="1"/>
  <c r="K17" i="1"/>
  <c r="N22" i="1"/>
  <c r="N9" i="1"/>
  <c r="I14" i="1"/>
  <c r="I13" i="1" s="1"/>
  <c r="I22" i="1"/>
  <c r="I20" i="1" s="1"/>
  <c r="H17" i="1"/>
  <c r="I10" i="1"/>
  <c r="I7" i="1"/>
  <c r="I6" i="1" s="1"/>
  <c r="N11" i="1"/>
  <c r="N7" i="1"/>
  <c r="N6" i="1" s="1"/>
  <c r="N18" i="1"/>
  <c r="M17" i="1"/>
  <c r="N14" i="1"/>
  <c r="N13" i="1" s="1"/>
  <c r="I9" i="1"/>
  <c r="F17" i="1"/>
  <c r="N8" i="1" l="1"/>
  <c r="H23" i="1"/>
  <c r="M23" i="1"/>
  <c r="N23" i="1"/>
  <c r="I8" i="1"/>
  <c r="I23" i="1" s="1"/>
  <c r="N20" i="1"/>
  <c r="N17" i="1"/>
  <c r="M25" i="1" l="1"/>
</calcChain>
</file>

<file path=xl/sharedStrings.xml><?xml version="1.0" encoding="utf-8"?>
<sst xmlns="http://schemas.openxmlformats.org/spreadsheetml/2006/main" count="116" uniqueCount="53">
  <si>
    <t>No п/п</t>
  </si>
  <si>
    <t>Наименование</t>
  </si>
  <si>
    <t>Ед.
изм</t>
  </si>
  <si>
    <t>Кол.</t>
  </si>
  <si>
    <t>Себестоимость работ с НДС 20%</t>
  </si>
  <si>
    <t>Себестоимость материалов с НДС 20%</t>
  </si>
  <si>
    <t>Всего</t>
  </si>
  <si>
    <t>Стоимость работ с НДС 20%</t>
  </si>
  <si>
    <t>Стоимость материалов с НДС 20%</t>
  </si>
  <si>
    <t>за ед.</t>
  </si>
  <si>
    <t>итого</t>
  </si>
  <si>
    <t>м3</t>
  </si>
  <si>
    <t>м2</t>
  </si>
  <si>
    <t>шт.</t>
  </si>
  <si>
    <t>ИТОГО</t>
  </si>
  <si>
    <t>Раздел 1. Демонтаж старого покрытия дороги</t>
  </si>
  <si>
    <t>Демонтаж старого асфальтобетонного покрытия толщиной 12 см</t>
  </si>
  <si>
    <t xml:space="preserve">Раздел 2. Устройство асфальтобетонного покрытия </t>
  </si>
  <si>
    <t>Разлив битума нефтяного дорожного БНД 60/90, БНД 90/130</t>
  </si>
  <si>
    <t>Устройство покрытия из горячих асфальтобетонных смесей асфальтоукладчиками второго типоразмера, толщина слоя 7 см</t>
  </si>
  <si>
    <t>Розлив битума нефтяного дорожного БНД 60/90, БНД 90/130</t>
  </si>
  <si>
    <t xml:space="preserve">Устройство покрытия из горячих асфальтобетонных смесей асфальтоукладчиками второго типоразмера, толщина слоя 5 см </t>
  </si>
  <si>
    <t>т</t>
  </si>
  <si>
    <t xml:space="preserve">Раздел 3. Утилизаия отходов </t>
  </si>
  <si>
    <t>Погрузка грунта механизированным способом</t>
  </si>
  <si>
    <t>Перевозка грузов I класса автомобилями-самосвалами грузоподъемностью 10 т на расстояние до 35 км</t>
  </si>
  <si>
    <t>Утилизация отходов 4-5 класса опасности</t>
  </si>
  <si>
    <t>Раздел 4. Ремонт колодцев</t>
  </si>
  <si>
    <t>Раздел 5. Установка бордюрного камня</t>
  </si>
  <si>
    <t>Демонтаж старого бордюрного камня БР100.30.15</t>
  </si>
  <si>
    <t>Монтаж бордюрного камня БР100.30.15</t>
  </si>
  <si>
    <t xml:space="preserve">
ВЕДОМОСТЬ ОБЪЕМОВ РАБОТ  № 1
Объект: Ямочный ремонт участка дороги от АБК цеха №51 до КПП№2</t>
  </si>
  <si>
    <t>Демонтаж старого асфальтобетонного покрытия толщиной 10 см</t>
  </si>
  <si>
    <t xml:space="preserve">Демонтаж ж/б плит дорожных </t>
  </si>
  <si>
    <t>Перевозка ж/б плит на место складирования до 1км (на территории завода)</t>
  </si>
  <si>
    <t>Раздел 2. Устройство асфальтобетонного покрытия по старому основанию</t>
  </si>
  <si>
    <t>Устройство покрытия из горячих асфальтобетонных смесей асфальтоукладчиками второго типоразмера, толщина слоя 5 см</t>
  </si>
  <si>
    <t>Разработка грунта II группы экскаватором с объемом ковша 0,5 м с погрузкой в самосвалы.</t>
  </si>
  <si>
    <t>Разработка грунта II группы вручную.</t>
  </si>
  <si>
    <t xml:space="preserve">Укладка геотекстиля </t>
  </si>
  <si>
    <t xml:space="preserve">Устройство песчаного основания </t>
  </si>
  <si>
    <t>Устройство подстилающих и выравнивающих слоев оснований: из щебня Щебень М 1000, фракция 40-80(70)</t>
  </si>
  <si>
    <t>Раздел 3. Выравнивание люков колодцев.</t>
  </si>
  <si>
    <t xml:space="preserve">Раздел 4. Утилизаия отходов </t>
  </si>
  <si>
    <t xml:space="preserve"> м3</t>
  </si>
  <si>
    <t xml:space="preserve">
ВЕДОМОСТЬ ОБЪЕМОВ РАБОТ  № 2
Объект: Устройство асфальтобетонного покрытия от цеха №10 до трансбордера цеха № 417</t>
  </si>
  <si>
    <t xml:space="preserve">Поднятие колодцев </t>
  </si>
  <si>
    <t>Поднятие решеток ливневки</t>
  </si>
  <si>
    <t>Поднятие колодце</t>
  </si>
  <si>
    <t>Поднятие решетки ливневки</t>
  </si>
  <si>
    <t>Утилизация отходов 4-5 класса опасности с погрузкой и вывозом</t>
  </si>
  <si>
    <t>Раздел 3. Устройство асфальтобетонного покрытия по старому основанию</t>
  </si>
  <si>
    <t>ЛСР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</si>
</sst>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horizontal="left" vertical="center" wrapText="1" indent="6"/>
    </xf>
    <xf numFmtId="0" fontId="1" fillId="0" borderId="0" xfId="0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left" vertical="top"/>
    </xf>
    <xf numFmtId="1" fontId="2" fillId="5" borderId="1" xfId="0" applyNumberFormat="1" applyFont="1" applyFill="1" applyBorder="1" applyAlignment="1">
      <alignment horizontal="center" vertical="top" shrinkToFit="1"/>
    </xf>
    <xf numFmtId="1" fontId="1" fillId="5" borderId="1" xfId="0" applyNumberFormat="1" applyFont="1" applyFill="1" applyBorder="1" applyAlignment="1">
      <alignment horizontal="center" vertical="top" shrinkToFit="1"/>
    </xf>
    <xf numFmtId="4" fontId="2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shrinkToFit="1"/>
    </xf>
    <xf numFmtId="1" fontId="2" fillId="6" borderId="1" xfId="0" applyNumberFormat="1" applyFont="1" applyFill="1" applyBorder="1" applyAlignment="1">
      <alignment horizontal="center" vertical="top" shrinkToFit="1"/>
    </xf>
    <xf numFmtId="1" fontId="1" fillId="6" borderId="1" xfId="0" applyNumberFormat="1" applyFont="1" applyFill="1" applyBorder="1" applyAlignment="1">
      <alignment horizontal="center" vertical="top" shrinkToFit="1"/>
    </xf>
    <xf numFmtId="4" fontId="2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M24" sqref="M24:N24"/>
    </sheetView>
  </sheetViews>
  <sheetFormatPr defaultColWidth="9.140625" defaultRowHeight="15" x14ac:dyDescent="0.25"/>
  <cols>
    <col min="1" max="1" width="5" style="2" customWidth="1"/>
    <col min="2" max="2" width="73.42578125" style="2" customWidth="1"/>
    <col min="3" max="3" width="8" style="2" customWidth="1"/>
    <col min="4" max="4" width="9" style="2" customWidth="1"/>
    <col min="5" max="8" width="16.140625" style="2" customWidth="1"/>
    <col min="9" max="9" width="16.42578125" style="2" customWidth="1"/>
    <col min="10" max="13" width="16.140625" style="2" customWidth="1"/>
    <col min="14" max="14" width="16.42578125" style="2" customWidth="1"/>
    <col min="15" max="16384" width="9.140625" style="2"/>
  </cols>
  <sheetData>
    <row r="1" spans="1:14" ht="18" customHeight="1" x14ac:dyDescent="0.25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4.5" customHeight="1" x14ac:dyDescent="0.25">
      <c r="A2" s="24" t="s">
        <v>31</v>
      </c>
      <c r="B2" s="24"/>
      <c r="C2" s="24"/>
      <c r="D2" s="24"/>
      <c r="E2" s="24"/>
      <c r="F2" s="24"/>
      <c r="G2" s="24"/>
      <c r="H2" s="24"/>
      <c r="I2" s="24"/>
    </row>
    <row r="3" spans="1:14" ht="28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6" t="s">
        <v>4</v>
      </c>
      <c r="F3" s="26"/>
      <c r="G3" s="26" t="s">
        <v>5</v>
      </c>
      <c r="H3" s="26"/>
      <c r="I3" s="26" t="s">
        <v>6</v>
      </c>
      <c r="J3" s="22" t="s">
        <v>7</v>
      </c>
      <c r="K3" s="22"/>
      <c r="L3" s="22" t="s">
        <v>8</v>
      </c>
      <c r="M3" s="22"/>
      <c r="N3" s="22" t="s">
        <v>6</v>
      </c>
    </row>
    <row r="4" spans="1:14" x14ac:dyDescent="0.25">
      <c r="A4" s="25"/>
      <c r="B4" s="25"/>
      <c r="C4" s="25"/>
      <c r="D4" s="25"/>
      <c r="E4" s="13" t="s">
        <v>9</v>
      </c>
      <c r="F4" s="13" t="s">
        <v>10</v>
      </c>
      <c r="G4" s="13" t="s">
        <v>9</v>
      </c>
      <c r="H4" s="13" t="s">
        <v>10</v>
      </c>
      <c r="I4" s="26"/>
      <c r="J4" s="18" t="s">
        <v>9</v>
      </c>
      <c r="K4" s="18" t="s">
        <v>10</v>
      </c>
      <c r="L4" s="18" t="s">
        <v>9</v>
      </c>
      <c r="M4" s="18" t="s">
        <v>10</v>
      </c>
      <c r="N4" s="22"/>
    </row>
    <row r="5" spans="1:14" x14ac:dyDescent="0.25">
      <c r="A5" s="3">
        <v>1</v>
      </c>
      <c r="B5" s="3">
        <v>2</v>
      </c>
      <c r="C5" s="3">
        <v>3</v>
      </c>
      <c r="D5" s="3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9">
        <v>10</v>
      </c>
      <c r="K5" s="19">
        <v>11</v>
      </c>
      <c r="L5" s="19">
        <v>12</v>
      </c>
      <c r="M5" s="19">
        <v>13</v>
      </c>
      <c r="N5" s="19">
        <v>14</v>
      </c>
    </row>
    <row r="6" spans="1:14" ht="15" customHeight="1" x14ac:dyDescent="0.25">
      <c r="A6" s="6">
        <v>1</v>
      </c>
      <c r="B6" s="4" t="s">
        <v>15</v>
      </c>
      <c r="C6" s="4"/>
      <c r="D6" s="4"/>
      <c r="E6" s="15"/>
      <c r="F6" s="15">
        <f>SUM(F7:F7)</f>
        <v>1867442.5</v>
      </c>
      <c r="G6" s="15"/>
      <c r="H6" s="15">
        <f>SUM(H7:H7)</f>
        <v>0</v>
      </c>
      <c r="I6" s="15">
        <f>SUM(I7:I7)</f>
        <v>1867442.5</v>
      </c>
      <c r="J6" s="20"/>
      <c r="K6" s="20">
        <f>SUM(K7:K7)</f>
        <v>2446349.6749999998</v>
      </c>
      <c r="L6" s="20"/>
      <c r="M6" s="20">
        <f>SUM(M7:M7)</f>
        <v>0</v>
      </c>
      <c r="N6" s="20">
        <f>SUM(N7:N7)</f>
        <v>2446349.6749999998</v>
      </c>
    </row>
    <row r="7" spans="1:14" x14ac:dyDescent="0.25">
      <c r="A7" s="3">
        <v>2</v>
      </c>
      <c r="B7" s="5" t="s">
        <v>16</v>
      </c>
      <c r="C7" s="6" t="s">
        <v>12</v>
      </c>
      <c r="D7" s="8">
        <v>3395.35</v>
      </c>
      <c r="E7" s="16">
        <v>550</v>
      </c>
      <c r="F7" s="16">
        <f>E7*D7</f>
        <v>1867442.5</v>
      </c>
      <c r="G7" s="16">
        <v>0</v>
      </c>
      <c r="H7" s="16">
        <f>G7*E7</f>
        <v>0</v>
      </c>
      <c r="I7" s="16">
        <f>F7+H7</f>
        <v>1867442.5</v>
      </c>
      <c r="J7" s="21">
        <f>E7*1.31</f>
        <v>720.5</v>
      </c>
      <c r="K7" s="21">
        <f>J7*D7</f>
        <v>2446349.6749999998</v>
      </c>
      <c r="L7" s="21">
        <f>G7*1.3</f>
        <v>0</v>
      </c>
      <c r="M7" s="21">
        <f>L7*D7</f>
        <v>0</v>
      </c>
      <c r="N7" s="21">
        <f>K7+M7</f>
        <v>2446349.6749999998</v>
      </c>
    </row>
    <row r="8" spans="1:14" ht="15" customHeight="1" x14ac:dyDescent="0.25">
      <c r="A8" s="6">
        <v>3</v>
      </c>
      <c r="B8" s="4" t="s">
        <v>17</v>
      </c>
      <c r="C8" s="4"/>
      <c r="D8" s="4"/>
      <c r="E8" s="15"/>
      <c r="F8" s="15">
        <f>SUM(F9:F12)</f>
        <v>5059071.5</v>
      </c>
      <c r="G8" s="15"/>
      <c r="H8" s="15">
        <f>SUM(H9:H12)</f>
        <v>5941862.5</v>
      </c>
      <c r="I8" s="15">
        <f>SUM(I9:I12)</f>
        <v>11000934</v>
      </c>
      <c r="J8" s="20"/>
      <c r="K8" s="20">
        <f>SUM(K9:K12)</f>
        <v>6627383.6649999991</v>
      </c>
      <c r="L8" s="20"/>
      <c r="M8" s="20">
        <f>SUM(M9:M12)</f>
        <v>7724421.2499999991</v>
      </c>
      <c r="N8" s="20">
        <f>SUM(N9:N12)</f>
        <v>14351804.914999999</v>
      </c>
    </row>
    <row r="9" spans="1:14" x14ac:dyDescent="0.25">
      <c r="A9" s="3">
        <v>4</v>
      </c>
      <c r="B9" s="5" t="s">
        <v>18</v>
      </c>
      <c r="C9" s="6" t="s">
        <v>12</v>
      </c>
      <c r="D9" s="7">
        <v>3395.35</v>
      </c>
      <c r="E9" s="16">
        <v>45</v>
      </c>
      <c r="F9" s="16">
        <f>E9*D9</f>
        <v>152790.75</v>
      </c>
      <c r="G9" s="16">
        <v>45</v>
      </c>
      <c r="H9" s="16">
        <f>G9*D9</f>
        <v>152790.75</v>
      </c>
      <c r="I9" s="16">
        <f>H9+F9</f>
        <v>305581.5</v>
      </c>
      <c r="J9" s="21">
        <f>E9*1.31</f>
        <v>58.95</v>
      </c>
      <c r="K9" s="21">
        <f>J9*D9</f>
        <v>200155.88250000001</v>
      </c>
      <c r="L9" s="21">
        <f>G9*1.3</f>
        <v>58.5</v>
      </c>
      <c r="M9" s="21">
        <f>L9*D9</f>
        <v>198627.97500000001</v>
      </c>
      <c r="N9" s="21">
        <f>M9+K9</f>
        <v>398783.85750000004</v>
      </c>
    </row>
    <row r="10" spans="1:14" ht="30" x14ac:dyDescent="0.25">
      <c r="A10" s="6">
        <v>5</v>
      </c>
      <c r="B10" s="5" t="s">
        <v>19</v>
      </c>
      <c r="C10" s="6" t="s">
        <v>12</v>
      </c>
      <c r="D10" s="7">
        <v>3395.35</v>
      </c>
      <c r="E10" s="17">
        <v>700</v>
      </c>
      <c r="F10" s="16">
        <f t="shared" ref="F10:F11" si="0">E10*D10</f>
        <v>2376745</v>
      </c>
      <c r="G10" s="17">
        <v>960</v>
      </c>
      <c r="H10" s="16">
        <f t="shared" ref="H10:H11" si="1">G10*D10</f>
        <v>3259536</v>
      </c>
      <c r="I10" s="16">
        <f t="shared" ref="I10:I11" si="2">H10+F10</f>
        <v>5636281</v>
      </c>
      <c r="J10" s="21">
        <f t="shared" ref="J10:J11" si="3">E10*1.31</f>
        <v>917</v>
      </c>
      <c r="K10" s="21">
        <f t="shared" ref="K10:K11" si="4">J10*D10</f>
        <v>3113535.9499999997</v>
      </c>
      <c r="L10" s="21">
        <f t="shared" ref="L10:L11" si="5">G10*1.3</f>
        <v>1248</v>
      </c>
      <c r="M10" s="21">
        <f t="shared" ref="M10:M11" si="6">L10*D10</f>
        <v>4237396.8</v>
      </c>
      <c r="N10" s="21">
        <f t="shared" ref="N10:N11" si="7">M10+K10</f>
        <v>7350932.75</v>
      </c>
    </row>
    <row r="11" spans="1:14" x14ac:dyDescent="0.25">
      <c r="A11" s="3">
        <v>6</v>
      </c>
      <c r="B11" s="5" t="s">
        <v>20</v>
      </c>
      <c r="C11" s="6" t="s">
        <v>12</v>
      </c>
      <c r="D11" s="7">
        <v>3395.35</v>
      </c>
      <c r="E11" s="16">
        <v>45</v>
      </c>
      <c r="F11" s="16">
        <f t="shared" si="0"/>
        <v>152790.75</v>
      </c>
      <c r="G11" s="16">
        <v>45</v>
      </c>
      <c r="H11" s="16">
        <f t="shared" si="1"/>
        <v>152790.75</v>
      </c>
      <c r="I11" s="16">
        <f t="shared" si="2"/>
        <v>305581.5</v>
      </c>
      <c r="J11" s="21">
        <f t="shared" si="3"/>
        <v>58.95</v>
      </c>
      <c r="K11" s="21">
        <f t="shared" si="4"/>
        <v>200155.88250000001</v>
      </c>
      <c r="L11" s="21">
        <f t="shared" si="5"/>
        <v>58.5</v>
      </c>
      <c r="M11" s="21">
        <f t="shared" si="6"/>
        <v>198627.97500000001</v>
      </c>
      <c r="N11" s="21">
        <f t="shared" si="7"/>
        <v>398783.85750000004</v>
      </c>
    </row>
    <row r="12" spans="1:14" ht="30" x14ac:dyDescent="0.25">
      <c r="A12" s="6">
        <v>7</v>
      </c>
      <c r="B12" s="5" t="s">
        <v>21</v>
      </c>
      <c r="C12" s="6" t="s">
        <v>12</v>
      </c>
      <c r="D12" s="7">
        <v>3395.35</v>
      </c>
      <c r="E12" s="16">
        <v>700</v>
      </c>
      <c r="F12" s="16">
        <f t="shared" ref="F12" si="8">E12*D12</f>
        <v>2376745</v>
      </c>
      <c r="G12" s="16">
        <v>700</v>
      </c>
      <c r="H12" s="16">
        <f t="shared" ref="H12" si="9">G12*D12</f>
        <v>2376745</v>
      </c>
      <c r="I12" s="16">
        <f t="shared" ref="I12" si="10">H12+F12</f>
        <v>4753490</v>
      </c>
      <c r="J12" s="21">
        <f t="shared" ref="J12" si="11">E12*1.31</f>
        <v>917</v>
      </c>
      <c r="K12" s="21">
        <f t="shared" ref="K12" si="12">J12*D12</f>
        <v>3113535.9499999997</v>
      </c>
      <c r="L12" s="21">
        <f t="shared" ref="L12" si="13">G12*1.3</f>
        <v>910</v>
      </c>
      <c r="M12" s="21">
        <f t="shared" ref="M12" si="14">L12*D12</f>
        <v>3089768.5</v>
      </c>
      <c r="N12" s="21">
        <f t="shared" ref="N12" si="15">M12+K12</f>
        <v>6203304.4499999993</v>
      </c>
    </row>
    <row r="13" spans="1:14" ht="15" customHeight="1" x14ac:dyDescent="0.25">
      <c r="A13" s="3">
        <v>8</v>
      </c>
      <c r="B13" s="4" t="s">
        <v>23</v>
      </c>
      <c r="C13" s="4"/>
      <c r="D13" s="4"/>
      <c r="E13" s="15"/>
      <c r="F13" s="15">
        <f>SUM(F14:F16)</f>
        <v>1086512</v>
      </c>
      <c r="G13" s="15"/>
      <c r="H13" s="15">
        <f>SUM(H14:H16)</f>
        <v>0</v>
      </c>
      <c r="I13" s="15">
        <f>SUM(I14:I16)</f>
        <v>1086512</v>
      </c>
      <c r="J13" s="20"/>
      <c r="K13" s="20">
        <f>SUM(K14:K16)</f>
        <v>1423330.7200000002</v>
      </c>
      <c r="L13" s="20"/>
      <c r="M13" s="20">
        <f>SUM(M14:M16)</f>
        <v>0</v>
      </c>
      <c r="N13" s="20">
        <f>SUM(N14:N16)</f>
        <v>1423330.7200000002</v>
      </c>
    </row>
    <row r="14" spans="1:14" x14ac:dyDescent="0.25">
      <c r="A14" s="6">
        <v>9</v>
      </c>
      <c r="B14" s="5" t="s">
        <v>24</v>
      </c>
      <c r="C14" s="6" t="s">
        <v>11</v>
      </c>
      <c r="D14" s="7">
        <v>339.53500000000003</v>
      </c>
      <c r="E14" s="16">
        <v>200</v>
      </c>
      <c r="F14" s="16">
        <f>E14*D14</f>
        <v>67907</v>
      </c>
      <c r="G14" s="16">
        <v>0</v>
      </c>
      <c r="H14" s="16">
        <f>G14*D14</f>
        <v>0</v>
      </c>
      <c r="I14" s="16">
        <f>H14+F14</f>
        <v>67907</v>
      </c>
      <c r="J14" s="21">
        <f>E14*1.31</f>
        <v>262</v>
      </c>
      <c r="K14" s="21">
        <f>J14*D14</f>
        <v>88958.170000000013</v>
      </c>
      <c r="L14" s="21">
        <f>G14*1.3</f>
        <v>0</v>
      </c>
      <c r="M14" s="21">
        <f>L14*D14</f>
        <v>0</v>
      </c>
      <c r="N14" s="21">
        <f>M14+K14</f>
        <v>88958.170000000013</v>
      </c>
    </row>
    <row r="15" spans="1:14" ht="30" x14ac:dyDescent="0.25">
      <c r="A15" s="3">
        <v>10</v>
      </c>
      <c r="B15" s="5" t="s">
        <v>25</v>
      </c>
      <c r="C15" s="6" t="s">
        <v>11</v>
      </c>
      <c r="D15" s="7">
        <v>339.53500000000003</v>
      </c>
      <c r="E15" s="16">
        <v>1000</v>
      </c>
      <c r="F15" s="16">
        <f>E15*D15</f>
        <v>339535</v>
      </c>
      <c r="G15" s="16">
        <v>0</v>
      </c>
      <c r="H15" s="16">
        <f>G15*D15</f>
        <v>0</v>
      </c>
      <c r="I15" s="16">
        <f>H15+F15</f>
        <v>339535</v>
      </c>
      <c r="J15" s="21">
        <f>E15*1.31</f>
        <v>1310</v>
      </c>
      <c r="K15" s="21">
        <f>J15*D15</f>
        <v>444790.85000000003</v>
      </c>
      <c r="L15" s="21">
        <f>G15*1.3</f>
        <v>0</v>
      </c>
      <c r="M15" s="21">
        <f>L15*D15</f>
        <v>0</v>
      </c>
      <c r="N15" s="21">
        <f>M15+K15</f>
        <v>444790.85000000003</v>
      </c>
    </row>
    <row r="16" spans="1:14" x14ac:dyDescent="0.25">
      <c r="A16" s="6">
        <v>11</v>
      </c>
      <c r="B16" s="5" t="s">
        <v>26</v>
      </c>
      <c r="C16" s="6" t="s">
        <v>11</v>
      </c>
      <c r="D16" s="7">
        <v>339.53500000000003</v>
      </c>
      <c r="E16" s="16">
        <v>2000</v>
      </c>
      <c r="F16" s="16">
        <f>E16*D16</f>
        <v>679070</v>
      </c>
      <c r="G16" s="16">
        <v>0</v>
      </c>
      <c r="H16" s="16">
        <f>G16*D16</f>
        <v>0</v>
      </c>
      <c r="I16" s="16">
        <f>H16+F16</f>
        <v>679070</v>
      </c>
      <c r="J16" s="21">
        <f>E16*1.31</f>
        <v>2620</v>
      </c>
      <c r="K16" s="21">
        <f>J16*D16</f>
        <v>889581.70000000007</v>
      </c>
      <c r="L16" s="21">
        <f>G16*1.3</f>
        <v>0</v>
      </c>
      <c r="M16" s="21">
        <f>L16*D16</f>
        <v>0</v>
      </c>
      <c r="N16" s="21">
        <f>M16+K16</f>
        <v>889581.70000000007</v>
      </c>
    </row>
    <row r="17" spans="1:14" ht="15" customHeight="1" x14ac:dyDescent="0.25">
      <c r="A17" s="3">
        <v>12</v>
      </c>
      <c r="B17" s="4" t="s">
        <v>27</v>
      </c>
      <c r="C17" s="4"/>
      <c r="D17" s="4"/>
      <c r="E17" s="15"/>
      <c r="F17" s="15">
        <f>SUM(F18:F19)</f>
        <v>392000</v>
      </c>
      <c r="G17" s="15"/>
      <c r="H17" s="15">
        <f>SUM(H18:H19)</f>
        <v>1120000</v>
      </c>
      <c r="I17" s="15">
        <f>SUM(I18:I19)</f>
        <v>1512000</v>
      </c>
      <c r="J17" s="20"/>
      <c r="K17" s="20">
        <f>SUM(K18:K19)</f>
        <v>513520</v>
      </c>
      <c r="L17" s="20"/>
      <c r="M17" s="20">
        <f>SUM(M18:M19)</f>
        <v>1456000</v>
      </c>
      <c r="N17" s="20">
        <f>SUM(N18:N19)</f>
        <v>1969520</v>
      </c>
    </row>
    <row r="18" spans="1:14" x14ac:dyDescent="0.25">
      <c r="A18" s="6">
        <v>13</v>
      </c>
      <c r="B18" s="5" t="s">
        <v>46</v>
      </c>
      <c r="C18" s="6" t="s">
        <v>13</v>
      </c>
      <c r="D18" s="7">
        <v>48</v>
      </c>
      <c r="E18" s="16">
        <v>7000</v>
      </c>
      <c r="F18" s="16">
        <f>E18*D18</f>
        <v>336000</v>
      </c>
      <c r="G18" s="16">
        <v>20000</v>
      </c>
      <c r="H18" s="16">
        <f>G18*D18</f>
        <v>960000</v>
      </c>
      <c r="I18" s="16">
        <f>H18+F18</f>
        <v>1296000</v>
      </c>
      <c r="J18" s="21">
        <f>E18*1.31</f>
        <v>9170</v>
      </c>
      <c r="K18" s="21">
        <f>J18*D18</f>
        <v>440160</v>
      </c>
      <c r="L18" s="21">
        <f>G18*1.3</f>
        <v>26000</v>
      </c>
      <c r="M18" s="21">
        <f>L18*D18</f>
        <v>1248000</v>
      </c>
      <c r="N18" s="21">
        <f>M18+K18</f>
        <v>1688160</v>
      </c>
    </row>
    <row r="19" spans="1:14" x14ac:dyDescent="0.25">
      <c r="A19" s="3">
        <v>14</v>
      </c>
      <c r="B19" s="5" t="s">
        <v>47</v>
      </c>
      <c r="C19" s="6" t="s">
        <v>13</v>
      </c>
      <c r="D19" s="7">
        <v>8</v>
      </c>
      <c r="E19" s="16">
        <v>7000</v>
      </c>
      <c r="F19" s="16">
        <f>E19*D19</f>
        <v>56000</v>
      </c>
      <c r="G19" s="16">
        <v>20000</v>
      </c>
      <c r="H19" s="16">
        <f>G19*D19</f>
        <v>160000</v>
      </c>
      <c r="I19" s="16">
        <f>H19+F19</f>
        <v>216000</v>
      </c>
      <c r="J19" s="21">
        <f>E19*1.31</f>
        <v>9170</v>
      </c>
      <c r="K19" s="21">
        <f>J19*D19</f>
        <v>73360</v>
      </c>
      <c r="L19" s="21">
        <f>G19*1.3</f>
        <v>26000</v>
      </c>
      <c r="M19" s="21">
        <f>L19*D19</f>
        <v>208000</v>
      </c>
      <c r="N19" s="21">
        <f>M19+K19</f>
        <v>281360</v>
      </c>
    </row>
    <row r="20" spans="1:14" x14ac:dyDescent="0.25">
      <c r="A20" s="3">
        <v>16</v>
      </c>
      <c r="B20" s="4" t="s">
        <v>28</v>
      </c>
      <c r="C20" s="4"/>
      <c r="D20" s="4"/>
      <c r="E20" s="15"/>
      <c r="F20" s="15">
        <f>SUM(F21:F22)</f>
        <v>265500</v>
      </c>
      <c r="G20" s="15"/>
      <c r="H20" s="15">
        <f>SUM(H21:H22)</f>
        <v>148050</v>
      </c>
      <c r="I20" s="15">
        <f>SUM(I21:I22)</f>
        <v>413550</v>
      </c>
      <c r="J20" s="20"/>
      <c r="K20" s="20">
        <f>SUM(K21:K22)</f>
        <v>347805</v>
      </c>
      <c r="L20" s="20"/>
      <c r="M20" s="20">
        <f>SUM(M21:M22)</f>
        <v>192465</v>
      </c>
      <c r="N20" s="20">
        <f>SUM(N21:N22)</f>
        <v>540270</v>
      </c>
    </row>
    <row r="21" spans="1:14" x14ac:dyDescent="0.25">
      <c r="A21" s="6">
        <v>17</v>
      </c>
      <c r="B21" s="5" t="s">
        <v>29</v>
      </c>
      <c r="C21" s="6" t="s">
        <v>13</v>
      </c>
      <c r="D21" s="7">
        <v>180</v>
      </c>
      <c r="E21" s="16">
        <v>950</v>
      </c>
      <c r="F21" s="16">
        <f>E21*D21</f>
        <v>171000</v>
      </c>
      <c r="G21" s="16"/>
      <c r="H21" s="16">
        <f>G21*D21</f>
        <v>0</v>
      </c>
      <c r="I21" s="16">
        <f>H21+F21</f>
        <v>171000</v>
      </c>
      <c r="J21" s="21">
        <f>E21*1.31</f>
        <v>1244.5</v>
      </c>
      <c r="K21" s="21">
        <f>J21*D21</f>
        <v>224010</v>
      </c>
      <c r="L21" s="21">
        <f>G21*1.3</f>
        <v>0</v>
      </c>
      <c r="M21" s="21">
        <f>L21*D21</f>
        <v>0</v>
      </c>
      <c r="N21" s="21">
        <f>M21+K21</f>
        <v>224010</v>
      </c>
    </row>
    <row r="22" spans="1:14" x14ac:dyDescent="0.25">
      <c r="A22" s="3">
        <v>18</v>
      </c>
      <c r="B22" s="5" t="s">
        <v>30</v>
      </c>
      <c r="C22" s="6" t="s">
        <v>12</v>
      </c>
      <c r="D22" s="7">
        <v>315</v>
      </c>
      <c r="E22" s="16">
        <v>300</v>
      </c>
      <c r="F22" s="16">
        <f>E22*D22</f>
        <v>94500</v>
      </c>
      <c r="G22" s="16">
        <v>470</v>
      </c>
      <c r="H22" s="16">
        <f>G22*D22</f>
        <v>148050</v>
      </c>
      <c r="I22" s="16">
        <f>H22+F22</f>
        <v>242550</v>
      </c>
      <c r="J22" s="21">
        <f>E22*1.31</f>
        <v>393</v>
      </c>
      <c r="K22" s="21">
        <f>J22*D22</f>
        <v>123795</v>
      </c>
      <c r="L22" s="21">
        <f>G22*1.3</f>
        <v>611</v>
      </c>
      <c r="M22" s="21">
        <f>L22*D22</f>
        <v>192465</v>
      </c>
      <c r="N22" s="21">
        <f>M22+K22</f>
        <v>316260</v>
      </c>
    </row>
    <row r="23" spans="1:14" x14ac:dyDescent="0.25">
      <c r="A23" s="6">
        <v>19</v>
      </c>
      <c r="B23" s="9" t="s">
        <v>14</v>
      </c>
      <c r="C23" s="10"/>
      <c r="D23" s="11"/>
      <c r="E23" s="15"/>
      <c r="F23" s="15">
        <f>F6+F8+F13+F17+F20</f>
        <v>8670526</v>
      </c>
      <c r="G23" s="15"/>
      <c r="H23" s="15">
        <f>H6+H8+H13+H17+H20</f>
        <v>7209912.5</v>
      </c>
      <c r="I23" s="15">
        <f>I6+I8+I13+I17+I20</f>
        <v>15880438.5</v>
      </c>
      <c r="J23" s="20"/>
      <c r="K23" s="20">
        <f>K6+K8+K13+K17+K20</f>
        <v>11358389.060000001</v>
      </c>
      <c r="L23" s="20"/>
      <c r="M23" s="20">
        <f>M6+M8+M13+M17+M20</f>
        <v>9372886.25</v>
      </c>
      <c r="N23" s="20">
        <f>N6+N8+N13+N17+N20</f>
        <v>20731275.309999999</v>
      </c>
    </row>
    <row r="24" spans="1:14" ht="37.9" customHeight="1" x14ac:dyDescent="0.25">
      <c r="M24" s="27" t="s">
        <v>52</v>
      </c>
      <c r="N24" s="28">
        <v>9807422.9499999993</v>
      </c>
    </row>
    <row r="25" spans="1:14" x14ac:dyDescent="0.25">
      <c r="M25" s="12">
        <f>N23-I23</f>
        <v>4850836.8099999987</v>
      </c>
    </row>
  </sheetData>
  <mergeCells count="12">
    <mergeCell ref="J3:K3"/>
    <mergeCell ref="L3:M3"/>
    <mergeCell ref="N3:N4"/>
    <mergeCell ref="A1:C1"/>
    <mergeCell ref="A2:I2"/>
    <mergeCell ref="A3:A4"/>
    <mergeCell ref="B3:B4"/>
    <mergeCell ref="C3:C4"/>
    <mergeCell ref="D3:D4"/>
    <mergeCell ref="E3:F3"/>
    <mergeCell ref="G3:H3"/>
    <mergeCell ref="I3:I4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topLeftCell="B21" workbookViewId="0">
      <selection activeCell="K37" sqref="K37"/>
    </sheetView>
  </sheetViews>
  <sheetFormatPr defaultColWidth="9.140625" defaultRowHeight="15" x14ac:dyDescent="0.25"/>
  <cols>
    <col min="1" max="1" width="5" style="2" customWidth="1"/>
    <col min="2" max="2" width="73.42578125" style="2" customWidth="1"/>
    <col min="3" max="3" width="8" style="2" customWidth="1"/>
    <col min="4" max="4" width="9" style="2" customWidth="1"/>
    <col min="5" max="8" width="16.140625" style="2" customWidth="1"/>
    <col min="9" max="9" width="16.42578125" style="2" customWidth="1"/>
    <col min="10" max="13" width="16.140625" style="2" customWidth="1"/>
    <col min="14" max="14" width="16.42578125" style="2" customWidth="1"/>
    <col min="15" max="16384" width="9.140625" style="2"/>
  </cols>
  <sheetData>
    <row r="1" spans="1:14" ht="18" customHeight="1" x14ac:dyDescent="0.25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4.5" customHeight="1" x14ac:dyDescent="0.25">
      <c r="A2" s="24" t="s">
        <v>45</v>
      </c>
      <c r="B2" s="24"/>
      <c r="C2" s="24"/>
      <c r="D2" s="24"/>
      <c r="E2" s="24"/>
      <c r="F2" s="24"/>
      <c r="G2" s="24"/>
      <c r="H2" s="24"/>
      <c r="I2" s="24"/>
    </row>
    <row r="3" spans="1:14" ht="28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6" t="s">
        <v>4</v>
      </c>
      <c r="F3" s="26"/>
      <c r="G3" s="26" t="s">
        <v>5</v>
      </c>
      <c r="H3" s="26"/>
      <c r="I3" s="26" t="s">
        <v>6</v>
      </c>
      <c r="J3" s="22" t="s">
        <v>7</v>
      </c>
      <c r="K3" s="22"/>
      <c r="L3" s="22" t="s">
        <v>8</v>
      </c>
      <c r="M3" s="22"/>
      <c r="N3" s="22" t="s">
        <v>6</v>
      </c>
    </row>
    <row r="4" spans="1:14" x14ac:dyDescent="0.25">
      <c r="A4" s="25"/>
      <c r="B4" s="25"/>
      <c r="C4" s="25"/>
      <c r="D4" s="25"/>
      <c r="E4" s="13" t="s">
        <v>9</v>
      </c>
      <c r="F4" s="13" t="s">
        <v>10</v>
      </c>
      <c r="G4" s="13" t="s">
        <v>9</v>
      </c>
      <c r="H4" s="13" t="s">
        <v>10</v>
      </c>
      <c r="I4" s="26"/>
      <c r="J4" s="18" t="s">
        <v>9</v>
      </c>
      <c r="K4" s="18" t="s">
        <v>10</v>
      </c>
      <c r="L4" s="18" t="s">
        <v>9</v>
      </c>
      <c r="M4" s="18" t="s">
        <v>10</v>
      </c>
      <c r="N4" s="22"/>
    </row>
    <row r="5" spans="1:14" x14ac:dyDescent="0.25">
      <c r="A5" s="3">
        <v>1</v>
      </c>
      <c r="B5" s="3">
        <v>2</v>
      </c>
      <c r="C5" s="3">
        <v>3</v>
      </c>
      <c r="D5" s="3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9">
        <v>10</v>
      </c>
      <c r="K5" s="19">
        <v>11</v>
      </c>
      <c r="L5" s="19">
        <v>12</v>
      </c>
      <c r="M5" s="19">
        <v>13</v>
      </c>
      <c r="N5" s="19">
        <v>14</v>
      </c>
    </row>
    <row r="6" spans="1:14" ht="15" customHeight="1" x14ac:dyDescent="0.25">
      <c r="A6" s="6">
        <v>1</v>
      </c>
      <c r="B6" s="4" t="s">
        <v>15</v>
      </c>
      <c r="C6" s="4"/>
      <c r="D6" s="4"/>
      <c r="E6" s="15"/>
      <c r="F6" s="15">
        <f>SUM(F7:F7)</f>
        <v>3004300</v>
      </c>
      <c r="G6" s="15"/>
      <c r="H6" s="15">
        <f>SUM(H7:H7)</f>
        <v>0</v>
      </c>
      <c r="I6" s="15">
        <f>SUM(I7:I7)</f>
        <v>3004300</v>
      </c>
      <c r="J6" s="20"/>
      <c r="K6" s="20">
        <f>SUM(K7:K7)</f>
        <v>3935633</v>
      </c>
      <c r="L6" s="20"/>
      <c r="M6" s="20">
        <f>SUM(M7:M7)</f>
        <v>0</v>
      </c>
      <c r="N6" s="20">
        <f>SUM(N7:N7)</f>
        <v>3935633</v>
      </c>
    </row>
    <row r="7" spans="1:14" x14ac:dyDescent="0.25">
      <c r="A7" s="3">
        <v>2</v>
      </c>
      <c r="B7" s="5" t="s">
        <v>32</v>
      </c>
      <c r="C7" s="6" t="s">
        <v>12</v>
      </c>
      <c r="D7" s="8">
        <v>4622</v>
      </c>
      <c r="E7" s="16">
        <v>650</v>
      </c>
      <c r="F7" s="16">
        <f>E7*D7</f>
        <v>3004300</v>
      </c>
      <c r="G7" s="16">
        <v>0</v>
      </c>
      <c r="H7" s="16">
        <f>G7*E7</f>
        <v>0</v>
      </c>
      <c r="I7" s="16">
        <f>F7+H7</f>
        <v>3004300</v>
      </c>
      <c r="J7" s="21">
        <f>E7*1.31</f>
        <v>851.5</v>
      </c>
      <c r="K7" s="21">
        <f>J7*D7</f>
        <v>3935633</v>
      </c>
      <c r="L7" s="21">
        <f>G7*1.3</f>
        <v>0</v>
      </c>
      <c r="M7" s="21">
        <f>L7*D7</f>
        <v>0</v>
      </c>
      <c r="N7" s="21">
        <f>K7+M7</f>
        <v>3935633</v>
      </c>
    </row>
    <row r="8" spans="1:14" x14ac:dyDescent="0.25">
      <c r="A8" s="6">
        <v>3</v>
      </c>
      <c r="B8" s="5" t="s">
        <v>33</v>
      </c>
      <c r="C8" s="6" t="s">
        <v>13</v>
      </c>
      <c r="D8" s="8">
        <v>124</v>
      </c>
      <c r="E8" s="16">
        <v>2000</v>
      </c>
      <c r="F8" s="16">
        <f>E8*D8</f>
        <v>248000</v>
      </c>
      <c r="G8" s="16">
        <v>0</v>
      </c>
      <c r="H8" s="16">
        <f>G8*E8</f>
        <v>0</v>
      </c>
      <c r="I8" s="16">
        <f>F8+H8</f>
        <v>248000</v>
      </c>
      <c r="J8" s="21">
        <f>E8*1.31</f>
        <v>2620</v>
      </c>
      <c r="K8" s="21">
        <f>J8*D8</f>
        <v>324880</v>
      </c>
      <c r="L8" s="21">
        <f>G8*1.3</f>
        <v>0</v>
      </c>
      <c r="M8" s="21">
        <f>L8*D8</f>
        <v>0</v>
      </c>
      <c r="N8" s="21">
        <f>K8+M8</f>
        <v>324880</v>
      </c>
    </row>
    <row r="9" spans="1:14" x14ac:dyDescent="0.25">
      <c r="A9" s="3">
        <v>4</v>
      </c>
      <c r="B9" s="5" t="s">
        <v>34</v>
      </c>
      <c r="C9" s="6" t="s">
        <v>13</v>
      </c>
      <c r="D9" s="8">
        <v>124</v>
      </c>
      <c r="E9" s="16">
        <v>350</v>
      </c>
      <c r="F9" s="16">
        <f>E9*D9</f>
        <v>43400</v>
      </c>
      <c r="G9" s="16">
        <v>0</v>
      </c>
      <c r="H9" s="16">
        <f>G9*E9</f>
        <v>0</v>
      </c>
      <c r="I9" s="16">
        <f>F9+H9</f>
        <v>43400</v>
      </c>
      <c r="J9" s="21">
        <f>E9*1.31</f>
        <v>458.5</v>
      </c>
      <c r="K9" s="21">
        <f>J9*D9</f>
        <v>56854</v>
      </c>
      <c r="L9" s="21">
        <f>G9*1.3</f>
        <v>0</v>
      </c>
      <c r="M9" s="21">
        <f>L9*D9</f>
        <v>0</v>
      </c>
      <c r="N9" s="21">
        <f>K9+M9</f>
        <v>56854</v>
      </c>
    </row>
    <row r="10" spans="1:14" ht="15" customHeight="1" x14ac:dyDescent="0.25">
      <c r="A10" s="6">
        <v>5</v>
      </c>
      <c r="B10" s="4" t="s">
        <v>35</v>
      </c>
      <c r="C10" s="4"/>
      <c r="D10" s="4"/>
      <c r="E10" s="15"/>
      <c r="F10" s="15">
        <f>SUM(F11:F14)</f>
        <v>6886780</v>
      </c>
      <c r="G10" s="15"/>
      <c r="H10" s="15">
        <f>SUM(H11:H14)</f>
        <v>6886780</v>
      </c>
      <c r="I10" s="15">
        <f>SUM(I11:I14)</f>
        <v>13773560</v>
      </c>
      <c r="J10" s="20"/>
      <c r="K10" s="20">
        <f>SUM(K11:K14)</f>
        <v>9021681.8000000007</v>
      </c>
      <c r="L10" s="20"/>
      <c r="M10" s="20">
        <f>SUM(M11:M14)</f>
        <v>8952814</v>
      </c>
      <c r="N10" s="20">
        <f>SUM(N11:N14)</f>
        <v>17974495.800000001</v>
      </c>
    </row>
    <row r="11" spans="1:14" x14ac:dyDescent="0.25">
      <c r="A11" s="3">
        <v>6</v>
      </c>
      <c r="B11" s="5" t="s">
        <v>18</v>
      </c>
      <c r="C11" s="6" t="s">
        <v>12</v>
      </c>
      <c r="D11" s="7">
        <v>4622</v>
      </c>
      <c r="E11" s="16">
        <v>45</v>
      </c>
      <c r="F11" s="16">
        <f>E11*D11</f>
        <v>207990</v>
      </c>
      <c r="G11" s="16">
        <v>45</v>
      </c>
      <c r="H11" s="16">
        <f>G11*D11</f>
        <v>207990</v>
      </c>
      <c r="I11" s="16">
        <f>H11+F11</f>
        <v>415980</v>
      </c>
      <c r="J11" s="21">
        <f>E11*1.31</f>
        <v>58.95</v>
      </c>
      <c r="K11" s="21">
        <f>J11*D11</f>
        <v>272466.90000000002</v>
      </c>
      <c r="L11" s="21">
        <f>G11*1.3</f>
        <v>58.5</v>
      </c>
      <c r="M11" s="21">
        <f>L11*D11</f>
        <v>270387</v>
      </c>
      <c r="N11" s="21">
        <f>M11+K11</f>
        <v>542853.9</v>
      </c>
    </row>
    <row r="12" spans="1:14" ht="30" x14ac:dyDescent="0.25">
      <c r="A12" s="6">
        <v>7</v>
      </c>
      <c r="B12" s="5" t="s">
        <v>36</v>
      </c>
      <c r="C12" s="6" t="s">
        <v>12</v>
      </c>
      <c r="D12" s="7">
        <v>4622</v>
      </c>
      <c r="E12" s="17">
        <v>700</v>
      </c>
      <c r="F12" s="16">
        <f t="shared" ref="F12:F14" si="0">E12*D12</f>
        <v>3235400</v>
      </c>
      <c r="G12" s="17">
        <v>700</v>
      </c>
      <c r="H12" s="16">
        <f t="shared" ref="H12:H14" si="1">G12*D12</f>
        <v>3235400</v>
      </c>
      <c r="I12" s="16">
        <f t="shared" ref="I12:I14" si="2">H12+F12</f>
        <v>6470800</v>
      </c>
      <c r="J12" s="21">
        <f t="shared" ref="J12:J14" si="3">E12*1.31</f>
        <v>917</v>
      </c>
      <c r="K12" s="21">
        <f t="shared" ref="K12:K14" si="4">J12*D12</f>
        <v>4238374</v>
      </c>
      <c r="L12" s="21">
        <f t="shared" ref="L12:L14" si="5">G12*1.3</f>
        <v>910</v>
      </c>
      <c r="M12" s="21">
        <f t="shared" ref="M12:M14" si="6">L12*D12</f>
        <v>4206020</v>
      </c>
      <c r="N12" s="21">
        <f t="shared" ref="N12:N14" si="7">M12+K12</f>
        <v>8444394</v>
      </c>
    </row>
    <row r="13" spans="1:14" x14ac:dyDescent="0.25">
      <c r="A13" s="3">
        <v>8</v>
      </c>
      <c r="B13" s="5" t="s">
        <v>20</v>
      </c>
      <c r="C13" s="6" t="s">
        <v>12</v>
      </c>
      <c r="D13" s="7">
        <v>4622</v>
      </c>
      <c r="E13" s="16">
        <v>45</v>
      </c>
      <c r="F13" s="16">
        <f t="shared" si="0"/>
        <v>207990</v>
      </c>
      <c r="G13" s="16">
        <v>45</v>
      </c>
      <c r="H13" s="16">
        <f t="shared" si="1"/>
        <v>207990</v>
      </c>
      <c r="I13" s="16">
        <f t="shared" si="2"/>
        <v>415980</v>
      </c>
      <c r="J13" s="21">
        <f t="shared" si="3"/>
        <v>58.95</v>
      </c>
      <c r="K13" s="21">
        <f t="shared" si="4"/>
        <v>272466.90000000002</v>
      </c>
      <c r="L13" s="21">
        <f t="shared" si="5"/>
        <v>58.5</v>
      </c>
      <c r="M13" s="21">
        <f t="shared" si="6"/>
        <v>270387</v>
      </c>
      <c r="N13" s="21">
        <f t="shared" si="7"/>
        <v>542853.9</v>
      </c>
    </row>
    <row r="14" spans="1:14" ht="30" x14ac:dyDescent="0.25">
      <c r="A14" s="6">
        <v>9</v>
      </c>
      <c r="B14" s="5" t="s">
        <v>21</v>
      </c>
      <c r="C14" s="6" t="s">
        <v>12</v>
      </c>
      <c r="D14" s="7">
        <v>4622</v>
      </c>
      <c r="E14" s="16">
        <v>700</v>
      </c>
      <c r="F14" s="16">
        <f t="shared" si="0"/>
        <v>3235400</v>
      </c>
      <c r="G14" s="16">
        <v>700</v>
      </c>
      <c r="H14" s="16">
        <f t="shared" si="1"/>
        <v>3235400</v>
      </c>
      <c r="I14" s="16">
        <f t="shared" si="2"/>
        <v>6470800</v>
      </c>
      <c r="J14" s="21">
        <f t="shared" si="3"/>
        <v>917</v>
      </c>
      <c r="K14" s="21">
        <f t="shared" si="4"/>
        <v>4238374</v>
      </c>
      <c r="L14" s="21">
        <f t="shared" si="5"/>
        <v>910</v>
      </c>
      <c r="M14" s="21">
        <f t="shared" si="6"/>
        <v>4206020</v>
      </c>
      <c r="N14" s="21">
        <f t="shared" si="7"/>
        <v>8444394</v>
      </c>
    </row>
    <row r="15" spans="1:14" ht="15" customHeight="1" x14ac:dyDescent="0.25">
      <c r="A15" s="3">
        <v>10</v>
      </c>
      <c r="B15" s="4" t="s">
        <v>51</v>
      </c>
      <c r="C15" s="4"/>
      <c r="D15" s="4"/>
      <c r="E15" s="15"/>
      <c r="F15" s="15">
        <f>SUM(F16:F25)</f>
        <v>1460323.5</v>
      </c>
      <c r="G15" s="15"/>
      <c r="H15" s="15">
        <f>SUM(H16:H25)</f>
        <v>1576920.3</v>
      </c>
      <c r="I15" s="15">
        <f>SUM(I16:I25)</f>
        <v>3037243.8</v>
      </c>
      <c r="J15" s="20"/>
      <c r="K15" s="20">
        <f>SUM(K16:K25)</f>
        <v>1913023.7850000001</v>
      </c>
      <c r="L15" s="20"/>
      <c r="M15" s="20">
        <f>SUM(M16:M25)</f>
        <v>2049996.39</v>
      </c>
      <c r="N15" s="20">
        <f>SUM(N16:N25)</f>
        <v>3963020.1750000003</v>
      </c>
    </row>
    <row r="16" spans="1:14" ht="30" x14ac:dyDescent="0.25">
      <c r="A16" s="6">
        <v>11</v>
      </c>
      <c r="B16" s="5" t="s">
        <v>37</v>
      </c>
      <c r="C16" s="6" t="s">
        <v>11</v>
      </c>
      <c r="D16" s="7">
        <v>305.97000000000003</v>
      </c>
      <c r="E16" s="16">
        <v>350</v>
      </c>
      <c r="F16" s="16">
        <f>E16*D16</f>
        <v>107089.50000000001</v>
      </c>
      <c r="G16" s="16">
        <v>0</v>
      </c>
      <c r="H16" s="16">
        <f>G16*D16</f>
        <v>0</v>
      </c>
      <c r="I16" s="16">
        <f>H16+F16</f>
        <v>107089.50000000001</v>
      </c>
      <c r="J16" s="21">
        <f>E16*1.31</f>
        <v>458.5</v>
      </c>
      <c r="K16" s="21">
        <f>J16*D16</f>
        <v>140287.24500000002</v>
      </c>
      <c r="L16" s="21">
        <f>G16*1.3</f>
        <v>0</v>
      </c>
      <c r="M16" s="21">
        <f>L16*D16</f>
        <v>0</v>
      </c>
      <c r="N16" s="21">
        <f>M16+K16</f>
        <v>140287.24500000002</v>
      </c>
    </row>
    <row r="17" spans="1:14" x14ac:dyDescent="0.25">
      <c r="A17" s="3">
        <v>12</v>
      </c>
      <c r="B17" s="5" t="s">
        <v>38</v>
      </c>
      <c r="C17" s="6" t="s">
        <v>11</v>
      </c>
      <c r="D17" s="7">
        <v>9.18</v>
      </c>
      <c r="E17" s="17">
        <v>1500</v>
      </c>
      <c r="F17" s="16">
        <f t="shared" ref="F17:F19" si="8">E17*D17</f>
        <v>13770</v>
      </c>
      <c r="G17" s="17">
        <v>160</v>
      </c>
      <c r="H17" s="16">
        <f t="shared" ref="H17:H19" si="9">G17*D17</f>
        <v>1468.8</v>
      </c>
      <c r="I17" s="16">
        <f t="shared" ref="I17:I19" si="10">H17+F17</f>
        <v>15238.8</v>
      </c>
      <c r="J17" s="21">
        <f t="shared" ref="J17:J19" si="11">E17*1.31</f>
        <v>1965</v>
      </c>
      <c r="K17" s="21">
        <f t="shared" ref="K17:K19" si="12">J17*D17</f>
        <v>18038.7</v>
      </c>
      <c r="L17" s="21">
        <f t="shared" ref="L17:L19" si="13">G17*1.3</f>
        <v>208</v>
      </c>
      <c r="M17" s="21">
        <f t="shared" ref="M17:M19" si="14">L17*D17</f>
        <v>1909.44</v>
      </c>
      <c r="N17" s="21">
        <f t="shared" ref="N17:N19" si="15">M17+K17</f>
        <v>19948.14</v>
      </c>
    </row>
    <row r="18" spans="1:14" x14ac:dyDescent="0.25">
      <c r="A18" s="6">
        <v>13</v>
      </c>
      <c r="B18" s="5" t="s">
        <v>39</v>
      </c>
      <c r="C18" s="6" t="s">
        <v>12</v>
      </c>
      <c r="D18" s="7">
        <v>651</v>
      </c>
      <c r="E18" s="16">
        <v>250</v>
      </c>
      <c r="F18" s="16">
        <f t="shared" si="8"/>
        <v>162750</v>
      </c>
      <c r="G18" s="16">
        <v>130</v>
      </c>
      <c r="H18" s="16">
        <f t="shared" si="9"/>
        <v>84630</v>
      </c>
      <c r="I18" s="16">
        <f t="shared" si="10"/>
        <v>247380</v>
      </c>
      <c r="J18" s="21">
        <f t="shared" si="11"/>
        <v>327.5</v>
      </c>
      <c r="K18" s="21">
        <f t="shared" si="12"/>
        <v>213202.5</v>
      </c>
      <c r="L18" s="21">
        <f t="shared" si="13"/>
        <v>169</v>
      </c>
      <c r="M18" s="21">
        <f t="shared" si="14"/>
        <v>110019</v>
      </c>
      <c r="N18" s="21">
        <f t="shared" si="15"/>
        <v>323221.5</v>
      </c>
    </row>
    <row r="19" spans="1:14" x14ac:dyDescent="0.25">
      <c r="A19" s="3">
        <v>14</v>
      </c>
      <c r="B19" s="5" t="s">
        <v>40</v>
      </c>
      <c r="C19" s="6" t="s">
        <v>44</v>
      </c>
      <c r="D19" s="7">
        <v>65.100000000000009</v>
      </c>
      <c r="E19" s="16">
        <v>350</v>
      </c>
      <c r="F19" s="16">
        <f t="shared" si="8"/>
        <v>22785.000000000004</v>
      </c>
      <c r="G19" s="16">
        <v>1300</v>
      </c>
      <c r="H19" s="16">
        <f t="shared" si="9"/>
        <v>84630.000000000015</v>
      </c>
      <c r="I19" s="16">
        <f t="shared" si="10"/>
        <v>107415.00000000001</v>
      </c>
      <c r="J19" s="21">
        <f t="shared" si="11"/>
        <v>458.5</v>
      </c>
      <c r="K19" s="21">
        <f t="shared" si="12"/>
        <v>29848.350000000002</v>
      </c>
      <c r="L19" s="21">
        <f t="shared" si="13"/>
        <v>1690</v>
      </c>
      <c r="M19" s="21">
        <f t="shared" si="14"/>
        <v>110019.00000000001</v>
      </c>
      <c r="N19" s="21">
        <f t="shared" si="15"/>
        <v>139867.35</v>
      </c>
    </row>
    <row r="20" spans="1:14" x14ac:dyDescent="0.25">
      <c r="A20" s="6">
        <v>15</v>
      </c>
      <c r="B20" s="5" t="s">
        <v>39</v>
      </c>
      <c r="C20" s="6" t="s">
        <v>12</v>
      </c>
      <c r="D20" s="7">
        <v>651</v>
      </c>
      <c r="E20" s="16">
        <v>250</v>
      </c>
      <c r="F20" s="16">
        <f>E20*D20</f>
        <v>162750</v>
      </c>
      <c r="G20" s="16">
        <v>130</v>
      </c>
      <c r="H20" s="16">
        <f>G20*D20</f>
        <v>84630</v>
      </c>
      <c r="I20" s="16">
        <f>H20+F20</f>
        <v>247380</v>
      </c>
      <c r="J20" s="21">
        <f>E20*1.31</f>
        <v>327.5</v>
      </c>
      <c r="K20" s="21">
        <f>J20*D20</f>
        <v>213202.5</v>
      </c>
      <c r="L20" s="21">
        <f>G20*1.3</f>
        <v>169</v>
      </c>
      <c r="M20" s="21">
        <f>L20*D20</f>
        <v>110019</v>
      </c>
      <c r="N20" s="21">
        <f>M20+K20</f>
        <v>323221.5</v>
      </c>
    </row>
    <row r="21" spans="1:14" ht="30" x14ac:dyDescent="0.25">
      <c r="A21" s="3">
        <v>16</v>
      </c>
      <c r="B21" s="5" t="s">
        <v>41</v>
      </c>
      <c r="C21" s="6" t="s">
        <v>44</v>
      </c>
      <c r="D21" s="7">
        <v>227.85</v>
      </c>
      <c r="E21" s="17">
        <v>350</v>
      </c>
      <c r="F21" s="16">
        <f t="shared" ref="F21:F23" si="16">E21*D21</f>
        <v>79747.5</v>
      </c>
      <c r="G21" s="17">
        <v>1800</v>
      </c>
      <c r="H21" s="16">
        <f t="shared" ref="H21:H23" si="17">G21*D21</f>
        <v>410130</v>
      </c>
      <c r="I21" s="16">
        <f t="shared" ref="I21:I23" si="18">H21+F21</f>
        <v>489877.5</v>
      </c>
      <c r="J21" s="21">
        <f t="shared" ref="J21:J23" si="19">E21*1.31</f>
        <v>458.5</v>
      </c>
      <c r="K21" s="21">
        <f t="shared" ref="K21:K23" si="20">J21*D21</f>
        <v>104469.22499999999</v>
      </c>
      <c r="L21" s="21">
        <f t="shared" ref="L21:L23" si="21">G21*1.3</f>
        <v>2340</v>
      </c>
      <c r="M21" s="21">
        <f t="shared" ref="M21:M23" si="22">L21*D21</f>
        <v>533169</v>
      </c>
      <c r="N21" s="21">
        <f t="shared" ref="N21:N23" si="23">M21+K21</f>
        <v>637638.22499999998</v>
      </c>
    </row>
    <row r="22" spans="1:14" x14ac:dyDescent="0.25">
      <c r="A22" s="6">
        <v>17</v>
      </c>
      <c r="B22" s="5" t="s">
        <v>18</v>
      </c>
      <c r="C22" s="6" t="s">
        <v>22</v>
      </c>
      <c r="D22" s="7">
        <v>0.5</v>
      </c>
      <c r="E22" s="16">
        <v>45</v>
      </c>
      <c r="F22" s="16">
        <f t="shared" si="16"/>
        <v>22.5</v>
      </c>
      <c r="G22" s="16">
        <v>45</v>
      </c>
      <c r="H22" s="16">
        <f t="shared" si="17"/>
        <v>22.5</v>
      </c>
      <c r="I22" s="16">
        <f t="shared" si="18"/>
        <v>45</v>
      </c>
      <c r="J22" s="21">
        <f t="shared" si="19"/>
        <v>58.95</v>
      </c>
      <c r="K22" s="21">
        <f t="shared" si="20"/>
        <v>29.475000000000001</v>
      </c>
      <c r="L22" s="21">
        <f t="shared" si="21"/>
        <v>58.5</v>
      </c>
      <c r="M22" s="21">
        <f t="shared" si="22"/>
        <v>29.25</v>
      </c>
      <c r="N22" s="21">
        <f t="shared" si="23"/>
        <v>58.725000000000001</v>
      </c>
    </row>
    <row r="23" spans="1:14" ht="30" x14ac:dyDescent="0.25">
      <c r="A23" s="3">
        <v>18</v>
      </c>
      <c r="B23" s="5" t="s">
        <v>19</v>
      </c>
      <c r="C23" s="6" t="s">
        <v>12</v>
      </c>
      <c r="D23" s="7">
        <v>651</v>
      </c>
      <c r="E23" s="16">
        <v>700</v>
      </c>
      <c r="F23" s="16">
        <f t="shared" si="16"/>
        <v>455700</v>
      </c>
      <c r="G23" s="16">
        <v>700</v>
      </c>
      <c r="H23" s="16">
        <f t="shared" si="17"/>
        <v>455700</v>
      </c>
      <c r="I23" s="16">
        <f t="shared" si="18"/>
        <v>911400</v>
      </c>
      <c r="J23" s="21">
        <f t="shared" si="19"/>
        <v>917</v>
      </c>
      <c r="K23" s="21">
        <f t="shared" si="20"/>
        <v>596967</v>
      </c>
      <c r="L23" s="21">
        <f t="shared" si="21"/>
        <v>910</v>
      </c>
      <c r="M23" s="21">
        <f t="shared" si="22"/>
        <v>592410</v>
      </c>
      <c r="N23" s="21">
        <f t="shared" si="23"/>
        <v>1189377</v>
      </c>
    </row>
    <row r="24" spans="1:14" x14ac:dyDescent="0.25">
      <c r="A24" s="6">
        <v>19</v>
      </c>
      <c r="B24" s="5" t="s">
        <v>20</v>
      </c>
      <c r="C24" s="6" t="s">
        <v>22</v>
      </c>
      <c r="D24" s="7">
        <v>0.2</v>
      </c>
      <c r="E24" s="16">
        <v>45</v>
      </c>
      <c r="F24" s="16">
        <f t="shared" ref="F24:F25" si="24">E24*D24</f>
        <v>9</v>
      </c>
      <c r="G24" s="16">
        <v>45</v>
      </c>
      <c r="H24" s="16">
        <f t="shared" ref="H24:H25" si="25">G24*D24</f>
        <v>9</v>
      </c>
      <c r="I24" s="16">
        <f t="shared" ref="I24:I25" si="26">H24+F24</f>
        <v>18</v>
      </c>
      <c r="J24" s="21">
        <f t="shared" ref="J24:J25" si="27">E24*1.31</f>
        <v>58.95</v>
      </c>
      <c r="K24" s="21">
        <f t="shared" ref="K24:K25" si="28">J24*D24</f>
        <v>11.790000000000001</v>
      </c>
      <c r="L24" s="21">
        <f t="shared" ref="L24:L25" si="29">G24*1.3</f>
        <v>58.5</v>
      </c>
      <c r="M24" s="21">
        <f t="shared" ref="M24:M25" si="30">L24*D24</f>
        <v>11.700000000000001</v>
      </c>
      <c r="N24" s="21">
        <f t="shared" ref="N24:N25" si="31">M24+K24</f>
        <v>23.490000000000002</v>
      </c>
    </row>
    <row r="25" spans="1:14" ht="30" x14ac:dyDescent="0.25">
      <c r="A25" s="3">
        <v>20</v>
      </c>
      <c r="B25" s="5" t="s">
        <v>21</v>
      </c>
      <c r="C25" s="6" t="s">
        <v>12</v>
      </c>
      <c r="D25" s="7">
        <v>651</v>
      </c>
      <c r="E25" s="16">
        <v>700</v>
      </c>
      <c r="F25" s="16">
        <f t="shared" si="24"/>
        <v>455700</v>
      </c>
      <c r="G25" s="16">
        <v>700</v>
      </c>
      <c r="H25" s="16">
        <f t="shared" si="25"/>
        <v>455700</v>
      </c>
      <c r="I25" s="16">
        <f t="shared" si="26"/>
        <v>911400</v>
      </c>
      <c r="J25" s="21">
        <f t="shared" si="27"/>
        <v>917</v>
      </c>
      <c r="K25" s="21">
        <f t="shared" si="28"/>
        <v>596967</v>
      </c>
      <c r="L25" s="21">
        <f t="shared" si="29"/>
        <v>910</v>
      </c>
      <c r="M25" s="21">
        <f t="shared" si="30"/>
        <v>592410</v>
      </c>
      <c r="N25" s="21">
        <f t="shared" si="31"/>
        <v>1189377</v>
      </c>
    </row>
    <row r="26" spans="1:14" ht="15" customHeight="1" x14ac:dyDescent="0.25">
      <c r="A26" s="6">
        <v>21</v>
      </c>
      <c r="B26" s="4" t="s">
        <v>42</v>
      </c>
      <c r="C26" s="4"/>
      <c r="D26" s="4"/>
      <c r="E26" s="15"/>
      <c r="F26" s="15">
        <f>SUM(F27:F27)</f>
        <v>84000</v>
      </c>
      <c r="G26" s="15"/>
      <c r="H26" s="15">
        <f>SUM(H27:H27)</f>
        <v>240000</v>
      </c>
      <c r="I26" s="15">
        <f>SUM(I27:I27)</f>
        <v>324000</v>
      </c>
      <c r="J26" s="20"/>
      <c r="K26" s="20">
        <f>SUM(K27:K27)</f>
        <v>110040</v>
      </c>
      <c r="L26" s="20"/>
      <c r="M26" s="20">
        <f>SUM(M27:M27)</f>
        <v>312000</v>
      </c>
      <c r="N26" s="20">
        <f>SUM(N27:N27)</f>
        <v>422040</v>
      </c>
    </row>
    <row r="27" spans="1:14" x14ac:dyDescent="0.25">
      <c r="A27" s="3">
        <v>22</v>
      </c>
      <c r="B27" s="5" t="s">
        <v>48</v>
      </c>
      <c r="C27" s="6" t="s">
        <v>13</v>
      </c>
      <c r="D27" s="7">
        <v>12</v>
      </c>
      <c r="E27" s="16">
        <v>7000</v>
      </c>
      <c r="F27" s="16">
        <f>E27*D27</f>
        <v>84000</v>
      </c>
      <c r="G27" s="16">
        <v>20000</v>
      </c>
      <c r="H27" s="16">
        <f>G27*D27</f>
        <v>240000</v>
      </c>
      <c r="I27" s="16">
        <f>H27+F27</f>
        <v>324000</v>
      </c>
      <c r="J27" s="21">
        <f>E27*1.31</f>
        <v>9170</v>
      </c>
      <c r="K27" s="21">
        <f>J27*D27</f>
        <v>110040</v>
      </c>
      <c r="L27" s="21">
        <f>G27*1.3</f>
        <v>26000</v>
      </c>
      <c r="M27" s="21">
        <f>L27*D27</f>
        <v>312000</v>
      </c>
      <c r="N27" s="21">
        <f>M27+K27</f>
        <v>422040</v>
      </c>
    </row>
    <row r="28" spans="1:14" x14ac:dyDescent="0.25">
      <c r="A28" s="6">
        <v>23</v>
      </c>
      <c r="B28" s="5" t="s">
        <v>49</v>
      </c>
      <c r="C28" s="6" t="s">
        <v>13</v>
      </c>
      <c r="D28" s="7">
        <v>2</v>
      </c>
      <c r="E28" s="16">
        <v>7000</v>
      </c>
      <c r="F28" s="16">
        <f>E28*D28</f>
        <v>14000</v>
      </c>
      <c r="G28" s="16">
        <v>20000</v>
      </c>
      <c r="H28" s="16">
        <f>G28*D28</f>
        <v>40000</v>
      </c>
      <c r="I28" s="16">
        <f>H28+F28</f>
        <v>54000</v>
      </c>
      <c r="J28" s="21">
        <f>E28*1.31</f>
        <v>9170</v>
      </c>
      <c r="K28" s="21">
        <f>J28*D28</f>
        <v>18340</v>
      </c>
      <c r="L28" s="21">
        <f>G28*1.3</f>
        <v>26000</v>
      </c>
      <c r="M28" s="21">
        <f>L28*D28</f>
        <v>52000</v>
      </c>
      <c r="N28" s="21">
        <f>M28+K28</f>
        <v>70340</v>
      </c>
    </row>
    <row r="29" spans="1:14" ht="15" customHeight="1" x14ac:dyDescent="0.25">
      <c r="A29" s="3">
        <v>24</v>
      </c>
      <c r="B29" s="4" t="s">
        <v>43</v>
      </c>
      <c r="C29" s="4"/>
      <c r="D29" s="4"/>
      <c r="E29" s="15"/>
      <c r="F29" s="15">
        <f>SUM(F30)</f>
        <v>1410000</v>
      </c>
      <c r="G29" s="15"/>
      <c r="H29" s="15">
        <f>SUM(H30)</f>
        <v>0</v>
      </c>
      <c r="I29" s="15">
        <f>SUM(I30)</f>
        <v>1410000</v>
      </c>
      <c r="J29" s="20"/>
      <c r="K29" s="20">
        <f>SUM(K30)</f>
        <v>1847100</v>
      </c>
      <c r="L29" s="20"/>
      <c r="M29" s="20">
        <f>SUM(M30)</f>
        <v>0</v>
      </c>
      <c r="N29" s="20">
        <f>SUM(N30)</f>
        <v>1847100</v>
      </c>
    </row>
    <row r="30" spans="1:14" x14ac:dyDescent="0.25">
      <c r="A30" s="6">
        <v>25</v>
      </c>
      <c r="B30" s="5" t="s">
        <v>50</v>
      </c>
      <c r="C30" s="6" t="s">
        <v>11</v>
      </c>
      <c r="D30" s="7">
        <v>470</v>
      </c>
      <c r="E30" s="16">
        <v>3000</v>
      </c>
      <c r="F30" s="16">
        <f>E30*D30</f>
        <v>1410000</v>
      </c>
      <c r="G30" s="16">
        <v>0</v>
      </c>
      <c r="H30" s="16">
        <f>G30*D30</f>
        <v>0</v>
      </c>
      <c r="I30" s="16">
        <f>H30+F30</f>
        <v>1410000</v>
      </c>
      <c r="J30" s="21">
        <f>E30*1.31</f>
        <v>3930</v>
      </c>
      <c r="K30" s="21">
        <f>J30*D30</f>
        <v>1847100</v>
      </c>
      <c r="L30" s="21">
        <f>G30*1.3</f>
        <v>0</v>
      </c>
      <c r="M30" s="21">
        <f>L30*D30</f>
        <v>0</v>
      </c>
      <c r="N30" s="21">
        <f>M30+K30</f>
        <v>1847100</v>
      </c>
    </row>
    <row r="31" spans="1:14" x14ac:dyDescent="0.25">
      <c r="A31" s="3">
        <v>26</v>
      </c>
      <c r="B31" s="9" t="s">
        <v>14</v>
      </c>
      <c r="C31" s="10"/>
      <c r="D31" s="11"/>
      <c r="E31" s="15"/>
      <c r="F31" s="15">
        <f>F29+F26+F15+F6+F10</f>
        <v>12845403.5</v>
      </c>
      <c r="G31" s="15"/>
      <c r="H31" s="15">
        <f>H29+H26+H15+H6+H10</f>
        <v>8703700.3000000007</v>
      </c>
      <c r="I31" s="15">
        <f>I29+I26+I15+I6+I10</f>
        <v>21549103.800000001</v>
      </c>
      <c r="J31" s="20"/>
      <c r="K31" s="20">
        <f>K29+K26+K15+K6+K10</f>
        <v>16827478.585000001</v>
      </c>
      <c r="L31" s="20"/>
      <c r="M31" s="20">
        <f>M29+M26+M15+M6+M10</f>
        <v>11314810.390000001</v>
      </c>
      <c r="N31" s="20">
        <f>N29+N26+N15+N6+N10</f>
        <v>28142288.975000001</v>
      </c>
    </row>
    <row r="32" spans="1:14" ht="37.9" customHeight="1" x14ac:dyDescent="0.25">
      <c r="M32" s="27" t="s">
        <v>52</v>
      </c>
      <c r="N32" s="28">
        <v>14721592.640000001</v>
      </c>
    </row>
    <row r="33" spans="13:13" x14ac:dyDescent="0.25">
      <c r="M33" s="12">
        <f>N31-I31</f>
        <v>6593185.1750000007</v>
      </c>
    </row>
  </sheetData>
  <mergeCells count="12">
    <mergeCell ref="J3:K3"/>
    <mergeCell ref="L3:M3"/>
    <mergeCell ref="N3:N4"/>
    <mergeCell ref="A1:C1"/>
    <mergeCell ref="A2:I2"/>
    <mergeCell ref="A3:A4"/>
    <mergeCell ref="B3:B4"/>
    <mergeCell ref="C3:C4"/>
    <mergeCell ref="D3:D4"/>
    <mergeCell ref="E3:F3"/>
    <mergeCell ref="G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2024-08-07T17:20:42Z</dcterms:created>
  <dcterms:modified xsi:type="dcterms:W3CDTF">2024-09-10T13:26:53Z</dcterms:modified>
</cp:coreProperties>
</file>