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"/>
    </mc:Choice>
  </mc:AlternateContent>
  <xr:revisionPtr revIDLastSave="0" documentId="13_ncr:1_{2A913861-F1AC-4B3A-B214-64B7ADD9C9BF}" xr6:coauthVersionLast="47" xr6:coauthVersionMax="47" xr10:uidLastSave="{00000000-0000-0000-0000-000000000000}"/>
  <bookViews>
    <workbookView xWindow="28680" yWindow="1290" windowWidth="29040" windowHeight="15720" xr2:uid="{B4CEFA3C-A41D-435C-B61D-5586D3C020E6}"/>
  </bookViews>
  <sheets>
    <sheet name="все КС3 " sheetId="5" r:id="rId1"/>
    <sheet name="реестр сср1" sheetId="1" r:id="rId2"/>
    <sheet name="реестр сср2" sheetId="2" r:id="rId3"/>
    <sheet name="КС3 послеосадочный" sheetId="3" state="hidden" r:id="rId4"/>
    <sheet name="КС3 провал +ПЖ" sheetId="4" state="hidden" r:id="rId5"/>
    <sheet name="реестр доп.работы" sheetId="7" r:id="rId6"/>
    <sheet name="Лист6" sheetId="6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5" hidden="1">'реестр доп.работы'!$A$2:$M$2</definedName>
    <definedName name="_xlnm._FilterDatabase" localSheetId="1" hidden="1">'реестр сср1'!$A$2:$M$16</definedName>
    <definedName name="Excel_BuiltIn__FilterDatabase_4" localSheetId="5">#REF!</definedName>
    <definedName name="Excel_BuiltIn__FilterDatabase_4" localSheetId="1">#REF!</definedName>
    <definedName name="Excel_BuiltIn__FilterDatabase_4">#REF!</definedName>
    <definedName name="Excel_BuiltIn_Print_Area" localSheetId="5">#REF!</definedName>
    <definedName name="Excel_BuiltIn_Print_Area" localSheetId="1">#REF!</definedName>
    <definedName name="Excel_BuiltIn_Print_Area">#REF!</definedName>
    <definedName name="Excel_BuiltIn_Print_Area_1" localSheetId="5">#REF!</definedName>
    <definedName name="Excel_BuiltIn_Print_Area_1" localSheetId="1">#REF!</definedName>
    <definedName name="Excel_BuiltIn_Print_Area_1">#REF!</definedName>
    <definedName name="Excel_BuiltIn_Print_Area_13" localSheetId="5">#REF!</definedName>
    <definedName name="Excel_BuiltIn_Print_Area_13" localSheetId="1">#REF!</definedName>
    <definedName name="Excel_BuiltIn_Print_Area_13">#REF!</definedName>
    <definedName name="Excel_BuiltIn_Print_Area_2" localSheetId="5">#REF!</definedName>
    <definedName name="Excel_BuiltIn_Print_Area_2" localSheetId="1">#REF!</definedName>
    <definedName name="Excel_BuiltIn_Print_Area_2">#REF!</definedName>
    <definedName name="Excel_BuiltIn_Print_Area_3" localSheetId="5">#REF!</definedName>
    <definedName name="Excel_BuiltIn_Print_Area_3" localSheetId="1">#REF!</definedName>
    <definedName name="Excel_BuiltIn_Print_Area_3">#REF!</definedName>
    <definedName name="Excel_BuiltIn_Print_Area_4" localSheetId="5">#REF!</definedName>
    <definedName name="Excel_BuiltIn_Print_Area_4" localSheetId="1">#REF!</definedName>
    <definedName name="Excel_BuiltIn_Print_Area_4">#REF!</definedName>
    <definedName name="Excel_BuiltIn_Print_Area_5" localSheetId="5">#REF!</definedName>
    <definedName name="Excel_BuiltIn_Print_Area_5" localSheetId="1">#REF!</definedName>
    <definedName name="Excel_BuiltIn_Print_Area_5">#REF!</definedName>
    <definedName name="Excel_BuiltIn_Print_Area_6" localSheetId="5">#REF!</definedName>
    <definedName name="Excel_BuiltIn_Print_Area_6" localSheetId="1">#REF!</definedName>
    <definedName name="Excel_BuiltIn_Print_Area_6">#REF!</definedName>
    <definedName name="Excel_BuiltIn_Print_Area_7" localSheetId="5">#REF!</definedName>
    <definedName name="Excel_BuiltIn_Print_Area_7" localSheetId="1">#REF!</definedName>
    <definedName name="Excel_BuiltIn_Print_Area_7">#REF!</definedName>
    <definedName name="Excel_BuiltIn_Print_Area_8" localSheetId="5">#REF!</definedName>
    <definedName name="Excel_BuiltIn_Print_Area_8" localSheetId="1">#REF!</definedName>
    <definedName name="Excel_BuiltIn_Print_Area_8">#REF!</definedName>
    <definedName name="Excel_BuiltIn_Print_Titles" localSheetId="5">#REF!</definedName>
    <definedName name="Excel_BuiltIn_Print_Titles" localSheetId="1">#REF!</definedName>
    <definedName name="Excel_BuiltIn_Print_Titles">#REF!</definedName>
    <definedName name="Fuck" localSheetId="5">#REF!</definedName>
    <definedName name="Fuck" localSheetId="1">#REF!</definedName>
    <definedName name="Fuck">#REF!</definedName>
    <definedName name="k">'[1]Текущие показатели'!$A$2</definedName>
    <definedName name="VES" localSheetId="5">#REF!</definedName>
    <definedName name="VES" localSheetId="1">#REF!</definedName>
    <definedName name="VES">#REF!</definedName>
    <definedName name="Z_32BE0561_3E43_11D1_AA21_0080C83F6713_.wvu.FilterData" localSheetId="5" hidden="1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5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5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5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5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5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5">#REF!</definedName>
    <definedName name="_xlnm.Database" localSheetId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5">#REF!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5">[5]Кабель!#REF!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5">#REF!</definedName>
    <definedName name="Доставка_Алюр" localSheetId="1">#REF!</definedName>
    <definedName name="Доставка_Алюр">#REF!</definedName>
    <definedName name="доставка_андромеда" localSheetId="5">#REF!</definedName>
    <definedName name="доставка_андромеда" localSheetId="1">#REF!</definedName>
    <definedName name="доставка_андромеда">#REF!</definedName>
    <definedName name="доставка_ВИМкабель" localSheetId="5">#REF!</definedName>
    <definedName name="доставка_ВИМкабель" localSheetId="1">#REF!</definedName>
    <definedName name="доставка_ВИМкабель">#REF!</definedName>
    <definedName name="Доставка_Дилявер" localSheetId="5">#REF!</definedName>
    <definedName name="Доставка_Дилявер" localSheetId="1">#REF!</definedName>
    <definedName name="Доставка_Дилявер">#REF!</definedName>
    <definedName name="доставка_кавказ" localSheetId="5">#REF!</definedName>
    <definedName name="доставка_кавказ" localSheetId="1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5">#REF!</definedName>
    <definedName name="к1" localSheetId="1">#REF!</definedName>
    <definedName name="к1">#REF!</definedName>
    <definedName name="к2" localSheetId="5">#REF!</definedName>
    <definedName name="к2" localSheetId="1">#REF!</definedName>
    <definedName name="к2">#REF!</definedName>
    <definedName name="к3" localSheetId="5">#REF!</definedName>
    <definedName name="к3" localSheetId="1">#REF!</definedName>
    <definedName name="к3">#REF!</definedName>
    <definedName name="Код_1" localSheetId="5">[4]Смета!#REF!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5">#REF!</definedName>
    <definedName name="Конец" localSheetId="1">#REF!</definedName>
    <definedName name="Конец">#REF!</definedName>
    <definedName name="конкр150" localSheetId="5">'[2]исх дан'!#REF!</definedName>
    <definedName name="конкр150" localSheetId="1">'[2]исх дан'!#REF!</definedName>
    <definedName name="конкр150">'[2]исх дан'!#REF!</definedName>
    <definedName name="конкр230" localSheetId="5">'[2]исх дан'!#REF!</definedName>
    <definedName name="конкр230" localSheetId="1">'[2]исх дан'!#REF!</definedName>
    <definedName name="конкр230">'[2]исх дан'!#REF!</definedName>
    <definedName name="конкр240" localSheetId="5">'[2]исх дан'!#REF!</definedName>
    <definedName name="конкр240" localSheetId="1">'[2]исх дан'!#REF!</definedName>
    <definedName name="конкр240">'[2]исх дан'!#REF!</definedName>
    <definedName name="КОНТРОЛЬНИК" localSheetId="5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5">[4]Материалы!#REF!</definedName>
    <definedName name="Копилка_объем" localSheetId="1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5">#REF!</definedName>
    <definedName name="_xlnm.Criteria" localSheetId="1">#REF!</definedName>
    <definedName name="_xlnm.Criteria">#REF!</definedName>
    <definedName name="КУРС" localSheetId="5">'[2]исх дан'!#REF!</definedName>
    <definedName name="КУРС" localSheetId="1">'[2]исх дан'!#REF!</definedName>
    <definedName name="КУРС">'[2]исх дан'!#REF!</definedName>
    <definedName name="КУРС_2Й_ЛИСТ" localSheetId="5">'[2]исх дан'!#REF!</definedName>
    <definedName name="КУРС_2Й_ЛИСТ" localSheetId="1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5">#REF!</definedName>
    <definedName name="левон_опт" localSheetId="1">#REF!</definedName>
    <definedName name="левон_опт">#REF!</definedName>
    <definedName name="левон_розн" localSheetId="5">#REF!</definedName>
    <definedName name="левон_розн" localSheetId="1">#REF!</definedName>
    <definedName name="левон_розн">#REF!</definedName>
    <definedName name="лист1" localSheetId="5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5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5">#REF!,#REF!</definedName>
    <definedName name="лист10" localSheetId="1">#REF!,#REF!</definedName>
    <definedName name="лист10">#REF!,#REF!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5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5">#REF!,#REF!,#REF!,#REF!,#REF!,#REF!</definedName>
    <definedName name="лист3" localSheetId="1">#REF!,#REF!,#REF!,#REF!,#REF!,#REF!</definedName>
    <definedName name="лист3">#REF!,#REF!,#REF!,#REF!,#REF!,#REF!</definedName>
    <definedName name="лист3_txt" localSheetId="5">#REF!,#REF!,#REF!,#REF!</definedName>
    <definedName name="лист3_txt" localSheetId="1">#REF!,#REF!,#REF!,#REF!</definedName>
    <definedName name="лист3_txt">#REF!,#REF!,#REF!,#REF!</definedName>
    <definedName name="лист4" localSheetId="5">#REF!,#REF!,#REF!,#REF!,#REF!,#REF!</definedName>
    <definedName name="лист4" localSheetId="1">#REF!,#REF!,#REF!,#REF!,#REF!,#REF!</definedName>
    <definedName name="лист4">#REF!,#REF!,#REF!,#REF!,#REF!,#REF!</definedName>
    <definedName name="лист4_txt" localSheetId="5">#REF!,#REF!,#REF!,#REF!</definedName>
    <definedName name="лист4_txt" localSheetId="1">#REF!,#REF!,#REF!,#REF!</definedName>
    <definedName name="лист4_txt">#REF!,#REF!,#REF!,#REF!</definedName>
    <definedName name="лист8" localSheetId="5">#REF!,#REF!</definedName>
    <definedName name="лист8" localSheetId="1">#REF!,#REF!</definedName>
    <definedName name="лист8">#REF!,#REF!</definedName>
    <definedName name="ЛУКИ" localSheetId="5">#REF!</definedName>
    <definedName name="ЛУКИ" localSheetId="1">#REF!</definedName>
    <definedName name="ЛУКИ">#REF!</definedName>
    <definedName name="ЛУКИ_МЕДЬ" localSheetId="5">'[2]исх дан'!#REF!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5">[5]Кабель!#REF!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5">#REF!</definedName>
    <definedName name="нац_након" localSheetId="1">#REF!</definedName>
    <definedName name="нац_након">#REF!</definedName>
    <definedName name="НАЦ_НЕГОРЮЧ" localSheetId="5">#REF!</definedName>
    <definedName name="НАЦ_НЕГОРЮЧ" localSheetId="1">#REF!</definedName>
    <definedName name="НАЦ_НЕГОРЮЧ">#REF!</definedName>
    <definedName name="НАЦ_ОПТ" localSheetId="5">'[2]исх дан'!#REF!</definedName>
    <definedName name="НАЦ_ОПТ" localSheetId="1">'[2]исх дан'!#REF!</definedName>
    <definedName name="НАЦ_ОПТ">'[2]исх дан'!#REF!</definedName>
    <definedName name="НАЦ_ОПТ_КОЛЬЧ" localSheetId="5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5">#REF!</definedName>
    <definedName name="НАЦ_ТУРЦ_ОПТ" localSheetId="1">#REF!</definedName>
    <definedName name="НАЦ_ТУРЦ_ОПТ">#REF!</definedName>
    <definedName name="НАЦ_ТУРЦ_РОЗН" localSheetId="5">#REF!</definedName>
    <definedName name="НАЦ_ТУРЦ_РОЗН" localSheetId="1">#REF!</definedName>
    <definedName name="НАЦ_ТУРЦ_РОЗН">#REF!</definedName>
    <definedName name="НАЦЕНКА" localSheetId="5">'[2]исх дан'!#REF!</definedName>
    <definedName name="НАЦЕНКА" localSheetId="1">'[2]исх дан'!#REF!</definedName>
    <definedName name="НАЦЕНКА">'[2]исх дан'!#REF!</definedName>
    <definedName name="НАЦЕНКА_150" localSheetId="5">'[2]исх дан'!#REF!</definedName>
    <definedName name="НАЦЕНКА_150" localSheetId="1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'все КС3 '!#REF!</definedName>
    <definedName name="_xlnm.Print_Area" localSheetId="3">'КС3 послеосадочный'!$A$1:$H$99</definedName>
    <definedName name="_xlnm.Print_Area" localSheetId="4">'КС3 провал +ПЖ'!$A$1:$H$99</definedName>
    <definedName name="_xlnm.Print_Area" localSheetId="5">'реестр доп.работы'!$A$1:$J$16</definedName>
    <definedName name="_xlnm.Print_Area" localSheetId="1">'реестр сср1'!$A$1:$J$23</definedName>
    <definedName name="_xlnm.Print_Area" localSheetId="2">'реестр сср2'!$A$1:$M$48</definedName>
    <definedName name="ООС" localSheetId="5">#REF!,#REF!</definedName>
    <definedName name="ООС" localSheetId="1">#REF!,#REF!</definedName>
    <definedName name="ООС">#REF!,#REF!</definedName>
    <definedName name="от_БИРЖЕВОГО" localSheetId="5">'[2]исх дан'!#REF!</definedName>
    <definedName name="от_БИРЖЕВОГО" localSheetId="1">'[2]исх дан'!#REF!</definedName>
    <definedName name="от_БИРЖЕВОГО">'[2]исх дан'!#REF!</definedName>
    <definedName name="ПВ" localSheetId="5">'[2]исх дан'!#REF!</definedName>
    <definedName name="ПВ" localSheetId="1">'[2]исх дан'!#REF!</definedName>
    <definedName name="ПВ">'[2]исх дан'!#REF!</definedName>
    <definedName name="ПВС_ОПТ" localSheetId="5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5">#REF!,#REF!,#REF!,#REF!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5">#REF!</definedName>
    <definedName name="Расход_меди_кг_км_с_отходами" localSheetId="1">#REF!</definedName>
    <definedName name="Расход_меди_кг_км_с_отходами">#REF!</definedName>
    <definedName name="рома1" localSheetId="5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5">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5">#REF!,#REF!</definedName>
    <definedName name="текст10" localSheetId="1">#REF!,#REF!</definedName>
    <definedName name="текст10">#REF!,#REF!</definedName>
    <definedName name="текст11" localSheetId="5">#REF!,#REF!</definedName>
    <definedName name="текст11" localSheetId="1">#REF!,#REF!</definedName>
    <definedName name="текст11">#REF!,#REF!</definedName>
    <definedName name="текст12" localSheetId="5">#REF!,#REF!</definedName>
    <definedName name="текст12" localSheetId="1">#REF!,#REF!</definedName>
    <definedName name="текст12">#REF!,#REF!</definedName>
    <definedName name="текст2" localSheetId="5">[5]Кабель!$A$137:$A$419,#REF!</definedName>
    <definedName name="текст2" localSheetId="1">[5]Кабель!$A$137:$A$419,#REF!</definedName>
    <definedName name="текст2">[5]Кабель!$A$137:$A$419,#REF!</definedName>
    <definedName name="текст3" localSheetId="5">#REF!,#REF!</definedName>
    <definedName name="текст3" localSheetId="1">#REF!,#REF!</definedName>
    <definedName name="текст3">#REF!,#REF!</definedName>
    <definedName name="текст4" localSheetId="5">[7]Электрика!#REF!,[7]Электрика!#REF!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5">[7]Электрика!$A$32:$B$129,[7]Электрика!#REF!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5">#REF!,#REF!</definedName>
    <definedName name="текст7" localSheetId="1">#REF!,#REF!</definedName>
    <definedName name="текст7">#REF!,#REF!</definedName>
    <definedName name="текст8" localSheetId="5">#REF!,#REF!</definedName>
    <definedName name="текст8" localSheetId="1">#REF!,#REF!</definedName>
    <definedName name="текст8">#REF!,#REF!</definedName>
    <definedName name="текст9" localSheetId="5">#REF!,#REF!</definedName>
    <definedName name="текст9" localSheetId="1">#REF!,#REF!</definedName>
    <definedName name="текст9">#REF!,#REF!</definedName>
    <definedName name="Титул00" localSheetId="5">#REF!</definedName>
    <definedName name="Титул00" localSheetId="1">#REF!</definedName>
    <definedName name="Титул00">#REF!</definedName>
    <definedName name="Титул01" localSheetId="5">#REF!,#REF!</definedName>
    <definedName name="Титул01" localSheetId="1">#REF!,#REF!</definedName>
    <definedName name="Титул01">#REF!,#REF!</definedName>
    <definedName name="Титул02" localSheetId="5">#REF!,#REF!</definedName>
    <definedName name="Титул02" localSheetId="1">#REF!,#REF!</definedName>
    <definedName name="Титул02">#REF!,#REF!</definedName>
    <definedName name="Титул03" localSheetId="5">#REF!,#REF!</definedName>
    <definedName name="Титул03" localSheetId="1">#REF!,#REF!</definedName>
    <definedName name="Титул03">#REF!,#REF!</definedName>
    <definedName name="Титул04" localSheetId="5">#REF!,#REF!</definedName>
    <definedName name="Титул04" localSheetId="1">#REF!,#REF!</definedName>
    <definedName name="Титул04">#REF!,#REF!</definedName>
    <definedName name="Титул05" localSheetId="5">#REF!,#REF!</definedName>
    <definedName name="Титул05" localSheetId="1">#REF!,#REF!</definedName>
    <definedName name="Титул05">#REF!,#REF!</definedName>
    <definedName name="Титул06" localSheetId="5">#REF!</definedName>
    <definedName name="Титул06" localSheetId="1">#REF!</definedName>
    <definedName name="Титул06">#REF!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5" l="1"/>
  <c r="I6" i="7"/>
  <c r="I7" i="7"/>
  <c r="I8" i="7" l="1"/>
  <c r="G7" i="7"/>
  <c r="G6" i="7"/>
  <c r="J6" i="7" l="1"/>
  <c r="S6" i="7" s="1"/>
  <c r="J7" i="7"/>
  <c r="S7" i="7" s="1"/>
  <c r="H5" i="7" l="1"/>
  <c r="G5" i="7"/>
  <c r="F5" i="7"/>
  <c r="F8" i="7" s="1"/>
  <c r="E5" i="7"/>
  <c r="E8" i="7" s="1"/>
  <c r="D5" i="7"/>
  <c r="D8" i="7" s="1"/>
  <c r="G4" i="7"/>
  <c r="J4" i="7" s="1"/>
  <c r="G3" i="7"/>
  <c r="D32" i="6"/>
  <c r="J5" i="7" l="1"/>
  <c r="H8" i="7"/>
  <c r="J3" i="7"/>
  <c r="G8" i="7"/>
  <c r="J8" i="7" l="1"/>
  <c r="E18" i="5" l="1"/>
  <c r="D18" i="5"/>
  <c r="E10" i="5"/>
  <c r="D10" i="5"/>
  <c r="H82" i="4" l="1"/>
  <c r="H83" i="4" s="1"/>
  <c r="H41" i="4"/>
  <c r="G41" i="4"/>
  <c r="F41" i="4"/>
  <c r="H40" i="4"/>
  <c r="G40" i="4"/>
  <c r="F40" i="4"/>
  <c r="H39" i="4"/>
  <c r="G39" i="4"/>
  <c r="F39" i="4"/>
  <c r="H38" i="4"/>
  <c r="G38" i="4"/>
  <c r="F38" i="4"/>
  <c r="H37" i="4"/>
  <c r="G37" i="4"/>
  <c r="F37" i="4"/>
  <c r="H36" i="4"/>
  <c r="G36" i="4" s="1"/>
  <c r="F36" i="4" s="1"/>
  <c r="J35" i="4"/>
  <c r="I35" i="4"/>
  <c r="K35" i="4" s="1"/>
  <c r="F26" i="4"/>
  <c r="H35" i="4" l="1"/>
  <c r="G35" i="4"/>
  <c r="F35" i="4" s="1"/>
  <c r="L35" i="4"/>
  <c r="H42" i="4"/>
  <c r="H43" i="4" l="1"/>
  <c r="H44" i="4" s="1"/>
  <c r="F26" i="3" l="1"/>
  <c r="G36" i="3"/>
  <c r="F36" i="3" s="1"/>
  <c r="H37" i="3"/>
  <c r="H35" i="3" s="1"/>
  <c r="H42" i="3" s="1"/>
  <c r="H38" i="3"/>
  <c r="G38" i="3" s="1"/>
  <c r="F38" i="3" s="1"/>
  <c r="H39" i="3"/>
  <c r="G39" i="3" s="1"/>
  <c r="F39" i="3" s="1"/>
  <c r="H40" i="3"/>
  <c r="G40" i="3" s="1"/>
  <c r="F40" i="3" s="1"/>
  <c r="H41" i="3"/>
  <c r="G41" i="3" s="1"/>
  <c r="F41" i="3" s="1"/>
  <c r="H82" i="3"/>
  <c r="H83" i="3"/>
  <c r="M47" i="2"/>
  <c r="J47" i="2"/>
  <c r="M44" i="2"/>
  <c r="H44" i="2"/>
  <c r="J44" i="2" s="1"/>
  <c r="G44" i="2"/>
  <c r="F44" i="2"/>
  <c r="E44" i="2"/>
  <c r="D44" i="2"/>
  <c r="H42" i="2"/>
  <c r="G42" i="2"/>
  <c r="F42" i="2"/>
  <c r="E42" i="2"/>
  <c r="D42" i="2"/>
  <c r="M40" i="2"/>
  <c r="J40" i="2"/>
  <c r="M39" i="2"/>
  <c r="J39" i="2"/>
  <c r="M38" i="2"/>
  <c r="J38" i="2"/>
  <c r="M37" i="2"/>
  <c r="J37" i="2"/>
  <c r="M36" i="2"/>
  <c r="J36" i="2"/>
  <c r="M35" i="2"/>
  <c r="J35" i="2"/>
  <c r="M34" i="2"/>
  <c r="J34" i="2"/>
  <c r="M33" i="2"/>
  <c r="J33" i="2"/>
  <c r="M32" i="2"/>
  <c r="J32" i="2"/>
  <c r="M31" i="2"/>
  <c r="J31" i="2"/>
  <c r="M30" i="2"/>
  <c r="J30" i="2"/>
  <c r="M29" i="2"/>
  <c r="J29" i="2"/>
  <c r="M28" i="2"/>
  <c r="J28" i="2"/>
  <c r="M27" i="2"/>
  <c r="J27" i="2"/>
  <c r="M26" i="2"/>
  <c r="J26" i="2"/>
  <c r="K25" i="2"/>
  <c r="K42" i="2" s="1"/>
  <c r="J25" i="2"/>
  <c r="M24" i="2"/>
  <c r="J24" i="2"/>
  <c r="M23" i="2"/>
  <c r="J23" i="2"/>
  <c r="M22" i="2"/>
  <c r="J22" i="2"/>
  <c r="M21" i="2"/>
  <c r="J21" i="2"/>
  <c r="M20" i="2"/>
  <c r="J20" i="2"/>
  <c r="M19" i="2"/>
  <c r="J19" i="2"/>
  <c r="M18" i="2"/>
  <c r="J18" i="2"/>
  <c r="M17" i="2"/>
  <c r="J17" i="2"/>
  <c r="M16" i="2"/>
  <c r="J16" i="2"/>
  <c r="M15" i="2"/>
  <c r="J15" i="2"/>
  <c r="M14" i="2"/>
  <c r="J14" i="2"/>
  <c r="M13" i="2"/>
  <c r="J13" i="2"/>
  <c r="M12" i="2"/>
  <c r="J12" i="2"/>
  <c r="F23" i="1"/>
  <c r="E23" i="1"/>
  <c r="D23" i="1"/>
  <c r="G21" i="1"/>
  <c r="J21" i="1" s="1"/>
  <c r="G20" i="1"/>
  <c r="J20" i="1" s="1"/>
  <c r="H18" i="1"/>
  <c r="H23" i="1" s="1"/>
  <c r="G18" i="1"/>
  <c r="F18" i="1"/>
  <c r="E18" i="1"/>
  <c r="D18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18" i="1" l="1"/>
  <c r="J23" i="1" s="1"/>
  <c r="G23" i="1"/>
  <c r="J42" i="2"/>
  <c r="M25" i="2"/>
  <c r="M42" i="2" s="1"/>
  <c r="H43" i="3"/>
  <c r="H44" i="3"/>
  <c r="G37" i="3"/>
  <c r="F37" i="3" l="1"/>
  <c r="G35" i="3"/>
  <c r="F35" i="3" s="1"/>
</calcChain>
</file>

<file path=xl/sharedStrings.xml><?xml version="1.0" encoding="utf-8"?>
<sst xmlns="http://schemas.openxmlformats.org/spreadsheetml/2006/main" count="494" uniqueCount="293">
  <si>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</si>
  <si>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</si>
  <si>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</si>
  <si>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</si>
  <si>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</si>
  <si>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</si>
  <si>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</si>
  <si>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</si>
  <si>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</si>
  <si>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</si>
  <si>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</si>
  <si>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</si>
  <si>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</si>
  <si>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</si>
  <si>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02-01-01</t>
  </si>
  <si>
    <t>Верхнее строение пути</t>
  </si>
  <si>
    <t>07-01-01</t>
  </si>
  <si>
    <t>Генеральный план. Трансбордер. ГП1</t>
  </si>
  <si>
    <t xml:space="preserve">02-03-01 </t>
  </si>
  <si>
    <t>Архитектурно-строительные решения. Часть 1.АС1</t>
  </si>
  <si>
    <t xml:space="preserve"> 01-01-03</t>
  </si>
  <si>
    <t>Демонтаж сетей и систем  инженерного обеспечения.</t>
  </si>
  <si>
    <t>02-03-02</t>
  </si>
  <si>
    <t>Трансбордер. Архитектурно-строительные решения. Часть 2. АС2 .</t>
  </si>
  <si>
    <t>06-02-02</t>
  </si>
  <si>
    <t>Переустройство ливневой канализации.НВК5.</t>
  </si>
  <si>
    <t>07-01-02</t>
  </si>
  <si>
    <t>Генеральный план 131-23 ГП2</t>
  </si>
  <si>
    <t>02-02-01</t>
  </si>
  <si>
    <t>Восстановительные работы цеха №121/18. АС 3.</t>
  </si>
  <si>
    <t>06-02-03</t>
  </si>
  <si>
    <t>Трубопровод ливневых сточных вод от трансбордера. НВК1</t>
  </si>
  <si>
    <t>06-02-01</t>
  </si>
  <si>
    <t>Переустройство хозяйственно-бытовой канализации.НВК4</t>
  </si>
  <si>
    <t>06-03-01</t>
  </si>
  <si>
    <t>Теплоснабжение. Переустройство трубопровода.ТС1</t>
  </si>
  <si>
    <t>06-03-02</t>
  </si>
  <si>
    <t>Архитектурно-строительные решения. Эстакада для ТС1. АС 4</t>
  </si>
  <si>
    <t>ИТОГО</t>
  </si>
  <si>
    <t>1</t>
  </si>
  <si>
    <t>Демонтаж жб конструкций мазутопровода АО "МВМ"</t>
  </si>
  <si>
    <t>2</t>
  </si>
  <si>
    <t>Перекладка теплотрассы в районе здания УГТ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</si>
  <si>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</si>
  <si>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</si>
  <si>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</si>
  <si>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</si>
  <si>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</si>
  <si>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</si>
  <si>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</si>
  <si>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</si>
  <si>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2023г, ДС№11 от 01.08.2024г.)</t>
  </si>
  <si>
    <t>кс3 №6 от 20.08.2024г.</t>
  </si>
  <si>
    <t>остаток</t>
  </si>
  <si>
    <t>02-01-01 изм.1</t>
  </si>
  <si>
    <t>02-03-01 изм.1</t>
  </si>
  <si>
    <t>02-03-02 изм.1</t>
  </si>
  <si>
    <t xml:space="preserve">04-01-01 изм.1 </t>
  </si>
  <si>
    <t>Электроснабжение. ЭС 1.</t>
  </si>
  <si>
    <t>04-01-02 изм.1</t>
  </si>
  <si>
    <t>Переустройство кабельных линий.ЭС2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</si>
  <si>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</si>
  <si>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</si>
  <si>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</si>
  <si>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</si>
  <si>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</si>
  <si>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06-02-02 изм.1</t>
  </si>
  <si>
    <t>06-03-01 изм.1</t>
  </si>
  <si>
    <t>Теплоснабжение.ТС1. Переустройство трубопровода</t>
  </si>
  <si>
    <t>06-03-02 изм.1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</si>
  <si>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</si>
  <si>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</si>
  <si>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</si>
  <si>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</si>
  <si>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</si>
  <si>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</si>
  <si>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 xml:space="preserve"> 07-01-01 изм.1</t>
  </si>
  <si>
    <t>07-01-02 изм.1</t>
  </si>
  <si>
    <t>09-01-01</t>
  </si>
  <si>
    <t>Пусконаладочные работы. Электроснабжение. ЭС 1.</t>
  </si>
  <si>
    <t xml:space="preserve">09-01-02 </t>
  </si>
  <si>
    <t>Пусконаладочные работы при переустройстве кабельных линий.ЭС2</t>
  </si>
  <si>
    <t>01-01-01 доп.1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</si>
  <si>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</si>
  <si>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</si>
  <si>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</si>
  <si>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</si>
  <si>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</si>
  <si>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</si>
  <si>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</si>
  <si>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</si>
  <si>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доп.1</t>
  </si>
  <si>
    <t>Смещение закладных М1 на фундаментах ФМ-2. АС1</t>
  </si>
  <si>
    <t>02-03-01 доп.2</t>
  </si>
  <si>
    <t>Трансбордер. Контактная сеть.</t>
  </si>
  <si>
    <t>02-03-01 доп.3</t>
  </si>
  <si>
    <t>Устройство ограждения.АС1</t>
  </si>
  <si>
    <t>05-01-01 доп.1</t>
  </si>
  <si>
    <t>Переустройство кабельной канализации связи. СС</t>
  </si>
  <si>
    <t>Переустройство ливневой канализации. НВК5.</t>
  </si>
  <si>
    <t>07-01-01 доп.1</t>
  </si>
  <si>
    <t>Восстановление а/б покрытия после подъема путей. ГП1</t>
  </si>
  <si>
    <t>Повторная выправка железнодорожных путей №30,31,32,34,36,1,2</t>
  </si>
  <si>
    <t>Первоначальная смета по ПЖ, объемы сняты по ИД</t>
  </si>
  <si>
    <t>М.П.</t>
  </si>
  <si>
    <t xml:space="preserve">        </t>
  </si>
  <si>
    <t>расшифровка подписи</t>
  </si>
  <si>
    <t>подпись</t>
  </si>
  <si>
    <t>должность</t>
  </si>
  <si>
    <t>Ю.Ф. Кесслер</t>
  </si>
  <si>
    <t>Генеральный директор
ООО «КиКГЕОСТРОЙ»</t>
  </si>
  <si>
    <t>Генподрядчик</t>
  </si>
  <si>
    <t>А.Б. Степнов</t>
  </si>
  <si>
    <t xml:space="preserve">Генеральный директор
АО «МЕТРОВАГОНМАШ» </t>
  </si>
  <si>
    <t>Заказчик</t>
  </si>
  <si>
    <t>В т.ч. НДС 20%</t>
  </si>
  <si>
    <t>К оплате, с учетом авансового платежа 50%</t>
  </si>
  <si>
    <t>Зачет аванса 50%</t>
  </si>
  <si>
    <t xml:space="preserve">                  Всего с учетом НДС</t>
  </si>
  <si>
    <t xml:space="preserve">      Сумма НДС</t>
  </si>
  <si>
    <t>Итого</t>
  </si>
  <si>
    <t>Всего с НДС 18%:</t>
  </si>
  <si>
    <t>25</t>
  </si>
  <si>
    <t>Согласование и услуги 0,15% с НДС</t>
  </si>
  <si>
    <t>НДС 18%</t>
  </si>
  <si>
    <t>Согласование и услуги 0,15%</t>
  </si>
  <si>
    <t>Страхование 0,8% с НДС 18%</t>
  </si>
  <si>
    <t>Страхование 0,8%</t>
  </si>
  <si>
    <t>Прочие с НДС 18%</t>
  </si>
  <si>
    <t>Прочие от СМР</t>
  </si>
  <si>
    <t>Охрана с НДС 18%</t>
  </si>
  <si>
    <t>Охрана</t>
  </si>
  <si>
    <t>04</t>
  </si>
  <si>
    <t>Прочие</t>
  </si>
  <si>
    <t>03</t>
  </si>
  <si>
    <t>в т.ч. оборудование</t>
  </si>
  <si>
    <t>Поставка продукции</t>
  </si>
  <si>
    <t>02</t>
  </si>
  <si>
    <t>Авторский надзор 2,65% с НДС 18%</t>
  </si>
  <si>
    <t>Авторский надзор 2,65%</t>
  </si>
  <si>
    <t>Оборудование с НДС 18%</t>
  </si>
  <si>
    <t>08</t>
  </si>
  <si>
    <t>Всего,с учетом налогов:</t>
  </si>
  <si>
    <t>Налог на добавленную стоимость 20%:</t>
  </si>
  <si>
    <t>Итого:</t>
  </si>
  <si>
    <t>Прочие затраты</t>
  </si>
  <si>
    <t>5</t>
  </si>
  <si>
    <t>ПНР</t>
  </si>
  <si>
    <t>4</t>
  </si>
  <si>
    <t>Оборудование ТБ</t>
  </si>
  <si>
    <t>Оборудование</t>
  </si>
  <si>
    <t>3</t>
  </si>
  <si>
    <t>СМР</t>
  </si>
  <si>
    <t>х</t>
  </si>
  <si>
    <t>Всего работ и затрат, включаемых в стоимость работ в том числе:</t>
  </si>
  <si>
    <t>период</t>
  </si>
  <si>
    <t xml:space="preserve">      работ</t>
  </si>
  <si>
    <t>за отчетный</t>
  </si>
  <si>
    <t>с начала года</t>
  </si>
  <si>
    <t xml:space="preserve">  проведения</t>
  </si>
  <si>
    <t>порядку</t>
  </si>
  <si>
    <t>в том числе</t>
  </si>
  <si>
    <t xml:space="preserve">    с начала</t>
  </si>
  <si>
    <t>видов работ, оборудования, затрат</t>
  </si>
  <si>
    <t xml:space="preserve">   по</t>
  </si>
  <si>
    <t xml:space="preserve">    Стоимость выполненных работ и затрат,руб.</t>
  </si>
  <si>
    <t xml:space="preserve">  Код</t>
  </si>
  <si>
    <t>Наименование пусковых комплексов, объектов,</t>
  </si>
  <si>
    <t>Номер</t>
  </si>
  <si>
    <t>О СТОИМОСТИ ВЫПОЛНЕННЫХ РАБОТ И ЗАТРАТ</t>
  </si>
  <si>
    <t>СПРАВКА</t>
  </si>
  <si>
    <t>по</t>
  </si>
  <si>
    <t>с</t>
  </si>
  <si>
    <t>Отчетный период</t>
  </si>
  <si>
    <t xml:space="preserve">Дата составления   </t>
  </si>
  <si>
    <t xml:space="preserve">Номер документа   </t>
  </si>
  <si>
    <t xml:space="preserve"> </t>
  </si>
  <si>
    <t>Вид операции</t>
  </si>
  <si>
    <t>01.08.2024г.</t>
  </si>
  <si>
    <t>дата</t>
  </si>
  <si>
    <t>11</t>
  </si>
  <si>
    <t>номер</t>
  </si>
  <si>
    <t>Дополнительное соглашение</t>
  </si>
  <si>
    <t>МВМ/03-07</t>
  </si>
  <si>
    <t xml:space="preserve">Договор подряда   </t>
  </si>
  <si>
    <t>по ОКДП</t>
  </si>
  <si>
    <t>Вид деятельности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</si>
  <si>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</si>
  <si>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>Стройка 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</si>
  <si>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</si>
  <si>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Объект:</t>
  </si>
  <si>
    <t>по ОКПО</t>
  </si>
  <si>
    <t>Инвестор</t>
  </si>
  <si>
    <t>0322001</t>
  </si>
  <si>
    <t>Форма по ОКУД</t>
  </si>
  <si>
    <t>Код</t>
  </si>
  <si>
    <t>от 11.11.99г. № 100</t>
  </si>
  <si>
    <t>Утверждена постановлением Госкомстата России</t>
  </si>
  <si>
    <t>Уницированная форма № КС - 3</t>
  </si>
  <si>
    <t>АО «МЕТРОВАГОНМАШ»; 141009, Московская обл., г. о. Мытищи, г. Мытищи, ул. Колонцова, стр. 4Б/3; 8 (498) 687-45-55</t>
  </si>
  <si>
    <t>16</t>
  </si>
  <si>
    <t>01.11.2024г.</t>
  </si>
  <si>
    <t>Договор №МВМ/03-07</t>
  </si>
  <si>
    <t>без НДС</t>
  </si>
  <si>
    <t>с НДС</t>
  </si>
  <si>
    <t xml:space="preserve">КС-2 №                         </t>
  </si>
  <si>
    <t>ноябрь</t>
  </si>
  <si>
    <t>1,2,3</t>
  </si>
  <si>
    <t>декабрь-1</t>
  </si>
  <si>
    <t>4,5,6,7</t>
  </si>
  <si>
    <t>декабрь-2</t>
  </si>
  <si>
    <t>8,9,10,11,12</t>
  </si>
  <si>
    <t>январь 24г</t>
  </si>
  <si>
    <t>март 24г</t>
  </si>
  <si>
    <t>14,15,16,17,18</t>
  </si>
  <si>
    <t>август 24г</t>
  </si>
  <si>
    <t>19-47</t>
  </si>
  <si>
    <t>декабрь</t>
  </si>
  <si>
    <t xml:space="preserve">КС-3                  </t>
  </si>
  <si>
    <t>Теплосеть</t>
  </si>
  <si>
    <t>МВМ - КиКГЕОСТРОЙ</t>
  </si>
  <si>
    <t>СМР Ж/д пути от ц.417</t>
  </si>
  <si>
    <t>дс № 1 от 14.08.2023 к МВМ/03-07 от 03.07.2023</t>
  </si>
  <si>
    <t>смена реквизитов на Совкомбанк</t>
  </si>
  <si>
    <t>дс № 2 от 22.09.2023 к МВМ/03-07 от 03.07.2023</t>
  </si>
  <si>
    <t>смена расчетного счета в Совкомбанке на залоговый</t>
  </si>
  <si>
    <t>дс № 3 от 13.10.2023 к МВМ/03-07 от 03.07.2023</t>
  </si>
  <si>
    <t>допработы по временной теплосети</t>
  </si>
  <si>
    <t>4 608 746,80</t>
  </si>
  <si>
    <t>Изменение к ДС № 3</t>
  </si>
  <si>
    <t>продление сроков по доп.работам</t>
  </si>
  <si>
    <t>дс № 4 от 15.11.2023 к МВМ/03-07 от 03.07.2023</t>
  </si>
  <si>
    <t>включение в список приложений ССР и ЛС</t>
  </si>
  <si>
    <t>дс № 5 от 04.12.2023 к МВМ/03-07 от 03.07.2023</t>
  </si>
  <si>
    <t>продление сроков работ до 15.05.2024</t>
  </si>
  <si>
    <t>дс № 6 от 18.12.2023 к МВМ/03-07 от 03.07.2023</t>
  </si>
  <si>
    <t>доп.работы (мазутопровод)</t>
  </si>
  <si>
    <t>2 168 446,96</t>
  </si>
  <si>
    <t>КС3 № 1 от 20.11.2023 (КС2 № 1, № 2, №3)</t>
  </si>
  <si>
    <t>КС3 № 2 от 07.12.2023 (КС2 № 4, № 5, №6, №7)</t>
  </si>
  <si>
    <t>КС3 № 1 от 11.12.2023 (КС2 № 1, дс 3 доп.работы УГТ)</t>
  </si>
  <si>
    <t>КС3 № 3 от 29.12.2023 (КС2 № 8, № 9, №10, №11, №12)</t>
  </si>
  <si>
    <t>КС3 № 1 от 17.01.2024 (КС2 № 1, дс 6 доп.работы мазутопровод)</t>
  </si>
  <si>
    <t>КС3 № 4 от 22.01.2024 (КС2 №13)</t>
  </si>
  <si>
    <t>дс № 7 от 05.03.2024 к МВМ/03-07 от 03.07.2023</t>
  </si>
  <si>
    <t>смена расчетного счета в Совкомбанке с залогового на обычный</t>
  </si>
  <si>
    <t>КС3 № 5 от 20.03.2024 (КС2 № 14, №, 15, № 16, № 17, № 18)</t>
  </si>
  <si>
    <t>дс № 8 от 02.05.2024 к МВМ/03-07 от 03.07.2023</t>
  </si>
  <si>
    <t>продление сроков работ до 17.06.2024</t>
  </si>
  <si>
    <t>дс № 9 от 13.06.2024 к МВМ/03-07 от 03.07.2023</t>
  </si>
  <si>
    <t>продление сроков работ до 31.07.2024</t>
  </si>
  <si>
    <t>дс № 10 от 22.07.2024 к МВМ/03-07 от 03.07.2023</t>
  </si>
  <si>
    <t>продление сроков работ до 31.08.2024</t>
  </si>
  <si>
    <t>дс № 11 от 01.08.2024 к МВМ/03-07 от 03.07.2023</t>
  </si>
  <si>
    <t>корректировка стоимости</t>
  </si>
  <si>
    <t>дс № 12 от 16.08.2024 к МВМ/03-07 от 03.07.2023</t>
  </si>
  <si>
    <t>продление сроков работ до 30.09.2024</t>
  </si>
  <si>
    <t>дс № 13 от 19.08.2024 к МВМ/03-07 от 03.07.2023</t>
  </si>
  <si>
    <t>смена юрадреса МВМ</t>
  </si>
  <si>
    <t>КС3 № 6 от 20.08.2024</t>
  </si>
  <si>
    <t>КС3 № 1 от 20.08.2024 (отдельная смета № 2)</t>
  </si>
  <si>
    <t>дс № 14 от 25.09.2024 к МВМ/03-07 от 03.07.2023</t>
  </si>
  <si>
    <t>продление сроков работ до 31.10.2024</t>
  </si>
  <si>
    <t>дс № 15 от 31.10.2024 к МВМ/03-07 от 03.07.2023</t>
  </si>
  <si>
    <t>продление сроков до 31.12.2024</t>
  </si>
  <si>
    <t>дс № 16 от 01.11.2024 к МВМ/03-07 от 03.07.2023</t>
  </si>
  <si>
    <t>до.работы</t>
  </si>
  <si>
    <t>846 554,29</t>
  </si>
  <si>
    <t>КС3 № 1 от 09.12.2024 (допработы)</t>
  </si>
  <si>
    <t>Договор МВМ/03-07 от 03.07.2024</t>
  </si>
  <si>
    <t>ДС</t>
  </si>
  <si>
    <t>Мазутопровод</t>
  </si>
  <si>
    <t>январь</t>
  </si>
  <si>
    <t>Выправка</t>
  </si>
  <si>
    <t>август</t>
  </si>
  <si>
    <t>Провал+ПЖ</t>
  </si>
  <si>
    <t xml:space="preserve">КС3 № 1 от 20.11.2023 </t>
  </si>
  <si>
    <t>КС3 № 2 от 07.12.2023</t>
  </si>
  <si>
    <t>КС3 № 1 от 11.12.2023</t>
  </si>
  <si>
    <t>КС3 № 3 от 29.12.2023</t>
  </si>
  <si>
    <t>КС3 № 1 от 17.01.2024</t>
  </si>
  <si>
    <t>КС3 № 4 от 22.01.2024</t>
  </si>
  <si>
    <t>КС3 № 5 от 20.03.2024</t>
  </si>
  <si>
    <t>КС3 № 1 от 20.08.2024</t>
  </si>
  <si>
    <t>КС3 № 1 от 09.12.2024</t>
  </si>
  <si>
    <t>Доп.работы к Договору №МВМ/03-07</t>
  </si>
  <si>
    <t>02-01-01 доп.3</t>
  </si>
  <si>
    <t>Верхнее строение пути.Дополнительные работы.</t>
  </si>
  <si>
    <t>-</t>
  </si>
  <si>
    <t>07-01-02 доп.1</t>
  </si>
  <si>
    <t>Генеральный план 131-23 ГП2.Дополнительные работы.</t>
  </si>
  <si>
    <t xml:space="preserve">КС-3            </t>
  </si>
  <si>
    <t>Сумма по Договору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</si>
</sst>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#,##0_р_."/>
    <numFmt numFmtId="168" formatCode="#,##0.00_р_."/>
    <numFmt numFmtId="169" formatCode="#,##0.00_ ;\-#,##0.00\ "/>
    <numFmt numFmtId="170" formatCode="#,##0.00&quot;р.&quot;;\-#,##0.00&quot;р.&quot;"/>
    <numFmt numFmtId="171" formatCode="[$-F800]dddd\,\ mmmm\ dd\,\ yyyy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6"/>
      <color rgb="FFFF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6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  <charset val="204"/>
    </font>
    <font>
      <b/>
      <sz val="7"/>
      <name val="Arial"/>
      <family val="2"/>
      <charset val="204"/>
    </font>
    <font>
      <sz val="11"/>
      <name val="Arial"/>
      <family val="2"/>
      <charset val="204"/>
    </font>
    <font>
      <u/>
      <sz val="1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9"/>
      <color rgb="FFC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7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6">
    <xf numFmtId="0" fontId="0" fillId="0" borderId="0"/>
    <xf numFmtId="0" fontId="3" fillId="0" borderId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13" fillId="0" borderId="0"/>
    <xf numFmtId="166" fontId="13" fillId="0" borderId="0" applyFont="0" applyFill="0" applyBorder="0" applyAlignment="0" applyProtection="0"/>
    <xf numFmtId="0" fontId="14" fillId="0" borderId="0"/>
    <xf numFmtId="0" fontId="14" fillId="0" borderId="0"/>
    <xf numFmtId="0" fontId="26" fillId="0" borderId="0"/>
    <xf numFmtId="0" fontId="13" fillId="0" borderId="0"/>
    <xf numFmtId="0" fontId="29" fillId="0" borderId="0"/>
    <xf numFmtId="0" fontId="26" fillId="0" borderId="0"/>
  </cellStyleXfs>
  <cellXfs count="341">
    <xf numFmtId="0" fontId="0" fillId="0" borderId="0" xfId="0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4" fillId="0" borderId="0" xfId="1" applyFont="1"/>
    <xf numFmtId="0" fontId="5" fillId="0" borderId="0" xfId="2"/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49" fontId="6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43" fontId="7" fillId="2" borderId="1" xfId="4" applyFont="1" applyFill="1" applyBorder="1" applyAlignment="1">
      <alignment horizontal="center" vertical="center"/>
    </xf>
    <xf numFmtId="43" fontId="6" fillId="0" borderId="1" xfId="4" applyFont="1" applyFill="1" applyBorder="1" applyAlignment="1">
      <alignment horizontal="center" vertical="center"/>
    </xf>
    <xf numFmtId="165" fontId="6" fillId="0" borderId="1" xfId="3" applyNumberFormat="1" applyFont="1" applyBorder="1" applyAlignment="1">
      <alignment horizontal="center" vertical="center"/>
    </xf>
    <xf numFmtId="4" fontId="8" fillId="0" borderId="1" xfId="3" applyNumberFormat="1" applyFont="1" applyBorder="1" applyAlignment="1">
      <alignment horizontal="center" vertical="center"/>
    </xf>
    <xf numFmtId="49" fontId="6" fillId="0" borderId="1" xfId="3" applyNumberFormat="1" applyFont="1" applyBorder="1" applyAlignment="1">
      <alignment horizontal="center" vertical="center" wrapText="1"/>
    </xf>
    <xf numFmtId="43" fontId="7" fillId="2" borderId="1" xfId="5" applyFont="1" applyFill="1" applyBorder="1" applyAlignment="1">
      <alignment horizontal="center" vertical="center"/>
    </xf>
    <xf numFmtId="43" fontId="6" fillId="0" borderId="1" xfId="5" applyFont="1" applyFill="1" applyBorder="1" applyAlignment="1">
      <alignment horizontal="center" vertical="center"/>
    </xf>
    <xf numFmtId="0" fontId="5" fillId="0" borderId="0" xfId="6"/>
    <xf numFmtId="4" fontId="5" fillId="0" borderId="0" xfId="6" applyNumberFormat="1"/>
    <xf numFmtId="164" fontId="5" fillId="0" borderId="0" xfId="6" applyNumberFormat="1"/>
    <xf numFmtId="0" fontId="4" fillId="0" borderId="1" xfId="3" applyFont="1" applyBorder="1"/>
    <xf numFmtId="0" fontId="9" fillId="0" borderId="1" xfId="3" applyFont="1" applyBorder="1" applyAlignment="1">
      <alignment horizontal="center" vertical="center"/>
    </xf>
    <xf numFmtId="4" fontId="9" fillId="0" borderId="1" xfId="3" applyNumberFormat="1" applyFont="1" applyBorder="1" applyAlignment="1">
      <alignment horizontal="center" vertical="center"/>
    </xf>
    <xf numFmtId="4" fontId="5" fillId="0" borderId="0" xfId="2" applyNumberFormat="1"/>
    <xf numFmtId="0" fontId="4" fillId="0" borderId="0" xfId="3" applyFont="1"/>
    <xf numFmtId="0" fontId="8" fillId="0" borderId="0" xfId="7" applyFont="1" applyAlignment="1">
      <alignment vertical="center"/>
    </xf>
    <xf numFmtId="0" fontId="4" fillId="0" borderId="0" xfId="7" applyFont="1" applyAlignment="1">
      <alignment horizontal="left" wrapText="1"/>
    </xf>
    <xf numFmtId="0" fontId="6" fillId="0" borderId="0" xfId="7" applyFont="1" applyAlignment="1">
      <alignment vertical="top"/>
    </xf>
    <xf numFmtId="0" fontId="6" fillId="0" borderId="0" xfId="7" applyFont="1" applyAlignment="1">
      <alignment horizontal="center" vertical="top"/>
    </xf>
    <xf numFmtId="0" fontId="8" fillId="0" borderId="0" xfId="7" applyFont="1" applyAlignment="1">
      <alignment vertical="center" wrapText="1"/>
    </xf>
    <xf numFmtId="0" fontId="4" fillId="0" borderId="0" xfId="7" applyFont="1" applyAlignment="1">
      <alignment horizontal="left" vertical="center" wrapText="1"/>
    </xf>
    <xf numFmtId="0" fontId="8" fillId="0" borderId="0" xfId="7" applyFont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/>
    </xf>
    <xf numFmtId="4" fontId="6" fillId="0" borderId="1" xfId="3" applyNumberFormat="1" applyFont="1" applyBorder="1" applyAlignment="1">
      <alignment horizontal="center" vertical="center"/>
    </xf>
    <xf numFmtId="4" fontId="6" fillId="0" borderId="1" xfId="3" applyNumberFormat="1" applyFont="1" applyBorder="1" applyAlignment="1">
      <alignment horizontal="center" vertical="center" wrapText="1"/>
    </xf>
    <xf numFmtId="4" fontId="6" fillId="3" borderId="1" xfId="3" applyNumberFormat="1" applyFont="1" applyFill="1" applyBorder="1" applyAlignment="1">
      <alignment horizontal="center" vertical="center" wrapText="1"/>
    </xf>
    <xf numFmtId="165" fontId="6" fillId="3" borderId="1" xfId="3" applyNumberFormat="1" applyFont="1" applyFill="1" applyBorder="1" applyAlignment="1">
      <alignment horizontal="center" vertical="center"/>
    </xf>
    <xf numFmtId="0" fontId="4" fillId="0" borderId="1" xfId="3" applyFont="1" applyBorder="1" applyAlignment="1">
      <alignment horizontal="left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165" fontId="4" fillId="0" borderId="1" xfId="3" applyNumberFormat="1" applyFont="1" applyBorder="1" applyAlignment="1">
      <alignment horizontal="center" vertical="center"/>
    </xf>
    <xf numFmtId="165" fontId="4" fillId="3" borderId="1" xfId="3" applyNumberFormat="1" applyFont="1" applyFill="1" applyBorder="1" applyAlignment="1">
      <alignment horizontal="center" vertical="center"/>
    </xf>
    <xf numFmtId="4" fontId="4" fillId="3" borderId="1" xfId="3" applyNumberFormat="1" applyFont="1" applyFill="1" applyBorder="1" applyAlignment="1">
      <alignment horizontal="center" vertical="center" wrapText="1"/>
    </xf>
    <xf numFmtId="0" fontId="11" fillId="0" borderId="0" xfId="6" applyFont="1"/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left" vertical="center"/>
    </xf>
    <xf numFmtId="4" fontId="7" fillId="0" borderId="1" xfId="3" applyNumberFormat="1" applyFont="1" applyBorder="1" applyAlignment="1">
      <alignment horizontal="center" vertical="center"/>
    </xf>
    <xf numFmtId="4" fontId="7" fillId="0" borderId="1" xfId="3" applyNumberFormat="1" applyFont="1" applyBorder="1" applyAlignment="1">
      <alignment horizontal="center" vertical="center" wrapText="1"/>
    </xf>
    <xf numFmtId="165" fontId="7" fillId="0" borderId="1" xfId="3" applyNumberFormat="1" applyFont="1" applyBorder="1" applyAlignment="1">
      <alignment horizontal="center" vertical="center"/>
    </xf>
    <xf numFmtId="4" fontId="7" fillId="3" borderId="1" xfId="3" applyNumberFormat="1" applyFont="1" applyFill="1" applyBorder="1" applyAlignment="1">
      <alignment horizontal="center" vertical="center" wrapText="1"/>
    </xf>
    <xf numFmtId="165" fontId="7" fillId="3" borderId="1" xfId="3" applyNumberFormat="1" applyFont="1" applyFill="1" applyBorder="1" applyAlignment="1">
      <alignment horizontal="center" vertical="center"/>
    </xf>
    <xf numFmtId="4" fontId="11" fillId="0" borderId="0" xfId="6" applyNumberFormat="1" applyFont="1"/>
    <xf numFmtId="0" fontId="4" fillId="0" borderId="1" xfId="3" applyFont="1" applyBorder="1" applyAlignment="1">
      <alignment vertical="center"/>
    </xf>
    <xf numFmtId="49" fontId="4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vertical="center" wrapText="1"/>
    </xf>
    <xf numFmtId="4" fontId="6" fillId="2" borderId="1" xfId="3" applyNumberFormat="1" applyFont="1" applyFill="1" applyBorder="1" applyAlignment="1">
      <alignment horizontal="center" vertical="center" wrapText="1"/>
    </xf>
    <xf numFmtId="0" fontId="6" fillId="0" borderId="1" xfId="3" applyFont="1" applyBorder="1" applyAlignment="1">
      <alignment vertical="center"/>
    </xf>
    <xf numFmtId="0" fontId="4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49" fontId="6" fillId="0" borderId="4" xfId="3" applyNumberFormat="1" applyFont="1" applyBorder="1" applyAlignment="1">
      <alignment horizontal="center" vertical="center"/>
    </xf>
    <xf numFmtId="0" fontId="6" fillId="0" borderId="4" xfId="3" applyFont="1" applyBorder="1" applyAlignment="1">
      <alignment horizontal="left" vertical="center" wrapText="1"/>
    </xf>
    <xf numFmtId="43" fontId="6" fillId="0" borderId="4" xfId="5" applyFont="1" applyFill="1" applyBorder="1" applyAlignment="1">
      <alignment horizontal="center" vertical="center"/>
    </xf>
    <xf numFmtId="165" fontId="6" fillId="0" borderId="4" xfId="3" applyNumberFormat="1" applyFont="1" applyBorder="1" applyAlignment="1">
      <alignment horizontal="center" vertical="center"/>
    </xf>
    <xf numFmtId="4" fontId="8" fillId="0" borderId="4" xfId="3" applyNumberFormat="1" applyFont="1" applyBorder="1" applyAlignment="1">
      <alignment horizontal="center" vertical="center"/>
    </xf>
    <xf numFmtId="43" fontId="6" fillId="3" borderId="4" xfId="5" applyFont="1" applyFill="1" applyBorder="1" applyAlignment="1">
      <alignment horizontal="center" vertical="center"/>
    </xf>
    <xf numFmtId="165" fontId="6" fillId="3" borderId="4" xfId="3" applyNumberFormat="1" applyFont="1" applyFill="1" applyBorder="1" applyAlignment="1">
      <alignment horizontal="center" vertical="center"/>
    </xf>
    <xf numFmtId="4" fontId="8" fillId="3" borderId="4" xfId="3" applyNumberFormat="1" applyFont="1" applyFill="1" applyBorder="1" applyAlignment="1">
      <alignment horizontal="center" vertical="center"/>
    </xf>
    <xf numFmtId="0" fontId="4" fillId="0" borderId="6" xfId="3" applyFont="1" applyBorder="1"/>
    <xf numFmtId="0" fontId="9" fillId="0" borderId="6" xfId="3" applyFont="1" applyBorder="1" applyAlignment="1">
      <alignment horizontal="center" vertical="center"/>
    </xf>
    <xf numFmtId="4" fontId="9" fillId="0" borderId="6" xfId="3" applyNumberFormat="1" applyFont="1" applyBorder="1" applyAlignment="1">
      <alignment horizontal="center" vertical="center"/>
    </xf>
    <xf numFmtId="4" fontId="12" fillId="4" borderId="6" xfId="3" applyNumberFormat="1" applyFont="1" applyFill="1" applyBorder="1" applyAlignment="1">
      <alignment horizontal="center" vertical="center"/>
    </xf>
    <xf numFmtId="4" fontId="9" fillId="3" borderId="6" xfId="3" applyNumberFormat="1" applyFont="1" applyFill="1" applyBorder="1" applyAlignment="1">
      <alignment horizontal="center" vertical="center"/>
    </xf>
    <xf numFmtId="4" fontId="12" fillId="4" borderId="1" xfId="3" applyNumberFormat="1" applyFont="1" applyFill="1" applyBorder="1" applyAlignment="1">
      <alignment horizontal="center" vertical="center"/>
    </xf>
    <xf numFmtId="2" fontId="5" fillId="0" borderId="0" xfId="6" applyNumberFormat="1"/>
    <xf numFmtId="0" fontId="14" fillId="0" borderId="0" xfId="8" applyFont="1"/>
    <xf numFmtId="166" fontId="14" fillId="0" borderId="0" xfId="9" applyFont="1"/>
    <xf numFmtId="0" fontId="15" fillId="0" borderId="0" xfId="8" applyFont="1"/>
    <xf numFmtId="166" fontId="15" fillId="0" borderId="0" xfId="9" applyFont="1"/>
    <xf numFmtId="0" fontId="16" fillId="0" borderId="0" xfId="8" applyFont="1"/>
    <xf numFmtId="0" fontId="17" fillId="0" borderId="0" xfId="8" applyFont="1" applyAlignment="1">
      <alignment horizontal="left"/>
    </xf>
    <xf numFmtId="0" fontId="17" fillId="0" borderId="0" xfId="8" applyFont="1"/>
    <xf numFmtId="0" fontId="17" fillId="0" borderId="0" xfId="8" applyFont="1" applyAlignment="1">
      <alignment horizontal="right"/>
    </xf>
    <xf numFmtId="0" fontId="15" fillId="0" borderId="0" xfId="10" applyFont="1"/>
    <xf numFmtId="0" fontId="15" fillId="0" borderId="0" xfId="8" applyFont="1" applyAlignment="1">
      <alignment horizontal="center"/>
    </xf>
    <xf numFmtId="0" fontId="15" fillId="0" borderId="0" xfId="8" applyFont="1" applyAlignment="1">
      <alignment horizontal="left" vertical="top"/>
    </xf>
    <xf numFmtId="166" fontId="14" fillId="0" borderId="0" xfId="8" applyNumberFormat="1" applyFont="1"/>
    <xf numFmtId="166" fontId="17" fillId="0" borderId="0" xfId="9" applyFont="1"/>
    <xf numFmtId="166" fontId="18" fillId="0" borderId="0" xfId="9" applyFont="1"/>
    <xf numFmtId="0" fontId="19" fillId="0" borderId="0" xfId="8" applyFont="1"/>
    <xf numFmtId="0" fontId="20" fillId="0" borderId="0" xfId="8" applyFont="1"/>
    <xf numFmtId="166" fontId="19" fillId="0" borderId="0" xfId="9" applyFont="1"/>
    <xf numFmtId="0" fontId="21" fillId="0" borderId="0" xfId="8" applyFont="1"/>
    <xf numFmtId="167" fontId="14" fillId="0" borderId="0" xfId="8" applyNumberFormat="1" applyFont="1"/>
    <xf numFmtId="166" fontId="14" fillId="0" borderId="1" xfId="9" applyFont="1" applyBorder="1" applyAlignment="1">
      <alignment horizontal="center"/>
    </xf>
    <xf numFmtId="166" fontId="15" fillId="0" borderId="1" xfId="9" applyFont="1" applyBorder="1" applyAlignment="1">
      <alignment horizontal="center"/>
    </xf>
    <xf numFmtId="166" fontId="15" fillId="2" borderId="1" xfId="9" applyFont="1" applyFill="1" applyBorder="1" applyAlignment="1">
      <alignment horizontal="center"/>
    </xf>
    <xf numFmtId="168" fontId="14" fillId="0" borderId="7" xfId="8" applyNumberFormat="1" applyFont="1" applyBorder="1" applyAlignment="1">
      <alignment horizontal="right"/>
    </xf>
    <xf numFmtId="0" fontId="16" fillId="0" borderId="0" xfId="8" applyFont="1" applyAlignment="1">
      <alignment horizontal="right"/>
    </xf>
    <xf numFmtId="4" fontId="14" fillId="0" borderId="8" xfId="8" applyNumberFormat="1" applyFont="1" applyBorder="1"/>
    <xf numFmtId="4" fontId="14" fillId="0" borderId="9" xfId="8" applyNumberFormat="1" applyFont="1" applyBorder="1" applyAlignment="1">
      <alignment horizontal="center"/>
    </xf>
    <xf numFmtId="4" fontId="14" fillId="0" borderId="10" xfId="8" applyNumberFormat="1" applyFont="1" applyBorder="1" applyAlignment="1">
      <alignment horizontal="center"/>
    </xf>
    <xf numFmtId="0" fontId="14" fillId="0" borderId="11" xfId="8" applyFont="1" applyBorder="1"/>
    <xf numFmtId="0" fontId="22" fillId="0" borderId="12" xfId="8" applyFont="1" applyBorder="1"/>
    <xf numFmtId="49" fontId="14" fillId="0" borderId="12" xfId="8" applyNumberFormat="1" applyFont="1" applyBorder="1" applyAlignment="1">
      <alignment horizontal="center"/>
    </xf>
    <xf numFmtId="49" fontId="14" fillId="0" borderId="11" xfId="8" applyNumberFormat="1" applyFont="1" applyBorder="1" applyAlignment="1">
      <alignment horizontal="center"/>
    </xf>
    <xf numFmtId="4" fontId="14" fillId="0" borderId="13" xfId="8" applyNumberFormat="1" applyFont="1" applyBorder="1" applyAlignment="1">
      <alignment horizontal="center"/>
    </xf>
    <xf numFmtId="4" fontId="14" fillId="0" borderId="14" xfId="8" applyNumberFormat="1" applyFont="1" applyBorder="1" applyAlignment="1">
      <alignment horizontal="center"/>
    </xf>
    <xf numFmtId="4" fontId="14" fillId="0" borderId="15" xfId="8" applyNumberFormat="1" applyFont="1" applyBorder="1" applyAlignment="1">
      <alignment horizontal="center"/>
    </xf>
    <xf numFmtId="0" fontId="14" fillId="0" borderId="16" xfId="8" applyFont="1" applyBorder="1"/>
    <xf numFmtId="0" fontId="22" fillId="0" borderId="3" xfId="8" applyFont="1" applyBorder="1"/>
    <xf numFmtId="49" fontId="14" fillId="0" borderId="3" xfId="8" applyNumberFormat="1" applyFont="1" applyBorder="1" applyAlignment="1">
      <alignment horizontal="center"/>
    </xf>
    <xf numFmtId="49" fontId="14" fillId="0" borderId="16" xfId="8" applyNumberFormat="1" applyFont="1" applyBorder="1" applyAlignment="1">
      <alignment horizontal="center"/>
    </xf>
    <xf numFmtId="4" fontId="14" fillId="0" borderId="17" xfId="8" applyNumberFormat="1" applyFont="1" applyBorder="1" applyAlignment="1">
      <alignment horizontal="center"/>
    </xf>
    <xf numFmtId="4" fontId="14" fillId="0" borderId="18" xfId="8" applyNumberFormat="1" applyFont="1" applyBorder="1" applyAlignment="1">
      <alignment horizontal="center"/>
    </xf>
    <xf numFmtId="4" fontId="14" fillId="0" borderId="19" xfId="8" applyNumberFormat="1" applyFont="1" applyBorder="1" applyAlignment="1">
      <alignment horizontal="center"/>
    </xf>
    <xf numFmtId="0" fontId="14" fillId="0" borderId="1" xfId="8" applyFont="1" applyBorder="1"/>
    <xf numFmtId="0" fontId="22" fillId="0" borderId="20" xfId="8" applyFont="1" applyBorder="1"/>
    <xf numFmtId="49" fontId="14" fillId="0" borderId="20" xfId="8" applyNumberFormat="1" applyFont="1" applyBorder="1" applyAlignment="1">
      <alignment horizontal="center"/>
    </xf>
    <xf numFmtId="49" fontId="14" fillId="0" borderId="1" xfId="8" applyNumberFormat="1" applyFont="1" applyBorder="1" applyAlignment="1">
      <alignment horizontal="center"/>
    </xf>
    <xf numFmtId="0" fontId="22" fillId="0" borderId="14" xfId="8" applyFont="1" applyBorder="1"/>
    <xf numFmtId="49" fontId="14" fillId="0" borderId="14" xfId="8" applyNumberFormat="1" applyFont="1" applyBorder="1" applyAlignment="1">
      <alignment horizontal="center"/>
    </xf>
    <xf numFmtId="4" fontId="14" fillId="0" borderId="21" xfId="8" applyNumberFormat="1" applyFont="1" applyBorder="1" applyAlignment="1">
      <alignment horizontal="center"/>
    </xf>
    <xf numFmtId="4" fontId="14" fillId="0" borderId="0" xfId="8" applyNumberFormat="1" applyFont="1" applyAlignment="1">
      <alignment horizontal="center"/>
    </xf>
    <xf numFmtId="4" fontId="14" fillId="0" borderId="1" xfId="8" applyNumberFormat="1" applyFont="1" applyBorder="1" applyAlignment="1">
      <alignment horizontal="center"/>
    </xf>
    <xf numFmtId="0" fontId="22" fillId="0" borderId="18" xfId="8" applyFont="1" applyBorder="1"/>
    <xf numFmtId="49" fontId="14" fillId="0" borderId="18" xfId="8" applyNumberFormat="1" applyFont="1" applyBorder="1" applyAlignment="1">
      <alignment horizontal="center"/>
    </xf>
    <xf numFmtId="4" fontId="14" fillId="0" borderId="16" xfId="8" applyNumberFormat="1" applyFont="1" applyBorder="1" applyAlignment="1">
      <alignment horizontal="center"/>
    </xf>
    <xf numFmtId="167" fontId="14" fillId="0" borderId="13" xfId="8" applyNumberFormat="1" applyFont="1" applyBorder="1" applyAlignment="1">
      <alignment horizontal="center"/>
    </xf>
    <xf numFmtId="0" fontId="14" fillId="0" borderId="3" xfId="8" applyFont="1" applyBorder="1"/>
    <xf numFmtId="168" fontId="14" fillId="0" borderId="17" xfId="8" applyNumberFormat="1" applyFont="1" applyBorder="1" applyAlignment="1">
      <alignment horizontal="center"/>
    </xf>
    <xf numFmtId="0" fontId="14" fillId="0" borderId="18" xfId="8" applyFont="1" applyBorder="1"/>
    <xf numFmtId="0" fontId="14" fillId="0" borderId="19" xfId="8" applyFont="1" applyBorder="1"/>
    <xf numFmtId="167" fontId="14" fillId="0" borderId="17" xfId="8" applyNumberFormat="1" applyFont="1" applyBorder="1" applyAlignment="1">
      <alignment horizontal="center"/>
    </xf>
    <xf numFmtId="0" fontId="14" fillId="0" borderId="18" xfId="8" applyFont="1" applyBorder="1" applyAlignment="1">
      <alignment horizontal="center"/>
    </xf>
    <xf numFmtId="0" fontId="14" fillId="0" borderId="19" xfId="8" applyFont="1" applyBorder="1" applyAlignment="1">
      <alignment horizontal="center"/>
    </xf>
    <xf numFmtId="168" fontId="14" fillId="0" borderId="18" xfId="8" applyNumberFormat="1" applyFont="1" applyBorder="1" applyAlignment="1">
      <alignment horizontal="center"/>
    </xf>
    <xf numFmtId="168" fontId="14" fillId="0" borderId="19" xfId="8" applyNumberFormat="1" applyFont="1" applyBorder="1" applyAlignment="1">
      <alignment horizontal="center"/>
    </xf>
    <xf numFmtId="167" fontId="14" fillId="0" borderId="22" xfId="8" applyNumberFormat="1" applyFont="1" applyBorder="1" applyAlignment="1">
      <alignment horizontal="right"/>
    </xf>
    <xf numFmtId="0" fontId="14" fillId="0" borderId="2" xfId="8" applyFont="1" applyBorder="1" applyAlignment="1">
      <alignment horizontal="center"/>
    </xf>
    <xf numFmtId="0" fontId="14" fillId="0" borderId="6" xfId="8" applyFont="1" applyBorder="1"/>
    <xf numFmtId="0" fontId="22" fillId="0" borderId="23" xfId="8" applyFont="1" applyBorder="1"/>
    <xf numFmtId="49" fontId="14" fillId="0" borderId="23" xfId="8" applyNumberFormat="1" applyFont="1" applyBorder="1" applyAlignment="1">
      <alignment horizontal="center"/>
    </xf>
    <xf numFmtId="49" fontId="14" fillId="0" borderId="6" xfId="8" applyNumberFormat="1" applyFont="1" applyBorder="1" applyAlignment="1">
      <alignment horizontal="center"/>
    </xf>
    <xf numFmtId="168" fontId="14" fillId="0" borderId="22" xfId="8" applyNumberFormat="1" applyFont="1" applyBorder="1" applyAlignment="1">
      <alignment horizontal="right"/>
    </xf>
    <xf numFmtId="168" fontId="14" fillId="0" borderId="2" xfId="8" applyNumberFormat="1" applyFont="1" applyBorder="1" applyAlignment="1">
      <alignment horizontal="center"/>
    </xf>
    <xf numFmtId="168" fontId="14" fillId="0" borderId="22" xfId="8" applyNumberFormat="1" applyFont="1" applyBorder="1" applyAlignment="1">
      <alignment horizontal="center"/>
    </xf>
    <xf numFmtId="168" fontId="14" fillId="0" borderId="23" xfId="8" applyNumberFormat="1" applyFont="1" applyBorder="1" applyAlignment="1">
      <alignment horizontal="center"/>
    </xf>
    <xf numFmtId="168" fontId="14" fillId="0" borderId="24" xfId="8" applyNumberFormat="1" applyFont="1" applyBorder="1" applyAlignment="1">
      <alignment horizontal="center"/>
    </xf>
    <xf numFmtId="168" fontId="14" fillId="0" borderId="16" xfId="8" applyNumberFormat="1" applyFont="1" applyBorder="1" applyAlignment="1">
      <alignment horizontal="center"/>
    </xf>
    <xf numFmtId="168" fontId="14" fillId="0" borderId="13" xfId="8" applyNumberFormat="1" applyFont="1" applyBorder="1" applyAlignment="1">
      <alignment horizontal="center"/>
    </xf>
    <xf numFmtId="168" fontId="14" fillId="0" borderId="1" xfId="8" applyNumberFormat="1" applyFont="1" applyBorder="1" applyAlignment="1">
      <alignment horizontal="center"/>
    </xf>
    <xf numFmtId="49" fontId="14" fillId="0" borderId="0" xfId="8" applyNumberFormat="1" applyFont="1" applyAlignment="1">
      <alignment horizontal="center"/>
    </xf>
    <xf numFmtId="49" fontId="14" fillId="0" borderId="25" xfId="8" applyNumberFormat="1" applyFont="1" applyBorder="1" applyAlignment="1">
      <alignment horizontal="center"/>
    </xf>
    <xf numFmtId="168" fontId="14" fillId="0" borderId="6" xfId="8" applyNumberFormat="1" applyFont="1" applyBorder="1" applyAlignment="1">
      <alignment horizontal="center"/>
    </xf>
    <xf numFmtId="49" fontId="14" fillId="0" borderId="2" xfId="8" applyNumberFormat="1" applyFont="1" applyBorder="1" applyAlignment="1">
      <alignment horizontal="center"/>
    </xf>
    <xf numFmtId="4" fontId="21" fillId="0" borderId="0" xfId="8" applyNumberFormat="1" applyFont="1"/>
    <xf numFmtId="49" fontId="15" fillId="0" borderId="0" xfId="8" applyNumberFormat="1" applyFont="1" applyAlignment="1">
      <alignment horizontal="center"/>
    </xf>
    <xf numFmtId="166" fontId="21" fillId="0" borderId="0" xfId="9" applyFont="1"/>
    <xf numFmtId="169" fontId="21" fillId="0" borderId="0" xfId="8" applyNumberFormat="1" applyFont="1"/>
    <xf numFmtId="168" fontId="13" fillId="0" borderId="1" xfId="8" applyNumberFormat="1" applyBorder="1" applyAlignment="1">
      <alignment horizontal="center"/>
    </xf>
    <xf numFmtId="4" fontId="15" fillId="0" borderId="0" xfId="10" applyNumberFormat="1" applyFont="1"/>
    <xf numFmtId="170" fontId="21" fillId="0" borderId="0" xfId="8" applyNumberFormat="1" applyFont="1"/>
    <xf numFmtId="169" fontId="18" fillId="0" borderId="0" xfId="8" applyNumberFormat="1" applyFont="1"/>
    <xf numFmtId="170" fontId="14" fillId="0" borderId="0" xfId="9" applyNumberFormat="1" applyFont="1"/>
    <xf numFmtId="170" fontId="19" fillId="0" borderId="0" xfId="8" applyNumberFormat="1" applyFont="1"/>
    <xf numFmtId="168" fontId="14" fillId="0" borderId="7" xfId="8" applyNumberFormat="1" applyFont="1" applyBorder="1" applyAlignment="1">
      <alignment horizontal="center"/>
    </xf>
    <xf numFmtId="0" fontId="14" fillId="0" borderId="7" xfId="8" applyFont="1" applyBorder="1" applyAlignment="1">
      <alignment horizontal="center"/>
    </xf>
    <xf numFmtId="49" fontId="14" fillId="0" borderId="7" xfId="8" applyNumberFormat="1" applyFont="1" applyBorder="1" applyAlignment="1">
      <alignment horizontal="center"/>
    </xf>
    <xf numFmtId="0" fontId="14" fillId="0" borderId="11" xfId="8" applyFont="1" applyBorder="1" applyAlignment="1">
      <alignment horizontal="center"/>
    </xf>
    <xf numFmtId="0" fontId="16" fillId="0" borderId="24" xfId="8" applyFont="1" applyBorder="1" applyAlignment="1">
      <alignment horizontal="center"/>
    </xf>
    <xf numFmtId="0" fontId="16" fillId="0" borderId="6" xfId="8" applyFont="1" applyBorder="1"/>
    <xf numFmtId="0" fontId="14" fillId="0" borderId="24" xfId="8" applyFont="1" applyBorder="1"/>
    <xf numFmtId="0" fontId="16" fillId="0" borderId="29" xfId="8" applyFont="1" applyBorder="1" applyAlignment="1">
      <alignment horizontal="center"/>
    </xf>
    <xf numFmtId="0" fontId="16" fillId="0" borderId="30" xfId="8" applyFont="1" applyBorder="1" applyAlignment="1">
      <alignment horizontal="center"/>
    </xf>
    <xf numFmtId="0" fontId="14" fillId="0" borderId="29" xfId="8" applyFont="1" applyBorder="1"/>
    <xf numFmtId="0" fontId="14" fillId="0" borderId="20" xfId="8" applyFont="1" applyBorder="1"/>
    <xf numFmtId="0" fontId="16" fillId="0" borderId="20" xfId="8" applyFont="1" applyBorder="1"/>
    <xf numFmtId="0" fontId="16" fillId="0" borderId="15" xfId="8" applyFont="1" applyBorder="1" applyAlignment="1">
      <alignment horizontal="center"/>
    </xf>
    <xf numFmtId="0" fontId="16" fillId="0" borderId="16" xfId="8" applyFont="1" applyBorder="1" applyAlignment="1">
      <alignment horizontal="center"/>
    </xf>
    <xf numFmtId="0" fontId="22" fillId="0" borderId="0" xfId="8" applyFont="1"/>
    <xf numFmtId="166" fontId="16" fillId="0" borderId="0" xfId="9" applyFont="1" applyBorder="1"/>
    <xf numFmtId="0" fontId="24" fillId="0" borderId="0" xfId="8" applyFont="1"/>
    <xf numFmtId="166" fontId="24" fillId="0" borderId="0" xfId="9" applyFont="1"/>
    <xf numFmtId="169" fontId="24" fillId="0" borderId="0" xfId="8" applyNumberFormat="1" applyFont="1"/>
    <xf numFmtId="14" fontId="14" fillId="2" borderId="7" xfId="8" applyNumberFormat="1" applyFont="1" applyFill="1" applyBorder="1" applyAlignment="1">
      <alignment horizontal="center"/>
    </xf>
    <xf numFmtId="14" fontId="14" fillId="2" borderId="27" xfId="8" applyNumberFormat="1" applyFont="1" applyFill="1" applyBorder="1" applyAlignment="1">
      <alignment horizontal="center"/>
    </xf>
    <xf numFmtId="14" fontId="14" fillId="0" borderId="7" xfId="8" applyNumberFormat="1" applyFont="1" applyBorder="1" applyAlignment="1">
      <alignment horizontal="center"/>
    </xf>
    <xf numFmtId="0" fontId="14" fillId="0" borderId="28" xfId="8" applyFont="1" applyBorder="1" applyAlignment="1">
      <alignment horizontal="center"/>
    </xf>
    <xf numFmtId="0" fontId="24" fillId="0" borderId="7" xfId="8" applyFont="1" applyBorder="1" applyAlignment="1">
      <alignment horizontal="center"/>
    </xf>
    <xf numFmtId="0" fontId="14" fillId="0" borderId="31" xfId="8" applyFont="1" applyBorder="1"/>
    <xf numFmtId="0" fontId="24" fillId="0" borderId="32" xfId="8" applyFont="1" applyBorder="1" applyAlignment="1">
      <alignment horizontal="right"/>
    </xf>
    <xf numFmtId="0" fontId="24" fillId="0" borderId="0" xfId="8" applyFont="1" applyAlignment="1">
      <alignment horizontal="center"/>
    </xf>
    <xf numFmtId="0" fontId="24" fillId="0" borderId="33" xfId="8" applyFont="1" applyBorder="1" applyAlignment="1">
      <alignment horizontal="center"/>
    </xf>
    <xf numFmtId="0" fontId="24" fillId="0" borderId="34" xfId="8" applyFont="1" applyBorder="1" applyAlignment="1">
      <alignment horizontal="center"/>
    </xf>
    <xf numFmtId="14" fontId="24" fillId="0" borderId="0" xfId="8" applyNumberFormat="1" applyFont="1" applyAlignment="1">
      <alignment horizontal="center"/>
    </xf>
    <xf numFmtId="0" fontId="24" fillId="0" borderId="0" xfId="8" applyFont="1" applyAlignment="1">
      <alignment horizontal="right"/>
    </xf>
    <xf numFmtId="171" fontId="25" fillId="0" borderId="0" xfId="8" applyNumberFormat="1" applyFont="1" applyAlignment="1">
      <alignment horizontal="center"/>
    </xf>
    <xf numFmtId="0" fontId="25" fillId="0" borderId="0" xfId="8" applyFont="1"/>
    <xf numFmtId="171" fontId="25" fillId="0" borderId="0" xfId="11" applyNumberFormat="1" applyFont="1" applyAlignment="1">
      <alignment horizontal="center"/>
    </xf>
    <xf numFmtId="0" fontId="25" fillId="0" borderId="0" xfId="11" applyFont="1"/>
    <xf numFmtId="170" fontId="24" fillId="0" borderId="0" xfId="8" applyNumberFormat="1" applyFont="1"/>
    <xf numFmtId="0" fontId="16" fillId="0" borderId="0" xfId="8" applyFont="1" applyAlignment="1">
      <alignment horizontal="center"/>
    </xf>
    <xf numFmtId="10" fontId="25" fillId="0" borderId="0" xfId="11" applyNumberFormat="1" applyFont="1" applyAlignment="1">
      <alignment horizontal="center"/>
    </xf>
    <xf numFmtId="4" fontId="6" fillId="0" borderId="0" xfId="8" applyNumberFormat="1" applyFont="1"/>
    <xf numFmtId="14" fontId="13" fillId="2" borderId="7" xfId="8" applyNumberFormat="1" applyFill="1" applyBorder="1" applyAlignment="1">
      <alignment horizontal="center"/>
    </xf>
    <xf numFmtId="0" fontId="16" fillId="0" borderId="1" xfId="8" applyFont="1" applyBorder="1" applyAlignment="1">
      <alignment horizontal="center"/>
    </xf>
    <xf numFmtId="170" fontId="25" fillId="0" borderId="0" xfId="9" applyNumberFormat="1" applyFont="1" applyBorder="1" applyAlignment="1">
      <alignment horizontal="center" wrapText="1"/>
    </xf>
    <xf numFmtId="14" fontId="24" fillId="0" borderId="0" xfId="8" applyNumberFormat="1" applyFont="1"/>
    <xf numFmtId="49" fontId="13" fillId="2" borderId="7" xfId="8" applyNumberFormat="1" applyFill="1" applyBorder="1" applyAlignment="1">
      <alignment horizontal="center"/>
    </xf>
    <xf numFmtId="14" fontId="13" fillId="0" borderId="7" xfId="8" applyNumberFormat="1" applyBorder="1" applyAlignment="1">
      <alignment horizontal="center"/>
    </xf>
    <xf numFmtId="49" fontId="13" fillId="0" borderId="7" xfId="8" applyNumberFormat="1" applyBorder="1" applyAlignment="1">
      <alignment horizontal="center"/>
    </xf>
    <xf numFmtId="0" fontId="14" fillId="0" borderId="0" xfId="8" applyFont="1" applyAlignment="1">
      <alignment vertical="center" wrapText="1"/>
    </xf>
    <xf numFmtId="0" fontId="27" fillId="0" borderId="0" xfId="8" applyFont="1" applyAlignment="1">
      <alignment vertical="center" wrapText="1"/>
    </xf>
    <xf numFmtId="169" fontId="14" fillId="0" borderId="0" xfId="8" applyNumberFormat="1" applyFont="1"/>
    <xf numFmtId="0" fontId="14" fillId="0" borderId="0" xfId="8" applyFont="1" applyAlignment="1">
      <alignment vertical="top"/>
    </xf>
    <xf numFmtId="166" fontId="24" fillId="0" borderId="0" xfId="9" applyFont="1" applyBorder="1"/>
    <xf numFmtId="0" fontId="14" fillId="0" borderId="1" xfId="8" applyFont="1" applyBorder="1" applyAlignment="1">
      <alignment horizontal="center"/>
    </xf>
    <xf numFmtId="0" fontId="27" fillId="0" borderId="0" xfId="8" applyFont="1"/>
    <xf numFmtId="0" fontId="14" fillId="0" borderId="1" xfId="10" applyBorder="1" applyAlignment="1">
      <alignment horizontal="center"/>
    </xf>
    <xf numFmtId="0" fontId="16" fillId="0" borderId="0" xfId="10" applyFont="1" applyAlignment="1">
      <alignment horizontal="center"/>
    </xf>
    <xf numFmtId="166" fontId="15" fillId="0" borderId="1" xfId="9" applyFont="1" applyBorder="1" applyAlignment="1">
      <alignment horizontal="center" vertical="center"/>
    </xf>
    <xf numFmtId="3" fontId="31" fillId="0" borderId="0" xfId="15" applyNumberFormat="1" applyFont="1" applyAlignment="1">
      <alignment horizontal="center" vertical="center" wrapText="1"/>
    </xf>
    <xf numFmtId="164" fontId="14" fillId="0" borderId="0" xfId="8" applyNumberFormat="1" applyFont="1"/>
    <xf numFmtId="3" fontId="32" fillId="0" borderId="6" xfId="15" applyNumberFormat="1" applyFont="1" applyBorder="1" applyAlignment="1">
      <alignment horizontal="center" vertical="center" wrapText="1"/>
    </xf>
    <xf numFmtId="0" fontId="31" fillId="0" borderId="0" xfId="8" applyFont="1"/>
    <xf numFmtId="0" fontId="33" fillId="0" borderId="0" xfId="13" applyFont="1" applyAlignment="1">
      <alignment horizontal="center" vertical="center"/>
    </xf>
    <xf numFmtId="4" fontId="33" fillId="0" borderId="0" xfId="13" applyNumberFormat="1" applyFont="1" applyAlignment="1">
      <alignment horizontal="center" vertical="center"/>
    </xf>
    <xf numFmtId="0" fontId="35" fillId="0" borderId="0" xfId="14" applyFont="1" applyAlignment="1">
      <alignment horizontal="center" vertical="center"/>
    </xf>
    <xf numFmtId="0" fontId="32" fillId="0" borderId="35" xfId="14" applyFont="1" applyBorder="1" applyAlignment="1">
      <alignment horizontal="center" vertical="center"/>
    </xf>
    <xf numFmtId="0" fontId="32" fillId="0" borderId="36" xfId="13" applyFont="1" applyBorder="1" applyAlignment="1">
      <alignment horizontal="center" vertical="center"/>
    </xf>
    <xf numFmtId="49" fontId="32" fillId="0" borderId="36" xfId="14" applyNumberFormat="1" applyFont="1" applyBorder="1" applyAlignment="1">
      <alignment vertical="center"/>
    </xf>
    <xf numFmtId="0" fontId="32" fillId="0" borderId="38" xfId="14" applyFont="1" applyBorder="1" applyAlignment="1">
      <alignment horizontal="center" vertical="center"/>
    </xf>
    <xf numFmtId="0" fontId="32" fillId="0" borderId="1" xfId="13" applyFont="1" applyBorder="1" applyAlignment="1">
      <alignment horizontal="center" vertical="center"/>
    </xf>
    <xf numFmtId="49" fontId="32" fillId="0" borderId="1" xfId="14" applyNumberFormat="1" applyFont="1" applyBorder="1" applyAlignment="1">
      <alignment vertical="center"/>
    </xf>
    <xf numFmtId="164" fontId="31" fillId="0" borderId="0" xfId="8" applyNumberFormat="1" applyFont="1"/>
    <xf numFmtId="0" fontId="32" fillId="0" borderId="25" xfId="14" applyFont="1" applyBorder="1" applyAlignment="1">
      <alignment horizontal="center" vertical="center"/>
    </xf>
    <xf numFmtId="49" fontId="32" fillId="0" borderId="6" xfId="14" applyNumberFormat="1" applyFont="1" applyBorder="1"/>
    <xf numFmtId="164" fontId="33" fillId="0" borderId="0" xfId="13" applyNumberFormat="1" applyFont="1" applyAlignment="1">
      <alignment horizontal="center" vertical="center"/>
    </xf>
    <xf numFmtId="166" fontId="36" fillId="3" borderId="39" xfId="9" applyFont="1" applyFill="1" applyBorder="1" applyAlignment="1">
      <alignment horizontal="center" vertical="center"/>
    </xf>
    <xf numFmtId="166" fontId="36" fillId="3" borderId="40" xfId="8" applyNumberFormat="1" applyFont="1" applyFill="1" applyBorder="1" applyAlignment="1">
      <alignment horizontal="center" vertical="center"/>
    </xf>
    <xf numFmtId="0" fontId="36" fillId="3" borderId="40" xfId="14" applyFont="1" applyFill="1" applyBorder="1"/>
    <xf numFmtId="166" fontId="31" fillId="0" borderId="0" xfId="9" applyFont="1"/>
    <xf numFmtId="166" fontId="31" fillId="0" borderId="0" xfId="8" applyNumberFormat="1" applyFont="1"/>
    <xf numFmtId="166" fontId="37" fillId="0" borderId="0" xfId="9" applyFont="1"/>
    <xf numFmtId="0" fontId="32" fillId="0" borderId="42" xfId="14" applyFont="1" applyBorder="1" applyAlignment="1">
      <alignment horizontal="center" vertical="center"/>
    </xf>
    <xf numFmtId="0" fontId="32" fillId="0" borderId="4" xfId="14" applyFont="1" applyBorder="1" applyAlignment="1">
      <alignment horizontal="center" vertical="center"/>
    </xf>
    <xf numFmtId="49" fontId="32" fillId="0" borderId="4" xfId="14" applyNumberFormat="1" applyFont="1" applyBorder="1"/>
    <xf numFmtId="0" fontId="32" fillId="0" borderId="44" xfId="14" applyFont="1" applyBorder="1" applyAlignment="1">
      <alignment horizontal="center" vertical="center"/>
    </xf>
    <xf numFmtId="0" fontId="32" fillId="0" borderId="45" xfId="14" applyFont="1" applyBorder="1" applyAlignment="1">
      <alignment horizontal="center" vertical="center"/>
    </xf>
    <xf numFmtId="49" fontId="32" fillId="0" borderId="45" xfId="14" applyNumberFormat="1" applyFont="1" applyBorder="1"/>
    <xf numFmtId="4" fontId="28" fillId="0" borderId="0" xfId="12" applyNumberFormat="1" applyFont="1" applyAlignment="1">
      <alignment horizontal="center" vertical="top" wrapText="1"/>
    </xf>
    <xf numFmtId="4" fontId="34" fillId="3" borderId="40" xfId="14" applyNumberFormat="1" applyFont="1" applyFill="1" applyBorder="1" applyAlignment="1">
      <alignment horizontal="center" vertical="center"/>
    </xf>
    <xf numFmtId="4" fontId="34" fillId="3" borderId="41" xfId="14" applyNumberFormat="1" applyFont="1" applyFill="1" applyBorder="1" applyAlignment="1">
      <alignment horizontal="center" vertical="center"/>
    </xf>
    <xf numFmtId="168" fontId="32" fillId="0" borderId="36" xfId="14" applyNumberFormat="1" applyFont="1" applyBorder="1" applyAlignment="1">
      <alignment horizontal="center" vertical="center"/>
    </xf>
    <xf numFmtId="168" fontId="32" fillId="0" borderId="37" xfId="14" applyNumberFormat="1" applyFont="1" applyBorder="1" applyAlignment="1">
      <alignment horizontal="center" vertical="center"/>
    </xf>
    <xf numFmtId="4" fontId="32" fillId="0" borderId="1" xfId="14" applyNumberFormat="1" applyFont="1" applyBorder="1" applyAlignment="1">
      <alignment horizontal="center" vertical="center"/>
    </xf>
    <xf numFmtId="168" fontId="32" fillId="0" borderId="17" xfId="14" applyNumberFormat="1" applyFont="1" applyBorder="1" applyAlignment="1">
      <alignment horizontal="center" vertical="center"/>
    </xf>
    <xf numFmtId="166" fontId="32" fillId="0" borderId="1" xfId="9" applyFont="1" applyBorder="1" applyAlignment="1">
      <alignment horizontal="center" vertical="center"/>
    </xf>
    <xf numFmtId="166" fontId="32" fillId="0" borderId="17" xfId="9" applyFont="1" applyBorder="1" applyAlignment="1">
      <alignment horizontal="center" vertical="center"/>
    </xf>
    <xf numFmtId="166" fontId="32" fillId="0" borderId="6" xfId="9" applyFont="1" applyBorder="1" applyAlignment="1">
      <alignment horizontal="center"/>
    </xf>
    <xf numFmtId="166" fontId="32" fillId="0" borderId="22" xfId="9" applyFont="1" applyBorder="1" applyAlignment="1">
      <alignment horizontal="center"/>
    </xf>
    <xf numFmtId="166" fontId="32" fillId="0" borderId="4" xfId="9" applyFont="1" applyBorder="1" applyAlignment="1">
      <alignment horizontal="center"/>
    </xf>
    <xf numFmtId="166" fontId="32" fillId="0" borderId="43" xfId="9" applyFont="1" applyBorder="1" applyAlignment="1">
      <alignment horizontal="center"/>
    </xf>
    <xf numFmtId="166" fontId="32" fillId="0" borderId="45" xfId="9" applyFont="1" applyBorder="1" applyAlignment="1">
      <alignment horizontal="center"/>
    </xf>
    <xf numFmtId="0" fontId="0" fillId="0" borderId="51" xfId="0" applyBorder="1" applyAlignment="1">
      <alignment vertical="center" wrapText="1"/>
    </xf>
    <xf numFmtId="0" fontId="0" fillId="0" borderId="51" xfId="0" applyBorder="1" applyAlignment="1">
      <alignment horizontal="center" vertical="center" wrapText="1"/>
    </xf>
    <xf numFmtId="0" fontId="38" fillId="0" borderId="51" xfId="0" applyFont="1" applyBorder="1" applyAlignment="1">
      <alignment horizontal="center" vertical="center" wrapText="1"/>
    </xf>
    <xf numFmtId="0" fontId="0" fillId="3" borderId="48" xfId="0" applyFill="1" applyBorder="1" applyAlignment="1">
      <alignment vertical="center" wrapText="1"/>
    </xf>
    <xf numFmtId="0" fontId="0" fillId="0" borderId="52" xfId="0" applyBorder="1" applyAlignment="1">
      <alignment wrapText="1"/>
    </xf>
    <xf numFmtId="0" fontId="0" fillId="0" borderId="52" xfId="0" applyBorder="1" applyAlignment="1">
      <alignment vertical="center" wrapText="1"/>
    </xf>
    <xf numFmtId="0" fontId="38" fillId="5" borderId="53" xfId="0" applyFont="1" applyFill="1" applyBorder="1" applyAlignment="1">
      <alignment horizontal="center" vertical="center" wrapText="1"/>
    </xf>
    <xf numFmtId="0" fontId="38" fillId="5" borderId="53" xfId="0" applyFont="1" applyFill="1" applyBorder="1" applyAlignment="1">
      <alignment vertical="center" wrapText="1"/>
    </xf>
    <xf numFmtId="4" fontId="2" fillId="5" borderId="51" xfId="0" applyNumberFormat="1" applyFont="1" applyFill="1" applyBorder="1" applyAlignment="1">
      <alignment horizontal="center" vertical="center" wrapText="1"/>
    </xf>
    <xf numFmtId="0" fontId="31" fillId="0" borderId="0" xfId="8" applyNumberFormat="1" applyFont="1"/>
    <xf numFmtId="3" fontId="32" fillId="0" borderId="4" xfId="15" applyNumberFormat="1" applyFont="1" applyBorder="1" applyAlignment="1">
      <alignment horizontal="center" vertical="center" wrapText="1"/>
    </xf>
    <xf numFmtId="4" fontId="32" fillId="0" borderId="4" xfId="14" applyNumberFormat="1" applyFont="1" applyBorder="1" applyAlignment="1">
      <alignment horizontal="center" vertical="center"/>
    </xf>
    <xf numFmtId="168" fontId="32" fillId="0" borderId="43" xfId="14" applyNumberFormat="1" applyFont="1" applyBorder="1" applyAlignment="1">
      <alignment horizontal="center" vertical="center"/>
    </xf>
    <xf numFmtId="4" fontId="14" fillId="0" borderId="0" xfId="8" applyNumberFormat="1" applyFont="1"/>
    <xf numFmtId="4" fontId="0" fillId="3" borderId="51" xfId="0" applyNumberFormat="1" applyFill="1" applyBorder="1" applyAlignment="1">
      <alignment horizontal="center" vertical="center" wrapText="1"/>
    </xf>
    <xf numFmtId="4" fontId="0" fillId="0" borderId="51" xfId="0" applyNumberFormat="1" applyBorder="1" applyAlignment="1">
      <alignment vertical="center" wrapText="1"/>
    </xf>
    <xf numFmtId="4" fontId="0" fillId="0" borderId="51" xfId="0" applyNumberFormat="1" applyBorder="1" applyAlignment="1">
      <alignment horizontal="center" vertical="center" wrapText="1"/>
    </xf>
    <xf numFmtId="43" fontId="6" fillId="2" borderId="1" xfId="5" applyFont="1" applyFill="1" applyBorder="1" applyAlignment="1">
      <alignment horizontal="center" vertical="center"/>
    </xf>
    <xf numFmtId="166" fontId="40" fillId="6" borderId="0" xfId="9" applyFont="1" applyFill="1"/>
    <xf numFmtId="166" fontId="40" fillId="6" borderId="0" xfId="9" applyFont="1" applyFill="1" applyAlignment="1">
      <alignment horizontal="center"/>
    </xf>
    <xf numFmtId="4" fontId="28" fillId="0" borderId="0" xfId="12" applyNumberFormat="1" applyFont="1" applyAlignment="1">
      <alignment horizontal="left" vertical="top" wrapText="1"/>
    </xf>
    <xf numFmtId="0" fontId="8" fillId="0" borderId="0" xfId="7" applyFont="1" applyAlignment="1">
      <alignment horizontal="center" vertical="center"/>
    </xf>
    <xf numFmtId="0" fontId="9" fillId="0" borderId="2" xfId="1" applyFont="1" applyBorder="1" applyAlignment="1">
      <alignment horizontal="center"/>
    </xf>
    <xf numFmtId="0" fontId="4" fillId="0" borderId="2" xfId="7" applyFont="1" applyBorder="1" applyAlignment="1">
      <alignment horizontal="left" wrapText="1"/>
    </xf>
    <xf numFmtId="0" fontId="6" fillId="0" borderId="3" xfId="7" applyFont="1" applyBorder="1" applyAlignment="1">
      <alignment horizontal="center" vertical="top"/>
    </xf>
    <xf numFmtId="0" fontId="4" fillId="0" borderId="2" xfId="7" applyFont="1" applyBorder="1" applyAlignment="1">
      <alignment horizontal="left" vertical="center" wrapText="1"/>
    </xf>
    <xf numFmtId="0" fontId="15" fillId="0" borderId="2" xfId="10" applyFont="1" applyBorder="1" applyAlignment="1">
      <alignment horizontal="left"/>
    </xf>
    <xf numFmtId="0" fontId="17" fillId="0" borderId="3" xfId="8" applyFont="1" applyBorder="1" applyAlignment="1">
      <alignment horizontal="center"/>
    </xf>
    <xf numFmtId="0" fontId="23" fillId="0" borderId="0" xfId="8" applyFont="1"/>
    <xf numFmtId="0" fontId="16" fillId="0" borderId="0" xfId="8" applyFont="1" applyAlignment="1">
      <alignment horizontal="right"/>
    </xf>
    <xf numFmtId="0" fontId="15" fillId="0" borderId="0" xfId="8" applyFont="1" applyAlignment="1">
      <alignment horizontal="left" vertical="top" wrapText="1"/>
    </xf>
    <xf numFmtId="0" fontId="15" fillId="0" borderId="2" xfId="8" applyFont="1" applyBorder="1" applyAlignment="1">
      <alignment horizontal="left"/>
    </xf>
    <xf numFmtId="0" fontId="15" fillId="0" borderId="0" xfId="8" applyFont="1" applyAlignment="1">
      <alignment horizontal="center"/>
    </xf>
    <xf numFmtId="0" fontId="15" fillId="0" borderId="0" xfId="10" applyFont="1" applyAlignment="1">
      <alignment horizontal="left" wrapText="1"/>
    </xf>
    <xf numFmtId="0" fontId="15" fillId="0" borderId="0" xfId="10" applyFont="1" applyAlignment="1">
      <alignment horizontal="left"/>
    </xf>
    <xf numFmtId="0" fontId="14" fillId="0" borderId="9" xfId="8" applyFont="1" applyBorder="1" applyAlignment="1">
      <alignment horizontal="center"/>
    </xf>
    <xf numFmtId="0" fontId="14" fillId="0" borderId="12" xfId="8" applyFont="1" applyBorder="1" applyAlignment="1">
      <alignment horizontal="center"/>
    </xf>
    <xf numFmtId="0" fontId="14" fillId="0" borderId="10" xfId="8" applyFont="1" applyBorder="1" applyAlignment="1">
      <alignment horizontal="center"/>
    </xf>
    <xf numFmtId="2" fontId="22" fillId="0" borderId="28" xfId="8" applyNumberFormat="1" applyFont="1" applyBorder="1" applyAlignment="1">
      <alignment wrapText="1"/>
    </xf>
    <xf numFmtId="2" fontId="22" fillId="0" borderId="27" xfId="8" applyNumberFormat="1" applyFont="1" applyBorder="1" applyAlignment="1">
      <alignment wrapText="1"/>
    </xf>
    <xf numFmtId="2" fontId="22" fillId="0" borderId="26" xfId="8" applyNumberFormat="1" applyFont="1" applyBorder="1" applyAlignment="1">
      <alignment wrapText="1"/>
    </xf>
    <xf numFmtId="0" fontId="17" fillId="0" borderId="0" xfId="8" applyFont="1" applyAlignment="1">
      <alignment horizontal="center"/>
    </xf>
    <xf numFmtId="0" fontId="22" fillId="0" borderId="18" xfId="8" applyFont="1" applyBorder="1"/>
    <xf numFmtId="0" fontId="22" fillId="0" borderId="20" xfId="8" applyFont="1" applyBorder="1"/>
    <xf numFmtId="0" fontId="22" fillId="0" borderId="19" xfId="8" applyFont="1" applyBorder="1"/>
    <xf numFmtId="14" fontId="26" fillId="0" borderId="1" xfId="10" applyNumberFormat="1" applyFont="1" applyBorder="1" applyAlignment="1">
      <alignment horizontal="center"/>
    </xf>
    <xf numFmtId="0" fontId="16" fillId="0" borderId="29" xfId="8" applyFont="1" applyBorder="1" applyAlignment="1">
      <alignment horizontal="right"/>
    </xf>
    <xf numFmtId="0" fontId="26" fillId="0" borderId="1" xfId="10" applyFont="1" applyBorder="1" applyAlignment="1">
      <alignment horizontal="center"/>
    </xf>
    <xf numFmtId="0" fontId="24" fillId="0" borderId="28" xfId="8" applyFont="1" applyBorder="1" applyAlignment="1">
      <alignment horizontal="center"/>
    </xf>
    <xf numFmtId="0" fontId="24" fillId="0" borderId="26" xfId="8" applyFont="1" applyBorder="1" applyAlignment="1">
      <alignment horizontal="center"/>
    </xf>
    <xf numFmtId="0" fontId="16" fillId="0" borderId="14" xfId="8" applyFont="1" applyBorder="1" applyAlignment="1">
      <alignment horizontal="center"/>
    </xf>
    <xf numFmtId="0" fontId="16" fillId="0" borderId="3" xfId="8" applyFont="1" applyBorder="1" applyAlignment="1">
      <alignment horizontal="center"/>
    </xf>
    <xf numFmtId="0" fontId="16" fillId="0" borderId="15" xfId="8" applyFont="1" applyBorder="1" applyAlignment="1">
      <alignment horizontal="center"/>
    </xf>
    <xf numFmtId="0" fontId="16" fillId="0" borderId="31" xfId="8" applyFont="1" applyBorder="1" applyAlignment="1">
      <alignment horizontal="center"/>
    </xf>
    <xf numFmtId="0" fontId="16" fillId="0" borderId="0" xfId="8" applyFont="1" applyAlignment="1">
      <alignment horizontal="center"/>
    </xf>
    <xf numFmtId="0" fontId="16" fillId="0" borderId="29" xfId="8" applyFont="1" applyBorder="1" applyAlignment="1">
      <alignment horizontal="center"/>
    </xf>
    <xf numFmtId="0" fontId="14" fillId="0" borderId="23" xfId="8" applyFont="1" applyBorder="1" applyAlignment="1">
      <alignment horizontal="center"/>
    </xf>
    <xf numFmtId="0" fontId="14" fillId="0" borderId="2" xfId="8" applyFont="1" applyBorder="1" applyAlignment="1">
      <alignment horizontal="center"/>
    </xf>
    <xf numFmtId="0" fontId="14" fillId="0" borderId="24" xfId="8" applyFont="1" applyBorder="1" applyAlignment="1">
      <alignment horizontal="center"/>
    </xf>
    <xf numFmtId="0" fontId="14" fillId="0" borderId="2" xfId="8" applyFont="1" applyBorder="1" applyAlignment="1">
      <alignment horizontal="left" wrapText="1"/>
    </xf>
    <xf numFmtId="0" fontId="14" fillId="0" borderId="2" xfId="8" applyFont="1" applyBorder="1" applyAlignment="1">
      <alignment vertical="top" wrapText="1"/>
    </xf>
    <xf numFmtId="0" fontId="14" fillId="0" borderId="2" xfId="10" applyBorder="1" applyAlignment="1">
      <alignment vertical="top" wrapText="1"/>
    </xf>
    <xf numFmtId="4" fontId="5" fillId="0" borderId="31" xfId="6" applyNumberFormat="1" applyBorder="1" applyAlignment="1">
      <alignment horizontal="center"/>
    </xf>
    <xf numFmtId="0" fontId="38" fillId="0" borderId="53" xfId="0" applyFont="1" applyBorder="1" applyAlignment="1">
      <alignment horizontal="center" vertical="center" wrapText="1"/>
    </xf>
    <xf numFmtId="0" fontId="38" fillId="0" borderId="46" xfId="0" applyFont="1" applyBorder="1" applyAlignment="1">
      <alignment horizontal="center" vertical="center" wrapText="1"/>
    </xf>
    <xf numFmtId="0" fontId="38" fillId="0" borderId="47" xfId="0" applyFont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 wrapText="1"/>
    </xf>
    <xf numFmtId="0" fontId="30" fillId="0" borderId="50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</cellXfs>
  <cellStyles count="16">
    <cellStyle name="Обычный" xfId="0" builtinId="0"/>
    <cellStyle name="Обычный 10 2" xfId="8" xr:uid="{01EEB1A3-89A2-4287-8178-C1568FBD7B8A}"/>
    <cellStyle name="Обычный 11" xfId="10" xr:uid="{F2F669B1-328C-40A8-8919-D9A90BBBDEFF}"/>
    <cellStyle name="Обычный 2 2" xfId="7" xr:uid="{02CBFFA1-170B-4223-BAF3-4603D6A5BAAA}"/>
    <cellStyle name="Обычный 2 2 2 2 3 2" xfId="13" xr:uid="{0CAEA6C4-B3CA-4833-A519-938145E0259E}"/>
    <cellStyle name="Обычный 2 4" xfId="6" xr:uid="{EE729CB3-8404-4D9C-B8FB-501754D9EFCD}"/>
    <cellStyle name="Обычный 2 5" xfId="11" xr:uid="{6CC0A0B8-11E4-455E-98A8-FF46FEB4BA09}"/>
    <cellStyle name="Обычный 3" xfId="2" xr:uid="{00463542-C461-4EAC-A6BE-29DF483387BD}"/>
    <cellStyle name="Обычный 3 2" xfId="1" xr:uid="{EA095549-454E-41E2-ABE9-9C34BD82363B}"/>
    <cellStyle name="Обычный 3 3 2" xfId="3" xr:uid="{B40FF0E1-42BF-4D1B-8AE9-FC4E457C6322}"/>
    <cellStyle name="Обычный 9" xfId="14" xr:uid="{41AD722A-B611-4AD6-88B0-208E75AE8C6F}"/>
    <cellStyle name="Обычный_КС-3_Крюково.06.09" xfId="12" xr:uid="{49C35D80-51E9-4619-86B0-6B5CC829CD96}"/>
    <cellStyle name="Обычный_КС-3_Крюково.xls1" xfId="15" xr:uid="{91E91CEA-A55F-4AF7-BD7B-87EE43F7E033}"/>
    <cellStyle name="Финансовый 2 2 2" xfId="5" xr:uid="{EBE91657-51BD-4D16-837F-3121A02424C3}"/>
    <cellStyle name="Финансовый 2 3" xfId="9" xr:uid="{D216B51E-BFBA-4A35-8F50-2553C8D6B525}"/>
    <cellStyle name="Финансовый 3" xfId="4" xr:uid="{FAEB783C-9505-447F-875B-BD62951384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82;&#1089;-2,3%20&#1089;%20&#1058;&#1053;,&#1059;&#1055;&#1044;/08.24_&#1082;&#1089;-2,3_&#1055;&#1086;&#1089;&#1083;&#1077;&#1086;&#1089;&#1072;&#1076;&#1086;&#1095;&#1085;&#1099;&#1081;%20&#1088;&#1077;&#1084;&#1086;&#1085;&#109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!!!%20131-23-&#1092;&#1072;&#1082;&#1090;.%20&#1095;.3-&#1076;&#1086;&#1087;.&#1088;&#1072;&#1073;&#1086;&#1090;&#1099;,&#1044;&#1057;16/12.24_&#1082;&#1089;-2,3_&#1044;&#1086;&#1087;.&#1088;&#1072;&#1073;&#1086;&#1090;&#1099;(&#1087;&#1088;&#1086;&#1074;&#1072;&#1083;)_&#1044;&#1057;16%20&#1087;&#1086;&#1076;&#1087;&#1080;&#1089;&#1072;&#1085;&#108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кс-2 послеосадоч.ремонт"/>
      <sheetName val="кс-2 корр объемы"/>
    </sheetNames>
    <sheetDataSet>
      <sheetData sheetId="0" refreshError="1"/>
      <sheetData sheetId="1" refreshError="1">
        <row r="78">
          <cell r="O78">
            <v>1705481.22</v>
          </cell>
        </row>
        <row r="89">
          <cell r="O89">
            <v>139849.46</v>
          </cell>
        </row>
        <row r="91">
          <cell r="O91">
            <v>44287.94</v>
          </cell>
        </row>
        <row r="92">
          <cell r="O92">
            <v>1889618.62</v>
          </cell>
        </row>
        <row r="94">
          <cell r="O94">
            <v>1986745.02</v>
          </cell>
        </row>
      </sheetData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1"/>
      <sheetName val="реестр "/>
      <sheetName val="кс-2_ПЖ"/>
      <sheetName val="кс-_ГП2"/>
    </sheetNames>
    <sheetDataSet>
      <sheetData sheetId="0"/>
      <sheetData sheetId="1">
        <row r="12">
          <cell r="D12">
            <v>501222.81</v>
          </cell>
        </row>
        <row r="14">
          <cell r="D14">
            <v>702306.86</v>
          </cell>
        </row>
      </sheetData>
      <sheetData sheetId="2">
        <row r="267">
          <cell r="O267">
            <v>201084.05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2ED1-99B6-4763-BFE4-ADF03F5F3D1C}">
  <sheetPr>
    <tabColor rgb="FFFFFF00"/>
  </sheetPr>
  <dimension ref="A1:J20"/>
  <sheetViews>
    <sheetView tabSelected="1" zoomScaleNormal="100" zoomScaleSheetLayoutView="100" workbookViewId="0">
      <selection activeCell="D25" sqref="D25"/>
    </sheetView>
  </sheetViews>
  <sheetFormatPr defaultColWidth="9" defaultRowHeight="12.75" x14ac:dyDescent="0.2"/>
  <cols>
    <col min="1" max="1" width="30.5703125" style="78" customWidth="1"/>
    <col min="2" max="2" width="15.5703125" style="77" customWidth="1"/>
    <col min="3" max="3" width="12.28515625" style="78" hidden="1" customWidth="1"/>
    <col min="4" max="4" width="27.42578125" style="78" customWidth="1"/>
    <col min="5" max="5" width="24.42578125" style="78" customWidth="1"/>
    <col min="6" max="6" width="14.28515625" style="77" customWidth="1"/>
    <col min="7" max="7" width="17.7109375" style="77" customWidth="1"/>
    <col min="8" max="8" width="16.5703125" style="77" bestFit="1" customWidth="1"/>
    <col min="9" max="16384" width="9" style="77"/>
  </cols>
  <sheetData>
    <row r="1" spans="1:10" ht="20.25" customHeight="1" x14ac:dyDescent="0.2">
      <c r="A1" s="227"/>
      <c r="B1" s="227"/>
      <c r="C1" s="287" t="s">
        <v>202</v>
      </c>
      <c r="D1" s="287"/>
      <c r="E1" s="287"/>
      <c r="F1" s="228"/>
      <c r="G1" s="227"/>
      <c r="H1" s="227"/>
      <c r="I1" s="227"/>
      <c r="J1" s="227"/>
    </row>
    <row r="2" spans="1:10" ht="8.25" customHeight="1" x14ac:dyDescent="0.2">
      <c r="A2" s="227"/>
      <c r="B2" s="227"/>
      <c r="C2" s="253"/>
      <c r="D2" s="253"/>
      <c r="E2" s="253"/>
      <c r="F2" s="228"/>
      <c r="G2" s="227"/>
      <c r="H2" s="227"/>
      <c r="I2" s="227"/>
      <c r="J2" s="227"/>
    </row>
    <row r="3" spans="1:10" ht="17.25" customHeight="1" thickBot="1" x14ac:dyDescent="0.25">
      <c r="A3" s="224" t="s">
        <v>291</v>
      </c>
      <c r="B3" s="224" t="s">
        <v>205</v>
      </c>
      <c r="C3" s="224" t="s">
        <v>155</v>
      </c>
      <c r="D3" s="230" t="s">
        <v>203</v>
      </c>
      <c r="E3" s="230" t="s">
        <v>204</v>
      </c>
      <c r="F3" s="228"/>
      <c r="G3" s="227"/>
      <c r="H3" s="227"/>
      <c r="I3" s="227"/>
      <c r="J3" s="227"/>
    </row>
    <row r="4" spans="1:10" ht="20.25" customHeight="1" x14ac:dyDescent="0.2">
      <c r="A4" s="231" t="s">
        <v>276</v>
      </c>
      <c r="B4" s="232" t="s">
        <v>207</v>
      </c>
      <c r="C4" s="233" t="s">
        <v>206</v>
      </c>
      <c r="D4" s="256">
        <v>175347975.30000001</v>
      </c>
      <c r="E4" s="257">
        <v>210417570.36000001</v>
      </c>
      <c r="F4" s="228"/>
      <c r="G4" s="276"/>
      <c r="H4" s="227"/>
      <c r="I4" s="227"/>
      <c r="J4" s="227"/>
    </row>
    <row r="5" spans="1:10" ht="17.100000000000001" customHeight="1" x14ac:dyDescent="0.2">
      <c r="A5" s="234" t="s">
        <v>277</v>
      </c>
      <c r="B5" s="235" t="s">
        <v>209</v>
      </c>
      <c r="C5" s="236" t="s">
        <v>208</v>
      </c>
      <c r="D5" s="258">
        <v>66648609.340000004</v>
      </c>
      <c r="E5" s="259">
        <v>79978331.209999993</v>
      </c>
      <c r="F5" s="228"/>
      <c r="G5" s="227"/>
      <c r="H5" s="227"/>
      <c r="I5" s="227"/>
      <c r="J5" s="227"/>
    </row>
    <row r="6" spans="1:10" ht="17.100000000000001" customHeight="1" x14ac:dyDescent="0.2">
      <c r="A6" s="234" t="s">
        <v>279</v>
      </c>
      <c r="B6" s="235" t="s">
        <v>211</v>
      </c>
      <c r="C6" s="236" t="s">
        <v>210</v>
      </c>
      <c r="D6" s="260">
        <v>49056803.969999999</v>
      </c>
      <c r="E6" s="261">
        <v>58868164.759999998</v>
      </c>
      <c r="F6" s="229"/>
      <c r="G6" s="237"/>
      <c r="H6" s="227"/>
      <c r="I6" s="227"/>
      <c r="J6" s="227"/>
    </row>
    <row r="7" spans="1:10" ht="17.100000000000001" customHeight="1" x14ac:dyDescent="0.25">
      <c r="A7" s="238" t="s">
        <v>281</v>
      </c>
      <c r="B7" s="226">
        <v>13</v>
      </c>
      <c r="C7" s="239" t="s">
        <v>212</v>
      </c>
      <c r="D7" s="262">
        <v>4371042.43</v>
      </c>
      <c r="E7" s="263">
        <v>5245250.92</v>
      </c>
      <c r="F7" s="240"/>
      <c r="G7" s="227"/>
      <c r="H7" s="227"/>
      <c r="I7" s="227"/>
      <c r="J7" s="227"/>
    </row>
    <row r="8" spans="1:10" ht="17.100000000000001" customHeight="1" thickBot="1" x14ac:dyDescent="0.3">
      <c r="A8" s="247" t="s">
        <v>282</v>
      </c>
      <c r="B8" s="248" t="s">
        <v>214</v>
      </c>
      <c r="C8" s="249" t="s">
        <v>213</v>
      </c>
      <c r="D8" s="264">
        <v>7180370.8200000003</v>
      </c>
      <c r="E8" s="265">
        <v>8616444.9839999992</v>
      </c>
      <c r="F8" s="240"/>
      <c r="G8" s="227"/>
      <c r="H8" s="227"/>
      <c r="I8" s="227"/>
      <c r="J8" s="227"/>
    </row>
    <row r="9" spans="1:10" ht="17.100000000000001" customHeight="1" thickTop="1" thickBot="1" x14ac:dyDescent="0.3">
      <c r="A9" s="250" t="s">
        <v>259</v>
      </c>
      <c r="B9" s="251" t="s">
        <v>216</v>
      </c>
      <c r="C9" s="252" t="s">
        <v>215</v>
      </c>
      <c r="D9" s="266">
        <v>159464821.53</v>
      </c>
      <c r="E9" s="265">
        <v>191357785.84</v>
      </c>
      <c r="F9" s="240"/>
      <c r="G9" s="227"/>
      <c r="H9" s="227"/>
      <c r="I9" s="227"/>
      <c r="J9" s="227"/>
    </row>
    <row r="10" spans="1:10" ht="17.100000000000001" customHeight="1" thickTop="1" thickBot="1" x14ac:dyDescent="0.25">
      <c r="A10" s="241"/>
      <c r="B10" s="242"/>
      <c r="C10" s="243"/>
      <c r="D10" s="254">
        <f>SUM(D4:D9)</f>
        <v>462069623.38999999</v>
      </c>
      <c r="E10" s="255">
        <f>SUM(E4:E9)</f>
        <v>554483548.074</v>
      </c>
      <c r="F10" s="227"/>
      <c r="G10" s="227"/>
      <c r="H10" s="227"/>
      <c r="I10" s="227"/>
      <c r="J10" s="227"/>
    </row>
    <row r="11" spans="1:10" x14ac:dyDescent="0.2">
      <c r="A11" s="244"/>
      <c r="B11" s="245"/>
      <c r="C11" s="246"/>
      <c r="D11" s="244"/>
      <c r="E11" s="244"/>
      <c r="F11" s="227"/>
      <c r="G11" s="227"/>
      <c r="H11" s="227"/>
      <c r="I11" s="227"/>
      <c r="J11" s="227"/>
    </row>
    <row r="12" spans="1:10" ht="28.5" customHeight="1" x14ac:dyDescent="0.2">
      <c r="C12" s="287" t="s">
        <v>285</v>
      </c>
      <c r="D12" s="287"/>
      <c r="E12" s="287"/>
    </row>
    <row r="13" spans="1:10" ht="17.25" customHeight="1" thickBot="1" x14ac:dyDescent="0.25">
      <c r="A13" s="224" t="s">
        <v>218</v>
      </c>
      <c r="B13" s="224" t="s">
        <v>205</v>
      </c>
      <c r="C13" s="224" t="s">
        <v>155</v>
      </c>
      <c r="D13" s="230" t="s">
        <v>203</v>
      </c>
      <c r="E13" s="230" t="s">
        <v>204</v>
      </c>
      <c r="F13" s="228"/>
      <c r="G13" s="227"/>
      <c r="H13" s="227"/>
      <c r="I13" s="227"/>
      <c r="J13" s="227"/>
    </row>
    <row r="14" spans="1:10" ht="17.100000000000001" customHeight="1" x14ac:dyDescent="0.2">
      <c r="A14" s="231" t="s">
        <v>278</v>
      </c>
      <c r="B14" s="232">
        <v>1</v>
      </c>
      <c r="C14" s="233" t="s">
        <v>217</v>
      </c>
      <c r="D14" s="256">
        <v>3513933.05</v>
      </c>
      <c r="E14" s="257">
        <v>4216719.66</v>
      </c>
      <c r="F14" s="228" t="s">
        <v>219</v>
      </c>
      <c r="G14" s="227"/>
      <c r="H14" s="227"/>
      <c r="I14" s="227"/>
      <c r="J14" s="227"/>
    </row>
    <row r="15" spans="1:10" ht="17.100000000000001" customHeight="1" x14ac:dyDescent="0.2">
      <c r="A15" s="238" t="s">
        <v>280</v>
      </c>
      <c r="B15" s="235">
        <v>1</v>
      </c>
      <c r="C15" s="236" t="s">
        <v>272</v>
      </c>
      <c r="D15" s="258">
        <v>1800394.58</v>
      </c>
      <c r="E15" s="259">
        <v>2160473.4959999998</v>
      </c>
      <c r="F15" s="228" t="s">
        <v>271</v>
      </c>
      <c r="G15" s="227"/>
      <c r="H15" s="227"/>
      <c r="I15" s="227"/>
      <c r="J15" s="227"/>
    </row>
    <row r="16" spans="1:10" ht="17.100000000000001" customHeight="1" x14ac:dyDescent="0.2">
      <c r="A16" s="238" t="s">
        <v>283</v>
      </c>
      <c r="B16" s="235">
        <v>1</v>
      </c>
      <c r="C16" s="236" t="s">
        <v>274</v>
      </c>
      <c r="D16" s="258">
        <v>1986745.02</v>
      </c>
      <c r="E16" s="259">
        <v>2384094.02</v>
      </c>
      <c r="F16" s="229" t="s">
        <v>273</v>
      </c>
      <c r="G16" s="237"/>
      <c r="H16" s="227"/>
      <c r="I16" s="227"/>
      <c r="J16" s="227"/>
    </row>
    <row r="17" spans="1:10" ht="17.100000000000001" customHeight="1" thickBot="1" x14ac:dyDescent="0.3">
      <c r="A17" s="247" t="s">
        <v>284</v>
      </c>
      <c r="B17" s="277">
        <v>1</v>
      </c>
      <c r="C17" s="249" t="s">
        <v>217</v>
      </c>
      <c r="D17" s="278">
        <v>702306.86</v>
      </c>
      <c r="E17" s="279">
        <v>842768.23</v>
      </c>
      <c r="F17" s="240" t="s">
        <v>275</v>
      </c>
      <c r="G17" s="227"/>
      <c r="H17" s="227"/>
      <c r="I17" s="227"/>
      <c r="J17" s="227"/>
    </row>
    <row r="18" spans="1:10" ht="17.100000000000001" customHeight="1" thickTop="1" thickBot="1" x14ac:dyDescent="0.25">
      <c r="A18" s="241"/>
      <c r="B18" s="242"/>
      <c r="C18" s="243"/>
      <c r="D18" s="254">
        <f>SUM(D14:D17)</f>
        <v>8003379.5100000007</v>
      </c>
      <c r="E18" s="255">
        <f>SUM(E14:E17)</f>
        <v>9604055.4059999995</v>
      </c>
      <c r="F18" s="227"/>
      <c r="G18" s="227"/>
      <c r="H18" s="227"/>
      <c r="I18" s="227"/>
      <c r="J18" s="227"/>
    </row>
    <row r="20" spans="1:10" ht="15.75" x14ac:dyDescent="0.25">
      <c r="D20" s="285" t="s">
        <v>292</v>
      </c>
      <c r="E20" s="286">
        <f>E10+E18</f>
        <v>564087603.48000002</v>
      </c>
      <c r="F20" s="280"/>
      <c r="G20" s="280"/>
      <c r="H20" s="225"/>
    </row>
  </sheetData>
  <mergeCells count="2">
    <mergeCell ref="C12:E12"/>
    <mergeCell ref="C1:E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F9D4-9EE0-41F1-BF5E-1E568FEA1E5C}">
  <sheetPr>
    <tabColor rgb="FF00B0F0"/>
  </sheetPr>
  <dimension ref="A1:M23"/>
  <sheetViews>
    <sheetView view="pageBreakPreview" zoomScale="90" zoomScaleNormal="100" zoomScaleSheetLayoutView="90" workbookViewId="0">
      <pane ySplit="2" topLeftCell="A11" activePane="bottomLeft" state="frozen"/>
      <selection pane="bottomLeft" activeCell="A33" sqref="A24:XFD33"/>
    </sheetView>
  </sheetViews>
  <sheetFormatPr defaultRowHeight="15" x14ac:dyDescent="0.25"/>
  <cols>
    <col min="1" max="1" width="17" style="4" customWidth="1"/>
    <col min="2" max="2" width="11.85546875" style="4" customWidth="1"/>
    <col min="3" max="3" width="51" style="4" customWidth="1"/>
    <col min="4" max="4" width="19" style="4" customWidth="1"/>
    <col min="5" max="10" width="20.7109375" style="4" customWidth="1"/>
    <col min="11" max="11" width="9.140625" style="4"/>
    <col min="12" max="12" width="9.28515625" style="4" bestFit="1" customWidth="1"/>
    <col min="13" max="13" width="16.85546875" style="4" bestFit="1" customWidth="1"/>
    <col min="14" max="16384" width="9.140625" style="4"/>
  </cols>
  <sheetData>
    <row r="1" spans="1:13" x14ac:dyDescent="0.25">
      <c r="A1" s="1"/>
      <c r="B1" s="1"/>
      <c r="C1" s="1"/>
      <c r="D1" s="1"/>
      <c r="E1" s="2"/>
      <c r="F1" s="2"/>
      <c r="G1" s="2"/>
      <c r="H1" s="1"/>
      <c r="I1" s="3"/>
      <c r="J1" s="1"/>
    </row>
    <row r="2" spans="1:13" ht="6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</row>
    <row r="3" spans="1:13" ht="28.5" customHeight="1" x14ac:dyDescent="0.25">
      <c r="A3" s="7">
        <v>1</v>
      </c>
      <c r="B3" s="8" t="s">
        <v>10</v>
      </c>
      <c r="C3" s="9" t="s">
        <v>11</v>
      </c>
      <c r="D3" s="10">
        <v>47118689.25</v>
      </c>
      <c r="E3" s="11">
        <v>3863732.52</v>
      </c>
      <c r="F3" s="11">
        <v>1223578.1200000001</v>
      </c>
      <c r="G3" s="11">
        <v>52205999.890000001</v>
      </c>
      <c r="H3" s="11">
        <v>54889388.289999999</v>
      </c>
      <c r="I3" s="12">
        <v>1.2</v>
      </c>
      <c r="J3" s="13">
        <f>ROUND(H3*I3,2)</f>
        <v>65867265.950000003</v>
      </c>
    </row>
    <row r="4" spans="1:13" ht="27" customHeight="1" x14ac:dyDescent="0.25">
      <c r="A4" s="7">
        <v>2</v>
      </c>
      <c r="B4" s="8" t="s">
        <v>12</v>
      </c>
      <c r="C4" s="9" t="s">
        <v>13</v>
      </c>
      <c r="D4" s="10">
        <v>39281459.539999999</v>
      </c>
      <c r="E4" s="11">
        <v>3221079.68</v>
      </c>
      <c r="F4" s="11">
        <v>1020060.94</v>
      </c>
      <c r="G4" s="11">
        <v>43522600.159999996</v>
      </c>
      <c r="H4" s="11">
        <v>45759661.810000002</v>
      </c>
      <c r="I4" s="12">
        <v>1.2</v>
      </c>
      <c r="J4" s="13">
        <f t="shared" ref="J4:J16" si="0">ROUND(H4*I4,2)</f>
        <v>54911594.170000002</v>
      </c>
    </row>
    <row r="5" spans="1:13" ht="24" customHeight="1" x14ac:dyDescent="0.25">
      <c r="A5" s="7">
        <v>3</v>
      </c>
      <c r="B5" s="14" t="s">
        <v>14</v>
      </c>
      <c r="C5" s="9" t="s">
        <v>15</v>
      </c>
      <c r="D5" s="10">
        <v>142510715.22</v>
      </c>
      <c r="E5" s="11">
        <v>11685878.65</v>
      </c>
      <c r="F5" s="11">
        <v>3700718.26</v>
      </c>
      <c r="G5" s="11">
        <v>157897312.13</v>
      </c>
      <c r="H5" s="11">
        <v>166013233.97999999</v>
      </c>
      <c r="I5" s="12">
        <v>1.2</v>
      </c>
      <c r="J5" s="13">
        <f t="shared" si="0"/>
        <v>199215880.78</v>
      </c>
    </row>
    <row r="6" spans="1:13" s="17" customFormat="1" ht="24" customHeight="1" x14ac:dyDescent="0.25">
      <c r="A6" s="7">
        <v>4</v>
      </c>
      <c r="B6" s="8" t="s">
        <v>16</v>
      </c>
      <c r="C6" s="9" t="s">
        <v>17</v>
      </c>
      <c r="D6" s="15">
        <v>1644504.42</v>
      </c>
      <c r="E6" s="16">
        <v>134849.35999999999</v>
      </c>
      <c r="F6" s="16">
        <v>42704.49</v>
      </c>
      <c r="G6" s="16">
        <v>1822058.27</v>
      </c>
      <c r="H6" s="16">
        <v>1915712.07</v>
      </c>
      <c r="I6" s="12">
        <v>1.2</v>
      </c>
      <c r="J6" s="13">
        <f t="shared" si="0"/>
        <v>2298854.48</v>
      </c>
    </row>
    <row r="7" spans="1:13" s="17" customFormat="1" ht="24" customHeight="1" x14ac:dyDescent="0.25">
      <c r="A7" s="7">
        <v>5</v>
      </c>
      <c r="B7" s="8" t="s">
        <v>18</v>
      </c>
      <c r="C7" s="9" t="s">
        <v>19</v>
      </c>
      <c r="D7" s="15">
        <v>7708019.79</v>
      </c>
      <c r="E7" s="16">
        <v>632057.62</v>
      </c>
      <c r="F7" s="16">
        <v>200161.86</v>
      </c>
      <c r="G7" s="16">
        <v>8540239.2699999996</v>
      </c>
      <c r="H7" s="16">
        <v>8979207.5700000003</v>
      </c>
      <c r="I7" s="12">
        <v>1.2</v>
      </c>
      <c r="J7" s="13">
        <f t="shared" si="0"/>
        <v>10775049.08</v>
      </c>
    </row>
    <row r="8" spans="1:13" s="17" customFormat="1" ht="24" customHeight="1" x14ac:dyDescent="0.25">
      <c r="A8" s="7">
        <v>6</v>
      </c>
      <c r="B8" s="8" t="s">
        <v>20</v>
      </c>
      <c r="C8" s="9" t="s">
        <v>21</v>
      </c>
      <c r="D8" s="15">
        <v>1177977.71</v>
      </c>
      <c r="E8" s="16">
        <v>96594.17</v>
      </c>
      <c r="F8" s="16">
        <v>30589.73</v>
      </c>
      <c r="G8" s="16">
        <v>1305161.6100000001</v>
      </c>
      <c r="H8" s="16">
        <v>1372246.92</v>
      </c>
      <c r="I8" s="12">
        <v>1.2</v>
      </c>
      <c r="J8" s="13">
        <f t="shared" si="0"/>
        <v>1646696.3</v>
      </c>
      <c r="L8" s="18"/>
      <c r="M8" s="19"/>
    </row>
    <row r="9" spans="1:13" s="17" customFormat="1" ht="28.5" customHeight="1" x14ac:dyDescent="0.25">
      <c r="A9" s="7">
        <v>7</v>
      </c>
      <c r="B9" s="8" t="s">
        <v>22</v>
      </c>
      <c r="C9" s="9" t="s">
        <v>23</v>
      </c>
      <c r="D9" s="15">
        <v>1164136.06</v>
      </c>
      <c r="E9" s="16">
        <v>95459.16</v>
      </c>
      <c r="F9" s="16">
        <v>30230.29</v>
      </c>
      <c r="G9" s="16">
        <v>1289825.51</v>
      </c>
      <c r="H9" s="16">
        <v>1356122.54</v>
      </c>
      <c r="I9" s="12">
        <v>1.2</v>
      </c>
      <c r="J9" s="13">
        <f t="shared" si="0"/>
        <v>1627347.05</v>
      </c>
      <c r="L9" s="18"/>
      <c r="M9" s="19"/>
    </row>
    <row r="10" spans="1:13" s="17" customFormat="1" ht="24" customHeight="1" x14ac:dyDescent="0.25">
      <c r="A10" s="7">
        <v>8</v>
      </c>
      <c r="B10" s="8" t="s">
        <v>24</v>
      </c>
      <c r="C10" s="9" t="s">
        <v>25</v>
      </c>
      <c r="D10" s="15">
        <v>866585.5</v>
      </c>
      <c r="E10" s="16">
        <v>71060.009999999995</v>
      </c>
      <c r="F10" s="16">
        <v>22503.49</v>
      </c>
      <c r="G10" s="16">
        <v>960149</v>
      </c>
      <c r="H10" s="16">
        <v>1009500.66</v>
      </c>
      <c r="I10" s="12">
        <v>1.2</v>
      </c>
      <c r="J10" s="13">
        <f t="shared" si="0"/>
        <v>1211400.79</v>
      </c>
      <c r="L10" s="18"/>
      <c r="M10" s="19"/>
    </row>
    <row r="11" spans="1:13" s="17" customFormat="1" ht="24" customHeight="1" x14ac:dyDescent="0.25">
      <c r="A11" s="7">
        <v>9</v>
      </c>
      <c r="B11" s="8" t="s">
        <v>26</v>
      </c>
      <c r="C11" s="9" t="s">
        <v>27</v>
      </c>
      <c r="D11" s="15">
        <v>10963448.359999999</v>
      </c>
      <c r="E11" s="16">
        <v>899002.77</v>
      </c>
      <c r="F11" s="16">
        <v>284698.83</v>
      </c>
      <c r="G11" s="16">
        <v>12147149.960000001</v>
      </c>
      <c r="H11" s="16">
        <v>12771513.470000001</v>
      </c>
      <c r="I11" s="12">
        <v>1.2</v>
      </c>
      <c r="J11" s="13">
        <f t="shared" si="0"/>
        <v>15325816.16</v>
      </c>
      <c r="L11" s="18"/>
      <c r="M11" s="19"/>
    </row>
    <row r="12" spans="1:13" s="17" customFormat="1" ht="24" customHeight="1" x14ac:dyDescent="0.25">
      <c r="A12" s="7">
        <v>10</v>
      </c>
      <c r="B12" s="8" t="s">
        <v>28</v>
      </c>
      <c r="C12" s="9" t="s">
        <v>29</v>
      </c>
      <c r="D12" s="15">
        <v>3752233.29</v>
      </c>
      <c r="E12" s="16">
        <v>307683.13</v>
      </c>
      <c r="F12" s="16">
        <v>97437.99</v>
      </c>
      <c r="G12" s="16">
        <v>4157354.41</v>
      </c>
      <c r="H12" s="16">
        <v>4371042.43</v>
      </c>
      <c r="I12" s="12">
        <v>1.2</v>
      </c>
      <c r="J12" s="13">
        <f t="shared" si="0"/>
        <v>5245250.92</v>
      </c>
      <c r="L12" s="18"/>
      <c r="M12" s="19"/>
    </row>
    <row r="13" spans="1:13" s="17" customFormat="1" ht="27.75" customHeight="1" x14ac:dyDescent="0.25">
      <c r="A13" s="7">
        <v>11</v>
      </c>
      <c r="B13" s="8" t="s">
        <v>30</v>
      </c>
      <c r="C13" s="9" t="s">
        <v>31</v>
      </c>
      <c r="D13" s="15">
        <v>361611.41</v>
      </c>
      <c r="E13" s="16">
        <v>29652.14</v>
      </c>
      <c r="F13" s="16">
        <v>9390.33</v>
      </c>
      <c r="G13" s="16">
        <v>400653.88</v>
      </c>
      <c r="H13" s="16">
        <v>421247.49</v>
      </c>
      <c r="I13" s="12">
        <v>1.2</v>
      </c>
      <c r="J13" s="13">
        <f t="shared" si="0"/>
        <v>505496.99</v>
      </c>
      <c r="L13" s="18"/>
      <c r="M13" s="19"/>
    </row>
    <row r="14" spans="1:13" s="17" customFormat="1" ht="30.75" customHeight="1" x14ac:dyDescent="0.25">
      <c r="A14" s="7">
        <v>12</v>
      </c>
      <c r="B14" s="8" t="s">
        <v>32</v>
      </c>
      <c r="C14" s="9" t="s">
        <v>33</v>
      </c>
      <c r="D14" s="15">
        <v>241726.59</v>
      </c>
      <c r="E14" s="16">
        <v>19821.580000000002</v>
      </c>
      <c r="F14" s="16">
        <v>6277.16</v>
      </c>
      <c r="G14" s="16">
        <v>267825.33</v>
      </c>
      <c r="H14" s="16">
        <v>281591.55</v>
      </c>
      <c r="I14" s="12">
        <v>1.2</v>
      </c>
      <c r="J14" s="13">
        <f t="shared" si="0"/>
        <v>337909.86</v>
      </c>
      <c r="L14" s="18"/>
      <c r="M14" s="19"/>
    </row>
    <row r="15" spans="1:13" s="17" customFormat="1" ht="24" customHeight="1" x14ac:dyDescent="0.25">
      <c r="A15" s="7">
        <v>13</v>
      </c>
      <c r="B15" s="8" t="s">
        <v>34</v>
      </c>
      <c r="C15" s="9" t="s">
        <v>35</v>
      </c>
      <c r="D15" s="15">
        <v>2571608.66</v>
      </c>
      <c r="E15" s="16">
        <v>210871.91</v>
      </c>
      <c r="F15" s="16">
        <v>66779.53</v>
      </c>
      <c r="G15" s="16">
        <v>2849260.1</v>
      </c>
      <c r="H15" s="16">
        <v>2995712.07</v>
      </c>
      <c r="I15" s="12">
        <v>1.2</v>
      </c>
      <c r="J15" s="13">
        <f t="shared" si="0"/>
        <v>3594854.48</v>
      </c>
      <c r="L15" s="18"/>
      <c r="M15" s="19"/>
    </row>
    <row r="16" spans="1:13" s="17" customFormat="1" ht="28.5" customHeight="1" x14ac:dyDescent="0.25">
      <c r="A16" s="7">
        <v>14</v>
      </c>
      <c r="B16" s="8" t="s">
        <v>36</v>
      </c>
      <c r="C16" s="9" t="s">
        <v>37</v>
      </c>
      <c r="D16" s="15">
        <v>402278.26</v>
      </c>
      <c r="E16" s="16">
        <v>32986.82</v>
      </c>
      <c r="F16" s="16">
        <v>10446.36</v>
      </c>
      <c r="G16" s="16">
        <v>445711.44</v>
      </c>
      <c r="H16" s="16">
        <v>468621.01</v>
      </c>
      <c r="I16" s="12">
        <v>1.2</v>
      </c>
      <c r="J16" s="13">
        <f t="shared" si="0"/>
        <v>562345.21</v>
      </c>
      <c r="L16" s="18"/>
      <c r="M16" s="19"/>
    </row>
    <row r="17" spans="1:13" s="17" customFormat="1" ht="0.75" customHeight="1" x14ac:dyDescent="0.25">
      <c r="A17" s="7"/>
      <c r="B17" s="8"/>
      <c r="C17" s="9"/>
      <c r="D17" s="16"/>
      <c r="E17" s="16"/>
      <c r="F17" s="16"/>
      <c r="G17" s="16"/>
      <c r="H17" s="16"/>
      <c r="I17" s="12"/>
      <c r="J17" s="13"/>
    </row>
    <row r="18" spans="1:13" s="17" customFormat="1" ht="24" customHeight="1" x14ac:dyDescent="0.25">
      <c r="A18" s="20"/>
      <c r="B18" s="21" t="s">
        <v>38</v>
      </c>
      <c r="C18" s="20"/>
      <c r="D18" s="22">
        <f t="shared" ref="D18:J18" si="1">SUM(D3:D17)</f>
        <v>259764994.05999994</v>
      </c>
      <c r="E18" s="22">
        <f t="shared" si="1"/>
        <v>21300729.520000003</v>
      </c>
      <c r="F18" s="22">
        <f t="shared" si="1"/>
        <v>6745577.3800000027</v>
      </c>
      <c r="G18" s="22">
        <f t="shared" si="1"/>
        <v>287811300.96000004</v>
      </c>
      <c r="H18" s="22">
        <f t="shared" si="1"/>
        <v>302604801.86000007</v>
      </c>
      <c r="I18" s="22"/>
      <c r="J18" s="22">
        <f t="shared" si="1"/>
        <v>363125762.22000009</v>
      </c>
      <c r="L18" s="18"/>
    </row>
    <row r="20" spans="1:13" s="17" customFormat="1" ht="28.5" customHeight="1" x14ac:dyDescent="0.25">
      <c r="A20" s="7">
        <v>15</v>
      </c>
      <c r="B20" s="8" t="s">
        <v>39</v>
      </c>
      <c r="C20" s="9" t="s">
        <v>40</v>
      </c>
      <c r="D20" s="15">
        <v>3513933.05</v>
      </c>
      <c r="E20" s="16">
        <v>0</v>
      </c>
      <c r="F20" s="16">
        <v>0</v>
      </c>
      <c r="G20" s="16">
        <f>D20</f>
        <v>3513933.05</v>
      </c>
      <c r="H20" s="16">
        <v>0</v>
      </c>
      <c r="I20" s="12">
        <v>1.2</v>
      </c>
      <c r="J20" s="13">
        <f>G20*I20</f>
        <v>4216719.6599999992</v>
      </c>
      <c r="L20" s="18"/>
      <c r="M20" s="19"/>
    </row>
    <row r="21" spans="1:13" s="17" customFormat="1" ht="24" customHeight="1" x14ac:dyDescent="0.25">
      <c r="A21" s="7">
        <v>16</v>
      </c>
      <c r="B21" s="8" t="s">
        <v>41</v>
      </c>
      <c r="C21" s="9" t="s">
        <v>42</v>
      </c>
      <c r="D21" s="15">
        <v>1800394.58</v>
      </c>
      <c r="E21" s="16">
        <v>0</v>
      </c>
      <c r="F21" s="16">
        <v>0</v>
      </c>
      <c r="G21" s="16">
        <f>D21</f>
        <v>1800394.58</v>
      </c>
      <c r="H21" s="16">
        <v>0</v>
      </c>
      <c r="I21" s="12">
        <v>1.2</v>
      </c>
      <c r="J21" s="13">
        <f>G21*I21</f>
        <v>2160473.4959999998</v>
      </c>
      <c r="L21" s="18"/>
      <c r="M21" s="19"/>
    </row>
    <row r="22" spans="1:13" x14ac:dyDescent="0.25">
      <c r="J22" s="23"/>
    </row>
    <row r="23" spans="1:13" s="17" customFormat="1" ht="24" hidden="1" customHeight="1" x14ac:dyDescent="0.25">
      <c r="A23" s="20"/>
      <c r="B23" s="21" t="s">
        <v>38</v>
      </c>
      <c r="C23" s="20"/>
      <c r="D23" s="22">
        <f>D18+D20+D21</f>
        <v>265079321.68999997</v>
      </c>
      <c r="E23" s="22">
        <f t="shared" ref="E23:J23" si="2">E18+E20+E21</f>
        <v>21300729.520000003</v>
      </c>
      <c r="F23" s="22">
        <f t="shared" si="2"/>
        <v>6745577.3800000027</v>
      </c>
      <c r="G23" s="22">
        <f t="shared" si="2"/>
        <v>293125628.59000003</v>
      </c>
      <c r="H23" s="22">
        <f t="shared" si="2"/>
        <v>302604801.86000007</v>
      </c>
      <c r="I23" s="22"/>
      <c r="J23" s="22">
        <f t="shared" si="2"/>
        <v>369502955.37600011</v>
      </c>
      <c r="L23" s="18"/>
    </row>
  </sheetData>
  <autoFilter ref="A2:M16" xr:uid="{8022D469-BD3C-4A21-B422-98A9C76FEDE7}"/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87FA-6001-4153-B0A1-06DE0D80FF5B}">
  <sheetPr>
    <tabColor rgb="FF00B0F0"/>
  </sheetPr>
  <dimension ref="A1:N49"/>
  <sheetViews>
    <sheetView view="pageBreakPreview" topLeftCell="A27" zoomScale="80" zoomScaleNormal="100" zoomScaleSheetLayoutView="80" workbookViewId="0">
      <selection activeCell="T38" sqref="T38"/>
    </sheetView>
  </sheetViews>
  <sheetFormatPr defaultColWidth="9.140625" defaultRowHeight="15" x14ac:dyDescent="0.25"/>
  <cols>
    <col min="1" max="1" width="17" style="17" customWidth="1"/>
    <col min="2" max="2" width="20.85546875" style="17" customWidth="1"/>
    <col min="3" max="3" width="63.28515625" style="17" customWidth="1"/>
    <col min="4" max="4" width="15.7109375" style="17" customWidth="1"/>
    <col min="5" max="5" width="18.28515625" style="17" customWidth="1"/>
    <col min="6" max="6" width="15.85546875" style="17" customWidth="1"/>
    <col min="7" max="7" width="15.7109375" style="17" customWidth="1"/>
    <col min="8" max="8" width="20.5703125" style="17" customWidth="1"/>
    <col min="9" max="9" width="12.85546875" style="17" customWidth="1"/>
    <col min="10" max="10" width="26.5703125" style="17" bestFit="1" customWidth="1"/>
    <col min="11" max="11" width="20.5703125" style="17" hidden="1" customWidth="1"/>
    <col min="12" max="12" width="12.85546875" style="17" hidden="1" customWidth="1"/>
    <col min="13" max="13" width="26.5703125" style="17" hidden="1" customWidth="1"/>
    <col min="14" max="16384" width="9.140625" style="17"/>
  </cols>
  <sheetData>
    <row r="1" spans="1:13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5" t="s">
        <v>43</v>
      </c>
      <c r="B2" s="290" t="s">
        <v>44</v>
      </c>
      <c r="C2" s="290"/>
      <c r="D2" s="290"/>
      <c r="E2" s="290"/>
      <c r="F2" s="290"/>
      <c r="G2" s="290"/>
      <c r="H2" s="290"/>
      <c r="I2" s="290"/>
      <c r="J2" s="290"/>
      <c r="K2" s="26"/>
      <c r="L2" s="26"/>
      <c r="M2" s="26"/>
    </row>
    <row r="3" spans="1:13" x14ac:dyDescent="0.25">
      <c r="A3" s="27"/>
      <c r="B3" s="291" t="s">
        <v>45</v>
      </c>
      <c r="C3" s="291"/>
      <c r="D3" s="291"/>
      <c r="E3" s="291"/>
      <c r="F3" s="291"/>
      <c r="G3" s="291"/>
      <c r="H3" s="291"/>
      <c r="I3" s="291"/>
      <c r="J3" s="291"/>
      <c r="K3" s="28"/>
      <c r="L3" s="28"/>
      <c r="M3" s="28"/>
    </row>
    <row r="4" spans="1:13" x14ac:dyDescent="0.25">
      <c r="A4" s="29" t="s">
        <v>46</v>
      </c>
      <c r="B4" s="292" t="s">
        <v>47</v>
      </c>
      <c r="C4" s="292"/>
      <c r="D4" s="292"/>
      <c r="E4" s="292"/>
      <c r="F4" s="292"/>
      <c r="G4" s="292"/>
      <c r="H4" s="292"/>
      <c r="I4" s="292"/>
      <c r="J4" s="292"/>
      <c r="K4" s="30"/>
      <c r="L4" s="30"/>
      <c r="M4" s="30"/>
    </row>
    <row r="5" spans="1:13" x14ac:dyDescent="0.25">
      <c r="A5" s="3"/>
      <c r="B5" s="291" t="s">
        <v>45</v>
      </c>
      <c r="C5" s="291"/>
      <c r="D5" s="291"/>
      <c r="E5" s="291"/>
      <c r="F5" s="291"/>
      <c r="G5" s="291"/>
      <c r="H5" s="291"/>
      <c r="I5" s="291"/>
      <c r="J5" s="291"/>
      <c r="K5" s="28"/>
      <c r="L5" s="28"/>
      <c r="M5" s="28"/>
    </row>
    <row r="6" spans="1:13" x14ac:dyDescent="0.25">
      <c r="A6" s="29" t="s">
        <v>48</v>
      </c>
      <c r="B6" s="292" t="s">
        <v>49</v>
      </c>
      <c r="C6" s="292"/>
      <c r="D6" s="292"/>
      <c r="E6" s="292"/>
      <c r="F6" s="292"/>
      <c r="G6" s="292"/>
      <c r="H6" s="292"/>
      <c r="I6" s="292"/>
      <c r="J6" s="292"/>
      <c r="K6" s="30"/>
      <c r="L6" s="30"/>
      <c r="M6" s="30"/>
    </row>
    <row r="7" spans="1:13" x14ac:dyDescent="0.25">
      <c r="A7" s="3"/>
      <c r="B7" s="291" t="s">
        <v>50</v>
      </c>
      <c r="C7" s="291"/>
      <c r="D7" s="291"/>
      <c r="E7" s="291"/>
      <c r="F7" s="291"/>
      <c r="G7" s="291"/>
      <c r="H7" s="291"/>
      <c r="I7" s="291"/>
      <c r="J7" s="291"/>
      <c r="K7" s="28"/>
      <c r="L7" s="28"/>
      <c r="M7" s="28"/>
    </row>
    <row r="8" spans="1:13" x14ac:dyDescent="0.25">
      <c r="A8" s="288" t="s">
        <v>51</v>
      </c>
      <c r="B8" s="288"/>
      <c r="C8" s="288"/>
      <c r="D8" s="288"/>
      <c r="E8" s="288"/>
      <c r="F8" s="288"/>
      <c r="G8" s="288"/>
      <c r="H8" s="288"/>
      <c r="I8" s="288"/>
      <c r="J8" s="288"/>
      <c r="K8" s="31"/>
      <c r="L8" s="31"/>
      <c r="M8" s="31"/>
    </row>
    <row r="9" spans="1:13" ht="7.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1"/>
      <c r="B10" s="1"/>
      <c r="C10" s="1"/>
      <c r="D10" s="1"/>
      <c r="E10" s="1"/>
      <c r="F10" s="1"/>
      <c r="G10" s="1"/>
      <c r="H10" s="289" t="s">
        <v>52</v>
      </c>
      <c r="I10" s="289"/>
      <c r="J10" s="289"/>
      <c r="K10" s="289" t="s">
        <v>53</v>
      </c>
      <c r="L10" s="289"/>
      <c r="M10" s="289"/>
    </row>
    <row r="11" spans="1:13" ht="60" x14ac:dyDescent="0.2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6" t="s">
        <v>7</v>
      </c>
      <c r="I11" s="5" t="s">
        <v>8</v>
      </c>
      <c r="J11" s="6" t="s">
        <v>9</v>
      </c>
      <c r="K11" s="32" t="s">
        <v>7</v>
      </c>
      <c r="L11" s="33" t="s">
        <v>8</v>
      </c>
      <c r="M11" s="32" t="s">
        <v>9</v>
      </c>
    </row>
    <row r="12" spans="1:13" ht="30" customHeight="1" x14ac:dyDescent="0.25">
      <c r="A12" s="34">
        <v>1</v>
      </c>
      <c r="B12" s="7" t="s">
        <v>54</v>
      </c>
      <c r="C12" s="35" t="s">
        <v>15</v>
      </c>
      <c r="D12" s="36">
        <v>27216587.620000001</v>
      </c>
      <c r="E12" s="36">
        <v>2231760.1800000002</v>
      </c>
      <c r="F12" s="36">
        <v>706760.35</v>
      </c>
      <c r="G12" s="36">
        <v>30155108.149999999</v>
      </c>
      <c r="H12" s="37">
        <v>31705080.710000001</v>
      </c>
      <c r="I12" s="12">
        <v>1.2</v>
      </c>
      <c r="J12" s="37">
        <f>ROUND(H12*I12,2)</f>
        <v>38046096.850000001</v>
      </c>
      <c r="K12" s="38">
        <v>0</v>
      </c>
      <c r="L12" s="39">
        <v>1.2</v>
      </c>
      <c r="M12" s="38">
        <f>ROUND(K12*L12,2)</f>
        <v>0</v>
      </c>
    </row>
    <row r="13" spans="1:13" ht="30" customHeight="1" x14ac:dyDescent="0.25">
      <c r="A13" s="5">
        <v>2</v>
      </c>
      <c r="B13" s="5" t="s">
        <v>55</v>
      </c>
      <c r="C13" s="40" t="s">
        <v>19</v>
      </c>
      <c r="D13" s="41">
        <v>2580741.9900000002</v>
      </c>
      <c r="E13" s="41">
        <v>211620.84</v>
      </c>
      <c r="F13" s="41">
        <v>67016.710000000006</v>
      </c>
      <c r="G13" s="41">
        <v>2859379.54</v>
      </c>
      <c r="H13" s="42">
        <v>3006351.65</v>
      </c>
      <c r="I13" s="43">
        <v>1.2</v>
      </c>
      <c r="J13" s="42">
        <f t="shared" ref="J13:J40" si="0">ROUND(H13*I13,2)</f>
        <v>3607621.98</v>
      </c>
      <c r="K13" s="38">
        <v>0</v>
      </c>
      <c r="L13" s="44">
        <v>1.2</v>
      </c>
      <c r="M13" s="45">
        <f t="shared" ref="M13:M29" si="1">ROUND(K13*L13,2)</f>
        <v>0</v>
      </c>
    </row>
    <row r="14" spans="1:13" ht="30" customHeight="1" x14ac:dyDescent="0.25">
      <c r="A14" s="5">
        <v>3</v>
      </c>
      <c r="B14" s="5" t="s">
        <v>56</v>
      </c>
      <c r="C14" s="40" t="s">
        <v>23</v>
      </c>
      <c r="D14" s="41">
        <v>286922.48</v>
      </c>
      <c r="E14" s="41">
        <v>23527.64</v>
      </c>
      <c r="F14" s="41">
        <v>7450.8</v>
      </c>
      <c r="G14" s="41">
        <v>317900.92</v>
      </c>
      <c r="H14" s="42">
        <v>334241.03000000003</v>
      </c>
      <c r="I14" s="43">
        <v>1.2</v>
      </c>
      <c r="J14" s="42">
        <f t="shared" si="0"/>
        <v>401089.24</v>
      </c>
      <c r="K14" s="38">
        <v>0</v>
      </c>
      <c r="L14" s="44">
        <v>1.2</v>
      </c>
      <c r="M14" s="45">
        <f t="shared" si="1"/>
        <v>0</v>
      </c>
    </row>
    <row r="15" spans="1:13" ht="30" customHeight="1" x14ac:dyDescent="0.25">
      <c r="A15" s="5">
        <v>4</v>
      </c>
      <c r="B15" s="5" t="s">
        <v>57</v>
      </c>
      <c r="C15" s="40" t="s">
        <v>58</v>
      </c>
      <c r="D15" s="41">
        <v>247380.85</v>
      </c>
      <c r="E15" s="41">
        <v>20285.23</v>
      </c>
      <c r="F15" s="41">
        <v>6423.99</v>
      </c>
      <c r="G15" s="41">
        <v>274090.07</v>
      </c>
      <c r="H15" s="42">
        <v>288178.3</v>
      </c>
      <c r="I15" s="43">
        <v>1.2</v>
      </c>
      <c r="J15" s="42">
        <f t="shared" si="0"/>
        <v>345813.96</v>
      </c>
      <c r="K15" s="38">
        <v>0</v>
      </c>
      <c r="L15" s="44">
        <v>1.2</v>
      </c>
      <c r="M15" s="45">
        <f t="shared" si="1"/>
        <v>0</v>
      </c>
    </row>
    <row r="16" spans="1:13" ht="30" customHeight="1" x14ac:dyDescent="0.25">
      <c r="A16" s="5">
        <v>5</v>
      </c>
      <c r="B16" s="5" t="s">
        <v>59</v>
      </c>
      <c r="C16" s="40" t="s">
        <v>60</v>
      </c>
      <c r="D16" s="41">
        <v>3236877.75</v>
      </c>
      <c r="E16" s="41">
        <v>265423.98</v>
      </c>
      <c r="F16" s="41">
        <v>84055.24</v>
      </c>
      <c r="G16" s="41">
        <v>3586356.97</v>
      </c>
      <c r="H16" s="42">
        <v>3770695.72</v>
      </c>
      <c r="I16" s="43">
        <v>1.2</v>
      </c>
      <c r="J16" s="42">
        <f t="shared" si="0"/>
        <v>4524834.8600000003</v>
      </c>
      <c r="K16" s="38">
        <v>0</v>
      </c>
      <c r="L16" s="44">
        <v>1.2</v>
      </c>
      <c r="M16" s="45">
        <f t="shared" si="1"/>
        <v>0</v>
      </c>
    </row>
    <row r="17" spans="1:14" ht="30" customHeight="1" x14ac:dyDescent="0.25">
      <c r="A17" s="5">
        <v>6</v>
      </c>
      <c r="B17" s="5" t="s">
        <v>61</v>
      </c>
      <c r="C17" s="40" t="s">
        <v>62</v>
      </c>
      <c r="D17" s="41">
        <v>1091766.23</v>
      </c>
      <c r="E17" s="41">
        <v>89524.83</v>
      </c>
      <c r="F17" s="41">
        <v>28350.99</v>
      </c>
      <c r="G17" s="41">
        <v>1209642.05</v>
      </c>
      <c r="H17" s="42">
        <v>1271817.6499999999</v>
      </c>
      <c r="I17" s="43">
        <v>1.2</v>
      </c>
      <c r="J17" s="42">
        <f t="shared" si="0"/>
        <v>1526181.18</v>
      </c>
      <c r="K17" s="38">
        <v>0</v>
      </c>
      <c r="L17" s="44">
        <v>1.2</v>
      </c>
      <c r="M17" s="45">
        <f t="shared" si="1"/>
        <v>0</v>
      </c>
    </row>
    <row r="18" spans="1:14" s="46" customFormat="1" ht="30" customHeight="1" x14ac:dyDescent="0.25">
      <c r="A18" s="7">
        <v>7</v>
      </c>
      <c r="B18" s="7" t="s">
        <v>63</v>
      </c>
      <c r="C18" s="35" t="s">
        <v>64</v>
      </c>
      <c r="D18" s="36">
        <v>14058995.09</v>
      </c>
      <c r="E18" s="36">
        <v>1152837.6000000001</v>
      </c>
      <c r="F18" s="36">
        <v>365083.98</v>
      </c>
      <c r="G18" s="36">
        <v>15576916.67</v>
      </c>
      <c r="H18" s="37">
        <v>16377570.189999999</v>
      </c>
      <c r="I18" s="12">
        <v>1.2</v>
      </c>
      <c r="J18" s="37">
        <f t="shared" si="0"/>
        <v>19653084.23</v>
      </c>
      <c r="K18" s="38">
        <v>0</v>
      </c>
      <c r="L18" s="39">
        <v>1.2</v>
      </c>
      <c r="M18" s="38">
        <f t="shared" si="1"/>
        <v>0</v>
      </c>
    </row>
    <row r="19" spans="1:14" ht="30" customHeight="1" x14ac:dyDescent="0.25">
      <c r="A19" s="5">
        <v>8</v>
      </c>
      <c r="B19" s="5" t="s">
        <v>65</v>
      </c>
      <c r="C19" s="40" t="s">
        <v>33</v>
      </c>
      <c r="D19" s="41">
        <v>1570798.31</v>
      </c>
      <c r="E19" s="41">
        <v>128805.46</v>
      </c>
      <c r="F19" s="41">
        <v>40790.49</v>
      </c>
      <c r="G19" s="41">
        <v>1740394.26</v>
      </c>
      <c r="H19" s="42">
        <v>1829850.52</v>
      </c>
      <c r="I19" s="43">
        <v>1.2</v>
      </c>
      <c r="J19" s="42">
        <f t="shared" si="0"/>
        <v>2195820.62</v>
      </c>
      <c r="K19" s="38">
        <v>0</v>
      </c>
      <c r="L19" s="44">
        <v>1.2</v>
      </c>
      <c r="M19" s="45">
        <f t="shared" si="1"/>
        <v>0</v>
      </c>
    </row>
    <row r="20" spans="1:14" ht="30" customHeight="1" x14ac:dyDescent="0.25">
      <c r="A20" s="5">
        <v>9</v>
      </c>
      <c r="B20" s="5" t="s">
        <v>66</v>
      </c>
      <c r="C20" s="40" t="s">
        <v>25</v>
      </c>
      <c r="D20" s="41">
        <v>2149017.2799999998</v>
      </c>
      <c r="E20" s="41">
        <v>176219.42</v>
      </c>
      <c r="F20" s="41">
        <v>55805.68</v>
      </c>
      <c r="G20" s="41">
        <v>2381042.38</v>
      </c>
      <c r="H20" s="42">
        <v>2503427.96</v>
      </c>
      <c r="I20" s="43">
        <v>1.2</v>
      </c>
      <c r="J20" s="42">
        <f t="shared" si="0"/>
        <v>3004113.55</v>
      </c>
      <c r="K20" s="38">
        <v>0</v>
      </c>
      <c r="L20" s="44">
        <v>1.2</v>
      </c>
      <c r="M20" s="45">
        <f t="shared" si="1"/>
        <v>0</v>
      </c>
    </row>
    <row r="21" spans="1:14" ht="30" customHeight="1" x14ac:dyDescent="0.25">
      <c r="A21" s="5">
        <v>10</v>
      </c>
      <c r="B21" s="5" t="s">
        <v>67</v>
      </c>
      <c r="C21" s="40" t="s">
        <v>68</v>
      </c>
      <c r="D21" s="41">
        <v>760525.99</v>
      </c>
      <c r="E21" s="41">
        <v>62363.13</v>
      </c>
      <c r="F21" s="41">
        <v>19749.34</v>
      </c>
      <c r="G21" s="41">
        <v>842638.46</v>
      </c>
      <c r="H21" s="42">
        <v>885950.08</v>
      </c>
      <c r="I21" s="43">
        <v>1.2</v>
      </c>
      <c r="J21" s="42">
        <f t="shared" si="0"/>
        <v>1063140.1000000001</v>
      </c>
      <c r="K21" s="38">
        <v>0</v>
      </c>
      <c r="L21" s="44">
        <v>1.2</v>
      </c>
      <c r="M21" s="45">
        <f t="shared" si="1"/>
        <v>0</v>
      </c>
    </row>
    <row r="22" spans="1:14" ht="30" customHeight="1" x14ac:dyDescent="0.25">
      <c r="A22" s="5">
        <v>11</v>
      </c>
      <c r="B22" s="5" t="s">
        <v>69</v>
      </c>
      <c r="C22" s="40" t="s">
        <v>37</v>
      </c>
      <c r="D22" s="41">
        <v>2453763.13</v>
      </c>
      <c r="E22" s="41">
        <v>201208.58</v>
      </c>
      <c r="F22" s="41">
        <v>63719.32</v>
      </c>
      <c r="G22" s="41">
        <v>2718691.03</v>
      </c>
      <c r="H22" s="42">
        <v>2858431.75</v>
      </c>
      <c r="I22" s="43">
        <v>1.2</v>
      </c>
      <c r="J22" s="42">
        <f t="shared" si="0"/>
        <v>3430118.1</v>
      </c>
      <c r="K22" s="38">
        <v>0</v>
      </c>
      <c r="L22" s="44">
        <v>1.2</v>
      </c>
      <c r="M22" s="45">
        <f t="shared" si="1"/>
        <v>0</v>
      </c>
    </row>
    <row r="23" spans="1:14" ht="30" customHeight="1" x14ac:dyDescent="0.25">
      <c r="A23" s="5">
        <v>12</v>
      </c>
      <c r="B23" s="5" t="s">
        <v>70</v>
      </c>
      <c r="C23" s="40" t="s">
        <v>71</v>
      </c>
      <c r="D23" s="41">
        <v>1767115.46</v>
      </c>
      <c r="E23" s="41">
        <v>144903.47</v>
      </c>
      <c r="F23" s="41">
        <v>45888.45</v>
      </c>
      <c r="G23" s="41">
        <v>1957907.38</v>
      </c>
      <c r="H23" s="42">
        <v>2058543.82</v>
      </c>
      <c r="I23" s="43">
        <v>1.2</v>
      </c>
      <c r="J23" s="42">
        <f t="shared" si="0"/>
        <v>2470252.58</v>
      </c>
      <c r="K23" s="38">
        <v>0</v>
      </c>
      <c r="L23" s="44">
        <v>1.2</v>
      </c>
      <c r="M23" s="45">
        <f t="shared" si="1"/>
        <v>0</v>
      </c>
    </row>
    <row r="24" spans="1:14" ht="30" customHeight="1" x14ac:dyDescent="0.25">
      <c r="A24" s="5">
        <v>13</v>
      </c>
      <c r="B24" s="5" t="s">
        <v>72</v>
      </c>
      <c r="C24" s="40" t="s">
        <v>73</v>
      </c>
      <c r="D24" s="41">
        <v>3363402.63</v>
      </c>
      <c r="E24" s="41">
        <v>275799.02</v>
      </c>
      <c r="F24" s="41">
        <v>87340.84</v>
      </c>
      <c r="G24" s="41">
        <v>3726542.49</v>
      </c>
      <c r="H24" s="42">
        <v>3918086.77</v>
      </c>
      <c r="I24" s="43">
        <v>1.2</v>
      </c>
      <c r="J24" s="42">
        <f t="shared" si="0"/>
        <v>4701704.12</v>
      </c>
      <c r="K24" s="38">
        <v>0</v>
      </c>
      <c r="L24" s="44">
        <v>1.2</v>
      </c>
      <c r="M24" s="45">
        <f t="shared" si="1"/>
        <v>0</v>
      </c>
    </row>
    <row r="25" spans="1:14" s="46" customFormat="1" ht="30" customHeight="1" x14ac:dyDescent="0.25">
      <c r="A25" s="47">
        <v>14</v>
      </c>
      <c r="B25" s="47" t="s">
        <v>74</v>
      </c>
      <c r="C25" s="48" t="s">
        <v>75</v>
      </c>
      <c r="D25" s="49">
        <v>4484122.8</v>
      </c>
      <c r="E25" s="49">
        <v>367698.07</v>
      </c>
      <c r="F25" s="49">
        <v>116443.7</v>
      </c>
      <c r="G25" s="49">
        <v>4968264.57</v>
      </c>
      <c r="H25" s="50">
        <v>5223633.37</v>
      </c>
      <c r="I25" s="51">
        <v>1.2</v>
      </c>
      <c r="J25" s="50">
        <f t="shared" si="0"/>
        <v>6268360.04</v>
      </c>
      <c r="K25" s="52">
        <f>119476.61*1.0514</f>
        <v>125617.70775399999</v>
      </c>
      <c r="L25" s="53">
        <v>1.2</v>
      </c>
      <c r="M25" s="52">
        <f t="shared" si="1"/>
        <v>150741.25</v>
      </c>
      <c r="N25" s="54"/>
    </row>
    <row r="26" spans="1:14" ht="30" customHeight="1" x14ac:dyDescent="0.25">
      <c r="A26" s="5">
        <v>15</v>
      </c>
      <c r="B26" s="5" t="s">
        <v>76</v>
      </c>
      <c r="C26" s="40" t="s">
        <v>17</v>
      </c>
      <c r="D26" s="41">
        <v>13629091.9</v>
      </c>
      <c r="E26" s="41">
        <v>1117585.54</v>
      </c>
      <c r="F26" s="41">
        <v>353920.26</v>
      </c>
      <c r="G26" s="41">
        <v>15100597.699999999</v>
      </c>
      <c r="H26" s="42">
        <v>15876768.42</v>
      </c>
      <c r="I26" s="43">
        <v>1.2</v>
      </c>
      <c r="J26" s="42">
        <f t="shared" si="0"/>
        <v>19052122.100000001</v>
      </c>
      <c r="K26" s="38">
        <v>0</v>
      </c>
      <c r="L26" s="44">
        <v>1.2</v>
      </c>
      <c r="M26" s="45">
        <f t="shared" si="1"/>
        <v>0</v>
      </c>
    </row>
    <row r="27" spans="1:14" ht="30" customHeight="1" x14ac:dyDescent="0.25">
      <c r="A27" s="5">
        <v>16</v>
      </c>
      <c r="B27" s="5" t="s">
        <v>77</v>
      </c>
      <c r="C27" s="55" t="s">
        <v>27</v>
      </c>
      <c r="D27" s="41">
        <v>49450959.759999998</v>
      </c>
      <c r="E27" s="41">
        <v>4054978.7</v>
      </c>
      <c r="F27" s="41">
        <v>1284142.52</v>
      </c>
      <c r="G27" s="41">
        <v>54790080.979999997</v>
      </c>
      <c r="H27" s="42">
        <v>57606291.140000001</v>
      </c>
      <c r="I27" s="43">
        <v>1.2</v>
      </c>
      <c r="J27" s="42">
        <f t="shared" si="0"/>
        <v>69127549.370000005</v>
      </c>
      <c r="K27" s="38">
        <v>0</v>
      </c>
      <c r="L27" s="44">
        <v>1.2</v>
      </c>
      <c r="M27" s="45">
        <f t="shared" si="1"/>
        <v>0</v>
      </c>
    </row>
    <row r="28" spans="1:14" ht="30" customHeight="1" x14ac:dyDescent="0.25">
      <c r="A28" s="5">
        <v>17</v>
      </c>
      <c r="B28" s="56" t="s">
        <v>78</v>
      </c>
      <c r="C28" s="55" t="s">
        <v>79</v>
      </c>
      <c r="D28" s="41">
        <v>62852.24</v>
      </c>
      <c r="E28" s="5">
        <v>0</v>
      </c>
      <c r="F28" s="5">
        <v>0</v>
      </c>
      <c r="G28" s="41">
        <v>62852.24</v>
      </c>
      <c r="H28" s="42">
        <v>66082.850000000006</v>
      </c>
      <c r="I28" s="43">
        <v>1.2</v>
      </c>
      <c r="J28" s="42">
        <f t="shared" si="0"/>
        <v>79299.42</v>
      </c>
      <c r="K28" s="38">
        <v>0</v>
      </c>
      <c r="L28" s="44">
        <v>1.2</v>
      </c>
      <c r="M28" s="45">
        <f t="shared" si="1"/>
        <v>0</v>
      </c>
    </row>
    <row r="29" spans="1:14" ht="30" customHeight="1" x14ac:dyDescent="0.25">
      <c r="A29" s="5">
        <v>18</v>
      </c>
      <c r="B29" s="56" t="s">
        <v>80</v>
      </c>
      <c r="C29" s="55" t="s">
        <v>81</v>
      </c>
      <c r="D29" s="41">
        <v>193794.44</v>
      </c>
      <c r="E29" s="5">
        <v>0</v>
      </c>
      <c r="F29" s="5">
        <v>0</v>
      </c>
      <c r="G29" s="41">
        <v>193794.44</v>
      </c>
      <c r="H29" s="42">
        <v>203755.47</v>
      </c>
      <c r="I29" s="43">
        <v>1.2</v>
      </c>
      <c r="J29" s="42">
        <f t="shared" si="0"/>
        <v>244506.56</v>
      </c>
      <c r="K29" s="38">
        <v>0</v>
      </c>
      <c r="L29" s="44">
        <v>1.2</v>
      </c>
      <c r="M29" s="45">
        <f t="shared" si="1"/>
        <v>0</v>
      </c>
    </row>
    <row r="30" spans="1:14" ht="30" customHeight="1" x14ac:dyDescent="0.25">
      <c r="A30" s="5">
        <v>19</v>
      </c>
      <c r="B30" s="7" t="s">
        <v>82</v>
      </c>
      <c r="C30" s="57" t="s">
        <v>11</v>
      </c>
      <c r="D30" s="36">
        <v>149447.34</v>
      </c>
      <c r="E30" s="36">
        <v>12254.68</v>
      </c>
      <c r="F30" s="36">
        <v>3880.85</v>
      </c>
      <c r="G30" s="36">
        <v>165582.87</v>
      </c>
      <c r="H30" s="37">
        <v>174093.83</v>
      </c>
      <c r="I30" s="12">
        <v>1.2</v>
      </c>
      <c r="J30" s="58">
        <f>ROUND(H30*I30,2)</f>
        <v>208912.6</v>
      </c>
      <c r="K30" s="38">
        <v>0</v>
      </c>
      <c r="L30" s="39">
        <v>1.2</v>
      </c>
      <c r="M30" s="38">
        <f>ROUND(K30*L30,2)</f>
        <v>0</v>
      </c>
    </row>
    <row r="31" spans="1:14" ht="30" customHeight="1" x14ac:dyDescent="0.25">
      <c r="A31" s="5">
        <v>20</v>
      </c>
      <c r="B31" s="7" t="s">
        <v>83</v>
      </c>
      <c r="C31" s="59" t="s">
        <v>84</v>
      </c>
      <c r="D31" s="36">
        <v>19791.849999999999</v>
      </c>
      <c r="E31" s="36">
        <v>1622.93</v>
      </c>
      <c r="F31" s="36">
        <v>513.95000000000005</v>
      </c>
      <c r="G31" s="36">
        <v>21928.73</v>
      </c>
      <c r="H31" s="36">
        <v>23055.87</v>
      </c>
      <c r="I31" s="12">
        <v>1.2</v>
      </c>
      <c r="J31" s="58">
        <f t="shared" si="0"/>
        <v>27667.040000000001</v>
      </c>
      <c r="K31" s="38">
        <v>0</v>
      </c>
      <c r="L31" s="39">
        <v>1.2</v>
      </c>
      <c r="M31" s="38">
        <f t="shared" ref="M31" si="2">ROUND(K31*L31,2)</f>
        <v>0</v>
      </c>
    </row>
    <row r="32" spans="1:14" ht="30" customHeight="1" x14ac:dyDescent="0.25">
      <c r="A32" s="5">
        <v>21</v>
      </c>
      <c r="B32" s="7" t="s">
        <v>85</v>
      </c>
      <c r="C32" s="57" t="s">
        <v>86</v>
      </c>
      <c r="D32" s="36">
        <v>61414.47</v>
      </c>
      <c r="E32" s="36">
        <v>5035.99</v>
      </c>
      <c r="F32" s="36">
        <v>1594.81</v>
      </c>
      <c r="G32" s="36">
        <v>68045.27</v>
      </c>
      <c r="H32" s="36">
        <v>71542.8</v>
      </c>
      <c r="I32" s="12">
        <v>1.2</v>
      </c>
      <c r="J32" s="58">
        <f>ROUND(H32*I32,2)</f>
        <v>85851.36</v>
      </c>
      <c r="K32" s="38">
        <v>0</v>
      </c>
      <c r="L32" s="39">
        <v>1.2</v>
      </c>
      <c r="M32" s="38">
        <f>ROUND(K32*L32,2)</f>
        <v>0</v>
      </c>
    </row>
    <row r="33" spans="1:13" ht="30" customHeight="1" x14ac:dyDescent="0.25">
      <c r="A33" s="5">
        <v>22</v>
      </c>
      <c r="B33" s="7" t="s">
        <v>87</v>
      </c>
      <c r="C33" s="57" t="s">
        <v>88</v>
      </c>
      <c r="D33" s="36">
        <v>506473.89</v>
      </c>
      <c r="E33" s="36">
        <v>41530.86</v>
      </c>
      <c r="F33" s="36">
        <v>13152.11</v>
      </c>
      <c r="G33" s="36">
        <v>561156.86</v>
      </c>
      <c r="H33" s="36">
        <v>590000.31999999995</v>
      </c>
      <c r="I33" s="12">
        <v>1.2</v>
      </c>
      <c r="J33" s="58">
        <f t="shared" si="0"/>
        <v>708000.38</v>
      </c>
      <c r="K33" s="38">
        <v>0</v>
      </c>
      <c r="L33" s="39">
        <v>1.2</v>
      </c>
      <c r="M33" s="38">
        <f t="shared" ref="M33" si="3">ROUND(K33*L33,2)</f>
        <v>0</v>
      </c>
    </row>
    <row r="34" spans="1:13" ht="30" customHeight="1" x14ac:dyDescent="0.25">
      <c r="A34" s="5">
        <v>23</v>
      </c>
      <c r="B34" s="7" t="s">
        <v>89</v>
      </c>
      <c r="C34" s="59" t="s">
        <v>90</v>
      </c>
      <c r="D34" s="36">
        <v>4080049.34</v>
      </c>
      <c r="E34" s="36">
        <v>334564.05</v>
      </c>
      <c r="F34" s="36">
        <v>105950.72</v>
      </c>
      <c r="G34" s="36">
        <v>4520564.1100000003</v>
      </c>
      <c r="H34" s="37">
        <v>4752921.1100000003</v>
      </c>
      <c r="I34" s="12">
        <v>1.2</v>
      </c>
      <c r="J34" s="58">
        <f>ROUND(H34*I34,2)</f>
        <v>5703505.3300000001</v>
      </c>
      <c r="K34" s="38">
        <v>0</v>
      </c>
      <c r="L34" s="39">
        <v>1.2</v>
      </c>
      <c r="M34" s="38">
        <f>ROUND(K34*L34,2)</f>
        <v>0</v>
      </c>
    </row>
    <row r="35" spans="1:13" ht="30" customHeight="1" x14ac:dyDescent="0.25">
      <c r="A35" s="5">
        <v>24</v>
      </c>
      <c r="B35" s="7" t="s">
        <v>91</v>
      </c>
      <c r="C35" s="59" t="s">
        <v>92</v>
      </c>
      <c r="D35" s="36">
        <v>41302.080000000002</v>
      </c>
      <c r="E35" s="36">
        <v>3386.77</v>
      </c>
      <c r="F35" s="36">
        <v>1072.53</v>
      </c>
      <c r="G35" s="36">
        <v>45761.38</v>
      </c>
      <c r="H35" s="37">
        <v>48113.51</v>
      </c>
      <c r="I35" s="12">
        <v>1.2</v>
      </c>
      <c r="J35" s="58">
        <f>ROUND(H35*I35,2)</f>
        <v>57736.21</v>
      </c>
      <c r="K35" s="38">
        <v>0</v>
      </c>
      <c r="L35" s="39">
        <v>1.2</v>
      </c>
      <c r="M35" s="38">
        <f>ROUND(K35*L35,2)</f>
        <v>0</v>
      </c>
    </row>
    <row r="36" spans="1:13" ht="30" customHeight="1" x14ac:dyDescent="0.25">
      <c r="A36" s="5">
        <v>25</v>
      </c>
      <c r="B36" s="7" t="s">
        <v>93</v>
      </c>
      <c r="C36" s="57" t="s">
        <v>94</v>
      </c>
      <c r="D36" s="36">
        <v>214268.6</v>
      </c>
      <c r="E36" s="36">
        <v>17570.03</v>
      </c>
      <c r="F36" s="36">
        <v>5564.13</v>
      </c>
      <c r="G36" s="36">
        <v>237402.76</v>
      </c>
      <c r="H36" s="36">
        <v>249605.26</v>
      </c>
      <c r="I36" s="12">
        <v>1.2</v>
      </c>
      <c r="J36" s="58">
        <f>ROUND(H36*I36,2)</f>
        <v>299526.31</v>
      </c>
      <c r="K36" s="38">
        <v>0</v>
      </c>
      <c r="L36" s="39">
        <v>1.2</v>
      </c>
      <c r="M36" s="38">
        <f>ROUND(K36*L36,2)</f>
        <v>0</v>
      </c>
    </row>
    <row r="37" spans="1:13" ht="30" customHeight="1" x14ac:dyDescent="0.25">
      <c r="A37" s="5">
        <v>26</v>
      </c>
      <c r="B37" s="7" t="s">
        <v>95</v>
      </c>
      <c r="C37" s="57" t="s">
        <v>96</v>
      </c>
      <c r="D37" s="36">
        <v>1459742.56</v>
      </c>
      <c r="E37" s="36">
        <v>119698.89</v>
      </c>
      <c r="F37" s="36">
        <v>37906.589999999997</v>
      </c>
      <c r="G37" s="36">
        <v>1617348.04</v>
      </c>
      <c r="H37" s="36">
        <v>1700479.73</v>
      </c>
      <c r="I37" s="12">
        <v>1.2</v>
      </c>
      <c r="J37" s="58">
        <f t="shared" si="0"/>
        <v>2040575.68</v>
      </c>
      <c r="K37" s="38">
        <v>0</v>
      </c>
      <c r="L37" s="39">
        <v>1.2</v>
      </c>
      <c r="M37" s="38">
        <f t="shared" ref="M37" si="4">ROUND(K37*L37,2)</f>
        <v>0</v>
      </c>
    </row>
    <row r="38" spans="1:13" ht="30" customHeight="1" x14ac:dyDescent="0.25">
      <c r="A38" s="5">
        <v>27</v>
      </c>
      <c r="B38" s="7" t="s">
        <v>97</v>
      </c>
      <c r="C38" s="57" t="s">
        <v>98</v>
      </c>
      <c r="D38" s="36">
        <v>398178.78</v>
      </c>
      <c r="E38" s="36">
        <v>32650.66</v>
      </c>
      <c r="F38" s="36">
        <v>10339.91</v>
      </c>
      <c r="G38" s="36">
        <v>441169.35</v>
      </c>
      <c r="H38" s="37">
        <v>463845.45</v>
      </c>
      <c r="I38" s="12">
        <v>1.2</v>
      </c>
      <c r="J38" s="58">
        <f>ROUND(H38*I38,2)</f>
        <v>556614.54</v>
      </c>
      <c r="K38" s="38">
        <v>0</v>
      </c>
      <c r="L38" s="39">
        <v>1.2</v>
      </c>
      <c r="M38" s="38">
        <f>ROUND(K38*L38,2)</f>
        <v>0</v>
      </c>
    </row>
    <row r="39" spans="1:13" ht="30" customHeight="1" x14ac:dyDescent="0.25">
      <c r="A39" s="5">
        <v>28</v>
      </c>
      <c r="B39" s="7" t="s">
        <v>66</v>
      </c>
      <c r="C39" s="59" t="s">
        <v>99</v>
      </c>
      <c r="D39" s="36">
        <v>563754.73</v>
      </c>
      <c r="E39" s="36">
        <v>46227.89</v>
      </c>
      <c r="F39" s="36">
        <v>14639.58</v>
      </c>
      <c r="G39" s="36">
        <v>624622.19999999995</v>
      </c>
      <c r="H39" s="37">
        <v>656727.78</v>
      </c>
      <c r="I39" s="12">
        <v>1.2</v>
      </c>
      <c r="J39" s="58">
        <f t="shared" si="0"/>
        <v>788073.34</v>
      </c>
      <c r="K39" s="38">
        <v>0</v>
      </c>
      <c r="L39" s="39">
        <v>1.2</v>
      </c>
      <c r="M39" s="38">
        <f t="shared" ref="M39:M40" si="5">ROUND(K39*L39,2)</f>
        <v>0</v>
      </c>
    </row>
    <row r="40" spans="1:13" ht="30" customHeight="1" thickBot="1" x14ac:dyDescent="0.3">
      <c r="A40" s="60">
        <v>29</v>
      </c>
      <c r="B40" s="7" t="s">
        <v>100</v>
      </c>
      <c r="C40" s="57" t="s">
        <v>101</v>
      </c>
      <c r="D40" s="36">
        <v>815232.37</v>
      </c>
      <c r="E40" s="36">
        <v>66849.05</v>
      </c>
      <c r="F40" s="36">
        <v>21169.95</v>
      </c>
      <c r="G40" s="36">
        <v>903251.37</v>
      </c>
      <c r="H40" s="37">
        <v>949678.49</v>
      </c>
      <c r="I40" s="12">
        <v>1.2</v>
      </c>
      <c r="J40" s="58">
        <f t="shared" si="0"/>
        <v>1139614.19</v>
      </c>
      <c r="K40" s="38">
        <v>0</v>
      </c>
      <c r="L40" s="39">
        <v>1.2</v>
      </c>
      <c r="M40" s="38">
        <f t="shared" si="5"/>
        <v>0</v>
      </c>
    </row>
    <row r="41" spans="1:13" ht="0.75" customHeight="1" thickTop="1" thickBot="1" x14ac:dyDescent="0.3">
      <c r="A41" s="61"/>
      <c r="B41" s="62"/>
      <c r="C41" s="63"/>
      <c r="D41" s="64"/>
      <c r="E41" s="64"/>
      <c r="F41" s="64"/>
      <c r="G41" s="64"/>
      <c r="H41" s="64"/>
      <c r="I41" s="65"/>
      <c r="J41" s="66"/>
      <c r="K41" s="67"/>
      <c r="L41" s="68"/>
      <c r="M41" s="69"/>
    </row>
    <row r="42" spans="1:13" ht="24" customHeight="1" thickTop="1" x14ac:dyDescent="0.25">
      <c r="A42" s="70"/>
      <c r="B42" s="71" t="s">
        <v>38</v>
      </c>
      <c r="C42" s="70"/>
      <c r="D42" s="72">
        <f>SUM(D12:D40)</f>
        <v>136914371.95999998</v>
      </c>
      <c r="E42" s="72">
        <f>SUM(E12:E40)</f>
        <v>11205933.490000002</v>
      </c>
      <c r="F42" s="72">
        <f>SUM(F12:F40)</f>
        <v>3548727.7900000005</v>
      </c>
      <c r="G42" s="72">
        <f>SUM(G12:G40)</f>
        <v>151669033.24000001</v>
      </c>
      <c r="H42" s="72">
        <f>SUM(H12:H40)-0.02</f>
        <v>159464821.52999997</v>
      </c>
      <c r="I42" s="72"/>
      <c r="J42" s="73">
        <f>SUM(J12:J40)</f>
        <v>191357785.84</v>
      </c>
      <c r="K42" s="74">
        <f>SUM(K12:K40)</f>
        <v>125617.70775399999</v>
      </c>
      <c r="L42" s="74"/>
      <c r="M42" s="73">
        <f>SUM(M12:M40)</f>
        <v>150741.25</v>
      </c>
    </row>
    <row r="43" spans="1:13" x14ac:dyDescent="0.25">
      <c r="H43" s="18"/>
    </row>
    <row r="44" spans="1:13" ht="30" customHeight="1" x14ac:dyDescent="0.25">
      <c r="A44" s="5">
        <v>30</v>
      </c>
      <c r="B44" s="7">
        <v>2</v>
      </c>
      <c r="C44" s="59" t="s">
        <v>102</v>
      </c>
      <c r="D44" s="36">
        <f>'[11]кс-2 послеосадоч.ремонт'!$O$78</f>
        <v>1705481.22</v>
      </c>
      <c r="E44" s="36">
        <f>'[11]кс-2 послеосадоч.ремонт'!$O$89</f>
        <v>139849.46</v>
      </c>
      <c r="F44" s="36">
        <f>'[11]кс-2 послеосадоч.ремонт'!$O$91</f>
        <v>44287.94</v>
      </c>
      <c r="G44" s="36">
        <f>'[11]кс-2 послеосадоч.ремонт'!$O$92</f>
        <v>1889618.62</v>
      </c>
      <c r="H44" s="37">
        <f>'[11]кс-2 послеосадоч.ремонт'!$O$94</f>
        <v>1986745.02</v>
      </c>
      <c r="I44" s="12">
        <v>1.2</v>
      </c>
      <c r="J44" s="75">
        <f t="shared" ref="J44" si="6">ROUND(H44*I44,2)</f>
        <v>2384094.02</v>
      </c>
      <c r="K44" s="38">
        <v>0</v>
      </c>
      <c r="L44" s="39">
        <v>1.2</v>
      </c>
      <c r="M44" s="38">
        <f t="shared" ref="M44" si="7">ROUND(K44*L44,2)</f>
        <v>0</v>
      </c>
    </row>
    <row r="45" spans="1:13" x14ac:dyDescent="0.25">
      <c r="F45" s="19"/>
      <c r="G45" s="19"/>
      <c r="H45" s="76"/>
      <c r="J45" s="18"/>
      <c r="K45" s="76"/>
      <c r="M45" s="18"/>
    </row>
    <row r="46" spans="1:13" hidden="1" x14ac:dyDescent="0.25">
      <c r="C46" s="17" t="s">
        <v>103</v>
      </c>
      <c r="K46" s="18"/>
    </row>
    <row r="47" spans="1:13" ht="30" hidden="1" customHeight="1" x14ac:dyDescent="0.25">
      <c r="A47" s="34">
        <v>1</v>
      </c>
      <c r="B47" s="7" t="s">
        <v>54</v>
      </c>
      <c r="C47" s="35" t="s">
        <v>15</v>
      </c>
      <c r="D47" s="36">
        <v>27807194.73</v>
      </c>
      <c r="E47" s="36">
        <v>2280189.9700000002</v>
      </c>
      <c r="F47" s="36">
        <v>722097.23</v>
      </c>
      <c r="G47" s="36">
        <v>30809481.93</v>
      </c>
      <c r="H47" s="37">
        <v>32393089.300000001</v>
      </c>
      <c r="I47" s="12">
        <v>1.2</v>
      </c>
      <c r="J47" s="37">
        <f>ROUND(H47*I47,2)</f>
        <v>38871707.159999996</v>
      </c>
      <c r="K47" s="38">
        <v>688008.59</v>
      </c>
      <c r="L47" s="39">
        <v>1.2</v>
      </c>
      <c r="M47" s="38">
        <f>ROUND(K47*L47,2)</f>
        <v>825610.31</v>
      </c>
    </row>
    <row r="49" spans="10:13" x14ac:dyDescent="0.25">
      <c r="J49" s="76"/>
      <c r="M49" s="76"/>
    </row>
  </sheetData>
  <mergeCells count="9">
    <mergeCell ref="A8:J8"/>
    <mergeCell ref="H10:J10"/>
    <mergeCell ref="K10:M10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B7A9-0B03-4C6A-80FD-D62335D17731}">
  <dimension ref="A1:N99"/>
  <sheetViews>
    <sheetView view="pageBreakPreview" topLeftCell="A20" zoomScale="115" zoomScaleNormal="100" zoomScaleSheetLayoutView="115" workbookViewId="0">
      <selection activeCell="H44" sqref="H44"/>
    </sheetView>
  </sheetViews>
  <sheetFormatPr defaultColWidth="9" defaultRowHeight="12.75" x14ac:dyDescent="0.2"/>
  <cols>
    <col min="1" max="1" width="6.28515625" style="77" customWidth="1"/>
    <col min="2" max="2" width="10.42578125" style="77" customWidth="1"/>
    <col min="3" max="3" width="22.5703125" style="77" customWidth="1"/>
    <col min="4" max="4" width="18.85546875" style="77" customWidth="1"/>
    <col min="5" max="5" width="12.85546875" style="77" customWidth="1"/>
    <col min="6" max="6" width="15.42578125" style="77" customWidth="1"/>
    <col min="7" max="7" width="15.5703125" style="77" customWidth="1"/>
    <col min="8" max="8" width="16.85546875" style="77" customWidth="1"/>
    <col min="9" max="9" width="18.42578125" style="77" customWidth="1"/>
    <col min="10" max="10" width="15.28515625" style="78" customWidth="1"/>
    <col min="11" max="12" width="15.5703125" style="78" customWidth="1"/>
    <col min="13" max="13" width="16.42578125" style="78" customWidth="1"/>
    <col min="14" max="14" width="16.7109375" style="77" customWidth="1"/>
    <col min="15" max="16384" width="9" style="77"/>
  </cols>
  <sheetData>
    <row r="1" spans="1:13" x14ac:dyDescent="0.2">
      <c r="G1" s="184"/>
      <c r="H1" s="198" t="s">
        <v>198</v>
      </c>
    </row>
    <row r="2" spans="1:13" x14ac:dyDescent="0.2">
      <c r="G2" s="184"/>
      <c r="H2" s="198" t="s">
        <v>197</v>
      </c>
    </row>
    <row r="3" spans="1:13" x14ac:dyDescent="0.2">
      <c r="G3" s="184"/>
      <c r="H3" s="198" t="s">
        <v>196</v>
      </c>
    </row>
    <row r="4" spans="1:13" ht="9.75" customHeight="1" x14ac:dyDescent="0.2"/>
    <row r="5" spans="1:13" ht="16.350000000000001" customHeight="1" x14ac:dyDescent="0.2">
      <c r="G5" s="86"/>
      <c r="H5" s="219" t="s">
        <v>195</v>
      </c>
    </row>
    <row r="6" spans="1:13" x14ac:dyDescent="0.2">
      <c r="G6" s="204" t="s">
        <v>194</v>
      </c>
      <c r="H6" s="121" t="s">
        <v>193</v>
      </c>
    </row>
    <row r="7" spans="1:13" ht="25.9" customHeight="1" x14ac:dyDescent="0.2">
      <c r="A7" s="77" t="s">
        <v>192</v>
      </c>
      <c r="C7" s="326"/>
      <c r="D7" s="326"/>
      <c r="E7" s="326"/>
      <c r="F7" s="326"/>
      <c r="G7" s="204"/>
      <c r="H7" s="118"/>
    </row>
    <row r="8" spans="1:13" s="184" customFormat="1" ht="18.399999999999999" customHeight="1" x14ac:dyDescent="0.2">
      <c r="A8" s="77"/>
      <c r="B8" s="77"/>
      <c r="C8" s="77"/>
      <c r="D8" s="220"/>
      <c r="E8" s="220"/>
      <c r="F8" s="77"/>
      <c r="G8" s="204"/>
      <c r="H8" s="118"/>
      <c r="J8" s="185"/>
      <c r="K8" s="185"/>
      <c r="L8" s="185"/>
      <c r="M8" s="185"/>
    </row>
    <row r="9" spans="1:13" s="184" customFormat="1" ht="25.5" customHeight="1" x14ac:dyDescent="0.2">
      <c r="A9" s="217" t="s">
        <v>114</v>
      </c>
      <c r="B9" s="217"/>
      <c r="C9" s="327" t="s">
        <v>44</v>
      </c>
      <c r="D9" s="327"/>
      <c r="E9" s="327"/>
      <c r="F9" s="327"/>
      <c r="G9" s="204" t="s">
        <v>191</v>
      </c>
      <c r="H9" s="219">
        <v>5804803</v>
      </c>
      <c r="J9" s="185"/>
      <c r="K9" s="185"/>
      <c r="L9" s="185"/>
      <c r="M9" s="185"/>
    </row>
    <row r="10" spans="1:13" s="184" customFormat="1" x14ac:dyDescent="0.2">
      <c r="A10" s="217"/>
      <c r="B10" s="217"/>
      <c r="C10" s="77"/>
      <c r="D10" s="220"/>
      <c r="E10" s="77"/>
      <c r="H10" s="219"/>
      <c r="J10" s="185"/>
      <c r="K10" s="185"/>
      <c r="L10" s="185"/>
      <c r="M10" s="185"/>
    </row>
    <row r="11" spans="1:13" s="184" customFormat="1" ht="31.5" customHeight="1" x14ac:dyDescent="0.2">
      <c r="A11" s="217" t="s">
        <v>111</v>
      </c>
      <c r="B11" s="217"/>
      <c r="C11" s="328" t="s">
        <v>47</v>
      </c>
      <c r="D11" s="328"/>
      <c r="E11" s="328"/>
      <c r="F11" s="328"/>
      <c r="G11" s="222" t="s">
        <v>191</v>
      </c>
      <c r="H11" s="221">
        <v>16673706</v>
      </c>
      <c r="J11" s="185"/>
      <c r="K11" s="185"/>
      <c r="L11" s="185"/>
      <c r="M11" s="185"/>
    </row>
    <row r="12" spans="1:13" s="184" customFormat="1" x14ac:dyDescent="0.2">
      <c r="A12" s="217"/>
      <c r="B12" s="217"/>
      <c r="C12" s="77"/>
      <c r="D12" s="220"/>
      <c r="G12" s="204"/>
      <c r="H12" s="219"/>
      <c r="J12" s="185"/>
      <c r="K12" s="185"/>
      <c r="L12" s="185"/>
      <c r="M12" s="185"/>
    </row>
    <row r="13" spans="1:13" s="184" customFormat="1" ht="42" hidden="1" customHeight="1" x14ac:dyDescent="0.2">
      <c r="A13" s="217" t="s">
        <v>190</v>
      </c>
      <c r="B13" s="217"/>
      <c r="C13" s="326" t="s">
        <v>189</v>
      </c>
      <c r="D13" s="326"/>
      <c r="E13" s="326"/>
      <c r="F13" s="326"/>
      <c r="G13" s="77"/>
      <c r="H13" s="118"/>
      <c r="J13" s="185"/>
      <c r="K13" s="185"/>
      <c r="L13" s="218"/>
      <c r="M13" s="185"/>
    </row>
    <row r="14" spans="1:13" ht="42" customHeight="1" x14ac:dyDescent="0.2">
      <c r="A14" s="217" t="s">
        <v>188</v>
      </c>
      <c r="B14" s="217"/>
      <c r="C14" s="326" t="s">
        <v>187</v>
      </c>
      <c r="D14" s="326"/>
      <c r="E14" s="326"/>
      <c r="F14" s="326"/>
      <c r="G14" s="214"/>
      <c r="H14" s="118"/>
      <c r="I14" s="216"/>
    </row>
    <row r="15" spans="1:13" ht="12.75" customHeight="1" x14ac:dyDescent="0.2">
      <c r="D15" s="77" t="s">
        <v>176</v>
      </c>
      <c r="E15" s="215"/>
      <c r="F15" s="215"/>
      <c r="G15" s="215"/>
      <c r="H15" s="208"/>
    </row>
    <row r="16" spans="1:13" s="184" customFormat="1" ht="15.6" customHeight="1" thickBot="1" x14ac:dyDescent="0.25">
      <c r="D16" s="215"/>
      <c r="E16" s="215"/>
      <c r="F16" s="100" t="s">
        <v>186</v>
      </c>
      <c r="G16" s="204" t="s">
        <v>185</v>
      </c>
      <c r="H16" s="118"/>
      <c r="J16" s="185"/>
      <c r="K16" s="185"/>
      <c r="L16" s="185"/>
      <c r="M16" s="185"/>
    </row>
    <row r="17" spans="1:13" s="184" customFormat="1" ht="15" customHeight="1" thickBot="1" x14ac:dyDescent="0.25">
      <c r="D17" s="214"/>
      <c r="E17" s="214"/>
      <c r="F17" s="204" t="s">
        <v>184</v>
      </c>
      <c r="G17" s="208" t="s">
        <v>181</v>
      </c>
      <c r="H17" s="213" t="s">
        <v>183</v>
      </c>
      <c r="I17" s="210"/>
      <c r="J17" s="314"/>
      <c r="K17" s="314"/>
      <c r="L17" s="314"/>
      <c r="M17" s="185"/>
    </row>
    <row r="18" spans="1:13" s="184" customFormat="1" ht="15" customHeight="1" thickBot="1" x14ac:dyDescent="0.3">
      <c r="C18" s="202"/>
      <c r="D18" s="209"/>
      <c r="G18" s="208" t="s">
        <v>179</v>
      </c>
      <c r="H18" s="212">
        <v>45110</v>
      </c>
      <c r="I18" s="206"/>
      <c r="J18" s="312"/>
      <c r="K18" s="312"/>
      <c r="L18" s="312"/>
      <c r="M18" s="185"/>
    </row>
    <row r="19" spans="1:13" s="184" customFormat="1" ht="15" customHeight="1" thickBot="1" x14ac:dyDescent="0.25">
      <c r="D19" s="296" t="s">
        <v>182</v>
      </c>
      <c r="E19" s="296"/>
      <c r="F19" s="313"/>
      <c r="G19" s="208" t="s">
        <v>181</v>
      </c>
      <c r="H19" s="211" t="s">
        <v>180</v>
      </c>
      <c r="I19" s="210"/>
      <c r="J19" s="314"/>
      <c r="K19" s="314"/>
      <c r="L19" s="314"/>
      <c r="M19" s="185"/>
    </row>
    <row r="20" spans="1:13" s="184" customFormat="1" ht="15" customHeight="1" thickBot="1" x14ac:dyDescent="0.3">
      <c r="C20" s="202"/>
      <c r="D20" s="209"/>
      <c r="G20" s="208" t="s">
        <v>179</v>
      </c>
      <c r="H20" s="207" t="s">
        <v>178</v>
      </c>
      <c r="I20" s="206"/>
      <c r="J20" s="312"/>
      <c r="K20" s="312"/>
      <c r="L20" s="312"/>
      <c r="M20" s="185"/>
    </row>
    <row r="21" spans="1:13" s="184" customFormat="1" ht="15" customHeight="1" x14ac:dyDescent="0.2">
      <c r="C21" s="202"/>
      <c r="D21" s="205"/>
      <c r="F21" s="100"/>
      <c r="G21" s="204" t="s">
        <v>177</v>
      </c>
      <c r="H21" s="118"/>
      <c r="I21" s="203"/>
      <c r="J21" s="185"/>
      <c r="K21" s="185"/>
      <c r="L21" s="185"/>
      <c r="M21" s="185"/>
    </row>
    <row r="22" spans="1:13" s="184" customFormat="1" ht="15" customHeight="1" x14ac:dyDescent="0.2">
      <c r="C22" s="202"/>
      <c r="D22" s="201"/>
      <c r="F22" s="198"/>
      <c r="G22" s="77" t="s">
        <v>176</v>
      </c>
      <c r="H22" s="77"/>
      <c r="J22" s="185"/>
      <c r="K22" s="185"/>
      <c r="L22" s="185"/>
      <c r="M22" s="185"/>
    </row>
    <row r="23" spans="1:13" s="184" customFormat="1" ht="5.45" customHeight="1" thickBot="1" x14ac:dyDescent="0.25">
      <c r="C23" s="200"/>
      <c r="D23" s="199"/>
      <c r="F23" s="198"/>
      <c r="G23" s="77"/>
      <c r="H23" s="77"/>
      <c r="J23" s="185"/>
      <c r="K23" s="185"/>
      <c r="L23" s="185"/>
      <c r="M23" s="185"/>
    </row>
    <row r="24" spans="1:13" s="184" customFormat="1" ht="12.2" customHeight="1" thickBot="1" x14ac:dyDescent="0.25">
      <c r="D24" s="197"/>
      <c r="E24" s="196" t="s">
        <v>175</v>
      </c>
      <c r="F24" s="195" t="s">
        <v>174</v>
      </c>
      <c r="G24" s="315" t="s">
        <v>173</v>
      </c>
      <c r="H24" s="316"/>
      <c r="J24" s="185"/>
      <c r="K24" s="185"/>
      <c r="L24" s="185"/>
      <c r="M24" s="185"/>
    </row>
    <row r="25" spans="1:13" s="184" customFormat="1" ht="12.2" customHeight="1" thickBot="1" x14ac:dyDescent="0.25">
      <c r="D25" s="194"/>
      <c r="E25" s="193"/>
      <c r="F25" s="192"/>
      <c r="G25" s="191" t="s">
        <v>172</v>
      </c>
      <c r="H25" s="191" t="s">
        <v>171</v>
      </c>
      <c r="J25" s="185"/>
      <c r="K25" s="185"/>
      <c r="L25" s="185"/>
      <c r="M25" s="185"/>
    </row>
    <row r="26" spans="1:13" s="184" customFormat="1" ht="18" customHeight="1" thickBot="1" x14ac:dyDescent="0.25">
      <c r="D26" s="77"/>
      <c r="E26" s="190">
        <v>1</v>
      </c>
      <c r="F26" s="189">
        <f>H26</f>
        <v>45506</v>
      </c>
      <c r="G26" s="188">
        <v>45505</v>
      </c>
      <c r="H26" s="187">
        <v>45506</v>
      </c>
      <c r="I26" s="186"/>
      <c r="J26" s="185"/>
      <c r="K26" s="185"/>
      <c r="L26" s="185"/>
      <c r="M26" s="185"/>
    </row>
    <row r="27" spans="1:13" s="81" customFormat="1" ht="11.25" x14ac:dyDescent="0.2">
      <c r="J27" s="183"/>
      <c r="K27" s="183"/>
      <c r="L27" s="183"/>
      <c r="M27" s="183"/>
    </row>
    <row r="28" spans="1:13" x14ac:dyDescent="0.2">
      <c r="E28" s="86" t="s">
        <v>170</v>
      </c>
    </row>
    <row r="29" spans="1:13" x14ac:dyDescent="0.2">
      <c r="D29" s="182"/>
      <c r="E29" s="86" t="s">
        <v>169</v>
      </c>
      <c r="F29" s="182"/>
      <c r="G29" s="182"/>
    </row>
    <row r="30" spans="1:13" x14ac:dyDescent="0.2">
      <c r="A30" s="181" t="s">
        <v>168</v>
      </c>
      <c r="B30" s="317" t="s">
        <v>167</v>
      </c>
      <c r="C30" s="318"/>
      <c r="D30" s="319"/>
      <c r="E30" s="180" t="s">
        <v>166</v>
      </c>
      <c r="F30" s="179" t="s">
        <v>165</v>
      </c>
      <c r="G30" s="178"/>
      <c r="H30" s="134"/>
    </row>
    <row r="31" spans="1:13" x14ac:dyDescent="0.2">
      <c r="A31" s="176" t="s">
        <v>164</v>
      </c>
      <c r="B31" s="320" t="s">
        <v>163</v>
      </c>
      <c r="C31" s="321"/>
      <c r="D31" s="322"/>
      <c r="E31" s="177"/>
      <c r="F31" s="175" t="s">
        <v>162</v>
      </c>
      <c r="G31" s="111"/>
      <c r="H31" s="175" t="s">
        <v>161</v>
      </c>
    </row>
    <row r="32" spans="1:13" x14ac:dyDescent="0.2">
      <c r="A32" s="176" t="s">
        <v>160</v>
      </c>
      <c r="B32" s="320"/>
      <c r="C32" s="321"/>
      <c r="D32" s="322"/>
      <c r="E32" s="177"/>
      <c r="F32" s="175" t="s">
        <v>159</v>
      </c>
      <c r="G32" s="176" t="s">
        <v>158</v>
      </c>
      <c r="H32" s="175" t="s">
        <v>157</v>
      </c>
    </row>
    <row r="33" spans="1:14" x14ac:dyDescent="0.2">
      <c r="A33" s="142"/>
      <c r="B33" s="323"/>
      <c r="C33" s="324"/>
      <c r="D33" s="325"/>
      <c r="E33" s="174"/>
      <c r="F33" s="172" t="s">
        <v>156</v>
      </c>
      <c r="G33" s="173"/>
      <c r="H33" s="172" t="s">
        <v>155</v>
      </c>
    </row>
    <row r="34" spans="1:14" ht="13.5" thickBot="1" x14ac:dyDescent="0.25">
      <c r="A34" s="171">
        <v>1</v>
      </c>
      <c r="B34" s="302">
        <v>2</v>
      </c>
      <c r="C34" s="303"/>
      <c r="D34" s="304"/>
      <c r="E34" s="171">
        <v>3</v>
      </c>
      <c r="F34" s="171">
        <v>4</v>
      </c>
      <c r="G34" s="171">
        <v>5</v>
      </c>
      <c r="H34" s="171">
        <v>6</v>
      </c>
    </row>
    <row r="35" spans="1:14" ht="24" customHeight="1" thickBot="1" x14ac:dyDescent="0.25">
      <c r="A35" s="170"/>
      <c r="B35" s="305" t="s">
        <v>154</v>
      </c>
      <c r="C35" s="306"/>
      <c r="D35" s="307"/>
      <c r="E35" s="169" t="s">
        <v>153</v>
      </c>
      <c r="F35" s="168">
        <f t="shared" ref="F35:F41" si="0">G35</f>
        <v>1986745.02</v>
      </c>
      <c r="G35" s="168">
        <f>SUM(G36:G41)</f>
        <v>1986745.02</v>
      </c>
      <c r="H35" s="168">
        <f>SUM(H36:H41)</f>
        <v>1986745.02</v>
      </c>
      <c r="I35" s="167"/>
      <c r="J35" s="166"/>
    </row>
    <row r="36" spans="1:14" x14ac:dyDescent="0.2">
      <c r="A36" s="145" t="s">
        <v>39</v>
      </c>
      <c r="B36" s="309" t="s">
        <v>152</v>
      </c>
      <c r="C36" s="310"/>
      <c r="D36" s="311"/>
      <c r="E36" s="142"/>
      <c r="F36" s="162">
        <f t="shared" si="0"/>
        <v>1986745.02</v>
      </c>
      <c r="G36" s="138">
        <f t="shared" ref="G36:G41" si="1">H36</f>
        <v>1986745.02</v>
      </c>
      <c r="H36" s="153">
        <v>1986745.02</v>
      </c>
      <c r="I36" s="165"/>
      <c r="J36" s="160"/>
    </row>
    <row r="37" spans="1:14" hidden="1" x14ac:dyDescent="0.2">
      <c r="A37" s="145" t="s">
        <v>41</v>
      </c>
      <c r="B37" s="309" t="s">
        <v>152</v>
      </c>
      <c r="C37" s="310"/>
      <c r="D37" s="311"/>
      <c r="E37" s="142"/>
      <c r="F37" s="162">
        <f t="shared" si="0"/>
        <v>0</v>
      </c>
      <c r="G37" s="138">
        <f t="shared" si="1"/>
        <v>0</v>
      </c>
      <c r="H37" s="153">
        <f>SUM(I37:Q37)</f>
        <v>0</v>
      </c>
      <c r="I37" s="164"/>
      <c r="J37" s="163"/>
      <c r="N37" s="88"/>
    </row>
    <row r="38" spans="1:14" hidden="1" x14ac:dyDescent="0.2">
      <c r="A38" s="145" t="s">
        <v>151</v>
      </c>
      <c r="B38" s="309" t="s">
        <v>150</v>
      </c>
      <c r="C38" s="310"/>
      <c r="D38" s="311"/>
      <c r="E38" s="142"/>
      <c r="F38" s="162">
        <f t="shared" si="0"/>
        <v>0</v>
      </c>
      <c r="G38" s="138">
        <f t="shared" si="1"/>
        <v>0</v>
      </c>
      <c r="H38" s="153">
        <f>SUM(I38:Q38)</f>
        <v>0</v>
      </c>
      <c r="I38" s="94"/>
      <c r="N38" s="88"/>
    </row>
    <row r="39" spans="1:14" hidden="1" x14ac:dyDescent="0.2">
      <c r="A39" s="145" t="s">
        <v>148</v>
      </c>
      <c r="B39" s="309" t="s">
        <v>149</v>
      </c>
      <c r="C39" s="310"/>
      <c r="D39" s="311"/>
      <c r="E39" s="142"/>
      <c r="F39" s="162">
        <f t="shared" si="0"/>
        <v>0</v>
      </c>
      <c r="G39" s="138">
        <f t="shared" si="1"/>
        <v>0</v>
      </c>
      <c r="H39" s="153">
        <f>SUM(I39:Q39)</f>
        <v>0</v>
      </c>
      <c r="J39" s="160"/>
      <c r="N39" s="88"/>
    </row>
    <row r="40" spans="1:14" hidden="1" x14ac:dyDescent="0.2">
      <c r="A40" s="145" t="s">
        <v>148</v>
      </c>
      <c r="B40" s="309" t="s">
        <v>147</v>
      </c>
      <c r="C40" s="310"/>
      <c r="D40" s="311"/>
      <c r="E40" s="142"/>
      <c r="F40" s="162">
        <f t="shared" si="0"/>
        <v>0</v>
      </c>
      <c r="G40" s="138">
        <f t="shared" si="1"/>
        <v>0</v>
      </c>
      <c r="H40" s="153">
        <f>SUM(I40:Q40)</f>
        <v>0</v>
      </c>
      <c r="I40" s="94"/>
      <c r="N40" s="88"/>
    </row>
    <row r="41" spans="1:14" hidden="1" x14ac:dyDescent="0.2">
      <c r="A41" s="145" t="s">
        <v>146</v>
      </c>
      <c r="B41" s="309" t="s">
        <v>145</v>
      </c>
      <c r="C41" s="310"/>
      <c r="D41" s="311"/>
      <c r="E41" s="142"/>
      <c r="F41" s="162">
        <f t="shared" si="0"/>
        <v>0</v>
      </c>
      <c r="G41" s="138">
        <f t="shared" si="1"/>
        <v>0</v>
      </c>
      <c r="H41" s="153">
        <f>SUM(I41:Q41)</f>
        <v>0</v>
      </c>
      <c r="I41" s="94"/>
      <c r="N41" s="88"/>
    </row>
    <row r="42" spans="1:14" ht="14.25" customHeight="1" x14ac:dyDescent="0.2">
      <c r="A42" s="159"/>
      <c r="E42" s="295" t="s">
        <v>144</v>
      </c>
      <c r="F42" s="295"/>
      <c r="G42" s="295"/>
      <c r="H42" s="97">
        <f>H35</f>
        <v>1986745.02</v>
      </c>
      <c r="I42" s="161"/>
      <c r="J42" s="160"/>
      <c r="K42" s="93"/>
      <c r="N42" s="88"/>
    </row>
    <row r="43" spans="1:14" ht="14.25" customHeight="1" x14ac:dyDescent="0.2">
      <c r="A43" s="159"/>
      <c r="E43" s="295" t="s">
        <v>143</v>
      </c>
      <c r="F43" s="295"/>
      <c r="G43" s="295"/>
      <c r="H43" s="97">
        <f>ROUND(H42*0.2,2)</f>
        <v>397349</v>
      </c>
      <c r="I43" s="161"/>
      <c r="J43" s="160"/>
      <c r="N43" s="88"/>
    </row>
    <row r="44" spans="1:14" ht="14.25" customHeight="1" x14ac:dyDescent="0.2">
      <c r="A44" s="159"/>
      <c r="E44" s="295" t="s">
        <v>142</v>
      </c>
      <c r="F44" s="295"/>
      <c r="G44" s="295"/>
      <c r="H44" s="97">
        <f>H42+H43</f>
        <v>2384094.02</v>
      </c>
      <c r="I44" s="158"/>
      <c r="J44" s="93"/>
      <c r="N44" s="88"/>
    </row>
    <row r="45" spans="1:14" hidden="1" x14ac:dyDescent="0.2">
      <c r="A45" s="155"/>
      <c r="B45" s="157"/>
      <c r="C45" s="157"/>
      <c r="D45" s="143"/>
      <c r="E45" s="142"/>
      <c r="F45" s="156"/>
      <c r="G45" s="147"/>
      <c r="H45" s="148"/>
      <c r="I45" s="94"/>
      <c r="N45" s="88"/>
    </row>
    <row r="46" spans="1:14" hidden="1" x14ac:dyDescent="0.2">
      <c r="A46" s="155" t="s">
        <v>141</v>
      </c>
      <c r="B46" s="154"/>
      <c r="C46" s="154"/>
      <c r="D46" s="122" t="s">
        <v>124</v>
      </c>
      <c r="E46" s="142"/>
      <c r="F46" s="153" t="e">
        <v>#REF!</v>
      </c>
      <c r="G46" s="138" t="e">
        <v>#REF!</v>
      </c>
      <c r="H46" s="132">
        <v>68388.36</v>
      </c>
      <c r="I46" s="94"/>
      <c r="N46" s="88"/>
    </row>
    <row r="47" spans="1:14" hidden="1" x14ac:dyDescent="0.2">
      <c r="A47" s="121"/>
      <c r="B47" s="120"/>
      <c r="C47" s="120"/>
      <c r="D47" s="119" t="s">
        <v>140</v>
      </c>
      <c r="E47" s="118"/>
      <c r="F47" s="151"/>
      <c r="G47" s="138" t="e">
        <v>#REF!</v>
      </c>
      <c r="H47" s="152">
        <v>437891.54</v>
      </c>
      <c r="I47" s="94"/>
      <c r="N47" s="88"/>
    </row>
    <row r="48" spans="1:14" hidden="1" x14ac:dyDescent="0.2">
      <c r="A48" s="121"/>
      <c r="B48" s="120"/>
      <c r="C48" s="120"/>
      <c r="D48" s="119" t="s">
        <v>139</v>
      </c>
      <c r="E48" s="118"/>
      <c r="F48" s="151"/>
      <c r="G48" s="138">
        <v>0</v>
      </c>
      <c r="H48" s="152">
        <v>0</v>
      </c>
      <c r="I48" s="94"/>
      <c r="N48" s="88"/>
    </row>
    <row r="49" spans="1:14" hidden="1" x14ac:dyDescent="0.2">
      <c r="A49" s="121"/>
      <c r="B49" s="120"/>
      <c r="C49" s="120"/>
      <c r="D49" s="119" t="s">
        <v>124</v>
      </c>
      <c r="E49" s="118"/>
      <c r="F49" s="151"/>
      <c r="G49" s="138">
        <v>0</v>
      </c>
      <c r="H49" s="152">
        <v>0</v>
      </c>
      <c r="I49" s="94"/>
      <c r="N49" s="88"/>
    </row>
    <row r="50" spans="1:14" hidden="1" x14ac:dyDescent="0.2">
      <c r="A50" s="121"/>
      <c r="B50" s="120"/>
      <c r="C50" s="120"/>
      <c r="D50" s="119" t="s">
        <v>138</v>
      </c>
      <c r="E50" s="118"/>
      <c r="F50" s="151"/>
      <c r="G50" s="138">
        <v>0</v>
      </c>
      <c r="H50" s="132">
        <v>0</v>
      </c>
      <c r="I50" s="94"/>
      <c r="N50" s="88"/>
    </row>
    <row r="51" spans="1:14" hidden="1" x14ac:dyDescent="0.2">
      <c r="A51" s="145" t="s">
        <v>137</v>
      </c>
      <c r="B51" s="144"/>
      <c r="C51" s="144"/>
      <c r="D51" s="143" t="s">
        <v>124</v>
      </c>
      <c r="E51" s="142"/>
      <c r="F51" s="150">
        <v>0</v>
      </c>
      <c r="G51" s="149">
        <v>0</v>
      </c>
      <c r="H51" s="148">
        <v>0</v>
      </c>
      <c r="I51" s="94"/>
      <c r="N51" s="88"/>
    </row>
    <row r="52" spans="1:14" hidden="1" x14ac:dyDescent="0.2">
      <c r="A52" s="145"/>
      <c r="B52" s="144"/>
      <c r="C52" s="144"/>
      <c r="D52" s="143"/>
      <c r="E52" s="142"/>
      <c r="F52" s="139"/>
      <c r="G52" s="138"/>
      <c r="H52" s="132"/>
      <c r="I52" s="94"/>
      <c r="N52" s="88"/>
    </row>
    <row r="53" spans="1:14" hidden="1" x14ac:dyDescent="0.2">
      <c r="A53" s="145" t="s">
        <v>134</v>
      </c>
      <c r="B53" s="144"/>
      <c r="C53" s="144"/>
      <c r="D53" s="143" t="s">
        <v>136</v>
      </c>
      <c r="E53" s="142"/>
      <c r="F53" s="139">
        <v>0</v>
      </c>
      <c r="G53" s="138">
        <v>0</v>
      </c>
      <c r="H53" s="132">
        <v>0</v>
      </c>
      <c r="I53" s="94"/>
      <c r="N53" s="88"/>
    </row>
    <row r="54" spans="1:14" hidden="1" x14ac:dyDescent="0.2">
      <c r="A54" s="145"/>
      <c r="B54" s="144"/>
      <c r="C54" s="144"/>
      <c r="D54" s="143" t="s">
        <v>135</v>
      </c>
      <c r="E54" s="142"/>
      <c r="F54" s="139">
        <v>0</v>
      </c>
      <c r="G54" s="147">
        <v>0</v>
      </c>
      <c r="H54" s="146">
        <v>0</v>
      </c>
      <c r="I54" s="94"/>
      <c r="N54" s="88"/>
    </row>
    <row r="55" spans="1:14" hidden="1" x14ac:dyDescent="0.2">
      <c r="A55" s="145"/>
      <c r="B55" s="144"/>
      <c r="C55" s="144"/>
      <c r="D55" s="143"/>
      <c r="E55" s="142"/>
      <c r="F55" s="137"/>
      <c r="G55" s="141"/>
      <c r="H55" s="140"/>
      <c r="I55" s="94"/>
      <c r="N55" s="88"/>
    </row>
    <row r="56" spans="1:14" hidden="1" x14ac:dyDescent="0.2">
      <c r="A56" s="121" t="s">
        <v>132</v>
      </c>
      <c r="B56" s="128"/>
      <c r="C56" s="128"/>
      <c r="D56" s="127" t="s">
        <v>124</v>
      </c>
      <c r="E56" s="118"/>
      <c r="F56" s="139">
        <v>0</v>
      </c>
      <c r="G56" s="138">
        <v>0</v>
      </c>
      <c r="H56" s="132">
        <v>0</v>
      </c>
      <c r="I56" s="94"/>
      <c r="N56" s="88"/>
    </row>
    <row r="57" spans="1:14" hidden="1" x14ac:dyDescent="0.2">
      <c r="A57" s="121"/>
      <c r="B57" s="128"/>
      <c r="C57" s="128"/>
      <c r="D57" s="127"/>
      <c r="E57" s="118"/>
      <c r="F57" s="139"/>
      <c r="G57" s="138"/>
      <c r="H57" s="132"/>
      <c r="I57" s="94"/>
      <c r="N57" s="88"/>
    </row>
    <row r="58" spans="1:14" hidden="1" x14ac:dyDescent="0.2">
      <c r="A58" s="121" t="s">
        <v>134</v>
      </c>
      <c r="B58" s="128"/>
      <c r="C58" s="128"/>
      <c r="D58" s="127" t="s">
        <v>133</v>
      </c>
      <c r="E58" s="118"/>
      <c r="F58" s="139">
        <v>401728.83</v>
      </c>
      <c r="G58" s="138">
        <v>401728.83</v>
      </c>
      <c r="H58" s="132">
        <v>401728.83</v>
      </c>
      <c r="I58" s="94"/>
      <c r="N58" s="88"/>
    </row>
    <row r="59" spans="1:14" hidden="1" x14ac:dyDescent="0.2">
      <c r="A59" s="121"/>
      <c r="B59" s="128"/>
      <c r="C59" s="128"/>
      <c r="D59" s="127"/>
      <c r="E59" s="118"/>
      <c r="F59" s="137"/>
      <c r="G59" s="136"/>
      <c r="H59" s="135"/>
      <c r="I59" s="94"/>
      <c r="N59" s="88"/>
    </row>
    <row r="60" spans="1:14" hidden="1" x14ac:dyDescent="0.2">
      <c r="A60" s="121" t="s">
        <v>132</v>
      </c>
      <c r="B60" s="128"/>
      <c r="C60" s="128"/>
      <c r="D60" s="127" t="s">
        <v>124</v>
      </c>
      <c r="E60" s="118"/>
      <c r="F60" s="139">
        <v>72311.19</v>
      </c>
      <c r="G60" s="138">
        <v>72311.19</v>
      </c>
      <c r="H60" s="132">
        <v>72311.19</v>
      </c>
      <c r="I60" s="94"/>
      <c r="N60" s="88"/>
    </row>
    <row r="61" spans="1:14" hidden="1" x14ac:dyDescent="0.2">
      <c r="A61" s="121"/>
      <c r="B61" s="128"/>
      <c r="C61" s="128"/>
      <c r="D61" s="127"/>
      <c r="E61" s="118"/>
      <c r="F61" s="137"/>
      <c r="G61" s="136"/>
      <c r="H61" s="135"/>
      <c r="I61" s="94"/>
      <c r="N61" s="88"/>
    </row>
    <row r="62" spans="1:14" hidden="1" x14ac:dyDescent="0.2">
      <c r="A62" s="121"/>
      <c r="B62" s="128"/>
      <c r="C62" s="128"/>
      <c r="D62" s="127"/>
      <c r="E62" s="118"/>
      <c r="F62" s="134"/>
      <c r="G62" s="133"/>
      <c r="H62" s="132"/>
      <c r="I62" s="94"/>
      <c r="N62" s="88"/>
    </row>
    <row r="63" spans="1:14" hidden="1" x14ac:dyDescent="0.2">
      <c r="A63" s="123"/>
      <c r="B63" s="113"/>
      <c r="C63" s="113"/>
      <c r="D63" s="112"/>
      <c r="E63" s="111"/>
      <c r="F63" s="131"/>
      <c r="G63" s="131"/>
      <c r="H63" s="130"/>
      <c r="I63" s="94"/>
      <c r="N63" s="88"/>
    </row>
    <row r="64" spans="1:14" hidden="1" x14ac:dyDescent="0.2">
      <c r="A64" s="121"/>
      <c r="B64" s="128"/>
      <c r="C64" s="128"/>
      <c r="D64" s="127" t="s">
        <v>131</v>
      </c>
      <c r="E64" s="118"/>
      <c r="F64" s="129"/>
      <c r="G64" s="109">
        <v>0</v>
      </c>
      <c r="H64" s="108">
        <v>0</v>
      </c>
      <c r="I64" s="94"/>
      <c r="N64" s="88"/>
    </row>
    <row r="65" spans="1:14" hidden="1" x14ac:dyDescent="0.2">
      <c r="A65" s="121"/>
      <c r="B65" s="128"/>
      <c r="C65" s="128"/>
      <c r="D65" s="127" t="s">
        <v>124</v>
      </c>
      <c r="E65" s="118"/>
      <c r="F65" s="117"/>
      <c r="G65" s="116">
        <v>0</v>
      </c>
      <c r="H65" s="115">
        <v>0</v>
      </c>
      <c r="I65" s="94"/>
      <c r="N65" s="88"/>
    </row>
    <row r="66" spans="1:14" hidden="1" x14ac:dyDescent="0.2">
      <c r="A66" s="121"/>
      <c r="B66" s="128"/>
      <c r="C66" s="128"/>
      <c r="D66" s="127" t="s">
        <v>130</v>
      </c>
      <c r="E66" s="118"/>
      <c r="F66" s="117"/>
      <c r="G66" s="116">
        <v>0</v>
      </c>
      <c r="H66" s="115">
        <v>0</v>
      </c>
      <c r="I66" s="94"/>
      <c r="N66" s="88"/>
    </row>
    <row r="67" spans="1:14" hidden="1" x14ac:dyDescent="0.2">
      <c r="A67" s="121"/>
      <c r="B67" s="128"/>
      <c r="C67" s="128"/>
      <c r="D67" s="127" t="s">
        <v>129</v>
      </c>
      <c r="E67" s="111"/>
      <c r="F67" s="117"/>
      <c r="G67" s="116">
        <v>0</v>
      </c>
      <c r="H67" s="115">
        <v>0</v>
      </c>
      <c r="I67" s="94"/>
      <c r="N67" s="88"/>
    </row>
    <row r="68" spans="1:14" hidden="1" x14ac:dyDescent="0.2">
      <c r="A68" s="121"/>
      <c r="B68" s="128"/>
      <c r="C68" s="128"/>
      <c r="D68" s="127" t="s">
        <v>124</v>
      </c>
      <c r="E68" s="118"/>
      <c r="F68" s="126"/>
      <c r="G68" s="125">
        <v>0</v>
      </c>
      <c r="H68" s="124">
        <v>0</v>
      </c>
      <c r="I68" s="94"/>
      <c r="N68" s="88"/>
    </row>
    <row r="69" spans="1:14" hidden="1" x14ac:dyDescent="0.2">
      <c r="A69" s="114"/>
      <c r="B69" s="123"/>
      <c r="C69" s="123"/>
      <c r="D69" s="122" t="s">
        <v>128</v>
      </c>
      <c r="E69" s="111"/>
      <c r="F69" s="110"/>
      <c r="G69" s="109">
        <v>0</v>
      </c>
      <c r="H69" s="115">
        <v>0</v>
      </c>
      <c r="I69" s="94"/>
      <c r="N69" s="88"/>
    </row>
    <row r="70" spans="1:14" hidden="1" x14ac:dyDescent="0.2">
      <c r="A70" s="121"/>
      <c r="B70" s="120"/>
      <c r="C70" s="120"/>
      <c r="D70" s="119" t="s">
        <v>127</v>
      </c>
      <c r="E70" s="118"/>
      <c r="F70" s="117"/>
      <c r="G70" s="116">
        <v>0</v>
      </c>
      <c r="H70" s="115">
        <v>0</v>
      </c>
      <c r="I70" s="94"/>
      <c r="N70" s="88"/>
    </row>
    <row r="71" spans="1:14" hidden="1" x14ac:dyDescent="0.2">
      <c r="A71" s="121"/>
      <c r="B71" s="120"/>
      <c r="C71" s="120"/>
      <c r="D71" s="119" t="s">
        <v>124</v>
      </c>
      <c r="E71" s="118"/>
      <c r="F71" s="117"/>
      <c r="G71" s="116">
        <v>0</v>
      </c>
      <c r="H71" s="115">
        <v>0</v>
      </c>
      <c r="I71" s="94"/>
      <c r="N71" s="88"/>
    </row>
    <row r="72" spans="1:14" hidden="1" x14ac:dyDescent="0.2">
      <c r="A72" s="121"/>
      <c r="B72" s="120"/>
      <c r="C72" s="120"/>
      <c r="D72" s="119" t="s">
        <v>126</v>
      </c>
      <c r="E72" s="118"/>
      <c r="F72" s="117"/>
      <c r="G72" s="116">
        <v>0</v>
      </c>
      <c r="H72" s="115">
        <v>0</v>
      </c>
      <c r="I72" s="94"/>
      <c r="N72" s="88"/>
    </row>
    <row r="73" spans="1:14" hidden="1" x14ac:dyDescent="0.2">
      <c r="A73" s="114"/>
      <c r="B73" s="113"/>
      <c r="C73" s="113"/>
      <c r="D73" s="112" t="s">
        <v>125</v>
      </c>
      <c r="E73" s="111"/>
      <c r="F73" s="110"/>
      <c r="G73" s="109">
        <v>0</v>
      </c>
      <c r="H73" s="108">
        <v>0</v>
      </c>
      <c r="I73" s="94"/>
      <c r="N73" s="88"/>
    </row>
    <row r="74" spans="1:14" hidden="1" x14ac:dyDescent="0.2">
      <c r="A74" s="114"/>
      <c r="B74" s="113"/>
      <c r="C74" s="113"/>
      <c r="D74" s="112" t="s">
        <v>124</v>
      </c>
      <c r="E74" s="111"/>
      <c r="F74" s="110"/>
      <c r="G74" s="109">
        <v>0</v>
      </c>
      <c r="H74" s="108">
        <v>0</v>
      </c>
      <c r="I74" s="94"/>
      <c r="N74" s="88"/>
    </row>
    <row r="75" spans="1:14" hidden="1" x14ac:dyDescent="0.2">
      <c r="A75" s="114"/>
      <c r="B75" s="113"/>
      <c r="C75" s="113"/>
      <c r="D75" s="112" t="s">
        <v>123</v>
      </c>
      <c r="E75" s="111"/>
      <c r="F75" s="110"/>
      <c r="G75" s="109">
        <v>0</v>
      </c>
      <c r="H75" s="108">
        <v>0</v>
      </c>
      <c r="I75" s="94"/>
      <c r="N75" s="88"/>
    </row>
    <row r="76" spans="1:14" ht="12.75" hidden="1" customHeight="1" thickBot="1" x14ac:dyDescent="0.25">
      <c r="A76" s="107" t="s">
        <v>122</v>
      </c>
      <c r="B76" s="106"/>
      <c r="C76" s="106"/>
      <c r="D76" s="105" t="s">
        <v>121</v>
      </c>
      <c r="E76" s="104"/>
      <c r="F76" s="103"/>
      <c r="G76" s="102" t="e">
        <v>#REF!</v>
      </c>
      <c r="H76" s="101"/>
      <c r="I76" s="94"/>
      <c r="N76" s="88"/>
    </row>
    <row r="77" spans="1:14" ht="13.5" hidden="1" thickBot="1" x14ac:dyDescent="0.25">
      <c r="A77" s="81"/>
      <c r="B77" s="81"/>
      <c r="C77" s="81"/>
      <c r="F77" s="81"/>
      <c r="G77" s="100" t="s">
        <v>120</v>
      </c>
      <c r="H77" s="99">
        <v>379935.31</v>
      </c>
      <c r="I77" s="94"/>
      <c r="N77" s="88"/>
    </row>
    <row r="78" spans="1:14" ht="13.5" hidden="1" thickBot="1" x14ac:dyDescent="0.25">
      <c r="F78" s="81"/>
      <c r="G78" s="100" t="s">
        <v>119</v>
      </c>
      <c r="H78" s="99">
        <v>68388.36</v>
      </c>
      <c r="I78" s="94"/>
      <c r="N78" s="88"/>
    </row>
    <row r="79" spans="1:14" ht="13.5" hidden="1" thickBot="1" x14ac:dyDescent="0.25">
      <c r="F79" s="296" t="s">
        <v>118</v>
      </c>
      <c r="G79" s="296"/>
      <c r="H79" s="99">
        <v>448323.67</v>
      </c>
      <c r="I79" s="94"/>
      <c r="N79" s="88"/>
    </row>
    <row r="80" spans="1:14" hidden="1" x14ac:dyDescent="0.2">
      <c r="F80" s="81"/>
      <c r="G80" s="81"/>
      <c r="H80" s="95"/>
      <c r="I80" s="94"/>
      <c r="N80" s="88"/>
    </row>
    <row r="81" spans="1:14" hidden="1" x14ac:dyDescent="0.2">
      <c r="E81" s="77" t="s">
        <v>117</v>
      </c>
      <c r="F81" s="81"/>
      <c r="G81" s="81"/>
      <c r="H81" s="98">
        <v>0</v>
      </c>
      <c r="I81" s="94"/>
      <c r="J81" s="93"/>
      <c r="N81" s="88"/>
    </row>
    <row r="82" spans="1:14" hidden="1" x14ac:dyDescent="0.2">
      <c r="E82" s="77" t="s">
        <v>116</v>
      </c>
      <c r="F82" s="81"/>
      <c r="G82" s="81"/>
      <c r="H82" s="97">
        <f>H81</f>
        <v>0</v>
      </c>
      <c r="I82" s="94"/>
      <c r="J82" s="93"/>
      <c r="N82" s="88"/>
    </row>
    <row r="83" spans="1:14" hidden="1" x14ac:dyDescent="0.2">
      <c r="E83" s="77" t="s">
        <v>115</v>
      </c>
      <c r="F83" s="81"/>
      <c r="G83" s="81"/>
      <c r="H83" s="96">
        <f>H82/120*20</f>
        <v>0</v>
      </c>
      <c r="I83" s="94"/>
      <c r="J83" s="93"/>
      <c r="N83" s="88"/>
    </row>
    <row r="84" spans="1:14" x14ac:dyDescent="0.2">
      <c r="F84" s="81"/>
      <c r="G84" s="81"/>
      <c r="H84" s="95"/>
      <c r="I84" s="94"/>
      <c r="J84" s="93"/>
      <c r="N84" s="88"/>
    </row>
    <row r="85" spans="1:14" x14ac:dyDescent="0.2">
      <c r="F85" s="81"/>
      <c r="G85" s="81"/>
      <c r="H85" s="95"/>
      <c r="I85" s="94"/>
      <c r="J85" s="93"/>
      <c r="K85" s="93"/>
      <c r="N85" s="88"/>
    </row>
    <row r="86" spans="1:14" s="79" customFormat="1" ht="25.5" customHeight="1" x14ac:dyDescent="0.2">
      <c r="A86" s="87" t="s">
        <v>114</v>
      </c>
      <c r="B86" s="87"/>
      <c r="C86" s="297" t="s">
        <v>113</v>
      </c>
      <c r="D86" s="297"/>
      <c r="E86" s="297"/>
      <c r="F86" s="298"/>
      <c r="G86" s="298"/>
      <c r="H86" s="79" t="s">
        <v>112</v>
      </c>
      <c r="I86" s="91"/>
      <c r="J86" s="90"/>
      <c r="K86" s="80"/>
      <c r="L86" s="78"/>
      <c r="M86" s="80"/>
      <c r="N86" s="88"/>
    </row>
    <row r="87" spans="1:14" s="79" customFormat="1" ht="9.75" customHeight="1" x14ac:dyDescent="0.2">
      <c r="C87" s="308" t="s">
        <v>108</v>
      </c>
      <c r="D87" s="308"/>
      <c r="E87" s="308"/>
      <c r="F87" s="294" t="s">
        <v>107</v>
      </c>
      <c r="G87" s="294"/>
      <c r="H87" s="83" t="s">
        <v>106</v>
      </c>
      <c r="I87" s="92"/>
      <c r="J87" s="90"/>
      <c r="K87" s="80"/>
      <c r="L87" s="78"/>
      <c r="M87" s="80"/>
      <c r="N87" s="88"/>
    </row>
    <row r="88" spans="1:14" s="83" customFormat="1" ht="15.75" customHeight="1" x14ac:dyDescent="0.2">
      <c r="D88" s="299"/>
      <c r="E88" s="299"/>
      <c r="F88" s="79"/>
      <c r="G88" s="79"/>
      <c r="H88" s="79"/>
      <c r="I88" s="91"/>
      <c r="J88" s="90"/>
      <c r="K88" s="89"/>
      <c r="L88" s="78"/>
      <c r="M88" s="80"/>
      <c r="N88" s="88"/>
    </row>
    <row r="89" spans="1:14" s="79" customFormat="1" ht="12.75" hidden="1" customHeight="1" x14ac:dyDescent="0.2">
      <c r="J89" s="80"/>
      <c r="K89" s="80"/>
      <c r="L89" s="78"/>
      <c r="M89" s="80"/>
      <c r="N89" s="88"/>
    </row>
    <row r="90" spans="1:14" s="79" customFormat="1" ht="12.75" hidden="1" customHeight="1" x14ac:dyDescent="0.2">
      <c r="J90" s="80"/>
      <c r="K90" s="80"/>
      <c r="L90" s="78"/>
      <c r="M90" s="80"/>
      <c r="N90" s="88"/>
    </row>
    <row r="91" spans="1:14" s="79" customFormat="1" x14ac:dyDescent="0.2">
      <c r="B91" s="81" t="s">
        <v>104</v>
      </c>
      <c r="J91" s="80"/>
      <c r="K91" s="80"/>
      <c r="L91" s="78"/>
      <c r="M91" s="80"/>
      <c r="N91" s="88"/>
    </row>
    <row r="92" spans="1:14" s="79" customFormat="1" x14ac:dyDescent="0.2">
      <c r="J92" s="80"/>
      <c r="K92" s="80"/>
      <c r="L92" s="78"/>
      <c r="M92" s="80"/>
    </row>
    <row r="93" spans="1:14" s="79" customFormat="1" x14ac:dyDescent="0.2">
      <c r="J93" s="80"/>
      <c r="K93" s="80"/>
      <c r="L93" s="78"/>
      <c r="M93" s="80"/>
    </row>
    <row r="94" spans="1:14" s="79" customFormat="1" x14ac:dyDescent="0.2">
      <c r="J94" s="80"/>
      <c r="K94" s="80"/>
      <c r="L94" s="78"/>
      <c r="M94" s="80"/>
    </row>
    <row r="95" spans="1:14" s="79" customFormat="1" x14ac:dyDescent="0.2">
      <c r="C95" s="300"/>
      <c r="D95" s="301"/>
      <c r="E95" s="301"/>
      <c r="F95" s="301"/>
      <c r="G95" s="301"/>
      <c r="H95" s="85"/>
      <c r="J95" s="80"/>
      <c r="K95" s="80"/>
      <c r="L95" s="80"/>
      <c r="M95" s="80"/>
    </row>
    <row r="96" spans="1:14" s="79" customFormat="1" ht="30.6" customHeight="1" x14ac:dyDescent="0.2">
      <c r="A96" s="87" t="s">
        <v>111</v>
      </c>
      <c r="B96" s="86"/>
      <c r="C96" s="300" t="s">
        <v>110</v>
      </c>
      <c r="D96" s="301"/>
      <c r="E96" s="301"/>
      <c r="F96" s="293"/>
      <c r="G96" s="293"/>
      <c r="H96" s="85" t="s">
        <v>109</v>
      </c>
      <c r="J96" s="80"/>
      <c r="K96" s="80"/>
      <c r="L96" s="80"/>
      <c r="M96" s="80"/>
    </row>
    <row r="97" spans="2:13" s="79" customFormat="1" x14ac:dyDescent="0.2">
      <c r="D97" s="84" t="s">
        <v>108</v>
      </c>
      <c r="E97" s="83"/>
      <c r="F97" s="294" t="s">
        <v>107</v>
      </c>
      <c r="G97" s="294"/>
      <c r="H97" s="82" t="s">
        <v>106</v>
      </c>
      <c r="J97" s="80"/>
      <c r="K97" s="80"/>
      <c r="L97" s="80"/>
      <c r="M97" s="80"/>
    </row>
    <row r="98" spans="2:13" s="79" customFormat="1" x14ac:dyDescent="0.2">
      <c r="D98" s="299" t="s">
        <v>105</v>
      </c>
      <c r="E98" s="299"/>
      <c r="J98" s="80"/>
      <c r="K98" s="80"/>
      <c r="L98" s="80"/>
      <c r="M98" s="80"/>
    </row>
    <row r="99" spans="2:13" s="79" customFormat="1" x14ac:dyDescent="0.2">
      <c r="B99" s="81" t="s">
        <v>104</v>
      </c>
      <c r="J99" s="80"/>
      <c r="K99" s="80"/>
      <c r="L99" s="80"/>
      <c r="M99" s="80"/>
    </row>
  </sheetData>
  <mergeCells count="38">
    <mergeCell ref="C7:F7"/>
    <mergeCell ref="C9:F9"/>
    <mergeCell ref="C11:F11"/>
    <mergeCell ref="C13:F13"/>
    <mergeCell ref="C14:F14"/>
    <mergeCell ref="B30:D30"/>
    <mergeCell ref="B31:D31"/>
    <mergeCell ref="B32:D32"/>
    <mergeCell ref="B33:D33"/>
    <mergeCell ref="J17:L17"/>
    <mergeCell ref="J18:L18"/>
    <mergeCell ref="D19:F19"/>
    <mergeCell ref="J19:L19"/>
    <mergeCell ref="J20:L20"/>
    <mergeCell ref="G24:H24"/>
    <mergeCell ref="B34:D34"/>
    <mergeCell ref="B35:D35"/>
    <mergeCell ref="C87:E87"/>
    <mergeCell ref="F87:G87"/>
    <mergeCell ref="B37:D37"/>
    <mergeCell ref="B38:D38"/>
    <mergeCell ref="B39:D39"/>
    <mergeCell ref="B40:D40"/>
    <mergeCell ref="B41:D41"/>
    <mergeCell ref="E42:G42"/>
    <mergeCell ref="B36:D36"/>
    <mergeCell ref="D98:E98"/>
    <mergeCell ref="D88:E88"/>
    <mergeCell ref="C95:E95"/>
    <mergeCell ref="F95:G95"/>
    <mergeCell ref="C96:E96"/>
    <mergeCell ref="F96:G96"/>
    <mergeCell ref="F97:G97"/>
    <mergeCell ref="E43:G43"/>
    <mergeCell ref="E44:G44"/>
    <mergeCell ref="F79:G79"/>
    <mergeCell ref="C86:E86"/>
    <mergeCell ref="F86:G86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71B3-CDDD-4645-80A5-DC219557DCDD}">
  <dimension ref="A1:N99"/>
  <sheetViews>
    <sheetView view="pageBreakPreview" topLeftCell="A18" zoomScale="115" zoomScaleNormal="100" zoomScaleSheetLayoutView="115" workbookViewId="0">
      <selection activeCell="H44" sqref="H44"/>
    </sheetView>
  </sheetViews>
  <sheetFormatPr defaultColWidth="9" defaultRowHeight="12.75" x14ac:dyDescent="0.2"/>
  <cols>
    <col min="1" max="1" width="6.28515625" style="77" customWidth="1"/>
    <col min="2" max="2" width="10.42578125" style="77" customWidth="1"/>
    <col min="3" max="3" width="22.5703125" style="77" customWidth="1"/>
    <col min="4" max="4" width="18.85546875" style="77" customWidth="1"/>
    <col min="5" max="5" width="12.85546875" style="77" customWidth="1"/>
    <col min="6" max="6" width="15.42578125" style="77" customWidth="1"/>
    <col min="7" max="7" width="15.5703125" style="77" customWidth="1"/>
    <col min="8" max="8" width="17.28515625" style="77" customWidth="1"/>
    <col min="9" max="9" width="18.42578125" style="77" customWidth="1"/>
    <col min="10" max="10" width="15.28515625" style="78" customWidth="1"/>
    <col min="11" max="12" width="15.5703125" style="78" customWidth="1"/>
    <col min="13" max="13" width="16.42578125" style="78" customWidth="1"/>
    <col min="14" max="14" width="16.7109375" style="77" customWidth="1"/>
    <col min="15" max="16384" width="9" style="77"/>
  </cols>
  <sheetData>
    <row r="1" spans="1:13" x14ac:dyDescent="0.2">
      <c r="G1" s="184"/>
      <c r="H1" s="198" t="s">
        <v>198</v>
      </c>
    </row>
    <row r="2" spans="1:13" x14ac:dyDescent="0.2">
      <c r="G2" s="184"/>
      <c r="H2" s="198" t="s">
        <v>197</v>
      </c>
    </row>
    <row r="3" spans="1:13" x14ac:dyDescent="0.2">
      <c r="G3" s="184"/>
      <c r="H3" s="198" t="s">
        <v>196</v>
      </c>
    </row>
    <row r="4" spans="1:13" ht="9.75" customHeight="1" x14ac:dyDescent="0.2"/>
    <row r="5" spans="1:13" ht="16.350000000000001" customHeight="1" x14ac:dyDescent="0.2">
      <c r="G5" s="86"/>
      <c r="H5" s="219" t="s">
        <v>195</v>
      </c>
    </row>
    <row r="6" spans="1:13" x14ac:dyDescent="0.2">
      <c r="G6" s="204" t="s">
        <v>194</v>
      </c>
      <c r="H6" s="121" t="s">
        <v>193</v>
      </c>
    </row>
    <row r="7" spans="1:13" ht="25.9" customHeight="1" x14ac:dyDescent="0.2">
      <c r="A7" s="77" t="s">
        <v>192</v>
      </c>
      <c r="C7" s="326"/>
      <c r="D7" s="326"/>
      <c r="E7" s="326"/>
      <c r="F7" s="326"/>
      <c r="G7" s="204"/>
      <c r="H7" s="118"/>
    </row>
    <row r="8" spans="1:13" s="184" customFormat="1" ht="18.399999999999999" customHeight="1" x14ac:dyDescent="0.2">
      <c r="A8" s="77"/>
      <c r="B8" s="77"/>
      <c r="C8" s="77"/>
      <c r="D8" s="220"/>
      <c r="E8" s="220"/>
      <c r="F8" s="77"/>
      <c r="G8" s="204"/>
      <c r="H8" s="118"/>
      <c r="J8" s="185"/>
      <c r="K8" s="185"/>
      <c r="L8" s="185"/>
      <c r="M8" s="185"/>
    </row>
    <row r="9" spans="1:13" s="184" customFormat="1" ht="25.5" customHeight="1" x14ac:dyDescent="0.2">
      <c r="A9" s="217" t="s">
        <v>114</v>
      </c>
      <c r="B9" s="217"/>
      <c r="C9" s="327" t="s">
        <v>199</v>
      </c>
      <c r="D9" s="327"/>
      <c r="E9" s="327"/>
      <c r="F9" s="327"/>
      <c r="G9" s="204" t="s">
        <v>191</v>
      </c>
      <c r="H9" s="219">
        <v>5804803</v>
      </c>
      <c r="J9" s="185"/>
      <c r="K9" s="185"/>
      <c r="L9" s="185"/>
      <c r="M9" s="185"/>
    </row>
    <row r="10" spans="1:13" s="184" customFormat="1" x14ac:dyDescent="0.2">
      <c r="A10" s="217"/>
      <c r="B10" s="217"/>
      <c r="C10" s="77"/>
      <c r="D10" s="220"/>
      <c r="E10" s="77"/>
      <c r="H10" s="219"/>
      <c r="J10" s="185"/>
      <c r="K10" s="185"/>
      <c r="L10" s="185"/>
      <c r="M10" s="185"/>
    </row>
    <row r="11" spans="1:13" s="184" customFormat="1" ht="31.5" customHeight="1" x14ac:dyDescent="0.2">
      <c r="A11" s="217" t="s">
        <v>111</v>
      </c>
      <c r="B11" s="217"/>
      <c r="C11" s="328" t="s">
        <v>47</v>
      </c>
      <c r="D11" s="328"/>
      <c r="E11" s="328"/>
      <c r="F11" s="328"/>
      <c r="G11" s="222" t="s">
        <v>191</v>
      </c>
      <c r="H11" s="221">
        <v>16673706</v>
      </c>
      <c r="J11" s="185"/>
      <c r="K11" s="185"/>
      <c r="L11" s="185"/>
      <c r="M11" s="185"/>
    </row>
    <row r="12" spans="1:13" s="184" customFormat="1" x14ac:dyDescent="0.2">
      <c r="A12" s="217"/>
      <c r="B12" s="217"/>
      <c r="C12" s="77"/>
      <c r="D12" s="220"/>
      <c r="G12" s="204"/>
      <c r="H12" s="219"/>
      <c r="J12" s="185"/>
      <c r="K12" s="185"/>
      <c r="L12" s="185"/>
      <c r="M12" s="185"/>
    </row>
    <row r="13" spans="1:13" s="184" customFormat="1" ht="42" hidden="1" customHeight="1" x14ac:dyDescent="0.2">
      <c r="A13" s="217" t="s">
        <v>190</v>
      </c>
      <c r="B13" s="217"/>
      <c r="C13" s="326" t="s">
        <v>189</v>
      </c>
      <c r="D13" s="326"/>
      <c r="E13" s="326"/>
      <c r="F13" s="326"/>
      <c r="G13" s="77"/>
      <c r="H13" s="118"/>
      <c r="J13" s="185"/>
      <c r="K13" s="185"/>
      <c r="L13" s="218"/>
      <c r="M13" s="185"/>
    </row>
    <row r="14" spans="1:13" ht="42" customHeight="1" x14ac:dyDescent="0.2">
      <c r="A14" s="217" t="s">
        <v>188</v>
      </c>
      <c r="B14" s="217"/>
      <c r="C14" s="326" t="s">
        <v>187</v>
      </c>
      <c r="D14" s="326"/>
      <c r="E14" s="326"/>
      <c r="F14" s="326"/>
      <c r="G14" s="214"/>
      <c r="H14" s="118"/>
      <c r="I14" s="216"/>
    </row>
    <row r="15" spans="1:13" ht="12.75" customHeight="1" x14ac:dyDescent="0.2">
      <c r="D15" s="77" t="s">
        <v>176</v>
      </c>
      <c r="E15" s="215"/>
      <c r="F15" s="215"/>
      <c r="G15" s="215"/>
      <c r="H15" s="208"/>
    </row>
    <row r="16" spans="1:13" s="184" customFormat="1" ht="15.6" customHeight="1" thickBot="1" x14ac:dyDescent="0.25">
      <c r="D16" s="215"/>
      <c r="E16" s="215"/>
      <c r="F16" s="100" t="s">
        <v>186</v>
      </c>
      <c r="G16" s="204" t="s">
        <v>185</v>
      </c>
      <c r="H16" s="118"/>
      <c r="J16" s="185"/>
      <c r="K16" s="185"/>
      <c r="L16" s="185"/>
      <c r="M16" s="185"/>
    </row>
    <row r="17" spans="1:13" s="184" customFormat="1" ht="15" customHeight="1" thickBot="1" x14ac:dyDescent="0.25">
      <c r="D17" s="214"/>
      <c r="E17" s="214"/>
      <c r="F17" s="204" t="s">
        <v>184</v>
      </c>
      <c r="G17" s="208" t="s">
        <v>181</v>
      </c>
      <c r="H17" s="213" t="s">
        <v>183</v>
      </c>
      <c r="I17" s="210"/>
      <c r="J17" s="314"/>
      <c r="K17" s="314"/>
      <c r="L17" s="314"/>
      <c r="M17" s="185"/>
    </row>
    <row r="18" spans="1:13" s="184" customFormat="1" ht="15" customHeight="1" thickBot="1" x14ac:dyDescent="0.3">
      <c r="C18" s="202"/>
      <c r="D18" s="209"/>
      <c r="G18" s="208" t="s">
        <v>179</v>
      </c>
      <c r="H18" s="212">
        <v>45110</v>
      </c>
      <c r="I18" s="206"/>
      <c r="J18" s="312"/>
      <c r="K18" s="312"/>
      <c r="L18" s="312"/>
      <c r="M18" s="185"/>
    </row>
    <row r="19" spans="1:13" s="184" customFormat="1" ht="15" customHeight="1" thickBot="1" x14ac:dyDescent="0.25">
      <c r="D19" s="296" t="s">
        <v>182</v>
      </c>
      <c r="E19" s="296"/>
      <c r="F19" s="313"/>
      <c r="G19" s="208" t="s">
        <v>181</v>
      </c>
      <c r="H19" s="211" t="s">
        <v>200</v>
      </c>
      <c r="I19" s="210"/>
      <c r="J19" s="314"/>
      <c r="K19" s="314"/>
      <c r="L19" s="314"/>
      <c r="M19" s="185"/>
    </row>
    <row r="20" spans="1:13" s="184" customFormat="1" ht="15" customHeight="1" thickBot="1" x14ac:dyDescent="0.3">
      <c r="C20" s="202"/>
      <c r="D20" s="209"/>
      <c r="G20" s="208" t="s">
        <v>179</v>
      </c>
      <c r="H20" s="207" t="s">
        <v>201</v>
      </c>
      <c r="I20" s="206"/>
      <c r="J20" s="312"/>
      <c r="K20" s="312"/>
      <c r="L20" s="312"/>
      <c r="M20" s="185"/>
    </row>
    <row r="21" spans="1:13" s="184" customFormat="1" ht="15" customHeight="1" x14ac:dyDescent="0.2">
      <c r="C21" s="202"/>
      <c r="D21" s="205"/>
      <c r="F21" s="100"/>
      <c r="G21" s="204" t="s">
        <v>177</v>
      </c>
      <c r="H21" s="118"/>
      <c r="I21" s="203"/>
      <c r="J21" s="185"/>
      <c r="K21" s="185"/>
      <c r="L21" s="185"/>
      <c r="M21" s="185"/>
    </row>
    <row r="22" spans="1:13" s="184" customFormat="1" ht="15" customHeight="1" x14ac:dyDescent="0.2">
      <c r="C22" s="202"/>
      <c r="D22" s="201"/>
      <c r="F22" s="198"/>
      <c r="G22" s="77" t="s">
        <v>176</v>
      </c>
      <c r="H22" s="77"/>
      <c r="J22" s="185"/>
      <c r="K22" s="185"/>
      <c r="L22" s="185"/>
      <c r="M22" s="185"/>
    </row>
    <row r="23" spans="1:13" s="184" customFormat="1" ht="5.45" customHeight="1" thickBot="1" x14ac:dyDescent="0.25">
      <c r="C23" s="200"/>
      <c r="D23" s="199"/>
      <c r="F23" s="198"/>
      <c r="G23" s="77"/>
      <c r="H23" s="77"/>
      <c r="J23" s="185"/>
      <c r="K23" s="185"/>
      <c r="L23" s="185"/>
      <c r="M23" s="185"/>
    </row>
    <row r="24" spans="1:13" s="184" customFormat="1" ht="12.2" customHeight="1" thickBot="1" x14ac:dyDescent="0.25">
      <c r="D24" s="197"/>
      <c r="E24" s="196" t="s">
        <v>175</v>
      </c>
      <c r="F24" s="195" t="s">
        <v>174</v>
      </c>
      <c r="G24" s="315" t="s">
        <v>173</v>
      </c>
      <c r="H24" s="316"/>
      <c r="J24" s="185"/>
      <c r="K24" s="185"/>
      <c r="L24" s="185"/>
      <c r="M24" s="185"/>
    </row>
    <row r="25" spans="1:13" s="184" customFormat="1" ht="12.2" customHeight="1" thickBot="1" x14ac:dyDescent="0.25">
      <c r="D25" s="194"/>
      <c r="E25" s="193"/>
      <c r="F25" s="192"/>
      <c r="G25" s="191" t="s">
        <v>172</v>
      </c>
      <c r="H25" s="191" t="s">
        <v>171</v>
      </c>
      <c r="J25" s="185"/>
      <c r="K25" s="185"/>
      <c r="L25" s="185"/>
      <c r="M25" s="185"/>
    </row>
    <row r="26" spans="1:13" s="184" customFormat="1" ht="18" customHeight="1" thickBot="1" x14ac:dyDescent="0.25">
      <c r="D26" s="77"/>
      <c r="E26" s="190">
        <v>1</v>
      </c>
      <c r="F26" s="189">
        <f>H26</f>
        <v>45635</v>
      </c>
      <c r="G26" s="188">
        <v>45597</v>
      </c>
      <c r="H26" s="187">
        <v>45635</v>
      </c>
      <c r="I26" s="186"/>
      <c r="J26" s="185"/>
      <c r="K26" s="185"/>
      <c r="L26" s="185"/>
      <c r="M26" s="185"/>
    </row>
    <row r="27" spans="1:13" s="81" customFormat="1" ht="11.25" x14ac:dyDescent="0.2">
      <c r="J27" s="183"/>
      <c r="K27" s="183"/>
      <c r="L27" s="183"/>
      <c r="M27" s="183"/>
    </row>
    <row r="28" spans="1:13" x14ac:dyDescent="0.2">
      <c r="E28" s="86" t="s">
        <v>170</v>
      </c>
    </row>
    <row r="29" spans="1:13" x14ac:dyDescent="0.2">
      <c r="D29" s="182"/>
      <c r="E29" s="86" t="s">
        <v>169</v>
      </c>
      <c r="F29" s="182"/>
      <c r="G29" s="182"/>
    </row>
    <row r="30" spans="1:13" x14ac:dyDescent="0.2">
      <c r="A30" s="181" t="s">
        <v>168</v>
      </c>
      <c r="B30" s="317" t="s">
        <v>167</v>
      </c>
      <c r="C30" s="318"/>
      <c r="D30" s="319"/>
      <c r="E30" s="180" t="s">
        <v>166</v>
      </c>
      <c r="F30" s="179" t="s">
        <v>165</v>
      </c>
      <c r="G30" s="178"/>
      <c r="H30" s="134"/>
    </row>
    <row r="31" spans="1:13" x14ac:dyDescent="0.2">
      <c r="A31" s="176" t="s">
        <v>164</v>
      </c>
      <c r="B31" s="320" t="s">
        <v>163</v>
      </c>
      <c r="C31" s="321"/>
      <c r="D31" s="322"/>
      <c r="E31" s="177"/>
      <c r="F31" s="175" t="s">
        <v>162</v>
      </c>
      <c r="G31" s="111"/>
      <c r="H31" s="175" t="s">
        <v>161</v>
      </c>
    </row>
    <row r="32" spans="1:13" x14ac:dyDescent="0.2">
      <c r="A32" s="176" t="s">
        <v>160</v>
      </c>
      <c r="B32" s="320"/>
      <c r="C32" s="321"/>
      <c r="D32" s="322"/>
      <c r="E32" s="177"/>
      <c r="F32" s="175" t="s">
        <v>159</v>
      </c>
      <c r="G32" s="176" t="s">
        <v>158</v>
      </c>
      <c r="H32" s="175" t="s">
        <v>157</v>
      </c>
    </row>
    <row r="33" spans="1:14" x14ac:dyDescent="0.2">
      <c r="A33" s="142"/>
      <c r="B33" s="323"/>
      <c r="C33" s="324"/>
      <c r="D33" s="325"/>
      <c r="E33" s="174"/>
      <c r="F33" s="172" t="s">
        <v>156</v>
      </c>
      <c r="G33" s="173"/>
      <c r="H33" s="172" t="s">
        <v>155</v>
      </c>
    </row>
    <row r="34" spans="1:14" ht="13.5" thickBot="1" x14ac:dyDescent="0.25">
      <c r="A34" s="171">
        <v>1</v>
      </c>
      <c r="B34" s="302">
        <v>2</v>
      </c>
      <c r="C34" s="303"/>
      <c r="D34" s="304"/>
      <c r="E34" s="171">
        <v>3</v>
      </c>
      <c r="F34" s="171">
        <v>4</v>
      </c>
      <c r="G34" s="171">
        <v>5</v>
      </c>
      <c r="H34" s="171">
        <v>6</v>
      </c>
    </row>
    <row r="35" spans="1:14" ht="24" customHeight="1" thickBot="1" x14ac:dyDescent="0.25">
      <c r="A35" s="170"/>
      <c r="B35" s="305" t="s">
        <v>154</v>
      </c>
      <c r="C35" s="306"/>
      <c r="D35" s="307"/>
      <c r="E35" s="169" t="s">
        <v>153</v>
      </c>
      <c r="F35" s="168">
        <f t="shared" ref="F35:G41" si="0">G35</f>
        <v>702306.86</v>
      </c>
      <c r="G35" s="168">
        <f>SUM(G36:G41)</f>
        <v>702306.86</v>
      </c>
      <c r="H35" s="168">
        <f>SUM(H36:H41)</f>
        <v>702306.86</v>
      </c>
      <c r="I35" s="167">
        <f>'[12]кс-2_ПЖ'!O267</f>
        <v>201084.05</v>
      </c>
      <c r="J35" s="166">
        <f>'[12]реестр '!D12</f>
        <v>501222.81</v>
      </c>
      <c r="K35" s="78">
        <f>I35+J35</f>
        <v>702306.86</v>
      </c>
      <c r="L35" s="78">
        <f>H35-K35</f>
        <v>0</v>
      </c>
    </row>
    <row r="36" spans="1:14" ht="17.25" customHeight="1" x14ac:dyDescent="0.2">
      <c r="A36" s="145" t="s">
        <v>39</v>
      </c>
      <c r="B36" s="309" t="s">
        <v>152</v>
      </c>
      <c r="C36" s="310"/>
      <c r="D36" s="311"/>
      <c r="E36" s="142"/>
      <c r="F36" s="162">
        <f t="shared" si="0"/>
        <v>702306.86</v>
      </c>
      <c r="G36" s="138">
        <f t="shared" si="0"/>
        <v>702306.86</v>
      </c>
      <c r="H36" s="153">
        <f>'[12]реестр '!D14</f>
        <v>702306.86</v>
      </c>
      <c r="I36" s="165"/>
      <c r="J36" s="160"/>
    </row>
    <row r="37" spans="1:14" hidden="1" x14ac:dyDescent="0.2">
      <c r="A37" s="145" t="s">
        <v>41</v>
      </c>
      <c r="B37" s="309" t="s">
        <v>152</v>
      </c>
      <c r="C37" s="310"/>
      <c r="D37" s="311"/>
      <c r="E37" s="142"/>
      <c r="F37" s="162">
        <f t="shared" si="0"/>
        <v>0</v>
      </c>
      <c r="G37" s="138">
        <f t="shared" si="0"/>
        <v>0</v>
      </c>
      <c r="H37" s="153">
        <f>SUM(I37:Q37)</f>
        <v>0</v>
      </c>
      <c r="I37" s="164"/>
      <c r="J37" s="163"/>
      <c r="N37" s="88"/>
    </row>
    <row r="38" spans="1:14" hidden="1" x14ac:dyDescent="0.2">
      <c r="A38" s="145" t="s">
        <v>151</v>
      </c>
      <c r="B38" s="309" t="s">
        <v>150</v>
      </c>
      <c r="C38" s="310"/>
      <c r="D38" s="311"/>
      <c r="E38" s="142"/>
      <c r="F38" s="162">
        <f t="shared" si="0"/>
        <v>0</v>
      </c>
      <c r="G38" s="138">
        <f t="shared" si="0"/>
        <v>0</v>
      </c>
      <c r="H38" s="153">
        <f>SUM(I38:Q38)</f>
        <v>0</v>
      </c>
      <c r="I38" s="94"/>
      <c r="N38" s="88"/>
    </row>
    <row r="39" spans="1:14" hidden="1" x14ac:dyDescent="0.2">
      <c r="A39" s="145" t="s">
        <v>148</v>
      </c>
      <c r="B39" s="309" t="s">
        <v>149</v>
      </c>
      <c r="C39" s="310"/>
      <c r="D39" s="311"/>
      <c r="E39" s="142"/>
      <c r="F39" s="162">
        <f t="shared" si="0"/>
        <v>0</v>
      </c>
      <c r="G39" s="138">
        <f t="shared" si="0"/>
        <v>0</v>
      </c>
      <c r="H39" s="153">
        <f>SUM(I39:Q39)</f>
        <v>0</v>
      </c>
      <c r="J39" s="160"/>
      <c r="N39" s="88"/>
    </row>
    <row r="40" spans="1:14" hidden="1" x14ac:dyDescent="0.2">
      <c r="A40" s="145" t="s">
        <v>148</v>
      </c>
      <c r="B40" s="309" t="s">
        <v>147</v>
      </c>
      <c r="C40" s="310"/>
      <c r="D40" s="311"/>
      <c r="E40" s="142"/>
      <c r="F40" s="162">
        <f t="shared" si="0"/>
        <v>0</v>
      </c>
      <c r="G40" s="138">
        <f t="shared" si="0"/>
        <v>0</v>
      </c>
      <c r="H40" s="153">
        <f>SUM(I40:Q40)</f>
        <v>0</v>
      </c>
      <c r="I40" s="94"/>
      <c r="N40" s="88"/>
    </row>
    <row r="41" spans="1:14" hidden="1" x14ac:dyDescent="0.2">
      <c r="A41" s="145" t="s">
        <v>146</v>
      </c>
      <c r="B41" s="309" t="s">
        <v>145</v>
      </c>
      <c r="C41" s="310"/>
      <c r="D41" s="311"/>
      <c r="E41" s="142"/>
      <c r="F41" s="162">
        <f t="shared" si="0"/>
        <v>0</v>
      </c>
      <c r="G41" s="138">
        <f t="shared" si="0"/>
        <v>0</v>
      </c>
      <c r="H41" s="153">
        <f>SUM(I41:Q41)</f>
        <v>0</v>
      </c>
      <c r="I41" s="94"/>
      <c r="N41" s="88"/>
    </row>
    <row r="42" spans="1:14" ht="14.25" customHeight="1" x14ac:dyDescent="0.2">
      <c r="A42" s="159"/>
      <c r="E42" s="295" t="s">
        <v>144</v>
      </c>
      <c r="F42" s="295"/>
      <c r="G42" s="295"/>
      <c r="H42" s="223">
        <f>H35</f>
        <v>702306.86</v>
      </c>
      <c r="I42" s="161"/>
      <c r="J42" s="160"/>
      <c r="K42" s="93"/>
      <c r="N42" s="88"/>
    </row>
    <row r="43" spans="1:14" ht="14.25" customHeight="1" x14ac:dyDescent="0.2">
      <c r="A43" s="159"/>
      <c r="E43" s="295" t="s">
        <v>143</v>
      </c>
      <c r="F43" s="295"/>
      <c r="G43" s="295"/>
      <c r="H43" s="223">
        <f>ROUND(H42*0.2,2)</f>
        <v>140461.37</v>
      </c>
      <c r="I43" s="161"/>
      <c r="J43" s="160"/>
      <c r="N43" s="88"/>
    </row>
    <row r="44" spans="1:14" ht="14.25" customHeight="1" x14ac:dyDescent="0.2">
      <c r="A44" s="159"/>
      <c r="E44" s="295" t="s">
        <v>142</v>
      </c>
      <c r="F44" s="295"/>
      <c r="G44" s="295"/>
      <c r="H44" s="223">
        <f>H42+H43</f>
        <v>842768.23</v>
      </c>
      <c r="I44" s="158"/>
      <c r="J44" s="93"/>
      <c r="N44" s="88"/>
    </row>
    <row r="45" spans="1:14" hidden="1" x14ac:dyDescent="0.2">
      <c r="A45" s="155"/>
      <c r="B45" s="157"/>
      <c r="C45" s="157"/>
      <c r="D45" s="143"/>
      <c r="E45" s="142"/>
      <c r="F45" s="156"/>
      <c r="G45" s="147"/>
      <c r="H45" s="148"/>
      <c r="I45" s="94"/>
      <c r="N45" s="88"/>
    </row>
    <row r="46" spans="1:14" hidden="1" x14ac:dyDescent="0.2">
      <c r="A46" s="155" t="s">
        <v>141</v>
      </c>
      <c r="B46" s="154"/>
      <c r="C46" s="154"/>
      <c r="D46" s="122" t="s">
        <v>124</v>
      </c>
      <c r="E46" s="142"/>
      <c r="F46" s="153" t="e">
        <v>#REF!</v>
      </c>
      <c r="G46" s="138" t="e">
        <v>#REF!</v>
      </c>
      <c r="H46" s="132">
        <v>68388.36</v>
      </c>
      <c r="I46" s="94"/>
      <c r="N46" s="88"/>
    </row>
    <row r="47" spans="1:14" hidden="1" x14ac:dyDescent="0.2">
      <c r="A47" s="121"/>
      <c r="B47" s="120"/>
      <c r="C47" s="120"/>
      <c r="D47" s="119" t="s">
        <v>140</v>
      </c>
      <c r="E47" s="118"/>
      <c r="F47" s="151"/>
      <c r="G47" s="138" t="e">
        <v>#REF!</v>
      </c>
      <c r="H47" s="152">
        <v>437891.54</v>
      </c>
      <c r="I47" s="94"/>
      <c r="N47" s="88"/>
    </row>
    <row r="48" spans="1:14" hidden="1" x14ac:dyDescent="0.2">
      <c r="A48" s="121"/>
      <c r="B48" s="120"/>
      <c r="C48" s="120"/>
      <c r="D48" s="119" t="s">
        <v>139</v>
      </c>
      <c r="E48" s="118"/>
      <c r="F48" s="151"/>
      <c r="G48" s="138">
        <v>0</v>
      </c>
      <c r="H48" s="152">
        <v>0</v>
      </c>
      <c r="I48" s="94"/>
      <c r="N48" s="88"/>
    </row>
    <row r="49" spans="1:14" hidden="1" x14ac:dyDescent="0.2">
      <c r="A49" s="121"/>
      <c r="B49" s="120"/>
      <c r="C49" s="120"/>
      <c r="D49" s="119" t="s">
        <v>124</v>
      </c>
      <c r="E49" s="118"/>
      <c r="F49" s="151"/>
      <c r="G49" s="138">
        <v>0</v>
      </c>
      <c r="H49" s="152">
        <v>0</v>
      </c>
      <c r="I49" s="94"/>
      <c r="N49" s="88"/>
    </row>
    <row r="50" spans="1:14" hidden="1" x14ac:dyDescent="0.2">
      <c r="A50" s="121"/>
      <c r="B50" s="120"/>
      <c r="C50" s="120"/>
      <c r="D50" s="119" t="s">
        <v>138</v>
      </c>
      <c r="E50" s="118"/>
      <c r="F50" s="151"/>
      <c r="G50" s="138">
        <v>0</v>
      </c>
      <c r="H50" s="132">
        <v>0</v>
      </c>
      <c r="I50" s="94"/>
      <c r="N50" s="88"/>
    </row>
    <row r="51" spans="1:14" hidden="1" x14ac:dyDescent="0.2">
      <c r="A51" s="145" t="s">
        <v>137</v>
      </c>
      <c r="B51" s="144"/>
      <c r="C51" s="144"/>
      <c r="D51" s="143" t="s">
        <v>124</v>
      </c>
      <c r="E51" s="142"/>
      <c r="F51" s="150">
        <v>0</v>
      </c>
      <c r="G51" s="149">
        <v>0</v>
      </c>
      <c r="H51" s="148">
        <v>0</v>
      </c>
      <c r="I51" s="94"/>
      <c r="N51" s="88"/>
    </row>
    <row r="52" spans="1:14" hidden="1" x14ac:dyDescent="0.2">
      <c r="A52" s="145"/>
      <c r="B52" s="144"/>
      <c r="C52" s="144"/>
      <c r="D52" s="143"/>
      <c r="E52" s="142"/>
      <c r="F52" s="139"/>
      <c r="G52" s="138"/>
      <c r="H52" s="132"/>
      <c r="I52" s="94"/>
      <c r="N52" s="88"/>
    </row>
    <row r="53" spans="1:14" hidden="1" x14ac:dyDescent="0.2">
      <c r="A53" s="145" t="s">
        <v>134</v>
      </c>
      <c r="B53" s="144"/>
      <c r="C53" s="144"/>
      <c r="D53" s="143" t="s">
        <v>136</v>
      </c>
      <c r="E53" s="142"/>
      <c r="F53" s="139">
        <v>0</v>
      </c>
      <c r="G53" s="138">
        <v>0</v>
      </c>
      <c r="H53" s="132">
        <v>0</v>
      </c>
      <c r="I53" s="94"/>
      <c r="N53" s="88"/>
    </row>
    <row r="54" spans="1:14" hidden="1" x14ac:dyDescent="0.2">
      <c r="A54" s="145"/>
      <c r="B54" s="144"/>
      <c r="C54" s="144"/>
      <c r="D54" s="143" t="s">
        <v>135</v>
      </c>
      <c r="E54" s="142"/>
      <c r="F54" s="139">
        <v>0</v>
      </c>
      <c r="G54" s="147">
        <v>0</v>
      </c>
      <c r="H54" s="146">
        <v>0</v>
      </c>
      <c r="I54" s="94"/>
      <c r="N54" s="88"/>
    </row>
    <row r="55" spans="1:14" hidden="1" x14ac:dyDescent="0.2">
      <c r="A55" s="145"/>
      <c r="B55" s="144"/>
      <c r="C55" s="144"/>
      <c r="D55" s="143"/>
      <c r="E55" s="142"/>
      <c r="F55" s="137"/>
      <c r="G55" s="141"/>
      <c r="H55" s="140"/>
      <c r="I55" s="94"/>
      <c r="N55" s="88"/>
    </row>
    <row r="56" spans="1:14" hidden="1" x14ac:dyDescent="0.2">
      <c r="A56" s="121" t="s">
        <v>132</v>
      </c>
      <c r="B56" s="128"/>
      <c r="C56" s="128"/>
      <c r="D56" s="127" t="s">
        <v>124</v>
      </c>
      <c r="E56" s="118"/>
      <c r="F56" s="139">
        <v>0</v>
      </c>
      <c r="G56" s="138">
        <v>0</v>
      </c>
      <c r="H56" s="132">
        <v>0</v>
      </c>
      <c r="I56" s="94"/>
      <c r="N56" s="88"/>
    </row>
    <row r="57" spans="1:14" hidden="1" x14ac:dyDescent="0.2">
      <c r="A57" s="121"/>
      <c r="B57" s="128"/>
      <c r="C57" s="128"/>
      <c r="D57" s="127"/>
      <c r="E57" s="118"/>
      <c r="F57" s="139"/>
      <c r="G57" s="138"/>
      <c r="H57" s="132"/>
      <c r="I57" s="94"/>
      <c r="N57" s="88"/>
    </row>
    <row r="58" spans="1:14" hidden="1" x14ac:dyDescent="0.2">
      <c r="A58" s="121" t="s">
        <v>134</v>
      </c>
      <c r="B58" s="128"/>
      <c r="C58" s="128"/>
      <c r="D58" s="127" t="s">
        <v>133</v>
      </c>
      <c r="E58" s="118"/>
      <c r="F58" s="139">
        <v>401728.83</v>
      </c>
      <c r="G58" s="138">
        <v>401728.83</v>
      </c>
      <c r="H58" s="132">
        <v>401728.83</v>
      </c>
      <c r="I58" s="94"/>
      <c r="N58" s="88"/>
    </row>
    <row r="59" spans="1:14" hidden="1" x14ac:dyDescent="0.2">
      <c r="A59" s="121"/>
      <c r="B59" s="128"/>
      <c r="C59" s="128"/>
      <c r="D59" s="127"/>
      <c r="E59" s="118"/>
      <c r="F59" s="137"/>
      <c r="G59" s="136"/>
      <c r="H59" s="135"/>
      <c r="I59" s="94"/>
      <c r="N59" s="88"/>
    </row>
    <row r="60" spans="1:14" hidden="1" x14ac:dyDescent="0.2">
      <c r="A60" s="121" t="s">
        <v>132</v>
      </c>
      <c r="B60" s="128"/>
      <c r="C60" s="128"/>
      <c r="D60" s="127" t="s">
        <v>124</v>
      </c>
      <c r="E60" s="118"/>
      <c r="F60" s="139">
        <v>72311.19</v>
      </c>
      <c r="G60" s="138">
        <v>72311.19</v>
      </c>
      <c r="H60" s="132">
        <v>72311.19</v>
      </c>
      <c r="I60" s="94"/>
      <c r="N60" s="88"/>
    </row>
    <row r="61" spans="1:14" hidden="1" x14ac:dyDescent="0.2">
      <c r="A61" s="121"/>
      <c r="B61" s="128"/>
      <c r="C61" s="128"/>
      <c r="D61" s="127"/>
      <c r="E61" s="118"/>
      <c r="F61" s="137"/>
      <c r="G61" s="136"/>
      <c r="H61" s="135"/>
      <c r="I61" s="94"/>
      <c r="N61" s="88"/>
    </row>
    <row r="62" spans="1:14" hidden="1" x14ac:dyDescent="0.2">
      <c r="A62" s="121"/>
      <c r="B62" s="128"/>
      <c r="C62" s="128"/>
      <c r="D62" s="127"/>
      <c r="E62" s="118"/>
      <c r="F62" s="134"/>
      <c r="G62" s="133"/>
      <c r="H62" s="132"/>
      <c r="I62" s="94"/>
      <c r="N62" s="88"/>
    </row>
    <row r="63" spans="1:14" hidden="1" x14ac:dyDescent="0.2">
      <c r="A63" s="123"/>
      <c r="B63" s="113"/>
      <c r="C63" s="113"/>
      <c r="D63" s="112"/>
      <c r="E63" s="111"/>
      <c r="F63" s="131"/>
      <c r="G63" s="131"/>
      <c r="H63" s="130"/>
      <c r="I63" s="94"/>
      <c r="N63" s="88"/>
    </row>
    <row r="64" spans="1:14" hidden="1" x14ac:dyDescent="0.2">
      <c r="A64" s="121"/>
      <c r="B64" s="128"/>
      <c r="C64" s="128"/>
      <c r="D64" s="127" t="s">
        <v>131</v>
      </c>
      <c r="E64" s="118"/>
      <c r="F64" s="129"/>
      <c r="G64" s="109">
        <v>0</v>
      </c>
      <c r="H64" s="108">
        <v>0</v>
      </c>
      <c r="I64" s="94"/>
      <c r="N64" s="88"/>
    </row>
    <row r="65" spans="1:14" hidden="1" x14ac:dyDescent="0.2">
      <c r="A65" s="121"/>
      <c r="B65" s="128"/>
      <c r="C65" s="128"/>
      <c r="D65" s="127" t="s">
        <v>124</v>
      </c>
      <c r="E65" s="118"/>
      <c r="F65" s="117"/>
      <c r="G65" s="116">
        <v>0</v>
      </c>
      <c r="H65" s="115">
        <v>0</v>
      </c>
      <c r="I65" s="94"/>
      <c r="N65" s="88"/>
    </row>
    <row r="66" spans="1:14" hidden="1" x14ac:dyDescent="0.2">
      <c r="A66" s="121"/>
      <c r="B66" s="128"/>
      <c r="C66" s="128"/>
      <c r="D66" s="127" t="s">
        <v>130</v>
      </c>
      <c r="E66" s="118"/>
      <c r="F66" s="117"/>
      <c r="G66" s="116">
        <v>0</v>
      </c>
      <c r="H66" s="115">
        <v>0</v>
      </c>
      <c r="I66" s="94"/>
      <c r="N66" s="88"/>
    </row>
    <row r="67" spans="1:14" hidden="1" x14ac:dyDescent="0.2">
      <c r="A67" s="121"/>
      <c r="B67" s="128"/>
      <c r="C67" s="128"/>
      <c r="D67" s="127" t="s">
        <v>129</v>
      </c>
      <c r="E67" s="111"/>
      <c r="F67" s="117"/>
      <c r="G67" s="116">
        <v>0</v>
      </c>
      <c r="H67" s="115">
        <v>0</v>
      </c>
      <c r="I67" s="94"/>
      <c r="N67" s="88"/>
    </row>
    <row r="68" spans="1:14" hidden="1" x14ac:dyDescent="0.2">
      <c r="A68" s="121"/>
      <c r="B68" s="128"/>
      <c r="C68" s="128"/>
      <c r="D68" s="127" t="s">
        <v>124</v>
      </c>
      <c r="E68" s="118"/>
      <c r="F68" s="126"/>
      <c r="G68" s="125">
        <v>0</v>
      </c>
      <c r="H68" s="124">
        <v>0</v>
      </c>
      <c r="I68" s="94"/>
      <c r="N68" s="88"/>
    </row>
    <row r="69" spans="1:14" hidden="1" x14ac:dyDescent="0.2">
      <c r="A69" s="114"/>
      <c r="B69" s="123"/>
      <c r="C69" s="123"/>
      <c r="D69" s="122" t="s">
        <v>128</v>
      </c>
      <c r="E69" s="111"/>
      <c r="F69" s="110"/>
      <c r="G69" s="109">
        <v>0</v>
      </c>
      <c r="H69" s="115">
        <v>0</v>
      </c>
      <c r="I69" s="94"/>
      <c r="N69" s="88"/>
    </row>
    <row r="70" spans="1:14" hidden="1" x14ac:dyDescent="0.2">
      <c r="A70" s="121"/>
      <c r="B70" s="120"/>
      <c r="C70" s="120"/>
      <c r="D70" s="119" t="s">
        <v>127</v>
      </c>
      <c r="E70" s="118"/>
      <c r="F70" s="117"/>
      <c r="G70" s="116">
        <v>0</v>
      </c>
      <c r="H70" s="115">
        <v>0</v>
      </c>
      <c r="I70" s="94"/>
      <c r="N70" s="88"/>
    </row>
    <row r="71" spans="1:14" hidden="1" x14ac:dyDescent="0.2">
      <c r="A71" s="121"/>
      <c r="B71" s="120"/>
      <c r="C71" s="120"/>
      <c r="D71" s="119" t="s">
        <v>124</v>
      </c>
      <c r="E71" s="118"/>
      <c r="F71" s="117"/>
      <c r="G71" s="116">
        <v>0</v>
      </c>
      <c r="H71" s="115">
        <v>0</v>
      </c>
      <c r="I71" s="94"/>
      <c r="N71" s="88"/>
    </row>
    <row r="72" spans="1:14" hidden="1" x14ac:dyDescent="0.2">
      <c r="A72" s="121"/>
      <c r="B72" s="120"/>
      <c r="C72" s="120"/>
      <c r="D72" s="119" t="s">
        <v>126</v>
      </c>
      <c r="E72" s="118"/>
      <c r="F72" s="117"/>
      <c r="G72" s="116">
        <v>0</v>
      </c>
      <c r="H72" s="115">
        <v>0</v>
      </c>
      <c r="I72" s="94"/>
      <c r="N72" s="88"/>
    </row>
    <row r="73" spans="1:14" hidden="1" x14ac:dyDescent="0.2">
      <c r="A73" s="114"/>
      <c r="B73" s="113"/>
      <c r="C73" s="113"/>
      <c r="D73" s="112" t="s">
        <v>125</v>
      </c>
      <c r="E73" s="111"/>
      <c r="F73" s="110"/>
      <c r="G73" s="109">
        <v>0</v>
      </c>
      <c r="H73" s="108">
        <v>0</v>
      </c>
      <c r="I73" s="94"/>
      <c r="N73" s="88"/>
    </row>
    <row r="74" spans="1:14" hidden="1" x14ac:dyDescent="0.2">
      <c r="A74" s="114"/>
      <c r="B74" s="113"/>
      <c r="C74" s="113"/>
      <c r="D74" s="112" t="s">
        <v>124</v>
      </c>
      <c r="E74" s="111"/>
      <c r="F74" s="110"/>
      <c r="G74" s="109">
        <v>0</v>
      </c>
      <c r="H74" s="108">
        <v>0</v>
      </c>
      <c r="I74" s="94"/>
      <c r="N74" s="88"/>
    </row>
    <row r="75" spans="1:14" hidden="1" x14ac:dyDescent="0.2">
      <c r="A75" s="114"/>
      <c r="B75" s="113"/>
      <c r="C75" s="113"/>
      <c r="D75" s="112" t="s">
        <v>123</v>
      </c>
      <c r="E75" s="111"/>
      <c r="F75" s="110"/>
      <c r="G75" s="109">
        <v>0</v>
      </c>
      <c r="H75" s="108">
        <v>0</v>
      </c>
      <c r="I75" s="94"/>
      <c r="N75" s="88"/>
    </row>
    <row r="76" spans="1:14" ht="12.75" hidden="1" customHeight="1" thickBot="1" x14ac:dyDescent="0.25">
      <c r="A76" s="107" t="s">
        <v>122</v>
      </c>
      <c r="B76" s="106"/>
      <c r="C76" s="106"/>
      <c r="D76" s="105" t="s">
        <v>121</v>
      </c>
      <c r="E76" s="104"/>
      <c r="F76" s="103"/>
      <c r="G76" s="102" t="e">
        <v>#REF!</v>
      </c>
      <c r="H76" s="101"/>
      <c r="I76" s="94"/>
      <c r="N76" s="88"/>
    </row>
    <row r="77" spans="1:14" ht="13.5" hidden="1" thickBot="1" x14ac:dyDescent="0.25">
      <c r="A77" s="81"/>
      <c r="B77" s="81"/>
      <c r="C77" s="81"/>
      <c r="F77" s="81"/>
      <c r="G77" s="100" t="s">
        <v>120</v>
      </c>
      <c r="H77" s="99">
        <v>379935.31</v>
      </c>
      <c r="I77" s="94"/>
      <c r="N77" s="88"/>
    </row>
    <row r="78" spans="1:14" ht="13.5" hidden="1" thickBot="1" x14ac:dyDescent="0.25">
      <c r="F78" s="81"/>
      <c r="G78" s="100" t="s">
        <v>119</v>
      </c>
      <c r="H78" s="99">
        <v>68388.36</v>
      </c>
      <c r="I78" s="94"/>
      <c r="N78" s="88"/>
    </row>
    <row r="79" spans="1:14" ht="13.5" hidden="1" thickBot="1" x14ac:dyDescent="0.25">
      <c r="F79" s="296" t="s">
        <v>118</v>
      </c>
      <c r="G79" s="296"/>
      <c r="H79" s="99">
        <v>448323.67</v>
      </c>
      <c r="I79" s="94"/>
      <c r="N79" s="88"/>
    </row>
    <row r="80" spans="1:14" hidden="1" x14ac:dyDescent="0.2">
      <c r="F80" s="81"/>
      <c r="G80" s="81"/>
      <c r="H80" s="95"/>
      <c r="I80" s="94"/>
      <c r="N80" s="88"/>
    </row>
    <row r="81" spans="1:14" hidden="1" x14ac:dyDescent="0.2">
      <c r="E81" s="77" t="s">
        <v>117</v>
      </c>
      <c r="F81" s="81"/>
      <c r="G81" s="81"/>
      <c r="H81" s="98">
        <v>0</v>
      </c>
      <c r="I81" s="94"/>
      <c r="J81" s="93"/>
      <c r="N81" s="88"/>
    </row>
    <row r="82" spans="1:14" hidden="1" x14ac:dyDescent="0.2">
      <c r="E82" s="77" t="s">
        <v>116</v>
      </c>
      <c r="F82" s="81"/>
      <c r="G82" s="81"/>
      <c r="H82" s="97">
        <f>H81</f>
        <v>0</v>
      </c>
      <c r="I82" s="94"/>
      <c r="J82" s="93"/>
      <c r="N82" s="88"/>
    </row>
    <row r="83" spans="1:14" hidden="1" x14ac:dyDescent="0.2">
      <c r="E83" s="77" t="s">
        <v>115</v>
      </c>
      <c r="F83" s="81"/>
      <c r="G83" s="81"/>
      <c r="H83" s="96">
        <f>H82/120*20</f>
        <v>0</v>
      </c>
      <c r="I83" s="94"/>
      <c r="J83" s="93"/>
      <c r="N83" s="88"/>
    </row>
    <row r="84" spans="1:14" x14ac:dyDescent="0.2">
      <c r="F84" s="81"/>
      <c r="G84" s="81"/>
      <c r="H84" s="95"/>
      <c r="I84" s="94"/>
      <c r="J84" s="93"/>
      <c r="N84" s="88"/>
    </row>
    <row r="85" spans="1:14" x14ac:dyDescent="0.2">
      <c r="F85" s="81"/>
      <c r="G85" s="81"/>
      <c r="H85" s="95"/>
      <c r="I85" s="94"/>
      <c r="J85" s="93"/>
      <c r="K85" s="93"/>
      <c r="N85" s="88"/>
    </row>
    <row r="86" spans="1:14" s="79" customFormat="1" ht="25.5" customHeight="1" x14ac:dyDescent="0.2">
      <c r="A86" s="87" t="s">
        <v>114</v>
      </c>
      <c r="B86" s="87"/>
      <c r="C86" s="297" t="s">
        <v>113</v>
      </c>
      <c r="D86" s="297"/>
      <c r="E86" s="297"/>
      <c r="F86" s="298"/>
      <c r="G86" s="298"/>
      <c r="H86" s="79" t="s">
        <v>112</v>
      </c>
      <c r="I86" s="91"/>
      <c r="J86" s="90"/>
      <c r="K86" s="80"/>
      <c r="L86" s="78"/>
      <c r="M86" s="80"/>
      <c r="N86" s="88"/>
    </row>
    <row r="87" spans="1:14" s="79" customFormat="1" ht="9.75" customHeight="1" x14ac:dyDescent="0.2">
      <c r="C87" s="308" t="s">
        <v>108</v>
      </c>
      <c r="D87" s="308"/>
      <c r="E87" s="308"/>
      <c r="F87" s="294" t="s">
        <v>107</v>
      </c>
      <c r="G87" s="294"/>
      <c r="H87" s="83" t="s">
        <v>106</v>
      </c>
      <c r="I87" s="92"/>
      <c r="J87" s="90"/>
      <c r="K87" s="80"/>
      <c r="L87" s="78"/>
      <c r="M87" s="80"/>
      <c r="N87" s="88"/>
    </row>
    <row r="88" spans="1:14" s="83" customFormat="1" ht="15.75" customHeight="1" x14ac:dyDescent="0.2">
      <c r="D88" s="299"/>
      <c r="E88" s="299"/>
      <c r="F88" s="79"/>
      <c r="G88" s="79"/>
      <c r="H88" s="79"/>
      <c r="I88" s="91"/>
      <c r="J88" s="90"/>
      <c r="K88" s="89"/>
      <c r="L88" s="78"/>
      <c r="M88" s="80"/>
      <c r="N88" s="88"/>
    </row>
    <row r="89" spans="1:14" s="79" customFormat="1" ht="12.75" hidden="1" customHeight="1" x14ac:dyDescent="0.2">
      <c r="J89" s="80"/>
      <c r="K89" s="80"/>
      <c r="L89" s="78"/>
      <c r="M89" s="80"/>
      <c r="N89" s="88"/>
    </row>
    <row r="90" spans="1:14" s="79" customFormat="1" ht="12.75" hidden="1" customHeight="1" x14ac:dyDescent="0.2">
      <c r="J90" s="80"/>
      <c r="K90" s="80"/>
      <c r="L90" s="78"/>
      <c r="M90" s="80"/>
      <c r="N90" s="88"/>
    </row>
    <row r="91" spans="1:14" s="79" customFormat="1" x14ac:dyDescent="0.2">
      <c r="B91" s="81" t="s">
        <v>104</v>
      </c>
      <c r="J91" s="80"/>
      <c r="K91" s="80"/>
      <c r="L91" s="78"/>
      <c r="M91" s="80"/>
      <c r="N91" s="88"/>
    </row>
    <row r="92" spans="1:14" s="79" customFormat="1" x14ac:dyDescent="0.2">
      <c r="J92" s="80"/>
      <c r="K92" s="80"/>
      <c r="L92" s="78"/>
      <c r="M92" s="80"/>
    </row>
    <row r="93" spans="1:14" s="79" customFormat="1" x14ac:dyDescent="0.2">
      <c r="J93" s="80"/>
      <c r="K93" s="80"/>
      <c r="L93" s="78"/>
      <c r="M93" s="80"/>
    </row>
    <row r="94" spans="1:14" s="79" customFormat="1" x14ac:dyDescent="0.2">
      <c r="J94" s="80"/>
      <c r="K94" s="80"/>
      <c r="L94" s="78"/>
      <c r="M94" s="80"/>
    </row>
    <row r="95" spans="1:14" s="79" customFormat="1" x14ac:dyDescent="0.2">
      <c r="C95" s="300"/>
      <c r="D95" s="301"/>
      <c r="E95" s="301"/>
      <c r="F95" s="301"/>
      <c r="G95" s="301"/>
      <c r="H95" s="85"/>
      <c r="J95" s="80"/>
      <c r="K95" s="80"/>
      <c r="L95" s="80"/>
      <c r="M95" s="80"/>
    </row>
    <row r="96" spans="1:14" s="79" customFormat="1" ht="30.6" customHeight="1" x14ac:dyDescent="0.2">
      <c r="A96" s="87" t="s">
        <v>111</v>
      </c>
      <c r="B96" s="86"/>
      <c r="C96" s="300" t="s">
        <v>110</v>
      </c>
      <c r="D96" s="301"/>
      <c r="E96" s="301"/>
      <c r="F96" s="293"/>
      <c r="G96" s="293"/>
      <c r="H96" s="85" t="s">
        <v>109</v>
      </c>
      <c r="J96" s="80"/>
      <c r="K96" s="80"/>
      <c r="L96" s="80"/>
      <c r="M96" s="80"/>
    </row>
    <row r="97" spans="2:13" s="79" customFormat="1" x14ac:dyDescent="0.2">
      <c r="D97" s="84" t="s">
        <v>108</v>
      </c>
      <c r="E97" s="83"/>
      <c r="F97" s="294" t="s">
        <v>107</v>
      </c>
      <c r="G97" s="294"/>
      <c r="H97" s="82" t="s">
        <v>106</v>
      </c>
      <c r="J97" s="80"/>
      <c r="K97" s="80"/>
      <c r="L97" s="80"/>
      <c r="M97" s="80"/>
    </row>
    <row r="98" spans="2:13" s="79" customFormat="1" x14ac:dyDescent="0.2">
      <c r="D98" s="299" t="s">
        <v>105</v>
      </c>
      <c r="E98" s="299"/>
      <c r="J98" s="80"/>
      <c r="K98" s="80"/>
      <c r="L98" s="80"/>
      <c r="M98" s="80"/>
    </row>
    <row r="99" spans="2:13" s="79" customFormat="1" x14ac:dyDescent="0.2">
      <c r="B99" s="81" t="s">
        <v>104</v>
      </c>
      <c r="J99" s="80"/>
      <c r="K99" s="80"/>
      <c r="L99" s="80"/>
      <c r="M99" s="80"/>
    </row>
  </sheetData>
  <mergeCells count="38">
    <mergeCell ref="J17:L17"/>
    <mergeCell ref="C7:F7"/>
    <mergeCell ref="C9:F9"/>
    <mergeCell ref="C11:F11"/>
    <mergeCell ref="C13:F13"/>
    <mergeCell ref="C14:F14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8619-F8B3-452C-9DED-85773799A145}">
  <sheetPr>
    <tabColor rgb="FFFF0000"/>
  </sheetPr>
  <dimension ref="A1:S8"/>
  <sheetViews>
    <sheetView zoomScaleNormal="100" zoomScaleSheetLayoutView="90" workbookViewId="0">
      <pane ySplit="2" topLeftCell="A3" activePane="bottomLeft" state="frozen"/>
      <selection pane="bottomLeft" activeCell="C14" sqref="C14"/>
    </sheetView>
  </sheetViews>
  <sheetFormatPr defaultRowHeight="15" x14ac:dyDescent="0.25"/>
  <cols>
    <col min="1" max="1" width="17" style="4" customWidth="1"/>
    <col min="2" max="2" width="15.5703125" style="4" customWidth="1"/>
    <col min="3" max="3" width="51" style="4" customWidth="1"/>
    <col min="4" max="4" width="19" style="4" customWidth="1"/>
    <col min="5" max="10" width="20.7109375" style="4" customWidth="1"/>
    <col min="11" max="11" width="11.5703125" style="4" bestFit="1" customWidth="1"/>
    <col min="12" max="12" width="10" style="4" bestFit="1" customWidth="1"/>
    <col min="13" max="13" width="16.85546875" style="4" bestFit="1" customWidth="1"/>
    <col min="14" max="16384" width="9.140625" style="4"/>
  </cols>
  <sheetData>
    <row r="1" spans="1:19" x14ac:dyDescent="0.25">
      <c r="A1" s="1"/>
      <c r="B1" s="1"/>
      <c r="C1" s="1"/>
      <c r="D1" s="1"/>
      <c r="E1" s="2"/>
      <c r="F1" s="2"/>
      <c r="G1" s="2"/>
      <c r="H1" s="1"/>
      <c r="I1" s="3"/>
      <c r="J1" s="1"/>
    </row>
    <row r="2" spans="1:19" ht="6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 s="6" t="s">
        <v>9</v>
      </c>
    </row>
    <row r="3" spans="1:19" s="17" customFormat="1" ht="28.5" customHeight="1" x14ac:dyDescent="0.25">
      <c r="A3" s="7">
        <v>1</v>
      </c>
      <c r="B3" s="8" t="s">
        <v>39</v>
      </c>
      <c r="C3" s="9" t="s">
        <v>40</v>
      </c>
      <c r="D3" s="284">
        <v>3513933.05</v>
      </c>
      <c r="E3" s="16">
        <v>0</v>
      </c>
      <c r="F3" s="16">
        <v>0</v>
      </c>
      <c r="G3" s="16">
        <f>D3</f>
        <v>3513933.05</v>
      </c>
      <c r="H3" s="16">
        <v>0</v>
      </c>
      <c r="I3" s="12">
        <v>1.2</v>
      </c>
      <c r="J3" s="36">
        <f>G3*I3</f>
        <v>4216719.6599999992</v>
      </c>
      <c r="K3" s="18"/>
      <c r="L3" s="18"/>
      <c r="M3" s="19"/>
    </row>
    <row r="4" spans="1:19" s="17" customFormat="1" ht="24" customHeight="1" x14ac:dyDescent="0.25">
      <c r="A4" s="7">
        <v>2</v>
      </c>
      <c r="B4" s="8" t="s">
        <v>41</v>
      </c>
      <c r="C4" s="9" t="s">
        <v>42</v>
      </c>
      <c r="D4" s="284">
        <v>1800394.58</v>
      </c>
      <c r="E4" s="16">
        <v>0</v>
      </c>
      <c r="F4" s="16">
        <v>0</v>
      </c>
      <c r="G4" s="16">
        <f>D4</f>
        <v>1800394.58</v>
      </c>
      <c r="H4" s="16">
        <v>0</v>
      </c>
      <c r="I4" s="12">
        <v>1.2</v>
      </c>
      <c r="J4" s="36">
        <f>G4*I4</f>
        <v>2160473.4959999998</v>
      </c>
      <c r="K4" s="18"/>
      <c r="L4" s="4"/>
      <c r="M4" s="4"/>
      <c r="N4" s="4"/>
    </row>
    <row r="5" spans="1:19" s="17" customFormat="1" ht="30" customHeight="1" x14ac:dyDescent="0.25">
      <c r="A5" s="7">
        <v>3</v>
      </c>
      <c r="B5" s="7">
        <v>2</v>
      </c>
      <c r="C5" s="59" t="s">
        <v>102</v>
      </c>
      <c r="D5" s="36">
        <f>'[11]кс-2 послеосадоч.ремонт'!$O$78</f>
        <v>1705481.22</v>
      </c>
      <c r="E5" s="36">
        <f>'[11]кс-2 послеосадоч.ремонт'!$O$89</f>
        <v>139849.46</v>
      </c>
      <c r="F5" s="36">
        <f>'[11]кс-2 послеосадоч.ремонт'!$O$91</f>
        <v>44287.94</v>
      </c>
      <c r="G5" s="36">
        <f>'[11]кс-2 послеосадоч.ремонт'!$O$92</f>
        <v>1889618.62</v>
      </c>
      <c r="H5" s="37">
        <f>'[11]кс-2 послеосадоч.ремонт'!$O$94</f>
        <v>1986745.02</v>
      </c>
      <c r="I5" s="12">
        <v>1.2</v>
      </c>
      <c r="J5" s="36">
        <f t="shared" ref="J5" si="0">ROUND(H5*I5,2)</f>
        <v>2384094.02</v>
      </c>
      <c r="K5" s="18"/>
      <c r="L5" s="4"/>
      <c r="M5" s="4"/>
      <c r="N5" s="4"/>
    </row>
    <row r="6" spans="1:19" s="17" customFormat="1" ht="30" customHeight="1" x14ac:dyDescent="0.25">
      <c r="A6" s="5">
        <v>2</v>
      </c>
      <c r="B6" s="5" t="s">
        <v>289</v>
      </c>
      <c r="C6" s="40" t="s">
        <v>290</v>
      </c>
      <c r="D6" s="41">
        <v>201084.05</v>
      </c>
      <c r="E6" s="41" t="s">
        <v>288</v>
      </c>
      <c r="F6" s="41" t="s">
        <v>288</v>
      </c>
      <c r="G6" s="41">
        <f>D6</f>
        <v>201084.05</v>
      </c>
      <c r="H6" s="42" t="s">
        <v>288</v>
      </c>
      <c r="I6" s="12">
        <f>D6*0.2</f>
        <v>40216.81</v>
      </c>
      <c r="J6" s="37">
        <f>G6+I6</f>
        <v>241300.86</v>
      </c>
      <c r="K6" s="329"/>
      <c r="M6" s="18"/>
      <c r="S6" s="18">
        <f>J6-K6</f>
        <v>241300.86</v>
      </c>
    </row>
    <row r="7" spans="1:19" s="17" customFormat="1" ht="30" customHeight="1" x14ac:dyDescent="0.25">
      <c r="A7" s="34">
        <v>1</v>
      </c>
      <c r="B7" s="7" t="s">
        <v>286</v>
      </c>
      <c r="C7" s="35" t="s">
        <v>287</v>
      </c>
      <c r="D7" s="36">
        <v>501222.81</v>
      </c>
      <c r="E7" s="36" t="s">
        <v>288</v>
      </c>
      <c r="F7" s="36" t="s">
        <v>288</v>
      </c>
      <c r="G7" s="36">
        <f>D7</f>
        <v>501222.81</v>
      </c>
      <c r="H7" s="37" t="s">
        <v>288</v>
      </c>
      <c r="I7" s="12">
        <f>D7*0.2</f>
        <v>100244.56200000001</v>
      </c>
      <c r="J7" s="37">
        <f>G7+I7</f>
        <v>601467.37199999997</v>
      </c>
      <c r="K7" s="329"/>
      <c r="L7" s="18"/>
      <c r="M7" s="18"/>
      <c r="S7" s="18">
        <f>J7-K7</f>
        <v>601467.37199999997</v>
      </c>
    </row>
    <row r="8" spans="1:19" s="17" customFormat="1" ht="24" customHeight="1" x14ac:dyDescent="0.25">
      <c r="A8" s="20"/>
      <c r="B8" s="21" t="s">
        <v>38</v>
      </c>
      <c r="C8" s="20"/>
      <c r="D8" s="22">
        <f t="shared" ref="D8:J8" si="1">SUM(D3:D7)</f>
        <v>7722115.709999999</v>
      </c>
      <c r="E8" s="22">
        <f t="shared" si="1"/>
        <v>139849.46</v>
      </c>
      <c r="F8" s="22">
        <f t="shared" si="1"/>
        <v>44287.94</v>
      </c>
      <c r="G8" s="22">
        <f t="shared" si="1"/>
        <v>7906253.1099999994</v>
      </c>
      <c r="H8" s="22">
        <f t="shared" si="1"/>
        <v>1986745.02</v>
      </c>
      <c r="I8" s="22">
        <f t="shared" si="1"/>
        <v>140464.97200000001</v>
      </c>
      <c r="J8" s="22">
        <f t="shared" si="1"/>
        <v>9604055.407999998</v>
      </c>
      <c r="K8" s="4"/>
      <c r="L8" s="4"/>
      <c r="M8" s="4"/>
      <c r="N8" s="4"/>
    </row>
  </sheetData>
  <autoFilter ref="A2:M2" xr:uid="{8022D469-BD3C-4A21-B422-98A9C76FEDE7}"/>
  <mergeCells count="1">
    <mergeCell ref="K6:K7"/>
  </mergeCells>
  <pageMargins left="0.7" right="0.7" top="0.75" bottom="0.75" header="0.3" footer="0.3"/>
  <pageSetup paperSize="9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1B25-5A5F-4139-AC89-D57BA79B65F2}">
  <dimension ref="A1:D43"/>
  <sheetViews>
    <sheetView zoomScale="120" zoomScaleNormal="120" workbookViewId="0">
      <selection activeCell="G17" sqref="G17"/>
    </sheetView>
  </sheetViews>
  <sheetFormatPr defaultRowHeight="15" x14ac:dyDescent="0.25"/>
  <cols>
    <col min="1" max="1" width="25" customWidth="1"/>
    <col min="2" max="2" width="25" hidden="1" customWidth="1"/>
    <col min="3" max="3" width="25" customWidth="1"/>
    <col min="4" max="4" width="29.5703125" customWidth="1"/>
  </cols>
  <sheetData>
    <row r="1" spans="1:4" ht="15.75" thickBot="1" x14ac:dyDescent="0.3">
      <c r="A1" s="270"/>
      <c r="B1" s="333" t="s">
        <v>220</v>
      </c>
      <c r="C1" s="334"/>
      <c r="D1" s="335"/>
    </row>
    <row r="2" spans="1:4" ht="15.75" thickBot="1" x14ac:dyDescent="0.3">
      <c r="A2" s="336" t="s">
        <v>221</v>
      </c>
      <c r="B2" s="274" t="s">
        <v>270</v>
      </c>
      <c r="C2" s="273" t="s">
        <v>269</v>
      </c>
      <c r="D2" s="275">
        <v>557843993.65999997</v>
      </c>
    </row>
    <row r="3" spans="1:4" ht="18.75" hidden="1" thickBot="1" x14ac:dyDescent="0.3">
      <c r="A3" s="337"/>
      <c r="B3" s="269" t="s">
        <v>222</v>
      </c>
      <c r="C3" s="269" t="s">
        <v>223</v>
      </c>
      <c r="D3" s="267"/>
    </row>
    <row r="4" spans="1:4" ht="18.75" hidden="1" thickBot="1" x14ac:dyDescent="0.3">
      <c r="A4" s="337"/>
      <c r="B4" s="269" t="s">
        <v>224</v>
      </c>
      <c r="C4" s="269" t="s">
        <v>225</v>
      </c>
      <c r="D4" s="267"/>
    </row>
    <row r="5" spans="1:4" ht="18.75" hidden="1" thickBot="1" x14ac:dyDescent="0.3">
      <c r="A5" s="337"/>
      <c r="B5" s="269" t="s">
        <v>226</v>
      </c>
      <c r="C5" s="269" t="s">
        <v>227</v>
      </c>
      <c r="D5" s="339" t="s">
        <v>228</v>
      </c>
    </row>
    <row r="6" spans="1:4" ht="15.75" hidden="1" thickBot="1" x14ac:dyDescent="0.3">
      <c r="A6" s="337"/>
      <c r="B6" s="269" t="s">
        <v>229</v>
      </c>
      <c r="C6" s="269" t="s">
        <v>230</v>
      </c>
      <c r="D6" s="340"/>
    </row>
    <row r="7" spans="1:4" ht="15.75" hidden="1" thickBot="1" x14ac:dyDescent="0.3">
      <c r="A7" s="337"/>
      <c r="B7" s="330" t="s">
        <v>153</v>
      </c>
      <c r="C7" s="331"/>
      <c r="D7" s="332"/>
    </row>
    <row r="8" spans="1:4" ht="18.75" hidden="1" thickBot="1" x14ac:dyDescent="0.3">
      <c r="A8" s="337"/>
      <c r="B8" s="269" t="s">
        <v>231</v>
      </c>
      <c r="C8" s="269" t="s">
        <v>232</v>
      </c>
      <c r="D8" s="267"/>
    </row>
    <row r="9" spans="1:4" ht="18.75" hidden="1" thickBot="1" x14ac:dyDescent="0.3">
      <c r="A9" s="337"/>
      <c r="B9" s="269" t="s">
        <v>233</v>
      </c>
      <c r="C9" s="269" t="s">
        <v>234</v>
      </c>
      <c r="D9" s="267"/>
    </row>
    <row r="10" spans="1:4" ht="18.75" hidden="1" thickBot="1" x14ac:dyDescent="0.3">
      <c r="A10" s="337"/>
      <c r="B10" s="269" t="s">
        <v>235</v>
      </c>
      <c r="C10" s="269" t="s">
        <v>236</v>
      </c>
      <c r="D10" s="268" t="s">
        <v>237</v>
      </c>
    </row>
    <row r="11" spans="1:4" ht="15.75" hidden="1" thickBot="1" x14ac:dyDescent="0.3">
      <c r="A11" s="337"/>
      <c r="B11" s="267"/>
      <c r="C11" s="267"/>
      <c r="D11" s="267"/>
    </row>
    <row r="12" spans="1:4" ht="18.75" thickBot="1" x14ac:dyDescent="0.3">
      <c r="A12" s="337"/>
      <c r="B12" s="267"/>
      <c r="C12" s="269" t="s">
        <v>238</v>
      </c>
      <c r="D12" s="281">
        <v>210417570.36000001</v>
      </c>
    </row>
    <row r="13" spans="1:4" ht="18.75" thickBot="1" x14ac:dyDescent="0.3">
      <c r="A13" s="337"/>
      <c r="B13" s="267"/>
      <c r="C13" s="269" t="s">
        <v>239</v>
      </c>
      <c r="D13" s="281">
        <v>79978331.209999993</v>
      </c>
    </row>
    <row r="14" spans="1:4" ht="18.75" thickBot="1" x14ac:dyDescent="0.3">
      <c r="A14" s="337"/>
      <c r="B14" s="267"/>
      <c r="C14" s="269" t="s">
        <v>240</v>
      </c>
      <c r="D14" s="281">
        <v>4216719.66</v>
      </c>
    </row>
    <row r="15" spans="1:4" ht="18.75" thickBot="1" x14ac:dyDescent="0.3">
      <c r="A15" s="337"/>
      <c r="B15" s="267"/>
      <c r="C15" s="269" t="s">
        <v>241</v>
      </c>
      <c r="D15" s="281">
        <v>58868164.759999998</v>
      </c>
    </row>
    <row r="16" spans="1:4" ht="18.75" thickBot="1" x14ac:dyDescent="0.3">
      <c r="A16" s="337"/>
      <c r="B16" s="267"/>
      <c r="C16" s="269" t="s">
        <v>242</v>
      </c>
      <c r="D16" s="281">
        <v>2160473.5</v>
      </c>
    </row>
    <row r="17" spans="1:4" ht="15.75" thickBot="1" x14ac:dyDescent="0.3">
      <c r="A17" s="337"/>
      <c r="B17" s="267"/>
      <c r="C17" s="269" t="s">
        <v>243</v>
      </c>
      <c r="D17" s="281">
        <v>5245250.92</v>
      </c>
    </row>
    <row r="18" spans="1:4" ht="18.75" hidden="1" thickBot="1" x14ac:dyDescent="0.3">
      <c r="A18" s="337"/>
      <c r="B18" s="269" t="s">
        <v>244</v>
      </c>
      <c r="C18" s="269" t="s">
        <v>245</v>
      </c>
      <c r="D18" s="282"/>
    </row>
    <row r="19" spans="1:4" ht="18.75" thickBot="1" x14ac:dyDescent="0.3">
      <c r="A19" s="337"/>
      <c r="B19" s="267"/>
      <c r="C19" s="269" t="s">
        <v>246</v>
      </c>
      <c r="D19" s="281">
        <v>8616444.9800000004</v>
      </c>
    </row>
    <row r="20" spans="1:4" ht="18.75" hidden="1" thickBot="1" x14ac:dyDescent="0.3">
      <c r="A20" s="337"/>
      <c r="B20" s="269" t="s">
        <v>247</v>
      </c>
      <c r="C20" s="269" t="s">
        <v>248</v>
      </c>
      <c r="D20" s="282"/>
    </row>
    <row r="21" spans="1:4" ht="18.75" hidden="1" thickBot="1" x14ac:dyDescent="0.3">
      <c r="A21" s="337"/>
      <c r="B21" s="269" t="s">
        <v>249</v>
      </c>
      <c r="C21" s="269" t="s">
        <v>250</v>
      </c>
      <c r="D21" s="282"/>
    </row>
    <row r="22" spans="1:4" ht="18.75" hidden="1" thickBot="1" x14ac:dyDescent="0.3">
      <c r="A22" s="337"/>
      <c r="B22" s="269" t="s">
        <v>251</v>
      </c>
      <c r="C22" s="269" t="s">
        <v>252</v>
      </c>
      <c r="D22" s="282"/>
    </row>
    <row r="23" spans="1:4" ht="18.75" hidden="1" thickBot="1" x14ac:dyDescent="0.3">
      <c r="A23" s="337"/>
      <c r="B23" s="269" t="s">
        <v>253</v>
      </c>
      <c r="C23" s="269" t="s">
        <v>254</v>
      </c>
      <c r="D23" s="282"/>
    </row>
    <row r="24" spans="1:4" ht="18.75" hidden="1" thickBot="1" x14ac:dyDescent="0.3">
      <c r="A24" s="337"/>
      <c r="B24" s="269" t="s">
        <v>255</v>
      </c>
      <c r="C24" s="269" t="s">
        <v>256</v>
      </c>
      <c r="D24" s="282"/>
    </row>
    <row r="25" spans="1:4" ht="18.75" hidden="1" thickBot="1" x14ac:dyDescent="0.3">
      <c r="A25" s="337"/>
      <c r="B25" s="269" t="s">
        <v>257</v>
      </c>
      <c r="C25" s="269" t="s">
        <v>258</v>
      </c>
      <c r="D25" s="282"/>
    </row>
    <row r="26" spans="1:4" ht="15.75" thickBot="1" x14ac:dyDescent="0.3">
      <c r="A26" s="337"/>
      <c r="B26" s="267"/>
      <c r="C26" s="269" t="s">
        <v>259</v>
      </c>
      <c r="D26" s="281">
        <v>191357785.84</v>
      </c>
    </row>
    <row r="27" spans="1:4" ht="18.75" thickBot="1" x14ac:dyDescent="0.3">
      <c r="A27" s="337"/>
      <c r="B27" s="267"/>
      <c r="C27" s="269" t="s">
        <v>260</v>
      </c>
      <c r="D27" s="281">
        <v>2384094.02</v>
      </c>
    </row>
    <row r="28" spans="1:4" ht="18.75" hidden="1" thickBot="1" x14ac:dyDescent="0.3">
      <c r="A28" s="337"/>
      <c r="B28" s="269" t="s">
        <v>261</v>
      </c>
      <c r="C28" s="269" t="s">
        <v>262</v>
      </c>
      <c r="D28" s="282"/>
    </row>
    <row r="29" spans="1:4" ht="18.75" hidden="1" thickBot="1" x14ac:dyDescent="0.3">
      <c r="A29" s="337"/>
      <c r="B29" s="269" t="s">
        <v>263</v>
      </c>
      <c r="C29" s="269" t="s">
        <v>264</v>
      </c>
      <c r="D29" s="282"/>
    </row>
    <row r="30" spans="1:4" ht="18.75" hidden="1" thickBot="1" x14ac:dyDescent="0.3">
      <c r="A30" s="337"/>
      <c r="B30" s="269" t="s">
        <v>265</v>
      </c>
      <c r="C30" s="269" t="s">
        <v>266</v>
      </c>
      <c r="D30" s="283" t="s">
        <v>267</v>
      </c>
    </row>
    <row r="31" spans="1:4" ht="15.75" thickBot="1" x14ac:dyDescent="0.3">
      <c r="A31" s="337"/>
      <c r="B31" s="267"/>
      <c r="C31" s="269" t="s">
        <v>268</v>
      </c>
      <c r="D31" s="283">
        <v>842768.23</v>
      </c>
    </row>
    <row r="32" spans="1:4" ht="15.75" thickBot="1" x14ac:dyDescent="0.3">
      <c r="A32" s="338"/>
      <c r="B32" s="267"/>
      <c r="C32" s="267"/>
      <c r="D32" s="282">
        <f>SUM(D12:D31)</f>
        <v>564087603.48000002</v>
      </c>
    </row>
    <row r="33" spans="1:4" ht="15.75" thickBot="1" x14ac:dyDescent="0.3">
      <c r="A33" s="271"/>
      <c r="B33" s="271"/>
      <c r="C33" s="271"/>
      <c r="D33" s="271"/>
    </row>
    <row r="34" spans="1:4" ht="15.75" thickBot="1" x14ac:dyDescent="0.3">
      <c r="A34" s="272"/>
      <c r="B34" s="272"/>
      <c r="C34" s="272"/>
      <c r="D34" s="272"/>
    </row>
    <row r="35" spans="1:4" ht="15.75" thickBot="1" x14ac:dyDescent="0.3">
      <c r="A35" s="272"/>
      <c r="B35" s="272"/>
      <c r="C35" s="272"/>
      <c r="D35" s="272"/>
    </row>
    <row r="36" spans="1:4" ht="15.75" thickBot="1" x14ac:dyDescent="0.3">
      <c r="A36" s="272"/>
      <c r="B36" s="272"/>
      <c r="C36" s="272"/>
      <c r="D36" s="272"/>
    </row>
    <row r="37" spans="1:4" ht="15.75" thickBot="1" x14ac:dyDescent="0.3">
      <c r="A37" s="272"/>
      <c r="B37" s="272"/>
      <c r="C37" s="272"/>
      <c r="D37" s="272"/>
    </row>
    <row r="38" spans="1:4" ht="15.75" thickBot="1" x14ac:dyDescent="0.3">
      <c r="A38" s="272"/>
      <c r="B38" s="272"/>
      <c r="C38" s="272"/>
      <c r="D38" s="272"/>
    </row>
    <row r="39" spans="1:4" ht="15.75" thickBot="1" x14ac:dyDescent="0.3">
      <c r="A39" s="272"/>
      <c r="B39" s="272"/>
      <c r="C39" s="272"/>
      <c r="D39" s="272"/>
    </row>
    <row r="40" spans="1:4" ht="15.75" thickBot="1" x14ac:dyDescent="0.3">
      <c r="A40" s="272"/>
      <c r="B40" s="272"/>
      <c r="C40" s="272"/>
      <c r="D40" s="272"/>
    </row>
    <row r="41" spans="1:4" ht="15.75" thickBot="1" x14ac:dyDescent="0.3">
      <c r="A41" s="272"/>
      <c r="B41" s="272"/>
      <c r="C41" s="272"/>
      <c r="D41" s="272"/>
    </row>
    <row r="42" spans="1:4" ht="15.75" thickBot="1" x14ac:dyDescent="0.3">
      <c r="A42" s="272"/>
      <c r="B42" s="272"/>
      <c r="C42" s="272"/>
      <c r="D42" s="272"/>
    </row>
    <row r="43" spans="1:4" ht="15.75" thickBot="1" x14ac:dyDescent="0.3">
      <c r="A43" s="272"/>
      <c r="B43" s="272"/>
      <c r="C43" s="272"/>
      <c r="D43" s="272"/>
    </row>
  </sheetData>
  <mergeCells count="4">
    <mergeCell ref="B7:D7"/>
    <mergeCell ref="B1:D1"/>
    <mergeCell ref="A2:A32"/>
    <mergeCell ref="D5:D6"/>
  </mergeCells>
  <phoneticPr fontId="3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все КС3 </vt:lpstr>
      <vt:lpstr>реестр сср1</vt:lpstr>
      <vt:lpstr>реестр сср2</vt:lpstr>
      <vt:lpstr>КС3 послеосадочный</vt:lpstr>
      <vt:lpstr>КС3 провал +ПЖ</vt:lpstr>
      <vt:lpstr>реестр доп.работы</vt:lpstr>
      <vt:lpstr>Лист6</vt:lpstr>
      <vt:lpstr>'КС3 послеосадочный'!Область_печати</vt:lpstr>
      <vt:lpstr>'КС3 провал +ПЖ'!Область_печати</vt:lpstr>
      <vt:lpstr>'реестр доп.работы'!Область_печати</vt:lpstr>
      <vt:lpstr>'реестр сср1'!Область_печати</vt:lpstr>
      <vt:lpstr>'реестр сср2'!Область_печати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2025-01-13T13:01:27Z</dcterms:created>
  <dcterms:modified xsi:type="dcterms:W3CDTF">2025-01-13T14:19:48Z</dcterms:modified>
</cp:coreProperties>
</file>