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ля ДС\"/>
    </mc:Choice>
  </mc:AlternateContent>
  <xr:revisionPtr revIDLastSave="0" documentId="13_ncr:1_{E3D9FACF-C81B-4432-BCD3-F57FC0522B2F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со всеми работами" sheetId="2" r:id="rId1"/>
    <sheet name="Лист1" sheetId="1" r:id="rId2"/>
  </sheets>
  <externalReferences>
    <externalReference r:id="rId3"/>
  </externalReferences>
  <definedNames>
    <definedName name="_xlnm.Print_Area" localSheetId="1">Лист1!$A$1:$C$22</definedName>
    <definedName name="_xlnm.Print_Area" localSheetId="0">'со всеми работами'!$A$1:$C$24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2" l="1"/>
  <c r="D13" i="2"/>
  <c r="G13" i="2" s="1"/>
  <c r="D12" i="2"/>
  <c r="D15" i="2" s="1"/>
  <c r="F13" i="2"/>
  <c r="F14" i="2"/>
  <c r="G14" i="2" s="1"/>
  <c r="F12" i="2"/>
  <c r="G11" i="2"/>
  <c r="G10" i="2"/>
  <c r="I13" i="1"/>
  <c r="H13" i="1"/>
  <c r="J13" i="1" s="1"/>
  <c r="G12" i="2" l="1"/>
  <c r="G15" i="2" s="1"/>
  <c r="F12" i="1"/>
  <c r="G12" i="1"/>
  <c r="G11" i="1"/>
  <c r="E13" i="1"/>
  <c r="D13" i="1"/>
  <c r="G10" i="1" l="1"/>
  <c r="G13" i="1" s="1"/>
</calcChain>
</file>

<file path=xl/sharedStrings.xml><?xml version="1.0" encoding="utf-8"?>
<sst xmlns="http://schemas.openxmlformats.org/spreadsheetml/2006/main" count="62" uniqueCount="31">
  <si>
    <t>Генеральный директор</t>
  </si>
  <si>
    <t>№</t>
  </si>
  <si>
    <t>Стоимость Строительно-монтажных работ</t>
  </si>
  <si>
    <t>Заказчик:</t>
  </si>
  <si>
    <t>Генеральный подрядчик:</t>
  </si>
  <si>
    <t>АО «МЕТРОВАГОНМАШ»</t>
  </si>
  <si>
    <t>ООО «КиКГЕОСТРОЙ»</t>
  </si>
  <si>
    <t>______________/ А.Б.Степнов /</t>
  </si>
  <si>
    <t>м.п.</t>
  </si>
  <si>
    <t>______________/ Ю.Ф.Кесслер /</t>
  </si>
  <si>
    <t>Приложение № 1 к Дополнительному соглашению № 11 от 01.08.2024г.
к Договору генерального строительного подряда № МВМ/03-07  от «03» июля 2023г.</t>
  </si>
  <si>
    <t>НДС 20%</t>
  </si>
  <si>
    <t>Приложение № 1.1
к Договору генерального строительного подряда 
№ МВМ/03-07  от «03» июля 2023г.</t>
  </si>
  <si>
    <t>№ СМЕТЫ</t>
  </si>
  <si>
    <t>Наименование сметы</t>
  </si>
  <si>
    <t xml:space="preserve">всего без НДС </t>
  </si>
  <si>
    <t>СМР с материалами всего с НДС</t>
  </si>
  <si>
    <t>131-23-01/1</t>
  </si>
  <si>
    <t>СВОДНЫЙ СМЕТНЫЙ РАСЧЕТ СТОИМОСТИ СТРОИТЕЛЬСТВА № 131-23-01/1 ( (Локальные сметы № 01-01-01, № 01-01-02, № 01-01-03, № 02-01-01, № 02-02-01, № 02-03-01, № 02-03-02, № 06-02-01, № 06-02-02, № 06-02-03, № 06-03-01, № 06-03-02, № 07-01-01, № 07-01-02))</t>
  </si>
  <si>
    <t>131-23-01/2</t>
  </si>
  <si>
    <t>СВОДНЫЙ СМЕТНЫЙ РАСЧЕТ СТОИМОСТИ СТРОИТЕЛЬСТВА № 131-23-01/2 (Локальные сметы № 01-01-01 доп.1, № 01-01-02 доп.1, № 01-01-02 доп.2, № 02-01-01 изм.1, № 02-01-01 доп.1, № 02-01-01 доп.2, № 02-03-01 изм.1, № 02-03-01 доп.1, № 02-03-01 доп.2, № 02-03-01 доп.3, № 02-03-02 изм.1, № 04-01-01 изм.1, № 04-01-02 изм.1, № 05-01-01 доп.1, № 06-01-01 изм.1, № 06-01-02 изм.1,  № 06-02-01 изм.1, № 06-02-02 изм.1, № 06-02-02 доп.1, № 06-03-01 изм.1, № 06-03-02 изм.1, № 06-03-03 изм.1, № 06-03-04 изм.1, № 06-04-01 изм.1, № 07-01-01 изм.1, № 07-01-01 доп.1, № 07-01-02 изм.1, № 09-01-01, № 09-01-02)</t>
  </si>
  <si>
    <t>№2</t>
  </si>
  <si>
    <t>Повторная выправка железнодорожных путей №30,31,32,34,36,1,2</t>
  </si>
  <si>
    <t>ИТОГО</t>
  </si>
  <si>
    <r>
      <t xml:space="preserve">всего без НДС с повышающим договорным коэффициентом </t>
    </r>
    <r>
      <rPr>
        <b/>
        <i/>
        <sz val="11"/>
        <color theme="1"/>
        <rFont val="Calibri"/>
        <family val="2"/>
        <charset val="204"/>
        <scheme val="minor"/>
      </rPr>
      <t>1,0514</t>
    </r>
  </si>
  <si>
    <t>мазутопровод</t>
  </si>
  <si>
    <t>теплосеть</t>
  </si>
  <si>
    <t>№1</t>
  </si>
  <si>
    <t>Демонтаж жб конструкций мазутопровода АО "МВМ"</t>
  </si>
  <si>
    <t>Перекладка теплотрассы в районе здания УГТ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</si>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</sst>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164" fontId="4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 wrapText="1"/>
    </xf>
    <xf numFmtId="0" fontId="0" fillId="0" borderId="0" xfId="0" applyFont="1" applyBorder="1"/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6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4" fontId="6" fillId="0" borderId="1" xfId="3" applyNumberFormat="1" applyFont="1" applyFill="1" applyBorder="1" applyAlignment="1">
      <alignment horizontal="center" vertical="center"/>
    </xf>
    <xf numFmtId="4" fontId="6" fillId="0" borderId="1" xfId="2" applyNumberFormat="1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0" fontId="0" fillId="0" borderId="1" xfId="2" applyFont="1" applyBorder="1"/>
    <xf numFmtId="4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0" fillId="0" borderId="3" xfId="2" applyFont="1" applyBorder="1"/>
    <xf numFmtId="0" fontId="2" fillId="0" borderId="3" xfId="2" applyFont="1" applyBorder="1" applyAlignment="1">
      <alignment horizontal="center" vertical="center"/>
    </xf>
    <xf numFmtId="4" fontId="2" fillId="0" borderId="3" xfId="2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horizontal="left" vertical="center" wrapText="1"/>
    </xf>
    <xf numFmtId="4" fontId="6" fillId="0" borderId="2" xfId="3" applyNumberFormat="1" applyFont="1" applyFill="1" applyBorder="1" applyAlignment="1">
      <alignment horizontal="center" vertical="center"/>
    </xf>
    <xf numFmtId="4" fontId="6" fillId="0" borderId="2" xfId="2" applyNumberFormat="1" applyFont="1" applyBorder="1" applyAlignment="1">
      <alignment horizontal="center" vertical="center"/>
    </xf>
    <xf numFmtId="4" fontId="7" fillId="0" borderId="2" xfId="2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57;&#1056;1,2+&#1051;&#1057;&#1056;%20&#8470;2%20&#1082;%20&#1044;&#1057;&#8470;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 1.1 к ДС11"/>
      <sheetName val="ССР1 без коэфф."/>
      <sheetName val="ССР1 с 1,0514 "/>
      <sheetName val="ССР2 без коэфф"/>
      <sheetName val="ССР2_с 1,0514"/>
      <sheetName val="ЛСР №2-выправка"/>
      <sheetName val="реестры кс-2 ССР1"/>
      <sheetName val="реестр кс-2 ССР2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G21">
            <v>3513833.05</v>
          </cell>
          <cell r="J21">
            <v>4216599.66</v>
          </cell>
        </row>
        <row r="22">
          <cell r="G22">
            <v>1800394.58</v>
          </cell>
          <cell r="J22">
            <v>2160473.5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9A445-FC5F-4011-9CD8-6B6E5DA0EB99}">
  <sheetPr>
    <pageSetUpPr fitToPage="1"/>
  </sheetPr>
  <dimension ref="A1:J25"/>
  <sheetViews>
    <sheetView tabSelected="1" topLeftCell="A11" zoomScaleNormal="100" workbookViewId="0">
      <selection activeCell="H16" sqref="H16"/>
    </sheetView>
  </sheetViews>
  <sheetFormatPr defaultColWidth="8.85546875" defaultRowHeight="15" x14ac:dyDescent="0.25"/>
  <cols>
    <col min="1" max="1" width="5.42578125" style="1" customWidth="1"/>
    <col min="2" max="2" width="13.85546875" style="1" customWidth="1"/>
    <col min="3" max="3" width="55.140625" style="1" customWidth="1"/>
    <col min="4" max="4" width="14.85546875" style="1" customWidth="1"/>
    <col min="5" max="5" width="26.7109375" style="1" customWidth="1"/>
    <col min="6" max="6" width="10.5703125" style="1" customWidth="1"/>
    <col min="7" max="7" width="20.7109375" style="1" customWidth="1"/>
    <col min="8" max="8" width="20.140625" style="1" customWidth="1"/>
    <col min="9" max="9" width="20.85546875" style="1" customWidth="1"/>
    <col min="10" max="10" width="13.5703125" style="1" bestFit="1" customWidth="1"/>
    <col min="11" max="16384" width="8.85546875" style="1"/>
  </cols>
  <sheetData>
    <row r="1" spans="1:10" ht="38.450000000000003" customHeight="1" x14ac:dyDescent="0.25">
      <c r="A1" s="36" t="s">
        <v>10</v>
      </c>
      <c r="B1" s="36"/>
      <c r="C1" s="36"/>
      <c r="D1" s="36"/>
      <c r="E1" s="36"/>
      <c r="F1" s="36"/>
      <c r="G1" s="36"/>
    </row>
    <row r="2" spans="1:10" x14ac:dyDescent="0.25">
      <c r="A2" s="9"/>
      <c r="B2" s="8"/>
      <c r="C2" s="8"/>
    </row>
    <row r="3" spans="1:10" ht="49.9" customHeight="1" x14ac:dyDescent="0.25">
      <c r="A3" s="36" t="s">
        <v>12</v>
      </c>
      <c r="B3" s="36"/>
      <c r="C3" s="36"/>
      <c r="D3" s="36"/>
      <c r="E3" s="36"/>
      <c r="F3" s="36"/>
      <c r="G3" s="36"/>
    </row>
    <row r="4" spans="1:10" x14ac:dyDescent="0.25">
      <c r="A4" s="2"/>
      <c r="C4" s="3"/>
    </row>
    <row r="5" spans="1:10" x14ac:dyDescent="0.25">
      <c r="A5" s="2"/>
      <c r="C5" s="3"/>
    </row>
    <row r="6" spans="1:10" x14ac:dyDescent="0.25">
      <c r="A6" s="37"/>
      <c r="B6" s="37"/>
      <c r="C6" s="37"/>
    </row>
    <row r="7" spans="1:10" ht="15.75" x14ac:dyDescent="0.25">
      <c r="A7" s="38" t="s">
        <v>2</v>
      </c>
      <c r="B7" s="38"/>
      <c r="C7" s="38"/>
      <c r="D7" s="38"/>
      <c r="E7" s="38"/>
      <c r="F7" s="38"/>
      <c r="G7" s="38"/>
    </row>
    <row r="8" spans="1:10" x14ac:dyDescent="0.25">
      <c r="A8" s="10"/>
      <c r="B8" s="10"/>
      <c r="C8" s="10"/>
    </row>
    <row r="9" spans="1:10" ht="50.25" customHeight="1" x14ac:dyDescent="0.25">
      <c r="A9" s="15" t="s">
        <v>1</v>
      </c>
      <c r="B9" s="15" t="s">
        <v>13</v>
      </c>
      <c r="C9" s="15" t="s">
        <v>14</v>
      </c>
      <c r="D9" s="15" t="s">
        <v>15</v>
      </c>
      <c r="E9" s="22" t="s">
        <v>24</v>
      </c>
      <c r="F9" s="15" t="s">
        <v>11</v>
      </c>
      <c r="G9" s="22" t="s">
        <v>16</v>
      </c>
    </row>
    <row r="10" spans="1:10" ht="91.5" customHeight="1" x14ac:dyDescent="0.25">
      <c r="A10" s="14">
        <v>1</v>
      </c>
      <c r="B10" s="15" t="s">
        <v>17</v>
      </c>
      <c r="C10" s="16" t="s">
        <v>18</v>
      </c>
      <c r="D10" s="17">
        <v>287811300.95999998</v>
      </c>
      <c r="E10" s="17">
        <v>302604801.86000001</v>
      </c>
      <c r="F10" s="18">
        <v>1.2</v>
      </c>
      <c r="G10" s="19">
        <f>ROUND(E10*F10,2)</f>
        <v>363125762.23000002</v>
      </c>
    </row>
    <row r="11" spans="1:10" ht="168" customHeight="1" x14ac:dyDescent="0.25">
      <c r="A11" s="14">
        <v>2</v>
      </c>
      <c r="B11" s="15" t="s">
        <v>19</v>
      </c>
      <c r="C11" s="16" t="s">
        <v>20</v>
      </c>
      <c r="D11" s="17">
        <v>152442883.63</v>
      </c>
      <c r="E11" s="17">
        <v>160278447.84</v>
      </c>
      <c r="F11" s="18">
        <v>1.2</v>
      </c>
      <c r="G11" s="19">
        <f t="shared" ref="G11" si="0">ROUND(E11*F11,2)</f>
        <v>192334137.41</v>
      </c>
    </row>
    <row r="12" spans="1:10" ht="23.25" customHeight="1" x14ac:dyDescent="0.25">
      <c r="A12" s="14">
        <v>3</v>
      </c>
      <c r="B12" s="15" t="s">
        <v>27</v>
      </c>
      <c r="C12" s="16" t="s">
        <v>28</v>
      </c>
      <c r="D12" s="17">
        <f>'[1]реестры кс-2 ССР1'!$G$21</f>
        <v>3513833.05</v>
      </c>
      <c r="E12" s="17" t="s">
        <v>30</v>
      </c>
      <c r="F12" s="18">
        <f>F10</f>
        <v>1.2</v>
      </c>
      <c r="G12" s="19">
        <f>D12*1.2</f>
        <v>4216599.6599999992</v>
      </c>
      <c r="H12" s="2"/>
      <c r="I12" s="2"/>
      <c r="J12" s="2"/>
    </row>
    <row r="13" spans="1:10" ht="23.25" customHeight="1" x14ac:dyDescent="0.25">
      <c r="A13" s="14">
        <v>4</v>
      </c>
      <c r="B13" s="15" t="s">
        <v>27</v>
      </c>
      <c r="C13" s="16" t="s">
        <v>29</v>
      </c>
      <c r="D13" s="17">
        <f>'[1]реестры кс-2 ССР1'!$G$22</f>
        <v>1800394.58</v>
      </c>
      <c r="E13" s="17" t="s">
        <v>30</v>
      </c>
      <c r="F13" s="18">
        <f>F10</f>
        <v>1.2</v>
      </c>
      <c r="G13" s="19">
        <f>D13*1.2</f>
        <v>2160473.4959999998</v>
      </c>
      <c r="H13" s="2"/>
      <c r="I13" s="2"/>
      <c r="J13" s="2"/>
    </row>
    <row r="14" spans="1:10" ht="30.75" thickBot="1" x14ac:dyDescent="0.3">
      <c r="A14" s="28">
        <v>5</v>
      </c>
      <c r="B14" s="29" t="s">
        <v>21</v>
      </c>
      <c r="C14" s="30" t="s">
        <v>22</v>
      </c>
      <c r="D14" s="31">
        <v>1889618.62</v>
      </c>
      <c r="E14" s="31">
        <v>1986745.02</v>
      </c>
      <c r="F14" s="32">
        <f>F11</f>
        <v>1.2</v>
      </c>
      <c r="G14" s="33">
        <f t="shared" ref="G14" si="1">ROUND(E14*F14,2)</f>
        <v>2384094.02</v>
      </c>
      <c r="H14" s="2"/>
      <c r="I14" s="2"/>
      <c r="J14" s="2"/>
    </row>
    <row r="15" spans="1:10" ht="21" customHeight="1" thickTop="1" x14ac:dyDescent="0.25">
      <c r="A15" s="25"/>
      <c r="B15" s="26" t="s">
        <v>23</v>
      </c>
      <c r="C15" s="25"/>
      <c r="D15" s="27">
        <f>SUM(D10:D14)</f>
        <v>447458030.83999997</v>
      </c>
      <c r="E15" s="27">
        <f>SUM(E10:E14)</f>
        <v>464869994.72000003</v>
      </c>
      <c r="F15" s="27"/>
      <c r="G15" s="27">
        <f>SUM(G10:G14)</f>
        <v>564221066.81599998</v>
      </c>
      <c r="H15" s="23"/>
      <c r="I15" s="23"/>
      <c r="J15" s="24"/>
    </row>
    <row r="17" spans="2:7" ht="18.75" customHeight="1" x14ac:dyDescent="0.25">
      <c r="B17" s="34" t="s">
        <v>3</v>
      </c>
      <c r="C17" s="34"/>
      <c r="F17" s="34" t="s">
        <v>4</v>
      </c>
      <c r="G17" s="34"/>
    </row>
    <row r="18" spans="2:7" ht="16.5" customHeight="1" x14ac:dyDescent="0.25">
      <c r="B18" s="34" t="s">
        <v>5</v>
      </c>
      <c r="C18" s="34"/>
      <c r="F18" s="34" t="s">
        <v>6</v>
      </c>
      <c r="G18" s="34"/>
    </row>
    <row r="19" spans="2:7" ht="18.75" customHeight="1" x14ac:dyDescent="0.25">
      <c r="B19" s="35" t="s">
        <v>0</v>
      </c>
      <c r="C19" s="35"/>
      <c r="F19" s="35" t="s">
        <v>0</v>
      </c>
      <c r="G19" s="35"/>
    </row>
    <row r="20" spans="2:7" x14ac:dyDescent="0.25">
      <c r="B20" s="12"/>
      <c r="C20" s="13"/>
      <c r="F20" s="12"/>
      <c r="G20" s="13"/>
    </row>
    <row r="21" spans="2:7" x14ac:dyDescent="0.25">
      <c r="B21" s="12"/>
      <c r="C21" s="13"/>
      <c r="F21" s="12"/>
      <c r="G21" s="13"/>
    </row>
    <row r="22" spans="2:7" ht="18" customHeight="1" x14ac:dyDescent="0.25">
      <c r="B22" s="35" t="s">
        <v>7</v>
      </c>
      <c r="C22" s="35"/>
      <c r="F22" s="35" t="s">
        <v>9</v>
      </c>
      <c r="G22" s="35"/>
    </row>
    <row r="23" spans="2:7" x14ac:dyDescent="0.25">
      <c r="B23" s="11"/>
      <c r="C23" s="13"/>
      <c r="F23" s="11"/>
      <c r="G23" s="13"/>
    </row>
    <row r="24" spans="2:7" x14ac:dyDescent="0.25">
      <c r="B24" s="11" t="s">
        <v>8</v>
      </c>
      <c r="C24" s="13"/>
      <c r="F24" s="11" t="s">
        <v>8</v>
      </c>
      <c r="G24" s="13"/>
    </row>
    <row r="25" spans="2:7" x14ac:dyDescent="0.25">
      <c r="B25" s="4"/>
    </row>
  </sheetData>
  <mergeCells count="12">
    <mergeCell ref="A1:G1"/>
    <mergeCell ref="A3:G3"/>
    <mergeCell ref="A6:C6"/>
    <mergeCell ref="A7:G7"/>
    <mergeCell ref="B17:C17"/>
    <mergeCell ref="F17:G17"/>
    <mergeCell ref="B18:C18"/>
    <mergeCell ref="F18:G18"/>
    <mergeCell ref="B19:C19"/>
    <mergeCell ref="F19:G19"/>
    <mergeCell ref="B22:C22"/>
    <mergeCell ref="F22:G22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opLeftCell="A9" zoomScaleNormal="100" workbookViewId="0">
      <selection activeCell="I15" sqref="I15"/>
    </sheetView>
  </sheetViews>
  <sheetFormatPr defaultColWidth="8.85546875" defaultRowHeight="15" x14ac:dyDescent="0.25"/>
  <cols>
    <col min="1" max="1" width="5.42578125" style="1" customWidth="1"/>
    <col min="2" max="2" width="13.85546875" style="1" customWidth="1"/>
    <col min="3" max="3" width="55.140625" style="1" customWidth="1"/>
    <col min="4" max="4" width="14.85546875" style="1" customWidth="1"/>
    <col min="5" max="5" width="26.7109375" style="1" customWidth="1"/>
    <col min="6" max="6" width="10.5703125" style="1" customWidth="1"/>
    <col min="7" max="7" width="20.7109375" style="1" customWidth="1"/>
    <col min="8" max="8" width="20.140625" style="1" customWidth="1"/>
    <col min="9" max="9" width="20.85546875" style="1" customWidth="1"/>
    <col min="10" max="10" width="13.5703125" style="1" bestFit="1" customWidth="1"/>
    <col min="11" max="16384" width="8.85546875" style="1"/>
  </cols>
  <sheetData>
    <row r="1" spans="1:10" ht="38.450000000000003" customHeight="1" x14ac:dyDescent="0.25">
      <c r="A1" s="36" t="s">
        <v>10</v>
      </c>
      <c r="B1" s="36"/>
      <c r="C1" s="36"/>
      <c r="D1" s="36"/>
      <c r="E1" s="36"/>
      <c r="F1" s="36"/>
      <c r="G1" s="36"/>
    </row>
    <row r="2" spans="1:10" x14ac:dyDescent="0.25">
      <c r="A2" s="7"/>
      <c r="B2" s="8"/>
      <c r="C2" s="8"/>
    </row>
    <row r="3" spans="1:10" ht="49.9" customHeight="1" x14ac:dyDescent="0.25">
      <c r="A3" s="36" t="s">
        <v>12</v>
      </c>
      <c r="B3" s="36"/>
      <c r="C3" s="36"/>
      <c r="D3" s="36"/>
      <c r="E3" s="36"/>
      <c r="F3" s="36"/>
      <c r="G3" s="36"/>
    </row>
    <row r="4" spans="1:10" x14ac:dyDescent="0.25">
      <c r="A4" s="2"/>
      <c r="C4" s="3"/>
    </row>
    <row r="5" spans="1:10" x14ac:dyDescent="0.25">
      <c r="A5" s="2"/>
      <c r="C5" s="3"/>
    </row>
    <row r="6" spans="1:10" x14ac:dyDescent="0.25">
      <c r="A6" s="37"/>
      <c r="B6" s="37"/>
      <c r="C6" s="37"/>
    </row>
    <row r="7" spans="1:10" ht="15.75" x14ac:dyDescent="0.25">
      <c r="A7" s="38" t="s">
        <v>2</v>
      </c>
      <c r="B7" s="38"/>
      <c r="C7" s="38"/>
      <c r="D7" s="38"/>
      <c r="E7" s="38"/>
      <c r="F7" s="38"/>
      <c r="G7" s="38"/>
    </row>
    <row r="8" spans="1:10" x14ac:dyDescent="0.25">
      <c r="A8" s="10"/>
      <c r="B8" s="10"/>
      <c r="C8" s="10"/>
    </row>
    <row r="9" spans="1:10" ht="50.25" customHeight="1" x14ac:dyDescent="0.25">
      <c r="A9" s="15" t="s">
        <v>1</v>
      </c>
      <c r="B9" s="15" t="s">
        <v>13</v>
      </c>
      <c r="C9" s="15" t="s">
        <v>14</v>
      </c>
      <c r="D9" s="15" t="s">
        <v>15</v>
      </c>
      <c r="E9" s="22" t="s">
        <v>24</v>
      </c>
      <c r="F9" s="15" t="s">
        <v>11</v>
      </c>
      <c r="G9" s="22" t="s">
        <v>16</v>
      </c>
    </row>
    <row r="10" spans="1:10" ht="91.5" customHeight="1" x14ac:dyDescent="0.25">
      <c r="A10" s="14">
        <v>1</v>
      </c>
      <c r="B10" s="15" t="s">
        <v>17</v>
      </c>
      <c r="C10" s="16" t="s">
        <v>18</v>
      </c>
      <c r="D10" s="17">
        <v>287811300.95999998</v>
      </c>
      <c r="E10" s="17">
        <v>302604801.86000001</v>
      </c>
      <c r="F10" s="18">
        <v>1.2</v>
      </c>
      <c r="G10" s="19">
        <f>ROUND(E10*F10,2)</f>
        <v>363125762.23000002</v>
      </c>
    </row>
    <row r="11" spans="1:10" ht="168" customHeight="1" x14ac:dyDescent="0.25">
      <c r="A11" s="14">
        <v>2</v>
      </c>
      <c r="B11" s="15" t="s">
        <v>19</v>
      </c>
      <c r="C11" s="16" t="s">
        <v>20</v>
      </c>
      <c r="D11" s="17">
        <v>152442883.63</v>
      </c>
      <c r="E11" s="17">
        <v>160278447.84</v>
      </c>
      <c r="F11" s="18">
        <v>1.2</v>
      </c>
      <c r="G11" s="19">
        <f t="shared" ref="G11:G12" si="0">ROUND(E11*F11,2)</f>
        <v>192334137.41</v>
      </c>
    </row>
    <row r="12" spans="1:10" ht="30" x14ac:dyDescent="0.25">
      <c r="A12" s="14">
        <v>3</v>
      </c>
      <c r="B12" s="15" t="s">
        <v>21</v>
      </c>
      <c r="C12" s="16" t="s">
        <v>22</v>
      </c>
      <c r="D12" s="17">
        <v>1889618.62</v>
      </c>
      <c r="E12" s="17">
        <v>1986745.02</v>
      </c>
      <c r="F12" s="18">
        <f>F10</f>
        <v>1.2</v>
      </c>
      <c r="G12" s="19">
        <f t="shared" si="0"/>
        <v>2384094.02</v>
      </c>
      <c r="H12" s="2" t="s">
        <v>25</v>
      </c>
      <c r="I12" s="2" t="s">
        <v>26</v>
      </c>
      <c r="J12" s="2"/>
    </row>
    <row r="13" spans="1:10" ht="21" customHeight="1" x14ac:dyDescent="0.25">
      <c r="A13" s="20"/>
      <c r="B13" s="15" t="s">
        <v>23</v>
      </c>
      <c r="C13" s="20"/>
      <c r="D13" s="21">
        <f>SUM(D10:D12)</f>
        <v>442143803.20999998</v>
      </c>
      <c r="E13" s="21">
        <f>SUM(E10:E12)</f>
        <v>464869994.72000003</v>
      </c>
      <c r="F13" s="21"/>
      <c r="G13" s="21">
        <f>SUM(G10:G12)</f>
        <v>557843993.65999997</v>
      </c>
      <c r="H13" s="23">
        <f>'[1]реестры кс-2 ССР1'!$J$21</f>
        <v>4216599.66</v>
      </c>
      <c r="I13" s="23">
        <f>'[1]реестры кс-2 ССР1'!$J$22</f>
        <v>2160473.5</v>
      </c>
      <c r="J13" s="24">
        <f>G13+H13+I13</f>
        <v>564221066.81999993</v>
      </c>
    </row>
    <row r="15" spans="1:10" ht="18.75" customHeight="1" x14ac:dyDescent="0.25">
      <c r="B15" s="34" t="s">
        <v>3</v>
      </c>
      <c r="C15" s="34"/>
      <c r="F15" s="34" t="s">
        <v>4</v>
      </c>
      <c r="G15" s="34"/>
    </row>
    <row r="16" spans="1:10" ht="16.5" customHeight="1" x14ac:dyDescent="0.25">
      <c r="B16" s="34" t="s">
        <v>5</v>
      </c>
      <c r="C16" s="34"/>
      <c r="F16" s="34" t="s">
        <v>6</v>
      </c>
      <c r="G16" s="34"/>
    </row>
    <row r="17" spans="2:7" ht="18.75" customHeight="1" x14ac:dyDescent="0.25">
      <c r="B17" s="35" t="s">
        <v>0</v>
      </c>
      <c r="C17" s="35"/>
      <c r="F17" s="35" t="s">
        <v>0</v>
      </c>
      <c r="G17" s="35"/>
    </row>
    <row r="18" spans="2:7" x14ac:dyDescent="0.25">
      <c r="B18" s="6"/>
      <c r="C18" s="13"/>
      <c r="F18" s="6"/>
      <c r="G18" s="13"/>
    </row>
    <row r="19" spans="2:7" x14ac:dyDescent="0.25">
      <c r="B19" s="6"/>
      <c r="C19" s="13"/>
      <c r="F19" s="6"/>
      <c r="G19" s="13"/>
    </row>
    <row r="20" spans="2:7" ht="18" customHeight="1" x14ac:dyDescent="0.25">
      <c r="B20" s="35" t="s">
        <v>7</v>
      </c>
      <c r="C20" s="35"/>
      <c r="F20" s="35" t="s">
        <v>9</v>
      </c>
      <c r="G20" s="35"/>
    </row>
    <row r="21" spans="2:7" x14ac:dyDescent="0.25">
      <c r="B21" s="5"/>
      <c r="C21" s="13"/>
      <c r="F21" s="5"/>
      <c r="G21" s="13"/>
    </row>
    <row r="22" spans="2:7" x14ac:dyDescent="0.25">
      <c r="B22" s="5" t="s">
        <v>8</v>
      </c>
      <c r="C22" s="13"/>
      <c r="F22" s="5" t="s">
        <v>8</v>
      </c>
      <c r="G22" s="13"/>
    </row>
    <row r="23" spans="2:7" x14ac:dyDescent="0.25">
      <c r="B23" s="4"/>
    </row>
  </sheetData>
  <mergeCells count="12">
    <mergeCell ref="F16:G16"/>
    <mergeCell ref="F17:G17"/>
    <mergeCell ref="F20:G20"/>
    <mergeCell ref="B15:C15"/>
    <mergeCell ref="B16:C16"/>
    <mergeCell ref="B17:C17"/>
    <mergeCell ref="B20:C20"/>
    <mergeCell ref="A6:C6"/>
    <mergeCell ref="A7:G7"/>
    <mergeCell ref="A1:G1"/>
    <mergeCell ref="A3:G3"/>
    <mergeCell ref="F15:G15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со всеми работами</vt:lpstr>
      <vt:lpstr>Лист1</vt:lpstr>
      <vt:lpstr>Лист1!Область_печати</vt:lpstr>
      <vt:lpstr>'со всеми работами'!Область_печати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lastPrinted>2024-08-06T15:31:04Z</cp:lastPrinted>
  <dcterms:created xsi:type="dcterms:W3CDTF">2023-06-20T12:39:30Z</dcterms:created>
  <dcterms:modified xsi:type="dcterms:W3CDTF">2024-08-09T07:56:21Z</dcterms:modified>
</cp:coreProperties>
</file>