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ДС Кик-Шелл\"/>
    </mc:Choice>
  </mc:AlternateContent>
  <xr:revisionPtr revIDLastSave="0" documentId="13_ncr:1_{4F025438-8435-4543-B748-965A81C3E155}" xr6:coauthVersionLast="47" xr6:coauthVersionMax="47" xr10:uidLastSave="{00000000-0000-0000-0000-000000000000}"/>
  <bookViews>
    <workbookView xWindow="-120" yWindow="-120" windowWidth="29040" windowHeight="15720" tabRatio="986" firstSheet="1" activeTab="15" xr2:uid="{00000000-000D-0000-FFFF-FFFF00000000}"/>
  </bookViews>
  <sheets>
    <sheet name="ССР1 с 1,0514х0,83" sheetId="18" r:id="rId1"/>
    <sheet name="01-01-01" sheetId="8" r:id="rId2"/>
    <sheet name="01-01-02" sheetId="9" r:id="rId3"/>
    <sheet name="01-01-03" sheetId="10" r:id="rId4"/>
    <sheet name="02-01-01 ПЖ " sheetId="2" r:id="rId5"/>
    <sheet name="02-02-01 АС3" sheetId="11" r:id="rId6"/>
    <sheet name="02-03-01 АС1" sheetId="12" r:id="rId7"/>
    <sheet name="02-03-02 АС2" sheetId="13" r:id="rId8"/>
    <sheet name="06-02-01 НВК4" sheetId="14" r:id="rId9"/>
    <sheet name="06-02-02 НВК5 " sheetId="15" r:id="rId10"/>
    <sheet name="06-02-03 НВК1 " sheetId="3" r:id="rId11"/>
    <sheet name="06-03-01 ТС1" sheetId="4" r:id="rId12"/>
    <sheet name="06-03-02 АС4" sheetId="5" r:id="rId13"/>
    <sheet name="07-01-01 ГП1" sheetId="6" r:id="rId14"/>
    <sheet name="07-01-02 ГП2 " sheetId="7" r:id="rId15"/>
    <sheet name="справочно кс-2 ССР1 " sheetId="19" r:id="rId16"/>
    <sheet name="ССР1 с 1,0514 " sheetId="1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xlnm._FilterDatabase" localSheetId="1" hidden="1">'01-01-01'!$A$44:$N$409</definedName>
    <definedName name="_xlnm._FilterDatabase" localSheetId="2" hidden="1">'01-01-02'!$A$43:$N$525</definedName>
    <definedName name="_xlnm._FilterDatabase" localSheetId="3" hidden="1">'01-01-03'!$A$43:$N$200</definedName>
    <definedName name="_xlnm._FilterDatabase" localSheetId="4" hidden="1">'02-01-01 ПЖ '!$A$43:$N$168</definedName>
    <definedName name="_xlnm._FilterDatabase" localSheetId="5" hidden="1">'02-02-01 АС3'!$A$43:$N$336</definedName>
    <definedName name="_xlnm._FilterDatabase" localSheetId="6" hidden="1">'02-03-01 АС1'!$A$43:$N$119</definedName>
    <definedName name="_xlnm._FilterDatabase" localSheetId="7" hidden="1">'02-03-02 АС2'!$A$43:$N$98</definedName>
    <definedName name="_xlnm._FilterDatabase" localSheetId="8" hidden="1">'06-02-01 НВК4'!$A$43:$N$256</definedName>
    <definedName name="_xlnm._FilterDatabase" localSheetId="9" hidden="1">'06-02-02 НВК5 '!$A$43:$N$192</definedName>
    <definedName name="_xlnm._FilterDatabase" localSheetId="10" hidden="1">'06-02-03 НВК1 '!$A$43:$N$241</definedName>
    <definedName name="_xlnm._FilterDatabase" localSheetId="11" hidden="1">'06-03-01 ТС1'!$A$43:$N$195</definedName>
    <definedName name="_xlnm._FilterDatabase" localSheetId="12" hidden="1">'06-03-02 АС4'!$A$43:$N$66</definedName>
    <definedName name="_xlnm._FilterDatabase" localSheetId="13" hidden="1">'07-01-01 ГП1'!$A$43:$N$75</definedName>
    <definedName name="_xlnm._FilterDatabase" localSheetId="14" hidden="1">'07-01-02 ГП2 '!$A$43:$N$93</definedName>
    <definedName name="_xlnm._FilterDatabase" localSheetId="15" hidden="1">'справочно кс-2 ССР1 '!$A$2:$M$17</definedName>
    <definedName name="Excel_BuiltIn__FilterDatabase_4" localSheetId="15">#REF!</definedName>
    <definedName name="Excel_BuiltIn__FilterDatabase_4">#REF!</definedName>
    <definedName name="Excel_BuiltIn_Print_Area" localSheetId="15">#REF!</definedName>
    <definedName name="Excel_BuiltIn_Print_Area">#REF!</definedName>
    <definedName name="Excel_BuiltIn_Print_Area_1" localSheetId="15">#REF!</definedName>
    <definedName name="Excel_BuiltIn_Print_Area_1">#REF!</definedName>
    <definedName name="Excel_BuiltIn_Print_Area_13" localSheetId="15">#REF!</definedName>
    <definedName name="Excel_BuiltIn_Print_Area_13">#REF!</definedName>
    <definedName name="Excel_BuiltIn_Print_Area_2" localSheetId="15">#REF!</definedName>
    <definedName name="Excel_BuiltIn_Print_Area_2">#REF!</definedName>
    <definedName name="Excel_BuiltIn_Print_Area_3" localSheetId="15">#REF!</definedName>
    <definedName name="Excel_BuiltIn_Print_Area_3">#REF!</definedName>
    <definedName name="Excel_BuiltIn_Print_Area_4" localSheetId="15">#REF!</definedName>
    <definedName name="Excel_BuiltIn_Print_Area_4">#REF!</definedName>
    <definedName name="Excel_BuiltIn_Print_Area_5" localSheetId="15">#REF!</definedName>
    <definedName name="Excel_BuiltIn_Print_Area_5">#REF!</definedName>
    <definedName name="Excel_BuiltIn_Print_Area_6" localSheetId="15">#REF!</definedName>
    <definedName name="Excel_BuiltIn_Print_Area_6">#REF!</definedName>
    <definedName name="Excel_BuiltIn_Print_Area_7" localSheetId="15">#REF!</definedName>
    <definedName name="Excel_BuiltIn_Print_Area_7">#REF!</definedName>
    <definedName name="Excel_BuiltIn_Print_Area_8" localSheetId="15">#REF!</definedName>
    <definedName name="Excel_BuiltIn_Print_Area_8">#REF!</definedName>
    <definedName name="Excel_BuiltIn_Print_Titles" localSheetId="15">#REF!</definedName>
    <definedName name="Excel_BuiltIn_Print_Titles">#REF!</definedName>
    <definedName name="Fuck" localSheetId="15">#REF!</definedName>
    <definedName name="Fuck">#REF!</definedName>
    <definedName name="k">'[1]Текущие показатели'!$A$2</definedName>
    <definedName name="VES" localSheetId="15">#REF!</definedName>
    <definedName name="VES">#REF!</definedName>
    <definedName name="Z_32BE0561_3E43_11D1_AA21_0080C83F6713_.wvu.FilterData" localSheetId="15" hidden="1">#REF!</definedName>
    <definedName name="Z_32BE0561_3E43_11D1_AA21_0080C83F6713_.wvu.FilterData" hidden="1">#REF!</definedName>
    <definedName name="Z_32BE0561_3E43_11D1_AA21_0080C83F6713_.wvu.Rows" localSheetId="15" hidden="1">#REF!</definedName>
    <definedName name="Z_32BE0561_3E43_11D1_AA21_0080C83F6713_.wvu.Rows" hidden="1">#REF!</definedName>
    <definedName name="Z_361DAB21_3E43_11D1_9921_000021579852_.wvu.FilterData" localSheetId="15" hidden="1">#REF!</definedName>
    <definedName name="Z_361DAB21_3E43_11D1_9921_000021579852_.wvu.FilterData" hidden="1">#REF!</definedName>
    <definedName name="Z_6DAEFF01_3E3C_11D1_9921_000021579852_.wvu.FilterData" localSheetId="15" hidden="1">#REF!</definedName>
    <definedName name="Z_6DAEFF01_3E3C_11D1_9921_000021579852_.wvu.FilterData" hidden="1">#REF!</definedName>
    <definedName name="Z_6DAEFF01_3E3C_11D1_9921_000021579852_.wvu.Rows" localSheetId="15" hidden="1">#REF!</definedName>
    <definedName name="Z_6DAEFF01_3E3C_11D1_9921_000021579852_.wvu.Rows" hidden="1">#REF!</definedName>
    <definedName name="Z_7F3F38C1_B38F_11D1_B73A_0080C83F5DB9_.wvu.FilterData" localSheetId="15" hidden="1">#REF!</definedName>
    <definedName name="Z_7F3F38C1_B38F_11D1_B73A_0080C83F5DB9_.wvu.FilterData" hidden="1">#REF!</definedName>
    <definedName name="_xlnm.Database" localSheetId="15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15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15">[5]Кабель!#REF!</definedName>
    <definedName name="Дост_Кавказ">[5]Кабель!#REF!</definedName>
    <definedName name="Дост_Промсервис">[5]Кабель!$BR$9</definedName>
    <definedName name="Доставка_Алюр" localSheetId="15">#REF!</definedName>
    <definedName name="Доставка_Алюр">#REF!</definedName>
    <definedName name="доставка_андромеда" localSheetId="15">#REF!</definedName>
    <definedName name="доставка_андромеда">#REF!</definedName>
    <definedName name="доставка_ВИМкабель" localSheetId="15">#REF!</definedName>
    <definedName name="доставка_ВИМкабель">#REF!</definedName>
    <definedName name="Доставка_Дилявер" localSheetId="15">#REF!</definedName>
    <definedName name="Доставка_Дилявер">#REF!</definedName>
    <definedName name="доставка_кавказ" localSheetId="15">#REF!</definedName>
    <definedName name="доставка_кавказ">#REF!</definedName>
    <definedName name="_xlnm.Print_Titles" localSheetId="1">'01-01-01'!$47:$47</definedName>
    <definedName name="_xlnm.Print_Titles" localSheetId="2">'01-01-02'!$46:$46</definedName>
    <definedName name="_xlnm.Print_Titles" localSheetId="3">'01-01-03'!$46:$46</definedName>
    <definedName name="_xlnm.Print_Titles" localSheetId="4">'02-01-01 ПЖ '!$46:$46</definedName>
    <definedName name="_xlnm.Print_Titles" localSheetId="5">'02-02-01 АС3'!$46:$46</definedName>
    <definedName name="_xlnm.Print_Titles" localSheetId="6">'02-03-01 АС1'!$46:$46</definedName>
    <definedName name="_xlnm.Print_Titles" localSheetId="7">'02-03-02 АС2'!$46:$46</definedName>
    <definedName name="_xlnm.Print_Titles" localSheetId="8">'06-02-01 НВК4'!$46:$46</definedName>
    <definedName name="_xlnm.Print_Titles" localSheetId="9">'06-02-02 НВК5 '!$46:$46</definedName>
    <definedName name="_xlnm.Print_Titles" localSheetId="10">'06-02-03 НВК1 '!$46:$46</definedName>
    <definedName name="_xlnm.Print_Titles" localSheetId="11">'06-03-01 ТС1'!$46:$46</definedName>
    <definedName name="_xlnm.Print_Titles" localSheetId="12">'06-03-02 АС4'!$46:$46</definedName>
    <definedName name="_xlnm.Print_Titles" localSheetId="13">'07-01-01 ГП1'!$46:$46</definedName>
    <definedName name="_xlnm.Print_Titles" localSheetId="14">'07-01-02 ГП2 '!$46:$46</definedName>
    <definedName name="_xlnm.Print_Titles" localSheetId="16">'ССР1 с 1,0514 '!$25:$25</definedName>
    <definedName name="_xlnm.Print_Titles" localSheetId="0">'ССР1 с 1,0514х0,83'!$25:$25</definedName>
    <definedName name="заказчики">[3]база!$A$1:$A$65536</definedName>
    <definedName name="Заключение">[6]Списки!$I$2:$I$4</definedName>
    <definedName name="к1" localSheetId="15">#REF!</definedName>
    <definedName name="к1">#REF!</definedName>
    <definedName name="к2" localSheetId="15">#REF!</definedName>
    <definedName name="к2">#REF!</definedName>
    <definedName name="к3" localSheetId="15">#REF!</definedName>
    <definedName name="к3">#REF!</definedName>
    <definedName name="Код_1" localSheetId="15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15">#REF!</definedName>
    <definedName name="Конец">#REF!</definedName>
    <definedName name="конкр150" localSheetId="15">'[2]исх дан'!#REF!</definedName>
    <definedName name="конкр150">'[2]исх дан'!#REF!</definedName>
    <definedName name="конкр230" localSheetId="15">'[2]исх дан'!#REF!</definedName>
    <definedName name="конкр230">'[2]исх дан'!#REF!</definedName>
    <definedName name="конкр240" localSheetId="15">'[2]исх дан'!#REF!</definedName>
    <definedName name="конкр240">'[2]исх дан'!#REF!</definedName>
    <definedName name="КОНТРОЛЬНИК" localSheetId="15">'[2]исх дан'!#REF!</definedName>
    <definedName name="КОНТРОЛЬНИК">'[2]исх дан'!#REF!</definedName>
    <definedName name="Копилка_объем" localSheetId="15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15">#REF!</definedName>
    <definedName name="_xlnm.Criteria">#REF!</definedName>
    <definedName name="КУРС" localSheetId="15">'[2]исх дан'!#REF!</definedName>
    <definedName name="КУРС">'[2]исх дан'!#REF!</definedName>
    <definedName name="КУРС_2Й_ЛИСТ" localSheetId="15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15">#REF!</definedName>
    <definedName name="левон_опт">#REF!</definedName>
    <definedName name="левон_розн" localSheetId="15">#REF!</definedName>
    <definedName name="левон_розн">#REF!</definedName>
    <definedName name="лист1" localSheetId="15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15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15">#REF!,#REF!</definedName>
    <definedName name="лист10">#REF!,#REF!</definedName>
    <definedName name="лист2" localSheetId="15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15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15">#REF!,#REF!,#REF!,#REF!,#REF!,#REF!</definedName>
    <definedName name="лист3">#REF!,#REF!,#REF!,#REF!,#REF!,#REF!</definedName>
    <definedName name="лист3_txt" localSheetId="15">#REF!,#REF!,#REF!,#REF!</definedName>
    <definedName name="лист3_txt">#REF!,#REF!,#REF!,#REF!</definedName>
    <definedName name="лист4" localSheetId="15">#REF!,#REF!,#REF!,#REF!,#REF!,#REF!</definedName>
    <definedName name="лист4">#REF!,#REF!,#REF!,#REF!,#REF!,#REF!</definedName>
    <definedName name="лист4_txt" localSheetId="15">#REF!,#REF!,#REF!,#REF!</definedName>
    <definedName name="лист4_txt">#REF!,#REF!,#REF!,#REF!</definedName>
    <definedName name="лист8" localSheetId="15">#REF!,#REF!</definedName>
    <definedName name="лист8">#REF!,#REF!</definedName>
    <definedName name="ЛУКИ" localSheetId="15">#REF!</definedName>
    <definedName name="ЛУКИ">#REF!</definedName>
    <definedName name="ЛУКИ_МЕДЬ" localSheetId="15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15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15">#REF!</definedName>
    <definedName name="нац_након">#REF!</definedName>
    <definedName name="НАЦ_НЕГОРЮЧ" localSheetId="15">#REF!</definedName>
    <definedName name="НАЦ_НЕГОРЮЧ">#REF!</definedName>
    <definedName name="НАЦ_ОПТ" localSheetId="15">'[2]исх дан'!#REF!</definedName>
    <definedName name="НАЦ_ОПТ">'[2]исх дан'!#REF!</definedName>
    <definedName name="НАЦ_ОПТ_КОЛЬЧ" localSheetId="15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15">#REF!</definedName>
    <definedName name="НАЦ_ТУРЦ_ОПТ">#REF!</definedName>
    <definedName name="НАЦ_ТУРЦ_РОЗН" localSheetId="15">#REF!</definedName>
    <definedName name="НАЦ_ТУРЦ_РОЗН">#REF!</definedName>
    <definedName name="НАЦЕНКА" localSheetId="15">'[2]исх дан'!#REF!</definedName>
    <definedName name="НАЦЕНКА">'[2]исх дан'!#REF!</definedName>
    <definedName name="НАЦЕНКА_150" localSheetId="15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'01-01-01'!$A$1:$N$442</definedName>
    <definedName name="_xlnm.Print_Area" localSheetId="2">'01-01-02'!$A$1:$N$596</definedName>
    <definedName name="_xlnm.Print_Area" localSheetId="3">'01-01-03'!$A$1:$N$289</definedName>
    <definedName name="_xlnm.Print_Area" localSheetId="4">'02-01-01 ПЖ '!$A$1:$N$856</definedName>
    <definedName name="_xlnm.Print_Area" localSheetId="5">'02-02-01 АС3'!$A$1:$N$1172</definedName>
    <definedName name="_xlnm.Print_Area" localSheetId="6">'02-03-01 АС1'!$A$1:$N$360</definedName>
    <definedName name="_xlnm.Print_Area" localSheetId="7">'02-03-02 АС2'!$A$1:$N$294</definedName>
    <definedName name="_xlnm.Print_Area" localSheetId="8">'06-02-01 НВК4'!$A$1:$N$296</definedName>
    <definedName name="_xlnm.Print_Area" localSheetId="9">'06-02-02 НВК5 '!$A$1:$N$231</definedName>
    <definedName name="_xlnm.Print_Area" localSheetId="10">'06-02-03 НВК1 '!$A$1:$N$279</definedName>
    <definedName name="_xlnm.Print_Area" localSheetId="11">'06-03-01 ТС1'!$A$1:$N$1014</definedName>
    <definedName name="_xlnm.Print_Area" localSheetId="12">'06-03-02 АС4'!$A$1:$N$327</definedName>
    <definedName name="_xlnm.Print_Area" localSheetId="13">'07-01-01 ГП1'!$A$1:$N$111</definedName>
    <definedName name="_xlnm.Print_Area" localSheetId="14">'07-01-02 ГП2 '!$A$1:$N$270</definedName>
    <definedName name="_xlnm.Print_Area" localSheetId="15">'справочно кс-2 ССР1 '!$A$1:$J$41</definedName>
    <definedName name="_xlnm.Print_Area" localSheetId="16">'ССР1 с 1,0514 '!$A$1:$H$75</definedName>
    <definedName name="_xlnm.Print_Area" localSheetId="0">'ССР1 с 1,0514х0,83'!$A$1:$H$75</definedName>
    <definedName name="ООС" localSheetId="15">#REF!,#REF!</definedName>
    <definedName name="ООС">#REF!,#REF!</definedName>
    <definedName name="от_БИРЖЕВОГО" localSheetId="15">'[2]исх дан'!#REF!</definedName>
    <definedName name="от_БИРЖЕВОГО">'[2]исх дан'!#REF!</definedName>
    <definedName name="ПВ" localSheetId="15">'[2]исх дан'!#REF!</definedName>
    <definedName name="ПВ">'[2]исх дан'!#REF!</definedName>
    <definedName name="ПВС_ОПТ" localSheetId="15">'[2]исх дан'!#REF!</definedName>
    <definedName name="ПВС_ОПТ">'[2]исх дан'!#REF!</definedName>
    <definedName name="ПВС_РОЗН">[10]ПРОЦЕНТЫ!$AQ$7</definedName>
    <definedName name="пр" localSheetId="15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15">#REF!</definedName>
    <definedName name="Расход_меди_кг_км_с_отходами">#REF!</definedName>
    <definedName name="рома1" localSheetId="15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15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15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15">#REF!,#REF!</definedName>
    <definedName name="текст10">#REF!,#REF!</definedName>
    <definedName name="текст11" localSheetId="15">#REF!,#REF!</definedName>
    <definedName name="текст11">#REF!,#REF!</definedName>
    <definedName name="текст12" localSheetId="15">#REF!,#REF!</definedName>
    <definedName name="текст12">#REF!,#REF!</definedName>
    <definedName name="текст2" localSheetId="15">[5]Кабель!$A$137:$A$419,#REF!</definedName>
    <definedName name="текст2">[5]Кабель!$A$137:$A$419,#REF!</definedName>
    <definedName name="текст3" localSheetId="15">#REF!,#REF!</definedName>
    <definedName name="текст3">#REF!,#REF!</definedName>
    <definedName name="текст4" localSheetId="15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15">[7]Электрика!$A$32:$B$129,[7]Электрика!#REF!</definedName>
    <definedName name="текст6">[7]Электрика!$A$32:$B$129,[7]Электрика!#REF!</definedName>
    <definedName name="текст7" localSheetId="15">#REF!,#REF!</definedName>
    <definedName name="текст7">#REF!,#REF!</definedName>
    <definedName name="текст8" localSheetId="15">#REF!,#REF!</definedName>
    <definedName name="текст8">#REF!,#REF!</definedName>
    <definedName name="текст9" localSheetId="15">#REF!,#REF!</definedName>
    <definedName name="текст9">#REF!,#REF!</definedName>
    <definedName name="Титул00" localSheetId="15">#REF!</definedName>
    <definedName name="Титул00">#REF!</definedName>
    <definedName name="Титул01" localSheetId="15">#REF!,#REF!</definedName>
    <definedName name="Титул01">#REF!,#REF!</definedName>
    <definedName name="Титул02" localSheetId="15">#REF!,#REF!</definedName>
    <definedName name="Титул02">#REF!,#REF!</definedName>
    <definedName name="Титул03" localSheetId="15">#REF!,#REF!</definedName>
    <definedName name="Титул03">#REF!,#REF!</definedName>
    <definedName name="Титул04" localSheetId="15">#REF!,#REF!</definedName>
    <definedName name="Титул04">#REF!,#REF!</definedName>
    <definedName name="Титул05" localSheetId="15">#REF!,#REF!</definedName>
    <definedName name="Титул05">#REF!,#REF!</definedName>
    <definedName name="Титул06" localSheetId="15">#REF!</definedName>
    <definedName name="Титул06">#REF!</definedName>
    <definedName name="тула1" localSheetId="15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15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X37" i="8" l="1"/>
  <c r="N1164" i="11"/>
  <c r="N1165" i="11" s="1"/>
  <c r="N288" i="14"/>
  <c r="N103" i="6"/>
  <c r="N104" i="6" s="1"/>
  <c r="N848" i="2"/>
  <c r="N847" i="2"/>
  <c r="N222" i="15"/>
  <c r="L17" i="19"/>
  <c r="M17" i="19" s="1"/>
  <c r="L16" i="19"/>
  <c r="L14" i="19"/>
  <c r="M14" i="19" s="1"/>
  <c r="L12" i="19"/>
  <c r="L10" i="19"/>
  <c r="M10" i="19" s="1"/>
  <c r="L9" i="19"/>
  <c r="M9" i="19" s="1"/>
  <c r="L8" i="19"/>
  <c r="M8" i="19" s="1"/>
  <c r="N263" i="7"/>
  <c r="N262" i="7"/>
  <c r="N319" i="5"/>
  <c r="N320" i="5" s="1"/>
  <c r="N1006" i="4"/>
  <c r="N1007" i="4" s="1"/>
  <c r="N271" i="3"/>
  <c r="N272" i="3" s="1"/>
  <c r="N289" i="14"/>
  <c r="N286" i="13"/>
  <c r="N287" i="13" s="1"/>
  <c r="N353" i="12"/>
  <c r="N352" i="12"/>
  <c r="N281" i="10"/>
  <c r="N282" i="10" s="1"/>
  <c r="L5" i="19"/>
  <c r="N588" i="9"/>
  <c r="N589" i="9" s="1"/>
  <c r="M5" i="19"/>
  <c r="M12" i="19"/>
  <c r="M16" i="19"/>
  <c r="M18" i="19"/>
  <c r="M4" i="19"/>
  <c r="L4" i="19"/>
  <c r="H47" i="19"/>
  <c r="J45" i="19"/>
  <c r="J47" i="19" s="1"/>
  <c r="N265" i="7" l="1"/>
  <c r="N264" i="7"/>
  <c r="N105" i="6"/>
  <c r="N106" i="6" s="1"/>
  <c r="L7" i="19" s="1"/>
  <c r="M7" i="19" s="1"/>
  <c r="N321" i="5"/>
  <c r="N322" i="5" s="1"/>
  <c r="N1008" i="4"/>
  <c r="N1009" i="4" s="1"/>
  <c r="N273" i="3"/>
  <c r="N274" i="3" s="1"/>
  <c r="N290" i="14"/>
  <c r="N291" i="14" s="1"/>
  <c r="L15" i="19" s="1"/>
  <c r="M15" i="19" s="1"/>
  <c r="N288" i="13"/>
  <c r="N289" i="13" s="1"/>
  <c r="N354" i="12"/>
  <c r="N355" i="12" s="1"/>
  <c r="N1166" i="11"/>
  <c r="N1167" i="11" s="1"/>
  <c r="L13" i="19" s="1"/>
  <c r="M13" i="19" s="1"/>
  <c r="N849" i="2"/>
  <c r="N850" i="2" s="1"/>
  <c r="L6" i="19" s="1"/>
  <c r="N283" i="10"/>
  <c r="N284" i="10" s="1"/>
  <c r="N590" i="9"/>
  <c r="N591" i="9" s="1"/>
  <c r="M6" i="19" l="1"/>
  <c r="L19" i="19"/>
  <c r="M19" i="19" s="1"/>
  <c r="H17" i="19" l="1"/>
  <c r="H16" i="19"/>
  <c r="J16" i="19" s="1"/>
  <c r="H15" i="19"/>
  <c r="H14" i="19"/>
  <c r="H13" i="19"/>
  <c r="H12" i="19"/>
  <c r="H11" i="19"/>
  <c r="H10" i="19"/>
  <c r="H9" i="19"/>
  <c r="H8" i="19"/>
  <c r="H7" i="19"/>
  <c r="H6" i="19"/>
  <c r="H5" i="19"/>
  <c r="H4" i="19"/>
  <c r="H33" i="19"/>
  <c r="G33" i="19"/>
  <c r="H32" i="19"/>
  <c r="G32" i="19"/>
  <c r="F24" i="19"/>
  <c r="G22" i="19"/>
  <c r="J22" i="19" s="1"/>
  <c r="G21" i="19"/>
  <c r="J21" i="19" s="1"/>
  <c r="G19" i="19"/>
  <c r="G31" i="19" s="1"/>
  <c r="F19" i="19"/>
  <c r="E19" i="19"/>
  <c r="E24" i="19" s="1"/>
  <c r="D19" i="19"/>
  <c r="D24" i="19" s="1"/>
  <c r="J17" i="19"/>
  <c r="J15" i="19"/>
  <c r="J14" i="19"/>
  <c r="J13" i="19"/>
  <c r="J12" i="19"/>
  <c r="J11" i="19"/>
  <c r="J10" i="19"/>
  <c r="J9" i="19"/>
  <c r="J8" i="19"/>
  <c r="J7" i="19"/>
  <c r="J6" i="19"/>
  <c r="J5" i="19"/>
  <c r="J4" i="19"/>
  <c r="H19" i="19" l="1"/>
  <c r="H24" i="19" s="1"/>
  <c r="H31" i="19" s="1"/>
  <c r="H34" i="19" s="1"/>
  <c r="I34" i="19" s="1"/>
  <c r="J34" i="19" s="1"/>
  <c r="J19" i="19"/>
  <c r="J24" i="19" s="1"/>
  <c r="J27" i="19" s="1"/>
  <c r="G24" i="19"/>
  <c r="G34" i="19"/>
  <c r="J35" i="19" l="1"/>
  <c r="J36" i="19" s="1"/>
  <c r="N439" i="8" l="1"/>
  <c r="I11" i="18"/>
  <c r="H66" i="18" l="1"/>
  <c r="E66" i="18"/>
  <c r="E68" i="18" s="1"/>
  <c r="E69" i="18" s="1"/>
  <c r="E70" i="18" s="1"/>
  <c r="D66" i="18"/>
  <c r="D68" i="18" s="1"/>
  <c r="D69" i="18" s="1"/>
  <c r="D70" i="18" s="1"/>
  <c r="I46" i="18"/>
  <c r="I45" i="18"/>
  <c r="I42" i="18"/>
  <c r="I41" i="18"/>
  <c r="I40" i="18"/>
  <c r="I38" i="18"/>
  <c r="I35" i="18"/>
  <c r="I34" i="18"/>
  <c r="I33" i="18"/>
  <c r="I32" i="18"/>
  <c r="I29" i="18"/>
  <c r="I28" i="18"/>
  <c r="K66" i="18" l="1"/>
  <c r="H68" i="18"/>
  <c r="H69" i="18" s="1"/>
  <c r="H70" i="18" s="1"/>
  <c r="N257" i="7" l="1"/>
  <c r="N98" i="6"/>
  <c r="N314" i="5"/>
  <c r="N1001" i="4"/>
  <c r="N266" i="3"/>
  <c r="N217" i="15"/>
  <c r="N283" i="14"/>
  <c r="N281" i="13"/>
  <c r="N347" i="12"/>
  <c r="N1159" i="11"/>
  <c r="N276" i="10"/>
  <c r="N583" i="9"/>
  <c r="N584" i="9" s="1"/>
  <c r="N585" i="9" s="1"/>
  <c r="N434" i="8"/>
  <c r="N435" i="8" s="1"/>
  <c r="N436" i="8" s="1"/>
  <c r="N841" i="2"/>
  <c r="N842" i="2" s="1"/>
  <c r="N840" i="2"/>
  <c r="N839" i="2"/>
  <c r="J69" i="1" l="1"/>
  <c r="K69" i="1" s="1"/>
  <c r="N258" i="7"/>
  <c r="N259" i="7" s="1"/>
  <c r="N99" i="6"/>
  <c r="N100" i="6" s="1"/>
  <c r="N315" i="5"/>
  <c r="N316" i="5" s="1"/>
  <c r="N1002" i="4"/>
  <c r="N1003" i="4" s="1"/>
  <c r="N267" i="3"/>
  <c r="N268" i="3" s="1"/>
  <c r="N218" i="15"/>
  <c r="N219" i="15" s="1"/>
  <c r="N284" i="14"/>
  <c r="N285" i="14" s="1"/>
  <c r="N282" i="13"/>
  <c r="N283" i="13" s="1"/>
  <c r="N348" i="12"/>
  <c r="N349" i="12" s="1"/>
  <c r="N1160" i="11"/>
  <c r="N1161" i="11" s="1"/>
  <c r="N843" i="2"/>
  <c r="N844" i="2" s="1"/>
  <c r="N277" i="10"/>
  <c r="N278" i="10" s="1"/>
  <c r="N586" i="9"/>
  <c r="N587" i="9" s="1"/>
  <c r="I28" i="1" s="1"/>
  <c r="N437" i="8"/>
  <c r="N438" i="8" s="1"/>
  <c r="I27" i="1" l="1"/>
  <c r="N440" i="8"/>
  <c r="N441" i="8" s="1"/>
  <c r="N442" i="8" s="1"/>
  <c r="I27" i="18"/>
  <c r="N260" i="7"/>
  <c r="N261" i="7" s="1"/>
  <c r="I46" i="1" s="1"/>
  <c r="N101" i="6"/>
  <c r="N102" i="6" s="1"/>
  <c r="I45" i="1" s="1"/>
  <c r="N317" i="5"/>
  <c r="N318" i="5" s="1"/>
  <c r="I42" i="1" s="1"/>
  <c r="N1004" i="4"/>
  <c r="N1005" i="4" s="1"/>
  <c r="I41" i="1" s="1"/>
  <c r="N269" i="3"/>
  <c r="N270" i="3" s="1"/>
  <c r="I40" i="1" s="1"/>
  <c r="N220" i="15"/>
  <c r="N221" i="15" s="1"/>
  <c r="N286" i="14"/>
  <c r="N287" i="14" s="1"/>
  <c r="I38" i="1" s="1"/>
  <c r="N284" i="13"/>
  <c r="N285" i="13" s="1"/>
  <c r="I35" i="1" s="1"/>
  <c r="N350" i="12"/>
  <c r="N351" i="12" s="1"/>
  <c r="I34" i="1" s="1"/>
  <c r="N1162" i="11"/>
  <c r="N1163" i="11" s="1"/>
  <c r="I33" i="1" s="1"/>
  <c r="N845" i="2"/>
  <c r="N846" i="2" s="1"/>
  <c r="I32" i="1" s="1"/>
  <c r="N279" i="10"/>
  <c r="N280" i="10" s="1"/>
  <c r="I29" i="1" s="1"/>
  <c r="N223" i="15" l="1"/>
  <c r="N224" i="15" s="1"/>
  <c r="N225" i="15" s="1"/>
  <c r="L11" i="19" s="1"/>
  <c r="M11" i="19" s="1"/>
  <c r="I39" i="18"/>
  <c r="I39" i="1"/>
  <c r="I60" i="1" s="1"/>
  <c r="I62" i="1" s="1"/>
  <c r="I67" i="1" s="1"/>
  <c r="I68" i="1" s="1"/>
  <c r="I69" i="1" s="1"/>
</calcChain>
</file>

<file path=xl/sharedStrings.xml><?xml version="1.0" encoding="utf-8"?>
<sst xmlns="http://schemas.openxmlformats.org/spreadsheetml/2006/main" count="17988" uniqueCount="1773">
  <si>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</si>
  <si>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</si>
  <si>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</si>
  <si>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</si>
  <si>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Сводный сметный расчет сметной стоимостью 363 125,76 тыс. руб.</t>
  </si>
  <si>
    <t>(ссылка на документ об утверждении)</t>
  </si>
  <si>
    <t/>
  </si>
  <si>
    <t>(наименование стройки)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</si>
  <si>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</si>
  <si>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</si>
  <si>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</si>
  <si>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</si>
  <si>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</si>
  <si>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</si>
  <si>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</si>
  <si>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</si>
  <si>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</si>
  <si>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</si>
  <si>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01-01-02</t>
  </si>
  <si>
    <t>Выполнение работ по ликвидации объекта капитального строительства</t>
  </si>
  <si>
    <t>01-01-01</t>
  </si>
  <si>
    <t>Выполнение работ по ликвидации объектов по трассе ж.д. путей, подготовке трассы ж.д. путей.</t>
  </si>
  <si>
    <t>01-01-03</t>
  </si>
  <si>
    <t>Демонтаж сетей и систем  инженерного обоспечения.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</si>
  <si>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</si>
  <si>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</si>
  <si>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</si>
  <si>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Верхнее строение пути</t>
  </si>
  <si>
    <t>02-02-01</t>
  </si>
  <si>
    <t>Восстановительные работы цеха №121/18. АС 3.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</si>
  <si>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</si>
  <si>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</si>
  <si>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</si>
  <si>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</si>
  <si>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</si>
  <si>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6. Наружные сети и сооружения водоснабжения, водоотведения, теплоснабжения и газоснабжения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</si>
  <si>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</si>
  <si>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</si>
  <si>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</si>
  <si>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</si>
  <si>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</si>
  <si>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</si>
  <si>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06-03-01</t>
  </si>
  <si>
    <t>Теплоснабжение. Переустройство трубопровода</t>
  </si>
  <si>
    <t>06-03-02</t>
  </si>
  <si>
    <t>Архитектурно-строительные решения. Эстакада для ТС1. АС 4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</si>
  <si>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</si>
  <si>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</si>
  <si>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</si>
  <si>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Генеральный план. Трансбордер. ГП1</t>
  </si>
  <si>
    <t>07-01-02</t>
  </si>
  <si>
    <t>Генеральный план 131-23 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</si>
  <si>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</si>
  <si>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</si>
  <si>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</si>
  <si>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</si>
  <si>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</si>
  <si>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Г1:Г7.С*8,2%</t>
  </si>
  <si>
    <t>Г1:Г7.М*8,2%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</si>
  <si>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</si>
  <si>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</si>
  <si>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</si>
  <si>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</si>
  <si>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</si>
  <si>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2,4%Г1.С:Г8.С</t>
  </si>
  <si>
    <t>2,4%Г1.М:Г8.М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</si>
  <si>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</si>
  <si>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</si>
  <si>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</si>
  <si>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</si>
  <si>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Дополнительные работы и затраты</t>
  </si>
  <si>
    <t>Договорной коэффициент-1,0514</t>
  </si>
  <si>
    <t>Г1:Г12.С*0,05136088</t>
  </si>
  <si>
    <t>Г1:Г12.М*1,0514</t>
  </si>
  <si>
    <t>Итого "Дополнительные работы и затраты"</t>
  </si>
  <si>
    <t>Итого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</si>
  <si>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</si>
  <si>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</si>
  <si>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</si>
  <si>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</si>
  <si>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</si>
  <si>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>[должность, подпись (инициалы, фамилия)]</t>
  </si>
  <si>
    <t xml:space="preserve"> АО «МЕТРОВАГОНМАШ»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</si>
  <si>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</si>
  <si>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Составлен(а) в базисном (текущем) уровне цен II квартал 2023 года (01.01.2000)</t>
  </si>
  <si>
    <t>СВОДНЫЙ СМЕТНЫЙ РАСЧЕТ СТОИМОСТИ СТРОИТЕЛЬСТВА № 131-23-01/1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</si>
  <si>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</si>
  <si>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</si>
  <si>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</si>
  <si>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</si>
  <si>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</si>
  <si>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</si>
  <si>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</si>
  <si>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</si>
  <si>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</si>
  <si>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</si>
  <si>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</si>
  <si>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</si>
  <si>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</si>
  <si>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объекта капитального строительства)</t>
  </si>
  <si>
    <t>ЛОКАЛЬНЫЙ СМЕТНЫЙ РАСЧЕТ (СМЕТА) № 02-01-01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</si>
  <si>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</si>
  <si>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</si>
  <si>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</si>
  <si>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</si>
  <si>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</si>
  <si>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</si>
  <si>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</si>
  <si>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</si>
  <si>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(15963,98)</t>
  </si>
  <si>
    <t>тыс.руб.</t>
  </si>
  <si>
    <t>в том числе:</t>
  </si>
  <si>
    <t>строительных работ</t>
  </si>
  <si>
    <t>Средства на оплату труда рабочих</t>
  </si>
  <si>
    <t>(64,77)</t>
  </si>
  <si>
    <t>(0)</t>
  </si>
  <si>
    <t>Нормативные затраты труда рабочих</t>
  </si>
  <si>
    <t>чел.час.</t>
  </si>
  <si>
    <t>Нормативные затраты труда машинистов</t>
  </si>
  <si>
    <t xml:space="preserve">  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</si>
  <si>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</si>
  <si>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</si>
  <si>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</si>
  <si>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</si>
  <si>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</si>
  <si>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</si>
  <si>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</si>
  <si>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</si>
  <si>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</si>
  <si>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Раздел 1. Сооружение земляного полотна</t>
  </si>
  <si>
    <t>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</si>
  <si>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</si>
  <si>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</si>
  <si>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</si>
  <si>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</si>
  <si>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</si>
  <si>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</si>
  <si>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</si>
  <si>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</si>
  <si>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</si>
  <si>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</si>
  <si>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</si>
  <si>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</si>
  <si>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</si>
  <si>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</si>
  <si>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</si>
  <si>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</si>
  <si>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</si>
  <si>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</si>
  <si>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</si>
  <si>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</si>
  <si>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</si>
  <si>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</si>
  <si>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</si>
  <si>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</si>
  <si>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</si>
  <si>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</si>
  <si>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</si>
  <si>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</si>
  <si>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</si>
  <si>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</si>
  <si>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</si>
  <si>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</si>
  <si>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</si>
  <si>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</si>
  <si>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</si>
  <si>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</si>
  <si>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</si>
  <si>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</si>
  <si>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</si>
  <si>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</si>
  <si>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</si>
  <si>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5</t>
  </si>
  <si>
    <t>Перевозка и утилизация отходов 4-5 класса опасности</t>
  </si>
  <si>
    <t>м3</t>
  </si>
  <si>
    <t>Цена=1590/1,2/8,16</t>
  </si>
  <si>
    <t>6</t>
  </si>
  <si>
    <t>ФЕР01-01-036-02</t>
  </si>
  <si>
    <t>Планировка площадей бульдозерами мощностью: 79 кВт (108 л.с.)</t>
  </si>
  <si>
    <t>1000 м2</t>
  </si>
  <si>
    <t>7</t>
  </si>
  <si>
    <t>ФЕР01-01-111-01</t>
  </si>
  <si>
    <t>Планировка вручную: дна и откосов выемок каналов, группа грунтов 1</t>
  </si>
  <si>
    <t>8</t>
  </si>
  <si>
    <t>ФЕР01-01-109-01</t>
  </si>
  <si>
    <t>Планировка откосов выемок и насыпей экскаваторами, группа грунтов: 1-2</t>
  </si>
  <si>
    <t>9</t>
  </si>
  <si>
    <t>10</t>
  </si>
  <si>
    <t>ФЕР27-04-001-01</t>
  </si>
  <si>
    <t>Устройство подстилающих и выравнивающих слоев оснований: из песка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</si>
  <si>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</si>
  <si>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</si>
  <si>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</si>
  <si>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</si>
  <si>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11</t>
  </si>
  <si>
    <t>Песок карьерный</t>
  </si>
  <si>
    <t>Цена=979/1,2/8,16</t>
  </si>
  <si>
    <t xml:space="preserve"> МАТ=1,012 к расх.</t>
  </si>
  <si>
    <t>12</t>
  </si>
  <si>
    <t>ФЕР27-04-001-04</t>
  </si>
  <si>
    <t>Устройство подстилающих и выравнивающих слоев оснований: из щебня</t>
  </si>
  <si>
    <t>13</t>
  </si>
  <si>
    <t>Щебень фр.25-60 (балластного 2 кат.) ГОСТ 7392 для ЖД пути</t>
  </si>
  <si>
    <t>Цена=4829/1,2/8,16</t>
  </si>
  <si>
    <t>Итоги по разделу 1 Сооружение земляного полотна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</si>
  <si>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</si>
  <si>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</si>
  <si>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</si>
  <si>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</si>
  <si>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</si>
  <si>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</si>
  <si>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</si>
  <si>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</si>
  <si>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</si>
  <si>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</si>
  <si>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</si>
  <si>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</si>
  <si>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</si>
  <si>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</si>
  <si>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</si>
  <si>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</si>
  <si>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</si>
  <si>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</si>
  <si>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</si>
  <si>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Сооружение земляного полотна</t>
  </si>
  <si>
    <t>Раздел 2. Демонтажные работы</t>
  </si>
  <si>
    <t>14</t>
  </si>
  <si>
    <t>ФЕР28-01-100-01</t>
  </si>
  <si>
    <t>Разборка упорной призмы и конструкции упора</t>
  </si>
  <si>
    <t>шт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</si>
  <si>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</si>
  <si>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</si>
  <si>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</si>
  <si>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</si>
  <si>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15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</si>
  <si>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</si>
  <si>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</si>
  <si>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</si>
  <si>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16</t>
  </si>
  <si>
    <t>ФЕР28-01-006-02</t>
  </si>
  <si>
    <t>Разборка пути звеньями рельсошпальной решетки, шпалы: железобетонные</t>
  </si>
  <si>
    <t>км пути</t>
  </si>
  <si>
    <t>17</t>
  </si>
  <si>
    <t>ФЕР28-01-007-01</t>
  </si>
  <si>
    <t>Разборка пути поэлементно на деревянных шпалах тип рельсов: Р65, на 1 км число шпал 2000 и 1840</t>
  </si>
  <si>
    <t>18</t>
  </si>
  <si>
    <t>ФССЦпг-01-01-01-026</t>
  </si>
  <si>
    <t>Погрузка при автомобильных перевозках переводов стрелочных и пересечений, рельс</t>
  </si>
  <si>
    <t>19</t>
  </si>
  <si>
    <t>ФССЦпг-01-01-01-015</t>
  </si>
  <si>
    <t>Погрузка при автомобильных перевозках металлических конструкций массой до 1 т / крепления</t>
  </si>
  <si>
    <t>20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</si>
  <si>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</si>
  <si>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</si>
  <si>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21</t>
  </si>
  <si>
    <t>ФССЦпг-01-01-02-015</t>
  </si>
  <si>
    <t>Разгрузка при автомобильных перевозках металлических конструкций массой до 1 т/крепления</t>
  </si>
  <si>
    <t>22</t>
  </si>
  <si>
    <t>ФССЦпг-01-01-02-026</t>
  </si>
  <si>
    <t>Разгрузка при автомобильных перевозках переводов стрелочных и пересечений, рельс</t>
  </si>
  <si>
    <t>24</t>
  </si>
  <si>
    <t>ФССЦпг-01-01-01-008</t>
  </si>
  <si>
    <t>Погрузка при автомобильных перевозках леса пиленого, погонажа плотничного, шпал</t>
  </si>
  <si>
    <t>Итоги по разделу 2 Демонтажные работы :</t>
  </si>
  <si>
    <t xml:space="preserve">               Перевозка</t>
  </si>
  <si>
    <t xml:space="preserve">          Перевозка</t>
  </si>
  <si>
    <t xml:space="preserve">  Итого по разделу 2 Демонтажные работы</t>
  </si>
  <si>
    <t>Раздел 3. Устройство верхнего строения пути</t>
  </si>
  <si>
    <t>28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</si>
  <si>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</si>
  <si>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</si>
  <si>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29</t>
  </si>
  <si>
    <t>ФССЦ-25.1.05.05-0043</t>
  </si>
  <si>
    <t>Рельсы железнодорожные Р-65 категория Т1</t>
  </si>
  <si>
    <t>м</t>
  </si>
  <si>
    <t>30</t>
  </si>
  <si>
    <t>ТН №1 от 01.10.2023 ООО "ШЕЛЛРОКК"</t>
  </si>
  <si>
    <t>Рельсы Р-65 НТ260, L-12,5 м (156 шт.)</t>
  </si>
  <si>
    <t>т</t>
  </si>
  <si>
    <t>Цена=164100/1,2/8,16</t>
  </si>
  <si>
    <t>ЗГСР МАТ=1,012 к расх.</t>
  </si>
  <si>
    <t>31</t>
  </si>
  <si>
    <t>ФССЦ-25.1.01.05-0011</t>
  </si>
  <si>
    <t>Шпалы деревянные пропитанные, тип I</t>
  </si>
  <si>
    <t>32</t>
  </si>
  <si>
    <t>Шпала деревян. пропит. II тип, пр-во РБ (с доставкой ж/д транспортом до ст.Мытищи код 234808)</t>
  </si>
  <si>
    <t>Цена=2400/1,2/8,16</t>
  </si>
  <si>
    <t>33</t>
  </si>
  <si>
    <t>ФССЦ-25.1.05.01-0002</t>
  </si>
  <si>
    <t>Накладка рельсовая двухголовая 2Р65</t>
  </si>
  <si>
    <t>34</t>
  </si>
  <si>
    <t>Накладка 1Р-65 (194 шт.)</t>
  </si>
  <si>
    <t>Цена=275000/1,2/8,16</t>
  </si>
  <si>
    <t>35</t>
  </si>
  <si>
    <t>ФССЦ-25.1.05.02-0008</t>
  </si>
  <si>
    <t>Подкладка раздельного скрепления железнодорожного пути КД-65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</si>
  <si>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</si>
  <si>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</si>
  <si>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</si>
  <si>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37</t>
  </si>
  <si>
    <t>ФССЦ-25.1.04.07-0003</t>
  </si>
  <si>
    <t>Шурупы путевые, размер 24х170 мм</t>
  </si>
  <si>
    <t>38</t>
  </si>
  <si>
    <t>ФССЦ-25.1.06.19-0070</t>
  </si>
  <si>
    <t>Прокладки под подкладку КД65, ЦП361 из смеси РП 101-710</t>
  </si>
  <si>
    <t>39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</si>
  <si>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</si>
  <si>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</si>
  <si>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40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</si>
  <si>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</si>
  <si>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41</t>
  </si>
  <si>
    <t>42</t>
  </si>
  <si>
    <t>АО "НТПК", КП от 30.07.2023г. (п.2)</t>
  </si>
  <si>
    <t>Накладка 1Р-65 (48 к-т.) из них 8 к-т (16 шт) ранее разобраные</t>
  </si>
  <si>
    <t>43</t>
  </si>
  <si>
    <t>44</t>
  </si>
  <si>
    <t>45</t>
  </si>
  <si>
    <t>АО "НТПК", КП от 30.07.2023г. (п.3)</t>
  </si>
  <si>
    <t>46</t>
  </si>
  <si>
    <t>47</t>
  </si>
  <si>
    <t>48</t>
  </si>
  <si>
    <t>49</t>
  </si>
  <si>
    <t>50</t>
  </si>
  <si>
    <t>АО "НТПК", КП от 30.07.2023г. (п.8)</t>
  </si>
  <si>
    <t>51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</si>
  <si>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</si>
  <si>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</si>
  <si>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52</t>
  </si>
  <si>
    <t>53</t>
  </si>
  <si>
    <t>АО "НТПК", КП от 30.07.2023г. (п.1)</t>
  </si>
  <si>
    <t>Рельсы Р-65 НТ260, L-12,5 м (110 шт.)</t>
  </si>
  <si>
    <t>54</t>
  </si>
  <si>
    <t>ФССЦ-25.1.02.01-0035</t>
  </si>
  <si>
    <t>Шпалы железобетонные Ш1, объем бетона 0,106 м3, расход стали 7,25 кг</t>
  </si>
  <si>
    <t>55</t>
  </si>
  <si>
    <t>АО "НТПК", КП от 30.07.2023г. (п.4)</t>
  </si>
  <si>
    <t>Шпала железобетонная Ш3-Д для ЖБР (с доставкой ж/д транспортом до ст.Мытищи код 234808)</t>
  </si>
  <si>
    <t>Цена=4548/1,2/8,16</t>
  </si>
  <si>
    <t>56</t>
  </si>
  <si>
    <t>57</t>
  </si>
  <si>
    <t>Накладка 1Р-65 (110 к-т.)</t>
  </si>
  <si>
    <t>58</t>
  </si>
  <si>
    <t>ФССЦ-25.1.04.04-0003</t>
  </si>
  <si>
    <t>Болты для рельсовых стыков железнодорожного пути с гайками, М27х160-180 мм</t>
  </si>
  <si>
    <t>59</t>
  </si>
  <si>
    <t>60</t>
  </si>
  <si>
    <t>ФССЦ-25.1.04.01-0001</t>
  </si>
  <si>
    <t>Болты закладные для рельсовых скреплений железнодорожного пути с гайками, М22х175 мм</t>
  </si>
  <si>
    <t>61</t>
  </si>
  <si>
    <t>ФССЦ-25.1.05.02-0006</t>
  </si>
  <si>
    <t>Подкладка раздельного скрепления железнодорожного пути КБ-65</t>
  </si>
  <si>
    <t>62</t>
  </si>
  <si>
    <t>ФССЦ-25.1.06.19-0051</t>
  </si>
  <si>
    <t>Прокладки повышенной упругости под подкладку КБ, КБ10 ЦП 328 из смеси РП 101-710</t>
  </si>
  <si>
    <t>63</t>
  </si>
  <si>
    <t>ФССЦ-25.1.06.19-0085</t>
  </si>
  <si>
    <t>Прокладки ПБР65х8 ЦП143 (ПБР 65х7 ЦП318) из смеси РП 101-710</t>
  </si>
  <si>
    <t>64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</si>
  <si>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</si>
  <si>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</si>
  <si>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</si>
  <si>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85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</si>
  <si>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</si>
  <si>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</si>
  <si>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86</t>
  </si>
  <si>
    <t>ООО "Желдоркомплект", КП № 299/1 от 12.09.2023 г.</t>
  </si>
  <si>
    <t>Глухое пересечение (угол 45º) тип Р65, проект 534.06-2007.00.000-01</t>
  </si>
  <si>
    <t>Цена=2000000/1,2/8,16</t>
  </si>
  <si>
    <t>87</t>
  </si>
  <si>
    <t>88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</si>
  <si>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</si>
  <si>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</si>
  <si>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89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</si>
  <si>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</si>
  <si>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</si>
  <si>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90</t>
  </si>
  <si>
    <t>ТН №2 от 01.10.2023 ООО "ШЕЛЛРОКК"</t>
  </si>
  <si>
    <t>Стрелочный перевод тип Р65 марка 1/9 правый пр. 2769.00.000</t>
  </si>
  <si>
    <t>Цена=3942000,00/1,2/8,16</t>
  </si>
  <si>
    <t>91</t>
  </si>
  <si>
    <t>Стрелочный перевод тип Р65 марка 1/9 левый, пр.2769.00.000-01,</t>
  </si>
  <si>
    <t>92</t>
  </si>
  <si>
    <t>Брус ж.б. пр. 2769</t>
  </si>
  <si>
    <t>Цена=635000/1,2/8,16</t>
  </si>
  <si>
    <t>93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</si>
  <si>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</si>
  <si>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</si>
  <si>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94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</si>
  <si>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</si>
  <si>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</si>
  <si>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95</t>
  </si>
  <si>
    <t>96</t>
  </si>
  <si>
    <t>Стрелочный перевод тип Р65 марка 1/9 левый, пр.2769.00.000-01</t>
  </si>
  <si>
    <t>97</t>
  </si>
  <si>
    <t>Брус деревянный А4 тип II, пропитка 3-5мм, сечение 160х230</t>
  </si>
  <si>
    <t>Цена=391800/1,2/8,16</t>
  </si>
  <si>
    <t>98</t>
  </si>
  <si>
    <t>ФЕР28-01-017-07</t>
  </si>
  <si>
    <t>Сборка стрелочного перевода блоками при типе рельсов Р65 на деревянных брусьях, марка перевода: 1/6</t>
  </si>
  <si>
    <t>99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</si>
  <si>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</si>
  <si>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</si>
  <si>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100</t>
  </si>
  <si>
    <t>Стрелочный перевод тип Р65 марка 1/7, левый пр. ЛПТП665121.103</t>
  </si>
  <si>
    <t>Цена=3327000,00/1,2/8,16</t>
  </si>
  <si>
    <t>101</t>
  </si>
  <si>
    <t>Брус деревянный Б3 тип II, пропитка 3-5мм</t>
  </si>
  <si>
    <t>Цена=348200/1,2/8,16</t>
  </si>
  <si>
    <t>105</t>
  </si>
  <si>
    <t>ФЕР28-01-099-01</t>
  </si>
  <si>
    <t>Устройство упоров тупиковых рельсовых / новый</t>
  </si>
  <si>
    <t>106</t>
  </si>
  <si>
    <t>ФССЦ-11.1.03.01-0085</t>
  </si>
  <si>
    <t>Бруски обрезные, хвойных пород, длина 4-6,5 м, ширина 75-150 мм, толщина 150 мм и более, сорт I</t>
  </si>
  <si>
    <t>107</t>
  </si>
  <si>
    <t>ФССЦ-25.1.01.05-0013</t>
  </si>
  <si>
    <t>Шпалы деревянные пропитанные, тип III</t>
  </si>
  <si>
    <t>108</t>
  </si>
  <si>
    <t>ФССЦ-25.1.03.02-0001</t>
  </si>
  <si>
    <t>Костыли для железных дорог широкой колеи, сечение 16х16 мм, длина 165 мм</t>
  </si>
  <si>
    <t>109</t>
  </si>
  <si>
    <t>ФССЦ-25.1.04.04-0002</t>
  </si>
  <si>
    <t>Болты для рельсовых стыков железнодорожного пути с гайками, М24х150-160 мм</t>
  </si>
  <si>
    <t>110</t>
  </si>
  <si>
    <t>ФССЦ-25.1.05.01-0004</t>
  </si>
  <si>
    <t>Накладки рельсовые двухголовые Р50</t>
  </si>
  <si>
    <t>111</t>
  </si>
  <si>
    <t>ФССЦ-25.1.05.02-0002</t>
  </si>
  <si>
    <t>Подкладка костыльного скрепления железнодорожного пути Д-50</t>
  </si>
  <si>
    <t>112</t>
  </si>
  <si>
    <t>ФССЦ-25.1.05.07-0001</t>
  </si>
  <si>
    <t>Рельсы железнодорожные старогодные</t>
  </si>
  <si>
    <t>113</t>
  </si>
  <si>
    <t>Цена Поставщика ООО “Грунт-маркет”</t>
  </si>
  <si>
    <t>114</t>
  </si>
  <si>
    <t>Тупиковый упор ТУ 5264-001-83875090-2016 (в комплекте:стойка упора,деревянные брусья,крепеж, знак "Путевое заграждение")</t>
  </si>
  <si>
    <t>Цена=173500,00/1,2/8,16</t>
  </si>
  <si>
    <t>131-23-ПЖ.ВР.3</t>
  </si>
  <si>
    <t>116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</si>
  <si>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</si>
  <si>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</si>
  <si>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117</t>
  </si>
  <si>
    <t>118</t>
  </si>
  <si>
    <t>ФЕР28-01-027-04</t>
  </si>
  <si>
    <t>Балластировка пути и стрелочных переводов на железобетонных шпалах, балласт: щебеночный</t>
  </si>
  <si>
    <t>120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</si>
  <si>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</si>
  <si>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</si>
  <si>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121</t>
  </si>
  <si>
    <t>Итоги по разделу 3 Устройство верхнего строения пути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</si>
  <si>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</si>
  <si>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</si>
  <si>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</si>
  <si>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</si>
  <si>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</si>
  <si>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</si>
  <si>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верхнего строения пути</t>
  </si>
  <si>
    <t>Раздел 4. Демонтажные работы</t>
  </si>
  <si>
    <t>Демонтаж м/конструкций</t>
  </si>
  <si>
    <t>123</t>
  </si>
  <si>
    <t>ФЕР09-03-012-12</t>
  </si>
  <si>
    <t>Демонтаж опорных стоек для пролетов: до 24 м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</si>
  <si>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</si>
  <si>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</si>
  <si>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</si>
  <si>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</si>
  <si>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</si>
  <si>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</si>
  <si>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124</t>
  </si>
  <si>
    <t>ФЕР09-03-012-01</t>
  </si>
  <si>
    <t>Демонтаж стропильных и подстропильных ферм на высоте до 25 м пролетом: до 24 м массой до 3,0 т</t>
  </si>
  <si>
    <t>125</t>
  </si>
  <si>
    <t>Погрузка при автомобильных перевозках металлических конструкций массой до 1 т</t>
  </si>
  <si>
    <t>126</t>
  </si>
  <si>
    <t>Разгрузка при автомобильных перевозках металлических конструкций массой до 1 т</t>
  </si>
  <si>
    <t>127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</si>
  <si>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</si>
  <si>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ж/б конструкций</t>
  </si>
  <si>
    <t>128</t>
  </si>
  <si>
    <t>ФЕР46-09-005-01</t>
  </si>
  <si>
    <t>Разборка монолитных железобетонных конструкций гидромолотом на базе экскаватора/применит. фундамента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</si>
  <si>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</si>
  <si>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</si>
  <si>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</si>
  <si>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</si>
  <si>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129</t>
  </si>
  <si>
    <t>Разборка монолитных железобетонных конструкций гидромолотом на базе экскаватора/применит. жб конструкций опоры</t>
  </si>
  <si>
    <t>130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</si>
  <si>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</si>
  <si>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</si>
  <si>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131</t>
  </si>
  <si>
    <t>ФССЦпг-01-01-01-041</t>
  </si>
  <si>
    <t>Погрузка при автомобильных перевозках мусора строительного с погрузкой вручную</t>
  </si>
  <si>
    <t>132</t>
  </si>
  <si>
    <t>Цена поставщика ООО "Террус"</t>
  </si>
  <si>
    <t>Земляные работы</t>
  </si>
  <si>
    <t>133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</si>
  <si>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</si>
  <si>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</si>
  <si>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134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</si>
  <si>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</si>
  <si>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</si>
  <si>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Пр/812-085.2-1</t>
  </si>
  <si>
    <t>НР Земляные работы, выполняемые ручным способом (ремонтно-строительные)</t>
  </si>
  <si>
    <t>Пр/774-085.2</t>
  </si>
  <si>
    <t>СП Земляные работы, выполняемые ручным способом (ремонтно-строительные)</t>
  </si>
  <si>
    <t>135</t>
  </si>
  <si>
    <t>136</t>
  </si>
  <si>
    <t>137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</si>
  <si>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</si>
  <si>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</si>
  <si>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138</t>
  </si>
  <si>
    <t>139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</si>
  <si>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</si>
  <si>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</si>
  <si>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140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</si>
  <si>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</si>
  <si>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</si>
  <si>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141</t>
  </si>
  <si>
    <t>ФЕР01-02-001-08</t>
  </si>
  <si>
    <t>На каждый последующий проход по одному следу добавлять: к расценке 01-02-001-02</t>
  </si>
  <si>
    <t>Итоги по разделу 4 Демонтажные работы :</t>
  </si>
  <si>
    <t xml:space="preserve">  Итого по разделу 4 Демонтажные работы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</si>
  <si>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</si>
  <si>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</si>
  <si>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</si>
  <si>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</si>
  <si>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</si>
  <si>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</si>
  <si>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</si>
  <si>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</si>
  <si>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</si>
  <si>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ГРАНД-Смета, версия 2023.2</t>
  </si>
  <si>
    <t>Проект ООО "КиКГЕОСТРОЙ" 131-23-ПЖ</t>
  </si>
  <si>
    <t>II квартал 2023 года (01.01.2000)</t>
  </si>
  <si>
    <t>ЛОКАЛЬНЫЙ СМЕТНЫЙ РАСЧЕТ (СМЕТА) № 06-02-03</t>
  </si>
  <si>
    <t>(28,64)</t>
  </si>
  <si>
    <t>(1,08)</t>
  </si>
  <si>
    <t>Раздел 1. Устройство ливневых сточных вод от трасбордера  (К2)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</si>
  <si>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</si>
  <si>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</si>
  <si>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Прил.1.12 п.3.36</t>
  </si>
  <si>
    <t>Устройство траншей прямоугольного сечения ОЗП=1,25; ЭМ=1,25 к расх.; ЗПМ=1,25; ТЗ=1,25; ТЗМ=1,25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</si>
  <si>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</si>
  <si>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</si>
  <si>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ФЕР01-02-057-02</t>
  </si>
  <si>
    <t>Доработка грунта вручную в траншеях глубиной до 2 м без креплений с откосами, группа грунтов: 2</t>
  </si>
  <si>
    <t>ФЕР01-02-055-08</t>
  </si>
  <si>
    <t>Разработка грунта вручную с креплениями в траншеях шириной до 2 м, глубиной: до 3 м, группа грунтов 2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</si>
  <si>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</si>
  <si>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</si>
  <si>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ФЕР01-02-061-02</t>
  </si>
  <si>
    <t>Засыпка вручную траншей, пазух котлованов и ям, группа грунтов: 2</t>
  </si>
  <si>
    <t>ЗСР МАТ=1,012 к расх.</t>
  </si>
  <si>
    <t>Устройство основания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</si>
  <si>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</si>
  <si>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</si>
  <si>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</si>
  <si>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</si>
  <si>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</si>
  <si>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</si>
  <si>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Щебень известняковый М600 фр. 20/40</t>
  </si>
  <si>
    <t>Цена=3184,5/1,2/8,16</t>
  </si>
  <si>
    <t>ФЕР23-01-001-01</t>
  </si>
  <si>
    <t>Устройство основания под трубопроводы: песчаного</t>
  </si>
  <si>
    <t>10 м3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</si>
  <si>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</si>
  <si>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</si>
  <si>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</si>
  <si>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</si>
  <si>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</si>
  <si>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</si>
  <si>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</si>
  <si>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100 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</si>
  <si>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</si>
  <si>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</si>
  <si>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</si>
  <si>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ФЕР23-03-001-07</t>
  </si>
  <si>
    <t>Устройство круглых сборных железобетонных канализационных колодцев диаметром: 2 м в сухих грунтах</t>
  </si>
  <si>
    <t>Объем=(0,48*1+0,39*1+0,59*3+0,02*1+3) / 10</t>
  </si>
  <si>
    <t>ФССЦ-05.1.06.09-0010</t>
  </si>
  <si>
    <t>Плиты перекрытия 2ПП20-2, бетон B15, объем 0,48 м3, расход арматуры 84,49 кг</t>
  </si>
  <si>
    <t>ФССЦ-05.1.01.09-0071</t>
  </si>
  <si>
    <t>Кольцо стеновое смотровых колодцев КС20.6, бетон B15 (М200), объем 0,39 м3, расход арматуры 13,04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</si>
  <si>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</si>
  <si>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</si>
  <si>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ФССЦ-05.1.01.09-0042</t>
  </si>
  <si>
    <t>Кольцо опорное КО-6 /бетон B15 (М200), объем 0,02 м3, расход арматуры 1,10 кг</t>
  </si>
  <si>
    <t>23</t>
  </si>
  <si>
    <t>ФССЦ-08.1.02.06-0032</t>
  </si>
  <si>
    <t>Люк чугунный тяжелый (ГОСТ 3634-99) марка Т(C250)-Д-1-60</t>
  </si>
  <si>
    <t>ФССЦ-07.2.05.01-0032</t>
  </si>
  <si>
    <t>Ограждения лестничных проемов, лестничные марши, пожарные лестницы</t>
  </si>
  <si>
    <t>25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</si>
  <si>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</si>
  <si>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</si>
  <si>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26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</si>
  <si>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</si>
  <si>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</si>
  <si>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</si>
  <si>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27</t>
  </si>
  <si>
    <t>ФССЦ-01.2.03.03-0009</t>
  </si>
  <si>
    <t>Мастика битумная «Еша» применит.</t>
  </si>
  <si>
    <t>ФССЦ-01.2.03.05-0010</t>
  </si>
  <si>
    <t>Праймер битумный производства «Техно-Николь»</t>
  </si>
  <si>
    <t>ФЕР06-13-001-03</t>
  </si>
  <si>
    <t>Устройство стен и плоских днищ при толщине: до 150 мм прямоугольных сооружений/ стенка рассекатель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</si>
  <si>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</si>
  <si>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</si>
  <si>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</si>
  <si>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</si>
  <si>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</si>
  <si>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</si>
  <si>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Проект ООО "КиКГЕОСТРОЙ" 131-23-НВК1</t>
  </si>
  <si>
    <t>ЛОКАЛЬНЫЙ СМЕТНЫЙ РАСЧЕТ (СМЕТА) № 06-03-01</t>
  </si>
  <si>
    <t>(198,54)</t>
  </si>
  <si>
    <t>(197,83)</t>
  </si>
  <si>
    <t>(8,65)</t>
  </si>
  <si>
    <t>(0,71)</t>
  </si>
  <si>
    <t>Раздел 1. Земляные работы</t>
  </si>
  <si>
    <t>Под теплотрассу и камеру</t>
  </si>
  <si>
    <t>Объем=256,79 / 1000</t>
  </si>
  <si>
    <t>Объем=83 / 1000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</si>
  <si>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</si>
  <si>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</si>
  <si>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Объем=9,79 / 100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</si>
  <si>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</si>
  <si>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</si>
  <si>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Объем=172,12 / 1000</t>
  </si>
  <si>
    <t>ФЕР01-02-005-01</t>
  </si>
  <si>
    <t>Уплотнение грунта пневматическими трамбовками, группа грунтов: 1-2</t>
  </si>
  <si>
    <t>Под водоприемный колодец и вент.шахту</t>
  </si>
  <si>
    <t>Объем=65 / 1000</t>
  </si>
  <si>
    <t>Объем=8,79 / 1000</t>
  </si>
  <si>
    <t>Объем=3 / 100</t>
  </si>
  <si>
    <t>Объем=86 / 1000</t>
  </si>
  <si>
    <t>ФЕР01-02-061-01</t>
  </si>
  <si>
    <t>Засыпка вручную траншей, пазух котлованов и ям, группа грунтов: 1</t>
  </si>
  <si>
    <t>Итоги по разделу 1 Земляные работы :</t>
  </si>
  <si>
    <t xml:space="preserve">  Итого по разделу 1 Земляные работы</t>
  </si>
  <si>
    <t>Раздел 2. Устройство непроходных каналов</t>
  </si>
  <si>
    <t>Цена Поставщика ООО "Генпоставка"</t>
  </si>
  <si>
    <t>ФЕР13-06-004-01</t>
  </si>
  <si>
    <t>Обеспыливание поверхности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</si>
  <si>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</si>
  <si>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</si>
  <si>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</si>
  <si>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</si>
  <si>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</si>
  <si>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ФЕР07-06-001-01</t>
  </si>
  <si>
    <t>Устройство непроходных каналов: одноячейковых, перекрываемых или опирающихся на плиту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</si>
  <si>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</si>
  <si>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</si>
  <si>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</si>
  <si>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</si>
  <si>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ФССЦ-01.2.01.02-0042</t>
  </si>
  <si>
    <t>Битумы нефтяные строительные кровельные БНК-90/30</t>
  </si>
  <si>
    <t>ФССЦ-01.2.03.03-0124</t>
  </si>
  <si>
    <t>Мастика КТ гидроизоляционная</t>
  </si>
  <si>
    <t>кг</t>
  </si>
  <si>
    <t>Мастика битумная «Еша»</t>
  </si>
  <si>
    <t>ФССЦ-05.1.01.10-0077</t>
  </si>
  <si>
    <t>Лоток Л11-15, бетон B35 (М450), объем 1,44 м3, расход арматуры 242,1 кг / прим. Лоток Л11-15/2</t>
  </si>
  <si>
    <t>0,72/1,44=0,5 ПЗ=0,5 (ОЗП=0,5; ЭМ=0,5 к расх.; ЗПМ=0,5; МАТ=0,5 к расх.; ТЗ=0,5; ТЗМ=0,5)</t>
  </si>
  <si>
    <t>ФССЦ-05.1.06.09-0057</t>
  </si>
  <si>
    <t>Плиты перекрытия П12д-15, бетон B25, объем 0,18 м3, расход арматуры 10,40 кг</t>
  </si>
  <si>
    <t>ФССЦ-04.3.01.09-0014</t>
  </si>
  <si>
    <t>Раствор готовый кладочный, цементный, М100</t>
  </si>
  <si>
    <t>ФЕР07-02-002-01</t>
  </si>
  <si>
    <t>Установка опор из плит и колец диаметром: до 1000 мм</t>
  </si>
  <si>
    <t>ФССЦ-05.1.08.09-0005</t>
  </si>
  <si>
    <t>Опорные подушки ОП 5 (бетон B15, объем 0,05 м3, расход арматуры 5,4 кг)</t>
  </si>
  <si>
    <t>ФЕР46-03-017-01</t>
  </si>
  <si>
    <t>Заделка отверстий, гнезд и борозд: в перекрытиях железобетонных площадью до 0,1 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</si>
  <si>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</si>
  <si>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</si>
  <si>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</si>
  <si>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</si>
  <si>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ФССЦ-04.1.02.05-0009</t>
  </si>
  <si>
    <t>Смеси бетонные тяжелого бетона (БСТ), класс B25 (М350)</t>
  </si>
  <si>
    <t>Итоги по разделу 2 Устройство непроходных каналов :</t>
  </si>
  <si>
    <t xml:space="preserve">  Итого по разделу 2 Устройство непроходных каналов</t>
  </si>
  <si>
    <t>Раздел 3. Прокладка трубопроводов.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</si>
  <si>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</si>
  <si>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</si>
  <si>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км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</si>
  <si>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</si>
  <si>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</si>
  <si>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</si>
  <si>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</si>
  <si>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</si>
  <si>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</si>
  <si>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</si>
  <si>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</si>
  <si>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</si>
  <si>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</si>
  <si>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</si>
  <si>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</si>
  <si>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</si>
  <si>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</si>
  <si>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</si>
  <si>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</si>
  <si>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</si>
  <si>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</si>
  <si>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</si>
  <si>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</si>
  <si>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Объем=1,4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</si>
  <si>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</si>
  <si>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</si>
  <si>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</si>
  <si>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</si>
  <si>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ФССЦ-23.6.01.01-0002</t>
  </si>
  <si>
    <t>Трубы чугунные канализационные, длина 2 м, диаметр условного прохода 100 мм</t>
  </si>
  <si>
    <t>ФЕР24-01-032-04</t>
  </si>
  <si>
    <t>Установка задвижек или клапанов стальных для горячей воды и пара диаметром: 150 мм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</si>
  <si>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</si>
  <si>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</si>
  <si>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</si>
  <si>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66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</si>
  <si>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</si>
  <si>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</si>
  <si>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</si>
  <si>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</si>
  <si>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</si>
  <si>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</si>
  <si>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</si>
  <si>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</si>
  <si>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</si>
  <si>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</si>
  <si>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</si>
  <si>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72</t>
  </si>
  <si>
    <t>ФЕР22-03-001-01</t>
  </si>
  <si>
    <t>Установка фасонных частей чугунных диаметром: 50-100 мм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</si>
  <si>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</si>
  <si>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</si>
  <si>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</si>
  <si>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</si>
  <si>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</si>
  <si>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</si>
  <si>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</si>
  <si>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</si>
  <si>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</si>
  <si>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</si>
  <si>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</si>
  <si>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</si>
  <si>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</si>
  <si>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</si>
  <si>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</si>
  <si>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</si>
  <si>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</si>
  <si>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</si>
  <si>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</si>
  <si>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</si>
  <si>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78</t>
  </si>
  <si>
    <t>ФССЦ-12.2.04.04-1017</t>
  </si>
  <si>
    <t>Маты минераловатные прошивные без обкладок, 125, толщина 80 мм</t>
  </si>
  <si>
    <t>79</t>
  </si>
  <si>
    <t>ФЕР26-01-049-02</t>
  </si>
  <si>
    <t>Покрытие поверхности изоляции трубопроводов: сталью оцинкованной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</si>
  <si>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</si>
  <si>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</si>
  <si>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</si>
  <si>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</si>
  <si>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</si>
  <si>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</si>
  <si>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</si>
  <si>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</si>
  <si>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</si>
  <si>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</si>
  <si>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</si>
  <si>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</si>
  <si>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</si>
  <si>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</si>
  <si>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83</t>
  </si>
  <si>
    <t>ФССЦ-23.1.02.07-0002</t>
  </si>
  <si>
    <t>Крепления для трубопроводов (кронштейны, планки, хомуты)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</si>
  <si>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</si>
  <si>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</si>
  <si>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</si>
  <si>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Итоги по разделу 3 Прокладка трубопроводов. :</t>
  </si>
  <si>
    <t xml:space="preserve">     Монтажные работы</t>
  </si>
  <si>
    <t xml:space="preserve">  Итого по разделу 3 Прокладка трубопроводов.</t>
  </si>
  <si>
    <t>Раздел 4. Воодоприёмный колодец ВК-1</t>
  </si>
  <si>
    <t>ФЕР22-04-001-01</t>
  </si>
  <si>
    <t>Устройство круглых колодцев из сборного железобетона в грунтах: сухих</t>
  </si>
  <si>
    <t>ФССЦ-05.1.01.13-0043</t>
  </si>
  <si>
    <t>Плита железобетонная покрытий, перекрытий и днищ</t>
  </si>
  <si>
    <t>Плита железобетонная покрытий, перекрытий и днищ/Плита перекрытия колодца ПК-15 V=0,27 м3</t>
  </si>
  <si>
    <t>Плита железобетонная покрытий, перекрытий и днищ /Опорная плита ОП-1к,  0,403</t>
  </si>
  <si>
    <t>ФССЦ-05.1.01.09-0052</t>
  </si>
  <si>
    <t>Кольцо стеновое смотровых колодцев КС7.9, бетон B15 (М200), объем 0,15 м3, расход арматуры 4,80 кг</t>
  </si>
  <si>
    <t>ФССЦ-05.1.01.09-0001</t>
  </si>
  <si>
    <t>Кольцо для колодцев сборное железобетонное, диаметр 700 мм, 0,17 м3 / КС7-10</t>
  </si>
  <si>
    <t>ФССЦ-05.1.01.09-0003</t>
  </si>
  <si>
    <t>Кольцо для колодцев сборное железобетонное, диаметр 1500 мм /Колодец ВГ-15</t>
  </si>
  <si>
    <t>ФССЦ-08.1.02.06-0043</t>
  </si>
  <si>
    <t>Люк чугунный тяжелый</t>
  </si>
  <si>
    <t>ФССЦ-07.5.01.02-0042</t>
  </si>
  <si>
    <t>Лестницы шахтные</t>
  </si>
  <si>
    <t>Объем=29,2/1000</t>
  </si>
  <si>
    <t>ФЕР13-03-002-04</t>
  </si>
  <si>
    <t>Огрунтовка металлических поверхностей за один раз: грунтовкой ГФ-021</t>
  </si>
  <si>
    <t>Объем=0,91 / 100</t>
  </si>
  <si>
    <t>ФЕР13-03-004-26</t>
  </si>
  <si>
    <t>Окраска металлических огрунтованных поверхностей: эмалью ПФ-115, за 2 раза</t>
  </si>
  <si>
    <t>За 2 раза ПЗ=2 (ОЗП=2; ЭМ=2 к расх.; ЗПМ=2; МАТ=2 к расх.; ТЗ=2; ТЗМ=2)</t>
  </si>
  <si>
    <t>Прил.13.2 п.3.13</t>
  </si>
  <si>
    <t>Окраска и огрунтовка решетчатых поверхностей ОЗП=1,1; ЭМ=1,1 к расх.; ЗПМ=1,1; МАТ=1,1 к расх.; ТЗ=1,1; ТЗМ=1,1</t>
  </si>
  <si>
    <t>103</t>
  </si>
  <si>
    <t>104</t>
  </si>
  <si>
    <t>Объем=0,3*41,6/1000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</si>
  <si>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</si>
  <si>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</si>
  <si>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</si>
  <si>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</si>
  <si>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</si>
  <si>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</si>
  <si>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ФЕР46-03-017-04</t>
  </si>
  <si>
    <t>Заделка отверстий, гнезд и борозд: в стенах и перегородках железобетонных площадью до 0,2 м2</t>
  </si>
  <si>
    <t>ФССЦ-04.1.02.05-0007</t>
  </si>
  <si>
    <t>Смеси бетонные тяжелого бетона (БСТ), класс B20 (М250)</t>
  </si>
  <si>
    <t>Итоги по разделу 4 Воодоприёмный колодец ВК-1 :</t>
  </si>
  <si>
    <t xml:space="preserve">  Итого по разделу 4 Воодоприёмный колодец ВК-1</t>
  </si>
  <si>
    <t>Раздел 5. Устройство тепловой камеры ТК-1</t>
  </si>
  <si>
    <t>ФЕР06-01-001-01</t>
  </si>
  <si>
    <t>Устройство бетонной подготовки</t>
  </si>
  <si>
    <t>115</t>
  </si>
  <si>
    <t>ФССЦ-04.1.02.05-0004</t>
  </si>
  <si>
    <t>Смеси бетонные тяжелого бетона (БСТ), класс В10 (М150)</t>
  </si>
  <si>
    <t>ФЕР06-13-001-04</t>
  </si>
  <si>
    <t>Устройство стен и плоских днищ при толщине: более 150 мм прямоугольных сооружений</t>
  </si>
  <si>
    <t>ФССЦ-04.1.02.01-0009</t>
  </si>
  <si>
    <t>Смеси бетонные мелкозернистого бетона (БСМ), класс В25 (М350)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</si>
  <si>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</si>
  <si>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</si>
  <si>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</si>
  <si>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</si>
  <si>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</si>
  <si>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</si>
  <si>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</si>
  <si>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ФССЦ-08.4.02.03-0001</t>
  </si>
  <si>
    <t>Каркасы арматурные класса А-I диаметром: 8 мм</t>
  </si>
  <si>
    <t>ФССЦ-08.4.03.03-0033</t>
  </si>
  <si>
    <t>Сталь арматурная, горячекатаная, периодического профиля, класс А-III, диаметр 14 мм</t>
  </si>
  <si>
    <t>122</t>
  </si>
  <si>
    <t>ФССЦ-08.4.03.02-0002</t>
  </si>
  <si>
    <t>Сталь арматурная, горячекатаная, гладкая, класс А-I, диаметр 8 мм</t>
  </si>
  <si>
    <t>ФЕР06-03-004-08</t>
  </si>
  <si>
    <t>Установка стальных конструкций, остающихся в теле бетона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</si>
  <si>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</si>
  <si>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</si>
  <si>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</si>
  <si>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</si>
  <si>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</si>
  <si>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</si>
  <si>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ФЕР22-04-001-02</t>
  </si>
  <si>
    <t>Устройство круглых колодцев из сборного железобетона в грунтах: мокрых</t>
  </si>
  <si>
    <t>Плита железобетонная покрытий, перекрытий и днищ/ Плита перекрытия каналов и камер ВП-31-18 с отверстием 700 мм</t>
  </si>
  <si>
    <t>Плита железобетонная покрытий, перекрытий и днищ/Опорная плита ОП-1к</t>
  </si>
  <si>
    <t>Плита железобетонная покрытий, перекрытий и днищ/Плита перекрытия каналов и камер ВП-31-12</t>
  </si>
  <si>
    <t>Шахты опуска, подъема</t>
  </si>
  <si>
    <t>ФЕР06-13-001-01</t>
  </si>
  <si>
    <t>Устройство стен и плоских днищ при толщине: до 150 мм круглых сооружений</t>
  </si>
  <si>
    <t>142</t>
  </si>
  <si>
    <t>143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</si>
  <si>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</si>
  <si>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</si>
  <si>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</si>
  <si>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146</t>
  </si>
  <si>
    <t>ФССЦ-08.4.03.02-0003</t>
  </si>
  <si>
    <t>Сталь арматурная, горячекатаная, гладкая, класс А-I, диаметр 10 мм</t>
  </si>
  <si>
    <t>147</t>
  </si>
  <si>
    <t>148</t>
  </si>
  <si>
    <t>149</t>
  </si>
  <si>
    <t>150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</si>
  <si>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</si>
  <si>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</si>
  <si>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</si>
  <si>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</si>
  <si>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</si>
  <si>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</si>
  <si>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</si>
  <si>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</si>
  <si>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</si>
  <si>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</si>
  <si>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</si>
  <si>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</si>
  <si>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Монтаж футляров проходов стен (Лист 9)</t>
  </si>
  <si>
    <t>155</t>
  </si>
  <si>
    <t>ФЕР29-01-253-03</t>
  </si>
  <si>
    <t>Установка гильз из стальных труб диаметром: 200 мм / прим. 426х7,0</t>
  </si>
  <si>
    <t>10 шт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</si>
  <si>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</si>
  <si>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</si>
  <si>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</si>
  <si>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</si>
  <si>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</si>
  <si>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</si>
  <si>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</si>
  <si>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</si>
  <si>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</si>
  <si>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</si>
  <si>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</si>
  <si>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</si>
  <si>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</si>
  <si>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</si>
  <si>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</si>
  <si>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</si>
  <si>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</si>
  <si>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</si>
  <si>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</si>
  <si>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</si>
  <si>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</si>
  <si>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</si>
  <si>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</si>
  <si>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</si>
  <si>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</si>
  <si>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</si>
  <si>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162</t>
  </si>
  <si>
    <t>ФССЦ-01.2.01.02-0054</t>
  </si>
  <si>
    <t>Битумы нефтяные строительные БН-90/10</t>
  </si>
  <si>
    <t>Итоги по разделу 5 Устройство тепловой камеры ТК-1 :</t>
  </si>
  <si>
    <t xml:space="preserve">  Итого по разделу 5 Устройство тепловой камеры ТК-1</t>
  </si>
  <si>
    <t>Теплоснабжение. Переустройство трубопровода.ТС1</t>
  </si>
  <si>
    <t>Проект ООО "КиКГЕОСТРОЙ"  131-23-ТС1</t>
  </si>
  <si>
    <t>ЛОКАЛЬНЫЙ СМЕТНЫЙ РАСЧЕТ (СМЕТА) № 06-03-02</t>
  </si>
  <si>
    <t>(27,72)</t>
  </si>
  <si>
    <t>(1,44)</t>
  </si>
  <si>
    <t>Раздел 1. Демонтажные работы</t>
  </si>
  <si>
    <t>ФЕР27-03-008-04</t>
  </si>
  <si>
    <t>Разборка покрытий и оснований: асфальтобетонных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</si>
  <si>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</si>
  <si>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Итоги по разделу 1 Демонтажные работы :</t>
  </si>
  <si>
    <t xml:space="preserve">  Итого по разделу 1 Демонтажные работы</t>
  </si>
  <si>
    <t>Раздел 2. Земляные работы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</si>
  <si>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</si>
  <si>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</si>
  <si>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</si>
  <si>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</si>
  <si>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</si>
  <si>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ФССЦ-04.1.02.05-0003</t>
  </si>
  <si>
    <t>Смеси бетонные тяжелого бетона (БСТ), класс В7,5 (М100)</t>
  </si>
  <si>
    <t>ФЕР06-01-001-03</t>
  </si>
  <si>
    <t>Устройство бетонных фундаментов общего назначения под колонны объемом: до 5 м3</t>
  </si>
  <si>
    <t>Надбавкана W8 1.5%*2=3% МАТ=0,03 к расх.</t>
  </si>
  <si>
    <t>ФССЦ-08.4.03.03-0002</t>
  </si>
  <si>
    <t>Сталь арматурная рифленая свариваемая, класс А500С, диаметр 8 мм</t>
  </si>
  <si>
    <t>ФССЦ-08.4.03.03-0004</t>
  </si>
  <si>
    <t>Сталь арматурная рифленая свариваемая, класс А500С, диаметр 12 мм</t>
  </si>
  <si>
    <t>ФССЦ-08.4.03.03-0006</t>
  </si>
  <si>
    <t>Сталь арматурная рифленая свариваемая, класс А500С, диаметр 16 мм</t>
  </si>
  <si>
    <t>ФЕР06-03-004-05</t>
  </si>
  <si>
    <t>Установка анкерных болтов: при бетонировании в виде сваренных каркасов</t>
  </si>
  <si>
    <t>ФССЦ-01.7.15.02-0068</t>
  </si>
  <si>
    <t>Болты оцинкованные диаметр 30 мм/ применительно</t>
  </si>
  <si>
    <t>ФССЦ-08.3.08.01-0035</t>
  </si>
  <si>
    <t>Сталь угловая неравнополочная, марка Ст1сп-Ст6сп, ширина большой полки 40-80 мм/применит. угол 50х5</t>
  </si>
  <si>
    <t>Гидроизоляция конструкций</t>
  </si>
  <si>
    <t>ФЕР13-06-005-01</t>
  </si>
  <si>
    <t>Гидроструйная очистка бетонных поверхностей</t>
  </si>
  <si>
    <t>Итоги по разделу 3 Устройтво фундаментов Фм1-4шт :</t>
  </si>
  <si>
    <t xml:space="preserve">  Итого по разделу 3 Устройтво фундаментов Фм1-4шт</t>
  </si>
  <si>
    <t>Проект ООО "КиКГЕОСТРОЙ"  131-23-АС4</t>
  </si>
  <si>
    <t>ЛОКАЛЬНЫЙ СМЕТНЫЙ РАСЧЕТ (СМЕТА) № 07-01-01</t>
  </si>
  <si>
    <t>(191,39)</t>
  </si>
  <si>
    <t>Раздел 1. Вертикальная планировка</t>
  </si>
  <si>
    <t>ФЕР01-01-030-06</t>
  </si>
  <si>
    <t>Разработка грунта с перемещением до 10 м бульдозерами мощностью: 79 кВт (108 л.с.), группа грунтов 2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</si>
  <si>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</si>
  <si>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</si>
  <si>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</si>
  <si>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Проект ООО "КиКГЕОСТРОЙ"  131-23-ГП1</t>
  </si>
  <si>
    <t>ЛОКАЛЬНЫЙ СМЕТНЫЙ РАСЧЕТ (СМЕТА) № 07-01-02</t>
  </si>
  <si>
    <t>(1091,55)</t>
  </si>
  <si>
    <t>(9,66)</t>
  </si>
  <si>
    <t>Существующее асфальтовое покрытие</t>
  </si>
  <si>
    <t>ФЕР27-03-008-02</t>
  </si>
  <si>
    <t>Разборка покрытий и оснований: щебеночных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</si>
  <si>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</si>
  <si>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</si>
  <si>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Раздел 2. Устройство асфальтобетонного покрытия проездов S=7057 м2</t>
  </si>
  <si>
    <t>Объем=543,84 / 100</t>
  </si>
  <si>
    <t>Объем=543,84*1,1</t>
  </si>
  <si>
    <t>Объем=271,92 / 100</t>
  </si>
  <si>
    <t>Щебень известняковый М600 фр. 20/70</t>
  </si>
  <si>
    <t>Объем=271,92*1,26</t>
  </si>
  <si>
    <t>Цена=3350/1,2/8,16</t>
  </si>
  <si>
    <t>Итоги по разделу 2 Устройство асфальтобетонного покрытия проездов S=7057 м2 :</t>
  </si>
  <si>
    <t xml:space="preserve">  Итого по разделу 2 Устройство асфальтобетонного покрытия проездов S=7057 м2</t>
  </si>
  <si>
    <t>Раздел 3. Резинокордовое покрытие из плит</t>
  </si>
  <si>
    <t>Переезд 1 т.1- т.2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</si>
  <si>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</si>
  <si>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</si>
  <si>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</si>
  <si>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Переезд 2 т.3- т.4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</si>
  <si>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</si>
  <si>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</si>
  <si>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</si>
  <si>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</si>
  <si>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3 Резинокордовое покрытие из плит :</t>
  </si>
  <si>
    <t xml:space="preserve">  Итого по разделу 3 Резинокордовое покрытие из плит</t>
  </si>
  <si>
    <t>Генеральный план. ГП2</t>
  </si>
  <si>
    <t>Проект ООО "КиКГЕОСТРОЙ"  131-23-ГП2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</si>
  <si>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</si>
  <si>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</si>
  <si>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01-01-01</t>
  </si>
  <si>
    <t>(2396,4)</t>
  </si>
  <si>
    <t>(211,66)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</si>
  <si>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</si>
  <si>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</si>
  <si>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</si>
  <si>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</si>
  <si>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</si>
  <si>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</si>
  <si>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п.102</t>
  </si>
  <si>
    <t>НР Благоустройство (ремонтно-строительные)</t>
  </si>
  <si>
    <t>Приказ № 774/пр от 11.12.2020 Прил. п.102</t>
  </si>
  <si>
    <t>СП Благоустройство (ремонтно-строительные)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</si>
  <si>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</si>
  <si>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</si>
  <si>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ФССЦпг-01-01-01-007</t>
  </si>
  <si>
    <t>Погрузо-разгрузочные работы при автомобильных перевозках: Погрузка леса круглого</t>
  </si>
  <si>
    <t>Объем=44*4,69*0,85+44*0,75*0,5</t>
  </si>
  <si>
    <t>Объем=44*4,69+44*0,75</t>
  </si>
  <si>
    <t>Демонтаж ограждений.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</si>
  <si>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</si>
  <si>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</si>
  <si>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Объем=(40*3,98) / 100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</si>
  <si>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</si>
  <si>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</si>
  <si>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774/пр от 11.12.2020 Прил. п.7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</si>
  <si>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</si>
  <si>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</si>
  <si>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Объем=40*1,6</t>
  </si>
  <si>
    <t>Объем=40*0,68*0,8</t>
  </si>
  <si>
    <t>Объем=40*0,68*0,2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</si>
  <si>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</si>
  <si>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</si>
  <si>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</si>
  <si>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</si>
  <si>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</si>
  <si>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</si>
  <si>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Приказ № 812/пр от 21.12.2020 Прил. п.40.2</t>
  </si>
  <si>
    <t>Приказ № 774/пр от 11.12.2020 Прил. п.40.2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</si>
  <si>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</si>
  <si>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</si>
  <si>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</si>
  <si>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</si>
  <si>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Объем=67,2*2,5*0,2</t>
  </si>
  <si>
    <t>Демонтаж навеса 24х4</t>
  </si>
  <si>
    <t>Объем=(24*4*3,8) / 100</t>
  </si>
  <si>
    <t>Объем=(24*4*0,22)+(56*0,6*0,6)</t>
  </si>
  <si>
    <t>Объем=41,28*2,5*0,8</t>
  </si>
  <si>
    <t>Объем=41,28*2,5*0,2</t>
  </si>
  <si>
    <t>Демонтаж весовой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</si>
  <si>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</si>
  <si>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</si>
  <si>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</si>
  <si>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</si>
  <si>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</si>
  <si>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Объем=(122*2+12,3*2)*0,4*0,5</t>
  </si>
  <si>
    <t>Объем=(8253,3*0,46+53,72*2,5)*0,8</t>
  </si>
  <si>
    <t>Объем=(8253,3*0,46+53,72*2,5)*0,2</t>
  </si>
  <si>
    <t>Объем=3796,52/2,5*1,2+53,72</t>
  </si>
  <si>
    <t>Снос здания механического обезвоживания осадков</t>
  </si>
  <si>
    <t>Объем=4170,9 / 100</t>
  </si>
  <si>
    <t>Засыпка траншей и котлованов с перемещением грунта до 5 м бульдозерами мощностью: 59 (80) кВт (л.с.), 2 группа грунтов</t>
  </si>
  <si>
    <t>Объем=(34,22*12,83*1,5+69,76) / 1000</t>
  </si>
  <si>
    <t>Приказ № 774/пр от 11.12.2020 Прил. п.1.1</t>
  </si>
  <si>
    <t>Цена Поставщика ООО “Генпоставка”</t>
  </si>
  <si>
    <t>Объем=(4170,9*0,46+69,76*2,5)*0,8</t>
  </si>
  <si>
    <t>Объем=(4170,9*0,46+69,76*2,5)*0,2</t>
  </si>
  <si>
    <t>Объем=1918,61/2,5*1,2+69,76</t>
  </si>
  <si>
    <t>Снос здания очистных сооружений 23х6</t>
  </si>
  <si>
    <t>Объем=748 / 100</t>
  </si>
  <si>
    <t>Объем=69 / 1000</t>
  </si>
  <si>
    <t>Объем=(748*0,46+69*2,5)*0,8</t>
  </si>
  <si>
    <t>Объем=(748*0,46+69*2,5)*0,2</t>
  </si>
  <si>
    <t>Объем=375,82/2,5*1,2+69</t>
  </si>
  <si>
    <t>Демонтаж ж/б резервуара</t>
  </si>
  <si>
    <t>Объем=67 / 1000</t>
  </si>
  <si>
    <t>ФЕРр66-8-1</t>
  </si>
  <si>
    <t>Демонтаж чугунных люков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</si>
  <si>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</si>
  <si>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</si>
  <si>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</si>
  <si>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</si>
  <si>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Разборка монолитных железобетонных конструкций гидромолотом на базе экскаватора(Демонтаж жб резервуара)</t>
  </si>
  <si>
    <t>Объем=1080 / 1000</t>
  </si>
  <si>
    <t>Объем=1003 / 1000</t>
  </si>
  <si>
    <t>Объем=76,8*2,5*0,8</t>
  </si>
  <si>
    <t>Объем=76,8*2,5*0,2</t>
  </si>
  <si>
    <t>Проект ООО "КиКГЕОСТРОЙ" 131-23. ВР2</t>
  </si>
  <si>
    <t>ЛОКАЛЬНЫЙ СМЕТНЫЙ РАСЧЕТ (СМЕТА) № 01-01-02</t>
  </si>
  <si>
    <t>(1743,02)</t>
  </si>
  <si>
    <t>(218,05)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</si>
  <si>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</si>
  <si>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</si>
  <si>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</si>
  <si>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</si>
  <si>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Объем=1548,72 / 100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</si>
  <si>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</si>
  <si>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</si>
  <si>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</si>
  <si>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</si>
  <si>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</si>
  <si>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</si>
  <si>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</si>
  <si>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</si>
  <si>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</si>
  <si>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</si>
  <si>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</si>
  <si>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</si>
  <si>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</si>
  <si>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</si>
  <si>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</si>
  <si>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</si>
  <si>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</si>
  <si>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</si>
  <si>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</si>
  <si>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</si>
  <si>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</si>
  <si>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</si>
  <si>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</si>
  <si>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100 шт</t>
  </si>
  <si>
    <t>Объем=168 / 100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</si>
  <si>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</si>
  <si>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</si>
  <si>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</si>
  <si>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</si>
  <si>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Объем=1,5*168</t>
  </si>
  <si>
    <t>ФССЦпг-03-02-01-001</t>
  </si>
  <si>
    <t>Перевозка грузов I класса автомобилями бортовыми грузоподъемностью до 5 т на расстояние до 1 км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</si>
  <si>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</si>
  <si>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</si>
  <si>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</si>
  <si>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</si>
  <si>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</si>
  <si>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</si>
  <si>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</si>
  <si>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</si>
  <si>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</si>
  <si>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</si>
  <si>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</si>
  <si>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</si>
  <si>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</si>
  <si>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</si>
  <si>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</si>
  <si>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</si>
  <si>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</si>
  <si>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Объем=7,8*13+4,68*22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</si>
  <si>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</si>
  <si>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</si>
  <si>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</si>
  <si>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</si>
  <si>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</si>
  <si>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</si>
  <si>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</si>
  <si>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</si>
  <si>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</si>
  <si>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774/пр от 11.12.2020 Прил. п.9</t>
  </si>
  <si>
    <t>ФЕР09-03-029-01</t>
  </si>
  <si>
    <t>Демонтаж лестниц прямолинейных и криволинейных, пожарных с ограждением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</si>
  <si>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</si>
  <si>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</si>
  <si>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</si>
  <si>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</si>
  <si>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</si>
  <si>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Объем=3,975+1,3+0,971+5,533+0,22+1,9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</si>
  <si>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</si>
  <si>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</si>
  <si>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</si>
  <si>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</si>
  <si>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</si>
  <si>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</si>
  <si>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Объем=(17,66+3,4)*2,5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</si>
  <si>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</si>
  <si>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</si>
  <si>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</si>
  <si>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</si>
  <si>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</si>
  <si>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</si>
  <si>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</si>
  <si>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Объем=2 / 100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</si>
  <si>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</si>
  <si>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</si>
  <si>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</si>
  <si>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</si>
  <si>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774/пр от 11.12.2020 Прил. п.6</t>
  </si>
  <si>
    <t>ФССЦ-01.7.17.04-0002</t>
  </si>
  <si>
    <t>Канат алмазный для резки по бетону и железобетону, диаметр 10,5 мм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</si>
  <si>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</si>
  <si>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</si>
  <si>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</si>
  <si>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</si>
  <si>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</si>
  <si>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</si>
  <si>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Объем=112 / 100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</si>
  <si>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</si>
  <si>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</si>
  <si>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</si>
  <si>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</si>
  <si>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</si>
  <si>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Демонтаж сборных ж\б панелей</t>
  </si>
  <si>
    <t>ФЕР07-04-005-01</t>
  </si>
  <si>
    <t>Демонтаж стеновых панелей: наружных</t>
  </si>
  <si>
    <t>Объем=868,14 / 100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</si>
  <si>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</si>
  <si>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</si>
  <si>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</si>
  <si>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</si>
  <si>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Демонтаж кирпичных стен</t>
  </si>
  <si>
    <t>ФЕР46-04-001-04</t>
  </si>
  <si>
    <t>Разборка: кирпичных стен</t>
  </si>
  <si>
    <t>Объем=44,54+49,35+86,1</t>
  </si>
  <si>
    <t>Объем=(82,4+90,12+159,3)*0,8</t>
  </si>
  <si>
    <t>Объем=(82,4+90,12+159,3)*0,2</t>
  </si>
  <si>
    <t>Демонтаж оконных и дверных  блоков</t>
  </si>
  <si>
    <t>ФЕР09-04-009-01</t>
  </si>
  <si>
    <t>Монтаж оконных блоков: стальных с нащельниками из стали при высоте здания до 50 м / демонтаж</t>
  </si>
  <si>
    <t>ФЕР09-04-012-01</t>
  </si>
  <si>
    <t>Демонтаж металлических дверных блоков в готовые проемы</t>
  </si>
  <si>
    <t>ФЕР46-04-008-02</t>
  </si>
  <si>
    <t>Разборка покрытий кровель: из листовой стали</t>
  </si>
  <si>
    <t>Объем=190 / 100</t>
  </si>
  <si>
    <t>Объем=0,25+1,12+2,73</t>
  </si>
  <si>
    <t>Демонтаж пола</t>
  </si>
  <si>
    <t>ФЕРр68-12-2</t>
  </si>
  <si>
    <t>Объем=354 / 100</t>
  </si>
  <si>
    <t>70</t>
  </si>
  <si>
    <t>ФЕР46-04-003-05</t>
  </si>
  <si>
    <t>Разборка бетонных конструкций объемом более 1 м3 при помощи отбойных молотков из бетона марки: 300</t>
  </si>
  <si>
    <t>71</t>
  </si>
  <si>
    <t>Объем=354*2,5*0,8</t>
  </si>
  <si>
    <t>Объем=354*2,5*0,2</t>
  </si>
  <si>
    <t>Демонтаж монолитных ж/бетонных фундаментов под колонны и стены здания</t>
  </si>
  <si>
    <t>Разборка монолитных железобетонных конструкций гидромолотом на базе экскаватора</t>
  </si>
  <si>
    <t>Объем=433,5*0,8</t>
  </si>
  <si>
    <t>Объем=433,5*0,2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</si>
  <si>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</si>
  <si>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</si>
  <si>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</si>
  <si>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Итоги по разделу 2 Земляные работы. :</t>
  </si>
  <si>
    <t xml:space="preserve">  Итого по разделу 2 Земляные работы.</t>
  </si>
  <si>
    <t>Проект ООО "КиКГЕОСТРОЙ" 131-23.СМ1. ВР2</t>
  </si>
  <si>
    <t>ЛОКАЛЬНЫЙ СМЕТНЫЙ РАСЧЕТ (СМЕТА) № 01-01-03</t>
  </si>
  <si>
    <t>(27,53)</t>
  </si>
  <si>
    <t>(27,41)</t>
  </si>
  <si>
    <t>(11,03)</t>
  </si>
  <si>
    <t>(0,12)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</si>
  <si>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</si>
  <si>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</si>
  <si>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</si>
  <si>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</si>
  <si>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</si>
  <si>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</si>
  <si>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</si>
  <si>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</si>
  <si>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</si>
  <si>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</si>
  <si>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</si>
  <si>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</si>
  <si>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</si>
  <si>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</si>
  <si>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</si>
  <si>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</si>
  <si>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</si>
  <si>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</si>
  <si>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</si>
  <si>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</si>
  <si>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</si>
  <si>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Демонтаж (разборка) систем инженерно-технического обеспечения ОЗП=0,4; ЭМ=0,4 к расх.; ЗПМ=0,4; МАТ=0 к расх.; ТЗ=0,4; ТЗМ=0,4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</si>
  <si>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</si>
  <si>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</si>
  <si>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</si>
  <si>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</si>
  <si>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</si>
  <si>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</si>
  <si>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</si>
  <si>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</si>
  <si>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ФЕРр65-3-13</t>
  </si>
  <si>
    <t>Снятие задвижек диаметром: до 100 мм</t>
  </si>
  <si>
    <t>Объем=4 / 100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</si>
  <si>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</si>
  <si>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</si>
  <si>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</si>
  <si>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</si>
  <si>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</si>
  <si>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</si>
  <si>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</si>
  <si>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</si>
  <si>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</si>
  <si>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</si>
  <si>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</si>
  <si>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</si>
  <si>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</si>
  <si>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</si>
  <si>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</si>
  <si>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</si>
  <si>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</si>
  <si>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</si>
  <si>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</si>
  <si>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</si>
  <si>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</si>
  <si>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ФССЦпг-01-01-02-031</t>
  </si>
  <si>
    <t>Разгрузка при автомобильных перевозках труб металлических с применением автопогрузчиков</t>
  </si>
  <si>
    <t>Итоги по разделу 2 Вывоз строительного мусора :</t>
  </si>
  <si>
    <t xml:space="preserve">  Итого по разделу 2 Вывоз строительного мусора</t>
  </si>
  <si>
    <t>Проект ООО НПП "ОВИСТ" 131-23.ПОД-ВР</t>
  </si>
  <si>
    <t>ЛОКАЛЬНЫЙ СМЕТНЫЙ РАСЧЕТ (СМЕТА) № 02-02-01</t>
  </si>
  <si>
    <t>(290,06)</t>
  </si>
  <si>
    <t>(12,09)</t>
  </si>
  <si>
    <t>Раздел 1. Фундаменты (131-23-АС3)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</si>
  <si>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</si>
  <si>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</si>
  <si>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</si>
  <si>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</si>
  <si>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</si>
  <si>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</si>
  <si>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Фм1 -2шт</t>
  </si>
  <si>
    <t>ФЕР06-01-001-04</t>
  </si>
  <si>
    <t>Устройство бетонных фундаментов общего назначения под колонны объемом: более 5 м3</t>
  </si>
  <si>
    <t>ФЕР06-02-001-07</t>
  </si>
  <si>
    <t>Дополнительные затраты на устройство: колодцев для анкерных болтов</t>
  </si>
  <si>
    <t>ФССЦ-08.4.03.02-0001</t>
  </si>
  <si>
    <t>Сталь арматурная, горячекатаная, гладкая, класс А-I, диаметр 6 мм</t>
  </si>
  <si>
    <t>ФССЦ-08.4.03.03-0005</t>
  </si>
  <si>
    <t>Сталь арматурная рифленая свариваемая, класс А500С, диаметр 14 мм</t>
  </si>
  <si>
    <t>ФЕР06-03-004-04</t>
  </si>
  <si>
    <t>Установка анкерных болтов: при бетонировании на поддерживающие конструкции</t>
  </si>
  <si>
    <t>ФССЦ-08.4.01.01-0022</t>
  </si>
  <si>
    <t>Детали анкерные с резьбой из прямых или гнутых круглых стержней</t>
  </si>
  <si>
    <t>ФССЦ-01.7.15.03-0043</t>
  </si>
  <si>
    <t>Болты строительные анкерные с гайками</t>
  </si>
  <si>
    <t>ФЕР06-03-004-09</t>
  </si>
  <si>
    <t>Установка закладных деталей весом: до 4 кг</t>
  </si>
  <si>
    <t>ФССЦ-08.3.08.02-0070</t>
  </si>
  <si>
    <t>Сталь угловая равнополочная, марка стали: Ст3пс, шириной полок 50-50 мм</t>
  </si>
  <si>
    <t>Железобетонная балка ФБ-1 (2шт), ФБ-2 (1шт.), ФБ-3 (1шт.)</t>
  </si>
  <si>
    <t>ФЕР06-07-001-01</t>
  </si>
  <si>
    <t>Устройство фундаментных балок</t>
  </si>
  <si>
    <t>ФЕР06-03-010-01</t>
  </si>
  <si>
    <t>Изготовление арматурных пространственных каркасов в построечных условиях, диаметром: 6 мм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</si>
  <si>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</si>
  <si>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</si>
  <si>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</si>
  <si>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</si>
  <si>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ФЕР06-03-010-08</t>
  </si>
  <si>
    <t>Изготовление арматурных пространственных каркасов в построечных условиях, диаметром: 20 мм</t>
  </si>
  <si>
    <t>ФССЦ-08.4.03.03-0008</t>
  </si>
  <si>
    <t>Сталь арматурная рифленая свариваемая, класс А500С, диаметр 20 мм</t>
  </si>
  <si>
    <t>Объем=51,25 / 100</t>
  </si>
  <si>
    <t>ФССЦ-01.2.03.03-0011</t>
  </si>
  <si>
    <t>Мастика битумная гидроизоляционная МГ-1</t>
  </si>
  <si>
    <t>Крепление колонн к фундаментам</t>
  </si>
  <si>
    <t>ФЕР06-03-004-07</t>
  </si>
  <si>
    <t>Установка анкерных болтов: химических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</si>
  <si>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</si>
  <si>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</si>
  <si>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</si>
  <si>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</si>
  <si>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</si>
  <si>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ФЕР46-01-008-01</t>
  </si>
  <si>
    <t>Обетонирование: колонн</t>
  </si>
  <si>
    <t>ФССЦ-04.1.02.05-0006</t>
  </si>
  <si>
    <t>Смеси бетонные тяжелого бетона (БСТ), класс В15 (М200)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</si>
  <si>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</si>
  <si>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</si>
  <si>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</si>
  <si>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</si>
  <si>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</si>
  <si>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Итоги по разделу 1 Фундаменты (131-23-АС3) :</t>
  </si>
  <si>
    <t xml:space="preserve">          Отдельные виды работ и затрат, относимые на стоимость строительных работ</t>
  </si>
  <si>
    <t xml:space="preserve">  Итого по разделу 1 Фундаменты (131-23-АС3)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</si>
  <si>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</si>
  <si>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</si>
  <si>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</si>
  <si>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Прил.9.3 п.2</t>
  </si>
  <si>
    <t>Монтаж конструктивных элементов по железобетонным и каменным опорам ОЗП=1,1; ТЗ=1,1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</si>
  <si>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</si>
  <si>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</si>
  <si>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</si>
  <si>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</si>
  <si>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</si>
  <si>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</si>
  <si>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</si>
  <si>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</si>
  <si>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</si>
  <si>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</si>
  <si>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Итоги по разделу 2 Конструкции металлические (131-23-АС3) :</t>
  </si>
  <si>
    <t xml:space="preserve">  Итого по разделу 2 Конструкции металлические (131-23-АС3)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</si>
  <si>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</si>
  <si>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</si>
  <si>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</si>
  <si>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ФССЦ-12.1.02.11-0017</t>
  </si>
  <si>
    <t>ИЗОСПАН: C</t>
  </si>
  <si>
    <t>10 м2</t>
  </si>
  <si>
    <t>ФЕР06-06-002-01</t>
  </si>
  <si>
    <t>Устройство железобетонных стен и перегородок высотой: до 3 м, толщиной 100 мм</t>
  </si>
  <si>
    <t>ФЕР09-03-050-01</t>
  </si>
  <si>
    <t>Монтаж стальных плинтусов из гнутого профиля (устройство уголка 75х75)</t>
  </si>
  <si>
    <t>ФССЦ-01.7.15.14-0166</t>
  </si>
  <si>
    <t>Шурупы с полукруглой головкой 5х35 мм</t>
  </si>
  <si>
    <t>ФССЦ-08.3.08.02-0072</t>
  </si>
  <si>
    <t>Сталь угловая равнополочная, марка стали: Ст3пс, шириной полок 75-75 мм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</si>
  <si>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</si>
  <si>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</si>
  <si>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Цена=95,27/1,2/8,16</t>
  </si>
  <si>
    <t>ТР МАТ=1,03 к расх.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</si>
  <si>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</si>
  <si>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</si>
  <si>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</si>
  <si>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Приказ № 774/пр от 11.12.2020 Прил. п.12, Приказ № 774/пр от 11.12.2020 п.16</t>
  </si>
  <si>
    <t>ФССЦ-01.7.15.06-0146</t>
  </si>
  <si>
    <t>Гвозди толевые круглые, размер 3,0х40 мм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</si>
  <si>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</si>
  <si>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</si>
  <si>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Цена=22,8/1,2/8,16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</si>
  <si>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</si>
  <si>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</si>
  <si>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</si>
  <si>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ФЕР11-01-001-02</t>
  </si>
  <si>
    <t>Уплотнение грунта: щебнем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</si>
  <si>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</si>
  <si>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</si>
  <si>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</si>
  <si>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</si>
  <si>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Цена Поставщика  ООО "Генпоставка"</t>
  </si>
  <si>
    <t>ФЕР11-01-014-04</t>
  </si>
  <si>
    <t>Устройство полов бетонных толщиной: 250 мм</t>
  </si>
  <si>
    <t>ФССЦ-04.1.02.05-0008</t>
  </si>
  <si>
    <t>Смеси бетонные тяжелого бетона (БСТ), класс В22,5 (М300)</t>
  </si>
  <si>
    <t>ФЕР06-03-004-12</t>
  </si>
  <si>
    <t>Армирование подстилающих слоев и набетонок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</si>
  <si>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</si>
  <si>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</si>
  <si>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</si>
  <si>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</si>
  <si>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</si>
  <si>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</si>
  <si>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</si>
  <si>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</si>
  <si>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</si>
  <si>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</si>
  <si>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</si>
  <si>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</si>
  <si>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</si>
  <si>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</si>
  <si>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</si>
  <si>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</si>
  <si>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</si>
  <si>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</si>
  <si>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</si>
  <si>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</si>
  <si>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</si>
  <si>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</si>
  <si>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</si>
  <si>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</si>
  <si>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ФССЦ-01.7.15.03-0042</t>
  </si>
  <si>
    <t>Болты с гайками и шайбами строительные</t>
  </si>
  <si>
    <t>ФССЦ-07.2.07.13-0061</t>
  </si>
  <si>
    <t>Конструкции стальные нащельников и деталей обрамления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</si>
  <si>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</si>
  <si>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</si>
  <si>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</si>
  <si>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ООО «Техностиль Премиум» КП №20 от 18.07.2023 (п.2.1)</t>
  </si>
  <si>
    <t>Саморезы для крепления стеновой панели 120 мм (5,5*160)</t>
  </si>
  <si>
    <t>Цена=65/1,2/8,16</t>
  </si>
  <si>
    <t>ФЕР09-05-006-01</t>
  </si>
  <si>
    <t>Резка стального профилированного настила</t>
  </si>
  <si>
    <t>м реза</t>
  </si>
  <si>
    <t>Примыкание сэндвич-панелей к стенам по осям А/13, Д/1 (узлы "Д", "Е")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</si>
  <si>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</si>
  <si>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</si>
  <si>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</si>
  <si>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</si>
  <si>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</si>
  <si>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</si>
  <si>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</si>
  <si>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</si>
  <si>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ФЕР09-05-009-03</t>
  </si>
  <si>
    <t>Установка: нащельников</t>
  </si>
  <si>
    <t>ФССЦ-08.1.02.03-0071</t>
  </si>
  <si>
    <t>Нащельник стальной оцинкованный с полимерным покрытием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</si>
  <si>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</si>
  <si>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</si>
  <si>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</si>
  <si>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Монтаж каркасов ворот большепролетных зданий, ангаров и др. без механизмов открывания</t>
  </si>
  <si>
    <t>ТЦ_07.1.00.00_50_7999001099_19.10.2023_01</t>
  </si>
  <si>
    <t>Распашные противопожарные ворота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</si>
  <si>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</si>
  <si>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</si>
  <si>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</si>
  <si>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кровли (воостановление в осях А-Д/13, Г-Д13-14)</t>
  </si>
  <si>
    <t>ФЕР13-06-003-01</t>
  </si>
  <si>
    <t>Очистка поверхности щетками</t>
  </si>
  <si>
    <t>ФЕР12-01-015-03</t>
  </si>
  <si>
    <t>Устройство пароизоляции: прокладочной в один слой</t>
  </si>
  <si>
    <t>ФССЦ-12.1.02.06-0022</t>
  </si>
  <si>
    <t>Рубероид кровельный РКП-350</t>
  </si>
  <si>
    <t>ФССЦ-12.1.02.11-0016</t>
  </si>
  <si>
    <t>ИЗОСПАН: B</t>
  </si>
  <si>
    <t>ФЕР12-01-013-03</t>
  </si>
  <si>
    <t>Утепление покрытий плитами: из минеральной ваты или перлита на битумной мастике в один слой</t>
  </si>
  <si>
    <t>152</t>
  </si>
  <si>
    <t>ФЕР12-01-013-04</t>
  </si>
  <si>
    <t>Утепление покрытий плитами: на каждый последующий слой добавлять к расценке 12-01-013-03</t>
  </si>
  <si>
    <t>ФССЦ-12.2.05.10-0005</t>
  </si>
  <si>
    <t>Плиты минераловатные "Руф Баттс С" ROCKWOOL</t>
  </si>
  <si>
    <t>ФЕР12-01-037-04</t>
  </si>
  <si>
    <t>Устройство подкровельной пленочной гидроизоляции</t>
  </si>
  <si>
    <t>ФССЦ-12.1.01.03-0039</t>
  </si>
  <si>
    <t>Пленка подкровельная гидроизоляционная антиконденсатная</t>
  </si>
  <si>
    <t>Устройство выравнивающих стяжек: цементно-песчаных толщиной 15 мм (Толщина слоя 50мм)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</si>
  <si>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</si>
  <si>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</si>
  <si>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ФССЦ-04.3.01.09-0016</t>
  </si>
  <si>
    <t>Раствор готовый кладочный, цементный, М200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</si>
  <si>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</si>
  <si>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</si>
  <si>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</si>
  <si>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</si>
  <si>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163</t>
  </si>
  <si>
    <t>ФССЦ-01.2.03.07-0022</t>
  </si>
  <si>
    <t>Эмульсия битумная гидроизоляционная</t>
  </si>
  <si>
    <t>164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</si>
  <si>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</si>
  <si>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</si>
  <si>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165</t>
  </si>
  <si>
    <t>ФЕР12-01-002-09</t>
  </si>
  <si>
    <t>Устройство кровель плоских из наплавляемых материалов: в два слоя</t>
  </si>
  <si>
    <t>166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</si>
  <si>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</si>
  <si>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</si>
  <si>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167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</si>
  <si>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</si>
  <si>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</si>
  <si>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9 Устройство кровли (воостановление в осях А-Д/13, Г-Д13-14) :</t>
  </si>
  <si>
    <t xml:space="preserve">  Итого по разделу 9 Устройство кровли (воостановление в осях А-Д/13, Г-Д13-14)</t>
  </si>
  <si>
    <t>Раздел 10. Примыкание кровли к стене из сэндвич-панелей (узел "В")</t>
  </si>
  <si>
    <t>Фартук ФС4</t>
  </si>
  <si>
    <t>168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</si>
  <si>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</si>
  <si>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</si>
  <si>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169</t>
  </si>
  <si>
    <t>170</t>
  </si>
  <si>
    <t>ФССЦ-08.3.05.05-0053</t>
  </si>
  <si>
    <t>Сталь листовая оцинкованная, толщина 0,7 мм</t>
  </si>
  <si>
    <t>171</t>
  </si>
  <si>
    <t>ФССЦ-14.5.04.07-0012</t>
  </si>
  <si>
    <t>Мастика тиоколовая строительного назначения двухкомпонентная холодного отверждения</t>
  </si>
  <si>
    <t>172</t>
  </si>
  <si>
    <t>173</t>
  </si>
  <si>
    <t>ФССЦ-12.2.05.05-0014</t>
  </si>
  <si>
    <t>Плиты из минеральной ваты повышенной жесткости на синтетическом связующем ППЖ-200</t>
  </si>
  <si>
    <t>174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</si>
  <si>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</si>
  <si>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</si>
  <si>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175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</si>
  <si>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</si>
  <si>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</si>
  <si>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Парапет ФС1</t>
  </si>
  <si>
    <t>176</t>
  </si>
  <si>
    <t>Устройство мелких покрытий (брандмауэры, парапеты, свесы и т.п.) из листовой оцинкованной стали</t>
  </si>
  <si>
    <t>177</t>
  </si>
  <si>
    <t>178</t>
  </si>
  <si>
    <t>S-MD 51 Z 4,8x19 Самосверлящий шуруп для кровли
HILTI с шайбой EPDM и сверлом (углеродистая
сталь</t>
  </si>
  <si>
    <t>179</t>
  </si>
  <si>
    <t>Итоги по разделу 10 Примыкание кровли к стене из сэндвич-панелей (узел "В") :</t>
  </si>
  <si>
    <t xml:space="preserve">  Итого по разделу 10 Примыкание кровли к стене из сэндвич-панелей (узел "В")</t>
  </si>
  <si>
    <t>Проект ООО "КиКГЕОСТРОЙ" 131-23-АС3</t>
  </si>
  <si>
    <t>ЛОКАЛЬНЫЙ СМЕТНЫЙ РАСЧЕТ (СМЕТА) № 02-03-01</t>
  </si>
  <si>
    <t>(822,01)</t>
  </si>
  <si>
    <t>(4,97)</t>
  </si>
  <si>
    <t>Раздел 1.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</si>
  <si>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</si>
  <si>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</si>
  <si>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Разработка грунта вручную в траншеях глубиной до 2 м без креплений с откосами, группа грунтов: 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</si>
  <si>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</si>
  <si>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</si>
  <si>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Итоги по разделу 1 Земляное полотно железнодорожного пути :</t>
  </si>
  <si>
    <t xml:space="preserve">  Итого по разделу 1 Земляное полотно железнодорожного пути</t>
  </si>
  <si>
    <t>Раздел 2.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</si>
  <si>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</si>
  <si>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</si>
  <si>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</si>
  <si>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</si>
  <si>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</si>
  <si>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ПГС фракция 20х40</t>
  </si>
  <si>
    <t>Объем=903,75*0,2*1,52</t>
  </si>
  <si>
    <t>Цена=1045/1,2/8,16</t>
  </si>
  <si>
    <t>ФЕР30-01-001-01</t>
  </si>
  <si>
    <t>Устройство подушек под фундаменты опор мостов: щебеночных / прим. подушка под рельсы</t>
  </si>
  <si>
    <t>Пр/812-024.0-1</t>
  </si>
  <si>
    <t>НР Мосты и трубы</t>
  </si>
  <si>
    <t>Пр/774-024.0, Приказ № 774/пр от 11.12.2020 п.16</t>
  </si>
  <si>
    <t>СП Мосты и трубы</t>
  </si>
  <si>
    <t>ФЕР27-02-010-02</t>
  </si>
  <si>
    <t>Установка бортовых камней бетонных: при других видах покрытий</t>
  </si>
  <si>
    <t>ФССЦ-05.2.03.03-0032</t>
  </si>
  <si>
    <t>Камни бортовые БР 100.30.15, бетон В30 (М400), объем 0,043 м3</t>
  </si>
  <si>
    <t>Итоги по разделу 2 Устройство основания строения пути :</t>
  </si>
  <si>
    <t xml:space="preserve">  Итого по разделу 2 Устройство основания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</si>
  <si>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</si>
  <si>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</si>
  <si>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ФССЦ-25.1.05.05-0041</t>
  </si>
  <si>
    <t>Рельсы железнодорожные Р-50, категория Т1</t>
  </si>
  <si>
    <t>АО "НТПК", КП № 8562 от 31.08.2023 г.(п.1)</t>
  </si>
  <si>
    <t>Рельсы Р-50 L=12.5 м (справочно 16 шт.)</t>
  </si>
  <si>
    <t>Цена=171250/1,2/8,16</t>
  </si>
  <si>
    <t>АО "НТПК", КП № 8562 от 31.08.2023 г.(п.2)</t>
  </si>
  <si>
    <t>Полушпала железобетонная ПШП-310</t>
  </si>
  <si>
    <t>Цена=4100/1,2/8,16</t>
  </si>
  <si>
    <t>ФССЦ-25.1.05.02-0005</t>
  </si>
  <si>
    <t>Подкладка раздельного скрепления железнодорожного пути КБ-50</t>
  </si>
  <si>
    <t>АО "НТПК", КП № 8562 от 31.08.2023 г.(п.3)</t>
  </si>
  <si>
    <t>Подкладка КБ-50, с/г (справочно 284 шт.)</t>
  </si>
  <si>
    <t>Цена=104000/1,2/8,16</t>
  </si>
  <si>
    <t>АО "НТПК", КП № 8562 от 31.08.2023 г.(п.4)</t>
  </si>
  <si>
    <t>Болт закладной М22х175 в сборе (справочно 568 шт.)</t>
  </si>
  <si>
    <t>Цена=195000/1,2/8,16</t>
  </si>
  <si>
    <t>АО "НТПК", КП № 8562 от 31.08.2023 г.(п.5)</t>
  </si>
  <si>
    <t>Болт клеммный М22х75 в сборе (справочно 568 шт.)</t>
  </si>
  <si>
    <t>Цена=204500/1,2/8,16</t>
  </si>
  <si>
    <t>Проект ООО "КиКГЕОСТРОЙ"  131-23-АС1</t>
  </si>
  <si>
    <t>ЛОКАЛЬНЫЙ СМЕТНЫЙ РАСЧЕТ (СМЕТА) № 02-03-02</t>
  </si>
  <si>
    <t>(93,77)</t>
  </si>
  <si>
    <t>(3,69)</t>
  </si>
  <si>
    <t>Разработка грунта вручную в траншеях глубиной до 2 м без креплений с откосами, группа грунтов: 2 (доработка)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</si>
  <si>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</si>
  <si>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</si>
  <si>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Раздел 2. Устройство ограждения ОГ-1</t>
  </si>
  <si>
    <t>Щебень известняковый М600 фр. 5/20</t>
  </si>
  <si>
    <t>Цена=3041,5/1,2/8,16</t>
  </si>
  <si>
    <t>ФЕР07-01-054-02</t>
  </si>
  <si>
    <t>Установка железобетонных оград из панелей длиной: 3 м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</si>
  <si>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</si>
  <si>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</si>
  <si>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</si>
  <si>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</si>
  <si>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</si>
  <si>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</si>
  <si>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</si>
  <si>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ФЕР06-04-001-03</t>
  </si>
  <si>
    <t>Устройство стен подвалов и подпорных стен железобетонных высотой: до 3 м, толщиной до 300 мм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</si>
  <si>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</si>
  <si>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</si>
  <si>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</si>
  <si>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Итоги по разделу 3 Подпорная стенка ПС-1 :</t>
  </si>
  <si>
    <t xml:space="preserve">  Итого по разделу 3 Подпорная стенка ПС-1</t>
  </si>
  <si>
    <t>Проект ООО "КиКГЕОСТРОЙ"  131-23-АС2</t>
  </si>
  <si>
    <t>ЛОКАЛЬНЫЙ СМЕТНЫЙ РАСЧЕТ (СМЕТА) № 06-02-01</t>
  </si>
  <si>
    <t>(18,33)</t>
  </si>
  <si>
    <t>(0,91)</t>
  </si>
  <si>
    <t>Раздел 1. Хозбытовая канализация (уч. 10-10А)</t>
  </si>
  <si>
    <t>Демонтажные работы</t>
  </si>
  <si>
    <t>ФЕРр66-2-4</t>
  </si>
  <si>
    <t>Разборка трубопроводов канализации: из керамических труб диаметром 150 мм</t>
  </si>
  <si>
    <t>Пр/812-100.1-1</t>
  </si>
  <si>
    <t>Пр/774-100.1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</si>
  <si>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</si>
  <si>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</si>
  <si>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Разработка грунта вручную в траншеях глубиной до 2 м без креплений с откосами, группа грунтов: 2/ применит. доработка</t>
  </si>
  <si>
    <t>Объем=20,3*1,1</t>
  </si>
  <si>
    <t>Устройство футляров</t>
  </si>
  <si>
    <t>ФЕР22-01-015-02</t>
  </si>
  <si>
    <t>Укладка стальных неразрезных кожухов (футляров) в открытых траншеях диаметром: 400 мм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</si>
  <si>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</si>
  <si>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</si>
  <si>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</si>
  <si>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</si>
  <si>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</si>
  <si>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</si>
  <si>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ФССЦ-01.2.03.03-0002</t>
  </si>
  <si>
    <t>Мастика "Ярославна БПХ-2"</t>
  </si>
  <si>
    <t>Объем=Ф12.р1+Ф11.р1</t>
  </si>
  <si>
    <t>ФССЦ-12.1.02.15-0041</t>
  </si>
  <si>
    <t>Материал рулонный гидроизоляционный изол, резино-битумный, без полимерных добавок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</si>
  <si>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</si>
  <si>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</si>
  <si>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</si>
  <si>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ФССЦ-23.1.02.03-0003</t>
  </si>
  <si>
    <t>Кольца центрирующие для труб, диаметр 200 мм / прим. 160</t>
  </si>
  <si>
    <t>ФЕРр66-38-3</t>
  </si>
  <si>
    <t>Заполнение трубопроводов или межтрубного пространства при трубах в футляре: цементным раствором</t>
  </si>
  <si>
    <t>ФССЦ-04.3.01.09-0011</t>
  </si>
  <si>
    <t>Раствор готовый кладочный, цементный, М25</t>
  </si>
  <si>
    <t>Прокладка трубопровода</t>
  </si>
  <si>
    <t>ФЕР23-01-020-01</t>
  </si>
  <si>
    <t>Укладка канализационных безнапорных раструбных труб из поливинилхлорида (ПВХ) диаметром: 160 мм/ прим.110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</si>
  <si>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</si>
  <si>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</si>
  <si>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ФЕР16-07-006-02</t>
  </si>
  <si>
    <t>Заделка сальников при проходе труб через фундаменты или стены подвала диаметром: до 200 мм</t>
  </si>
  <si>
    <t>Пр/812-016.0-1</t>
  </si>
  <si>
    <t>Пр/774-016.0, Приказ № 774/пр от 11.12.2020 п.16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</si>
  <si>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</si>
  <si>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</si>
  <si>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Проект ООО "КиКГЕОСТРОЙ"  131-23-НВК4</t>
  </si>
  <si>
    <t>ЛОКАЛЬНЫЙ СМЕТНЫЙ РАСЧЕТ (СМЕТА) № 06-02-02</t>
  </si>
  <si>
    <t>(91,33)</t>
  </si>
  <si>
    <t>(0,76)</t>
  </si>
  <si>
    <t>Раздел 1. Ливневая канализация (колодцы 26-27)</t>
  </si>
  <si>
    <t>ФЕР22-01-015-06</t>
  </si>
  <si>
    <t>Укладка стальных неразрезных кожухов (футляров) в открытых траншеях диаметром: 800 мм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</si>
  <si>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</si>
  <si>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</si>
  <si>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</si>
  <si>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</si>
  <si>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ФЕР22-05-005-11</t>
  </si>
  <si>
    <t>Протаскивание в футляр полиэтиленовых труб диаметром: 630 мм</t>
  </si>
  <si>
    <t>180</t>
  </si>
  <si>
    <t>ФССЦ-23.1.02.03-0008</t>
  </si>
  <si>
    <t>Кольца центрирующие для труб, диаметр 600 мм</t>
  </si>
  <si>
    <t>181</t>
  </si>
  <si>
    <t>ФЕР22-05-004-05</t>
  </si>
  <si>
    <t>Заделка битумом и прядью концов футляра диаметром: 800 мм</t>
  </si>
  <si>
    <t>футляр</t>
  </si>
  <si>
    <t>182</t>
  </si>
  <si>
    <t>183</t>
  </si>
  <si>
    <t>184</t>
  </si>
  <si>
    <t>ФЕР23-01-030-11</t>
  </si>
  <si>
    <t>Укладка трубопроводов канализации из полиэтиленовых труб диаметром: 630 мм</t>
  </si>
  <si>
    <t>185</t>
  </si>
  <si>
    <t>ООО "НФ Инжиниринг, Счет на оплату № NF-8684 от 26.10.2023 г.(п.4)</t>
  </si>
  <si>
    <t>Труба КОРСИС ПРО DN/OD 630mm SN16 в компл. с растр. и упл.(6м)</t>
  </si>
  <si>
    <t>Цена=70302,12/6/1,2/8,16</t>
  </si>
  <si>
    <t>Транспортные расходы МАТ=1,03 к расх.</t>
  </si>
  <si>
    <t>Проект ООО "КиКГЕОСТРОЙ"  131-23-НВК5</t>
  </si>
  <si>
    <t>Всего с ВЗиС</t>
  </si>
  <si>
    <t xml:space="preserve">Итого </t>
  </si>
  <si>
    <t>Генеральный директор ООО "КиКГЕОСТРОЙ"</t>
  </si>
  <si>
    <t>Ю.Ф. Кесслер</t>
  </si>
  <si>
    <t>СОГЛАСОВАНО:</t>
  </si>
  <si>
    <t>УТВЕРЖДАЮ:</t>
  </si>
  <si>
    <t>Генеральный директор 
ООО "КиКГЕОСТРОЙ"</t>
  </si>
  <si>
    <t>/Ю.Ф. Кесслер /</t>
  </si>
  <si>
    <t>м.п.</t>
  </si>
  <si>
    <t>Генеральный подрядчик</t>
  </si>
  <si>
    <t>Приложение № 2.1 к Дополнительному соглашению № 9 от 01.08.2024г. к Договору строительного подряда № МВМ/03-07-П  от «28» июля 2023г.</t>
  </si>
  <si>
    <t>Приложение № 1.1.1 к Договору строительного подряда № МВМ/03-07-П  от «28» июля 2023г.</t>
  </si>
  <si>
    <t>Подрядчик</t>
  </si>
  <si>
    <t>Генеральный директор ООО "ШЕЛЛРОКК"</t>
  </si>
  <si>
    <t>Е.А. Бусел</t>
  </si>
  <si>
    <t>Приложение № 3 к Дополнительному соглашению № 9 от 01.08.2024г. к Договору строительного подряда № МВМ/03-07-П  от «28» июля 2023г.</t>
  </si>
  <si>
    <t>Приложение № 1.1.2. к Договору  строительного подряда № МВМ/03-07-П  от «28» июля 2023г.</t>
  </si>
  <si>
    <t>Генеральный директор 
ООО "ШЕЛЛРОКК"</t>
  </si>
  <si>
    <t>/Е.А. Бусел /</t>
  </si>
  <si>
    <t>Понижающий договорной коэффициент 0,83</t>
  </si>
  <si>
    <t>Итого с 0,83</t>
  </si>
  <si>
    <t>Сводный сметный расчет сметной стоимостью 301 394,38 тыс. руб.</t>
  </si>
  <si>
    <t>ВСЕГО по смете</t>
  </si>
  <si>
    <t>НДС 20%</t>
  </si>
  <si>
    <t>ВСЕГО по смете с НДС</t>
  </si>
  <si>
    <t>Договорной коэффициент-1,0514*0,83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</si>
  <si>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</si>
  <si>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</si>
  <si>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</si>
  <si>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</si>
  <si>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</si>
  <si>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</si>
  <si>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</si>
  <si>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</si>
  <si>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</si>
  <si>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t>ССР1</t>
  </si>
  <si>
    <t xml:space="preserve">02-03-01 </t>
  </si>
  <si>
    <t xml:space="preserve"> 01-01-03</t>
  </si>
  <si>
    <t>Демонтаж сетей и систем  инженерного обеспечения.</t>
  </si>
  <si>
    <t>ИТОГО</t>
  </si>
  <si>
    <t>Демонтаж жб конструкций мазутопровода АО "МВМ"</t>
  </si>
  <si>
    <t>Перекладка теплотрассы в районе здания УГТ</t>
  </si>
  <si>
    <t>ССР2</t>
  </si>
  <si>
    <t>всего без НДС с договорным коэффициентом 1,0514*0,83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</si>
</sst>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00"/>
    <numFmt numFmtId="165" formatCode="0.0"/>
    <numFmt numFmtId="166" formatCode="0.0000000"/>
    <numFmt numFmtId="167" formatCode="0.00000"/>
    <numFmt numFmtId="168" formatCode="0.0000"/>
    <numFmt numFmtId="169" formatCode="0.000000"/>
    <numFmt numFmtId="170" formatCode="#,##0.0"/>
    <numFmt numFmtId="171" formatCode="_-* #,##0.00\ _₽_-;\-* #,##0.00\ _₽_-;_-* &quot;-&quot;??\ _₽_-;_-@_-"/>
  </numFmts>
  <fonts count="39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</font>
    <font>
      <b/>
      <sz val="8"/>
      <color rgb="FFC00000"/>
      <name val="Arial"/>
      <family val="2"/>
      <charset val="204"/>
    </font>
    <font>
      <sz val="8"/>
      <color rgb="FFC00000"/>
      <name val="Arial"/>
      <family val="2"/>
      <charset val="204"/>
    </font>
    <font>
      <sz val="8"/>
      <color rgb="FFC00000"/>
      <name val="Calibri"/>
      <family val="2"/>
      <charset val="204"/>
    </font>
    <font>
      <i/>
      <sz val="8"/>
      <color rgb="FFC00000"/>
      <name val="Arial"/>
      <family val="2"/>
      <charset val="204"/>
    </font>
    <font>
      <sz val="11"/>
      <color rgb="FF000000"/>
      <name val="Calibri"/>
      <charset val="204"/>
    </font>
    <font>
      <b/>
      <sz val="9"/>
      <color rgb="FF000000"/>
      <name val="Arial"/>
      <charset val="204"/>
    </font>
    <font>
      <sz val="8"/>
      <color rgb="FF000000"/>
      <name val="Calibri"/>
      <family val="2"/>
      <charset val="204"/>
    </font>
    <font>
      <b/>
      <sz val="8"/>
      <color rgb="FF000000"/>
      <name val="Arial"/>
      <charset val="204"/>
    </font>
    <font>
      <sz val="8"/>
      <color rgb="FF000000"/>
      <name val="Arial"/>
      <charset val="204"/>
    </font>
    <font>
      <b/>
      <sz val="8"/>
      <name val="Arial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0" fillId="0" borderId="0"/>
    <xf numFmtId="0" fontId="20" fillId="0" borderId="0"/>
    <xf numFmtId="0" fontId="21" fillId="0" borderId="0"/>
    <xf numFmtId="0" fontId="2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0" fontId="28" fillId="0" borderId="0"/>
    <xf numFmtId="0" fontId="21" fillId="0" borderId="0"/>
    <xf numFmtId="0" fontId="1" fillId="0" borderId="0"/>
  </cellStyleXfs>
  <cellXfs count="482">
    <xf numFmtId="0" fontId="0" fillId="0" borderId="0" xfId="0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9" xfId="0" applyNumberFormat="1" applyFont="1" applyFill="1" applyBorder="1" applyAlignment="1" applyProtection="1">
      <alignment horizontal="center" vertical="top" wrapText="1"/>
    </xf>
    <xf numFmtId="1" fontId="3" fillId="0" borderId="9" xfId="0" applyNumberFormat="1" applyFont="1" applyFill="1" applyBorder="1" applyAlignment="1" applyProtection="1">
      <alignment horizontal="center" vertical="top" wrapText="1"/>
    </xf>
    <xf numFmtId="0" fontId="3" fillId="0" borderId="9" xfId="0" applyNumberFormat="1" applyFont="1" applyFill="1" applyBorder="1" applyAlignment="1" applyProtection="1">
      <alignment horizontal="left" vertical="top" wrapText="1"/>
    </xf>
    <xf numFmtId="4" fontId="3" fillId="0" borderId="9" xfId="0" applyNumberFormat="1" applyFont="1" applyFill="1" applyBorder="1" applyAlignment="1" applyProtection="1">
      <alignment horizontal="right" vertical="top" wrapText="1"/>
    </xf>
    <xf numFmtId="0" fontId="9" fillId="0" borderId="9" xfId="0" applyNumberFormat="1" applyFont="1" applyFill="1" applyBorder="1" applyAlignment="1" applyProtection="1"/>
    <xf numFmtId="4" fontId="9" fillId="0" borderId="9" xfId="0" applyNumberFormat="1" applyFont="1" applyFill="1" applyBorder="1" applyAlignment="1" applyProtection="1">
      <alignment horizontal="right" vertical="top" wrapText="1"/>
    </xf>
    <xf numFmtId="4" fontId="9" fillId="0" borderId="9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1"/>
    <xf numFmtId="0" fontId="11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horizontal="center"/>
    </xf>
    <xf numFmtId="0" fontId="13" fillId="0" borderId="0" xfId="1" applyFont="1"/>
    <xf numFmtId="0" fontId="14" fillId="0" borderId="0" xfId="1" applyFont="1" applyAlignment="1">
      <alignment horizontal="center"/>
    </xf>
    <xf numFmtId="0" fontId="11" fillId="0" borderId="0" xfId="1" applyFont="1" applyAlignment="1">
      <alignment wrapText="1"/>
    </xf>
    <xf numFmtId="0" fontId="12" fillId="0" borderId="0" xfId="1" applyFont="1" applyAlignment="1">
      <alignment vertical="top"/>
    </xf>
    <xf numFmtId="0" fontId="12" fillId="0" borderId="0" xfId="1" applyFont="1" applyAlignment="1">
      <alignment horizontal="center"/>
    </xf>
    <xf numFmtId="0" fontId="12" fillId="0" borderId="0" xfId="1" applyFont="1"/>
    <xf numFmtId="0" fontId="13" fillId="0" borderId="0" xfId="1" applyFont="1" applyAlignment="1">
      <alignment horizontal="left"/>
    </xf>
    <xf numFmtId="49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wrapText="1"/>
    </xf>
    <xf numFmtId="49" fontId="7" fillId="0" borderId="0" xfId="0" applyNumberFormat="1" applyFont="1" applyAlignment="1">
      <alignment horizontal="center"/>
    </xf>
    <xf numFmtId="49" fontId="3" fillId="0" borderId="0" xfId="0" applyNumberFormat="1" applyFont="1"/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" fontId="4" fillId="0" borderId="1" xfId="0" applyNumberFormat="1" applyFont="1" applyBorder="1"/>
    <xf numFmtId="49" fontId="3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5" fillId="0" borderId="0" xfId="0" applyFont="1"/>
    <xf numFmtId="4" fontId="4" fillId="0" borderId="0" xfId="0" applyNumberFormat="1" applyFont="1"/>
    <xf numFmtId="49" fontId="3" fillId="0" borderId="0" xfId="0" applyNumberFormat="1" applyFont="1" applyAlignment="1">
      <alignment horizontal="right"/>
    </xf>
    <xf numFmtId="0" fontId="6" fillId="0" borderId="0" xfId="0" applyFont="1"/>
    <xf numFmtId="49" fontId="4" fillId="0" borderId="1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right"/>
    </xf>
    <xf numFmtId="49" fontId="3" fillId="0" borderId="0" xfId="0" applyNumberFormat="1" applyFont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49" fontId="9" fillId="0" borderId="10" xfId="0" applyNumberFormat="1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1" fontId="9" fillId="0" borderId="2" xfId="0" applyNumberFormat="1" applyFont="1" applyBorder="1" applyAlignment="1">
      <alignment horizontal="center" vertical="top" wrapText="1"/>
    </xf>
    <xf numFmtId="164" fontId="9" fillId="0" borderId="2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right" vertical="top" wrapText="1"/>
    </xf>
    <xf numFmtId="0" fontId="9" fillId="0" borderId="11" xfId="0" applyFont="1" applyBorder="1" applyAlignment="1">
      <alignment horizontal="right" vertical="top" wrapText="1"/>
    </xf>
    <xf numFmtId="0" fontId="9" fillId="0" borderId="0" xfId="0" applyFont="1" applyAlignment="1">
      <alignment wrapText="1"/>
    </xf>
    <xf numFmtId="49" fontId="3" fillId="0" borderId="12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2" fontId="3" fillId="0" borderId="0" xfId="0" applyNumberFormat="1" applyFont="1" applyAlignment="1">
      <alignment horizontal="right" vertical="top" wrapText="1"/>
    </xf>
    <xf numFmtId="164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4" fontId="3" fillId="0" borderId="13" xfId="0" applyNumberFormat="1" applyFont="1" applyBorder="1" applyAlignment="1">
      <alignment horizontal="right" vertical="top" wrapText="1"/>
    </xf>
    <xf numFmtId="4" fontId="3" fillId="0" borderId="0" xfId="0" applyNumberFormat="1" applyFont="1" applyAlignment="1">
      <alignment horizontal="right" vertical="top" wrapText="1"/>
    </xf>
    <xf numFmtId="2" fontId="3" fillId="0" borderId="13" xfId="0" applyNumberFormat="1" applyFont="1" applyBorder="1" applyAlignment="1">
      <alignment horizontal="right" vertical="top" wrapText="1"/>
    </xf>
    <xf numFmtId="49" fontId="3" fillId="0" borderId="12" xfId="0" applyNumberFormat="1" applyFont="1" applyBorder="1" applyAlignment="1">
      <alignment horizontal="right" vertical="top" wrapText="1"/>
    </xf>
    <xf numFmtId="165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167" fontId="3" fillId="0" borderId="0" xfId="0" applyNumberFormat="1" applyFont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right" vertical="top" wrapText="1"/>
    </xf>
    <xf numFmtId="4" fontId="3" fillId="0" borderId="11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9" fillId="0" borderId="12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" fontId="9" fillId="0" borderId="2" xfId="0" applyNumberFormat="1" applyFont="1" applyBorder="1" applyAlignment="1">
      <alignment horizontal="right" vertical="top" wrapText="1"/>
    </xf>
    <xf numFmtId="4" fontId="9" fillId="0" borderId="11" xfId="0" applyNumberFormat="1" applyFont="1" applyBorder="1" applyAlignment="1">
      <alignment horizontal="right" vertical="top" wrapText="1"/>
    </xf>
    <xf numFmtId="2" fontId="9" fillId="0" borderId="2" xfId="0" applyNumberFormat="1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right" vertical="top"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2" fontId="9" fillId="0" borderId="2" xfId="0" applyNumberFormat="1" applyFont="1" applyBorder="1" applyAlignment="1">
      <alignment horizontal="right"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168" fontId="9" fillId="0" borderId="2" xfId="0" applyNumberFormat="1" applyFont="1" applyBorder="1" applyAlignment="1">
      <alignment horizontal="center" vertical="top" wrapText="1"/>
    </xf>
    <xf numFmtId="169" fontId="9" fillId="0" borderId="2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49" fontId="3" fillId="0" borderId="10" xfId="0" applyNumberFormat="1" applyFont="1" applyBorder="1"/>
    <xf numFmtId="49" fontId="9" fillId="0" borderId="2" xfId="0" applyNumberFormat="1" applyFont="1" applyBorder="1" applyAlignment="1">
      <alignment horizontal="right" vertical="top" wrapText="1"/>
    </xf>
    <xf numFmtId="0" fontId="9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center" vertical="top"/>
    </xf>
    <xf numFmtId="0" fontId="9" fillId="0" borderId="11" xfId="0" applyFont="1" applyBorder="1" applyAlignment="1">
      <alignment horizontal="right" vertical="top"/>
    </xf>
    <xf numFmtId="49" fontId="3" fillId="0" borderId="12" xfId="0" applyNumberFormat="1" applyFont="1" applyBorder="1"/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13" xfId="0" applyFont="1" applyBorder="1" applyAlignment="1">
      <alignment horizontal="right" vertical="top"/>
    </xf>
    <xf numFmtId="2" fontId="3" fillId="0" borderId="0" xfId="0" applyNumberFormat="1" applyFont="1" applyAlignment="1">
      <alignment horizontal="right" vertical="top"/>
    </xf>
    <xf numFmtId="49" fontId="9" fillId="0" borderId="0" xfId="0" applyNumberFormat="1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4" fontId="9" fillId="0" borderId="13" xfId="0" applyNumberFormat="1" applyFont="1" applyBorder="1" applyAlignment="1">
      <alignment horizontal="right" vertical="top"/>
    </xf>
    <xf numFmtId="165" fontId="9" fillId="0" borderId="2" xfId="0" applyNumberFormat="1" applyFont="1" applyBorder="1" applyAlignment="1">
      <alignment horizontal="center" vertical="top" wrapText="1"/>
    </xf>
    <xf numFmtId="2" fontId="9" fillId="0" borderId="11" xfId="0" applyNumberFormat="1" applyFont="1" applyBorder="1" applyAlignment="1">
      <alignment horizontal="right" vertical="top" wrapText="1"/>
    </xf>
    <xf numFmtId="2" fontId="3" fillId="0" borderId="11" xfId="0" applyNumberFormat="1" applyFont="1" applyBorder="1" applyAlignment="1">
      <alignment horizontal="right" vertical="top" wrapText="1"/>
    </xf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3" fillId="3" borderId="0" xfId="0" applyFont="1" applyFill="1"/>
    <xf numFmtId="0" fontId="3" fillId="0" borderId="0" xfId="0" applyFont="1"/>
    <xf numFmtId="0" fontId="10" fillId="0" borderId="0" xfId="0" applyFont="1"/>
    <xf numFmtId="0" fontId="11" fillId="0" borderId="0" xfId="0" applyFont="1" applyAlignment="1">
      <alignment horizontal="right"/>
    </xf>
    <xf numFmtId="49" fontId="11" fillId="0" borderId="0" xfId="0" applyNumberFormat="1" applyFont="1"/>
    <xf numFmtId="49" fontId="11" fillId="0" borderId="0" xfId="0" applyNumberFormat="1" applyFont="1" applyAlignment="1">
      <alignment horizontal="right"/>
    </xf>
    <xf numFmtId="0" fontId="11" fillId="0" borderId="0" xfId="0" applyFont="1"/>
    <xf numFmtId="49" fontId="11" fillId="0" borderId="0" xfId="0" applyNumberFormat="1" applyFont="1" applyAlignment="1">
      <alignment horizontal="left" vertical="top"/>
    </xf>
    <xf numFmtId="49" fontId="11" fillId="0" borderId="0" xfId="0" applyNumberFormat="1" applyFont="1" applyAlignment="1">
      <alignment vertical="top"/>
    </xf>
    <xf numFmtId="49" fontId="11" fillId="0" borderId="0" xfId="0" applyNumberFormat="1" applyFont="1" applyAlignment="1">
      <alignment wrapText="1"/>
    </xf>
    <xf numFmtId="0" fontId="11" fillId="0" borderId="0" xfId="0" applyFont="1" applyAlignment="1">
      <alignment wrapText="1"/>
    </xf>
    <xf numFmtId="49" fontId="16" fillId="0" borderId="0" xfId="0" applyNumberFormat="1" applyFont="1" applyAlignment="1">
      <alignment vertical="top" wrapText="1"/>
    </xf>
    <xf numFmtId="49" fontId="11" fillId="0" borderId="0" xfId="0" applyNumberFormat="1" applyFont="1" applyAlignment="1">
      <alignment vertical="top" wrapText="1"/>
    </xf>
    <xf numFmtId="49" fontId="11" fillId="0" borderId="0" xfId="0" applyNumberFormat="1" applyFont="1" applyAlignment="1">
      <alignment horizontal="left"/>
    </xf>
    <xf numFmtId="49" fontId="12" fillId="0" borderId="0" xfId="1" applyNumberFormat="1" applyFont="1" applyAlignment="1">
      <alignment horizontal="center" vertical="top"/>
    </xf>
    <xf numFmtId="49" fontId="17" fillId="0" borderId="1" xfId="0" applyNumberFormat="1" applyFont="1" applyBorder="1" applyAlignment="1">
      <alignment horizontal="center"/>
    </xf>
    <xf numFmtId="49" fontId="17" fillId="0" borderId="0" xfId="0" applyNumberFormat="1" applyFont="1"/>
    <xf numFmtId="49" fontId="12" fillId="0" borderId="0" xfId="0" applyNumberFormat="1" applyFont="1"/>
    <xf numFmtId="49" fontId="17" fillId="0" borderId="0" xfId="0" applyNumberFormat="1" applyFont="1" applyAlignment="1">
      <alignment horizontal="right" vertical="top"/>
    </xf>
    <xf numFmtId="49" fontId="12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center"/>
    </xf>
    <xf numFmtId="49" fontId="11" fillId="0" borderId="0" xfId="1" applyNumberFormat="1" applyFont="1"/>
    <xf numFmtId="49" fontId="11" fillId="0" borderId="0" xfId="1" applyNumberFormat="1" applyFont="1" applyAlignment="1">
      <alignment horizontal="right"/>
    </xf>
    <xf numFmtId="49" fontId="11" fillId="0" borderId="0" xfId="1" applyNumberFormat="1" applyFont="1" applyAlignment="1">
      <alignment horizontal="left" vertical="top"/>
    </xf>
    <xf numFmtId="49" fontId="11" fillId="0" borderId="0" xfId="1" applyNumberFormat="1" applyFont="1" applyAlignment="1">
      <alignment vertical="top"/>
    </xf>
    <xf numFmtId="49" fontId="11" fillId="0" borderId="0" xfId="1" applyNumberFormat="1" applyFont="1" applyAlignment="1">
      <alignment wrapText="1"/>
    </xf>
    <xf numFmtId="49" fontId="16" fillId="0" borderId="0" xfId="1" applyNumberFormat="1" applyFont="1" applyAlignment="1">
      <alignment vertical="top" wrapText="1"/>
    </xf>
    <xf numFmtId="49" fontId="11" fillId="0" borderId="0" xfId="1" applyNumberFormat="1" applyFont="1" applyAlignment="1">
      <alignment vertical="top" wrapText="1"/>
    </xf>
    <xf numFmtId="49" fontId="11" fillId="0" borderId="0" xfId="1" applyNumberFormat="1" applyFont="1" applyAlignment="1">
      <alignment horizontal="left"/>
    </xf>
    <xf numFmtId="49" fontId="14" fillId="0" borderId="0" xfId="1" applyNumberFormat="1" applyFont="1" applyAlignment="1">
      <alignment horizontal="center"/>
    </xf>
    <xf numFmtId="49" fontId="17" fillId="0" borderId="1" xfId="1" applyNumberFormat="1" applyFont="1" applyBorder="1" applyAlignment="1">
      <alignment horizontal="center"/>
    </xf>
    <xf numFmtId="49" fontId="17" fillId="0" borderId="0" xfId="1" applyNumberFormat="1" applyFont="1"/>
    <xf numFmtId="49" fontId="12" fillId="0" borderId="0" xfId="1" applyNumberFormat="1" applyFont="1"/>
    <xf numFmtId="49" fontId="17" fillId="0" borderId="0" xfId="1" applyNumberFormat="1" applyFont="1" applyAlignment="1">
      <alignment horizontal="right" vertical="top"/>
    </xf>
    <xf numFmtId="49" fontId="12" fillId="0" borderId="0" xfId="1" applyNumberFormat="1" applyFont="1" applyAlignment="1">
      <alignment horizontal="center"/>
    </xf>
    <xf numFmtId="49" fontId="13" fillId="0" borderId="0" xfId="1" applyNumberFormat="1" applyFont="1" applyAlignment="1">
      <alignment horizontal="left"/>
    </xf>
    <xf numFmtId="49" fontId="11" fillId="0" borderId="0" xfId="1" applyNumberFormat="1" applyFont="1" applyAlignment="1">
      <alignment horizontal="center"/>
    </xf>
    <xf numFmtId="4" fontId="11" fillId="0" borderId="1" xfId="1" applyNumberFormat="1" applyFont="1" applyBorder="1"/>
    <xf numFmtId="49" fontId="17" fillId="0" borderId="1" xfId="1" applyNumberFormat="1" applyFont="1" applyBorder="1" applyAlignment="1">
      <alignment horizontal="right"/>
    </xf>
    <xf numFmtId="0" fontId="11" fillId="0" borderId="0" xfId="1" applyFont="1" applyAlignment="1">
      <alignment horizontal="left"/>
    </xf>
    <xf numFmtId="0" fontId="11" fillId="0" borderId="0" xfId="1" applyFont="1" applyAlignment="1">
      <alignment vertical="center" wrapText="1"/>
    </xf>
    <xf numFmtId="4" fontId="11" fillId="0" borderId="0" xfId="1" applyNumberFormat="1" applyFont="1"/>
    <xf numFmtId="49" fontId="17" fillId="0" borderId="0" xfId="1" applyNumberFormat="1" applyFont="1" applyAlignment="1">
      <alignment horizontal="right"/>
    </xf>
    <xf numFmtId="49" fontId="11" fillId="0" borderId="1" xfId="1" applyNumberFormat="1" applyFont="1" applyBorder="1" applyAlignment="1">
      <alignment horizontal="right"/>
    </xf>
    <xf numFmtId="49" fontId="17" fillId="0" borderId="5" xfId="1" applyNumberFormat="1" applyFont="1" applyBorder="1" applyAlignment="1">
      <alignment horizontal="right"/>
    </xf>
    <xf numFmtId="49" fontId="17" fillId="0" borderId="0" xfId="1" applyNumberFormat="1" applyFont="1" applyAlignment="1">
      <alignment vertical="center"/>
    </xf>
    <xf numFmtId="0" fontId="17" fillId="0" borderId="9" xfId="1" applyFont="1" applyBorder="1" applyAlignment="1">
      <alignment horizontal="center" vertical="center" wrapText="1"/>
    </xf>
    <xf numFmtId="49" fontId="17" fillId="0" borderId="9" xfId="1" applyNumberFormat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8" fillId="0" borderId="0" xfId="1" applyFont="1" applyAlignment="1">
      <alignment wrapText="1"/>
    </xf>
    <xf numFmtId="0" fontId="19" fillId="0" borderId="0" xfId="1" applyFont="1" applyAlignment="1">
      <alignment wrapText="1"/>
    </xf>
    <xf numFmtId="49" fontId="19" fillId="0" borderId="10" xfId="1" applyNumberFormat="1" applyFont="1" applyBorder="1" applyAlignment="1">
      <alignment horizontal="center" vertical="top" wrapText="1"/>
    </xf>
    <xf numFmtId="49" fontId="19" fillId="0" borderId="2" xfId="1" applyNumberFormat="1" applyFont="1" applyBorder="1" applyAlignment="1">
      <alignment horizontal="left" vertical="top" wrapText="1"/>
    </xf>
    <xf numFmtId="49" fontId="19" fillId="0" borderId="2" xfId="1" applyNumberFormat="1" applyFont="1" applyBorder="1" applyAlignment="1">
      <alignment horizontal="center" vertical="top" wrapText="1"/>
    </xf>
    <xf numFmtId="0" fontId="19" fillId="0" borderId="2" xfId="1" applyFont="1" applyBorder="1" applyAlignment="1">
      <alignment horizontal="center" vertical="top" wrapText="1"/>
    </xf>
    <xf numFmtId="1" fontId="19" fillId="0" borderId="2" xfId="1" applyNumberFormat="1" applyFont="1" applyBorder="1" applyAlignment="1">
      <alignment horizontal="center" vertical="top" wrapText="1"/>
    </xf>
    <xf numFmtId="167" fontId="19" fillId="0" borderId="2" xfId="1" applyNumberFormat="1" applyFont="1" applyBorder="1" applyAlignment="1">
      <alignment horizontal="center" vertical="top" wrapText="1"/>
    </xf>
    <xf numFmtId="0" fontId="19" fillId="0" borderId="2" xfId="1" applyFont="1" applyBorder="1" applyAlignment="1">
      <alignment horizontal="right" vertical="top" wrapText="1"/>
    </xf>
    <xf numFmtId="0" fontId="19" fillId="0" borderId="11" xfId="1" applyFont="1" applyBorder="1" applyAlignment="1">
      <alignment horizontal="right" vertical="top" wrapText="1"/>
    </xf>
    <xf numFmtId="49" fontId="17" fillId="0" borderId="12" xfId="1" applyNumberFormat="1" applyFont="1" applyBorder="1" applyAlignment="1">
      <alignment vertical="center" wrapText="1"/>
    </xf>
    <xf numFmtId="49" fontId="17" fillId="0" borderId="0" xfId="1" applyNumberFormat="1" applyFont="1" applyAlignment="1">
      <alignment horizontal="right" vertical="top" wrapText="1"/>
    </xf>
    <xf numFmtId="0" fontId="17" fillId="0" borderId="0" xfId="1" applyFont="1" applyAlignment="1">
      <alignment wrapText="1"/>
    </xf>
    <xf numFmtId="49" fontId="17" fillId="0" borderId="12" xfId="1" applyNumberFormat="1" applyFont="1" applyBorder="1" applyAlignment="1">
      <alignment horizontal="center" vertical="center" wrapText="1"/>
    </xf>
    <xf numFmtId="49" fontId="17" fillId="0" borderId="0" xfId="1" applyNumberFormat="1" applyFont="1" applyAlignment="1">
      <alignment horizontal="center" vertical="top" wrapText="1"/>
    </xf>
    <xf numFmtId="0" fontId="17" fillId="0" borderId="0" xfId="1" applyFont="1" applyAlignment="1">
      <alignment horizontal="center" vertical="top" wrapText="1"/>
    </xf>
    <xf numFmtId="2" fontId="17" fillId="0" borderId="0" xfId="1" applyNumberFormat="1" applyFont="1" applyAlignment="1">
      <alignment horizontal="right" vertical="top" wrapText="1"/>
    </xf>
    <xf numFmtId="2" fontId="17" fillId="0" borderId="0" xfId="1" applyNumberFormat="1" applyFont="1" applyAlignment="1">
      <alignment horizontal="center" vertical="top" wrapText="1"/>
    </xf>
    <xf numFmtId="2" fontId="17" fillId="0" borderId="13" xfId="1" applyNumberFormat="1" applyFont="1" applyBorder="1" applyAlignment="1">
      <alignment horizontal="right" vertical="top" wrapText="1"/>
    </xf>
    <xf numFmtId="4" fontId="17" fillId="0" borderId="0" xfId="1" applyNumberFormat="1" applyFont="1" applyAlignment="1">
      <alignment horizontal="right" vertical="top" wrapText="1"/>
    </xf>
    <xf numFmtId="49" fontId="17" fillId="0" borderId="12" xfId="1" applyNumberFormat="1" applyFont="1" applyBorder="1" applyAlignment="1">
      <alignment horizontal="right" vertical="top" wrapText="1"/>
    </xf>
    <xf numFmtId="169" fontId="17" fillId="0" borderId="0" xfId="1" applyNumberFormat="1" applyFont="1" applyAlignment="1">
      <alignment horizontal="center" vertical="top" wrapText="1"/>
    </xf>
    <xf numFmtId="0" fontId="17" fillId="0" borderId="0" xfId="1" applyFont="1" applyAlignment="1">
      <alignment horizontal="right" vertical="top" wrapText="1"/>
    </xf>
    <xf numFmtId="0" fontId="17" fillId="0" borderId="13" xfId="1" applyFont="1" applyBorder="1" applyAlignment="1">
      <alignment horizontal="right" vertical="top" wrapText="1"/>
    </xf>
    <xf numFmtId="165" fontId="17" fillId="0" borderId="0" xfId="1" applyNumberFormat="1" applyFont="1" applyAlignment="1">
      <alignment horizontal="center" vertical="top" wrapText="1"/>
    </xf>
    <xf numFmtId="166" fontId="17" fillId="0" borderId="0" xfId="1" applyNumberFormat="1" applyFont="1" applyAlignment="1">
      <alignment horizontal="center" vertical="top" wrapText="1"/>
    </xf>
    <xf numFmtId="49" fontId="17" fillId="0" borderId="2" xfId="1" applyNumberFormat="1" applyFont="1" applyBorder="1" applyAlignment="1">
      <alignment horizontal="center" vertical="top" wrapText="1"/>
    </xf>
    <xf numFmtId="0" fontId="17" fillId="0" borderId="2" xfId="1" applyFont="1" applyBorder="1" applyAlignment="1">
      <alignment horizontal="center" vertical="top" wrapText="1"/>
    </xf>
    <xf numFmtId="4" fontId="17" fillId="0" borderId="2" xfId="1" applyNumberFormat="1" applyFont="1" applyBorder="1" applyAlignment="1">
      <alignment horizontal="right" vertical="top" wrapText="1"/>
    </xf>
    <xf numFmtId="2" fontId="17" fillId="0" borderId="2" xfId="1" applyNumberFormat="1" applyFont="1" applyBorder="1" applyAlignment="1">
      <alignment horizontal="right" vertical="top" wrapText="1"/>
    </xf>
    <xf numFmtId="2" fontId="17" fillId="0" borderId="11" xfId="1" applyNumberFormat="1" applyFont="1" applyBorder="1" applyAlignment="1">
      <alignment horizontal="right" vertical="top" wrapText="1"/>
    </xf>
    <xf numFmtId="1" fontId="17" fillId="0" borderId="0" xfId="1" applyNumberFormat="1" applyFont="1" applyAlignment="1">
      <alignment horizontal="center" vertical="top" wrapText="1"/>
    </xf>
    <xf numFmtId="49" fontId="19" fillId="0" borderId="12" xfId="1" applyNumberFormat="1" applyFont="1" applyBorder="1" applyAlignment="1">
      <alignment horizontal="center" vertical="top" wrapText="1"/>
    </xf>
    <xf numFmtId="49" fontId="19" fillId="0" borderId="0" xfId="1" applyNumberFormat="1" applyFont="1" applyAlignment="1">
      <alignment horizontal="left" vertical="top" wrapText="1"/>
    </xf>
    <xf numFmtId="2" fontId="19" fillId="0" borderId="2" xfId="1" applyNumberFormat="1" applyFont="1" applyBorder="1" applyAlignment="1">
      <alignment horizontal="right" vertical="top" wrapText="1"/>
    </xf>
    <xf numFmtId="2" fontId="19" fillId="0" borderId="11" xfId="1" applyNumberFormat="1" applyFont="1" applyBorder="1" applyAlignment="1">
      <alignment horizontal="right" vertical="top" wrapText="1"/>
    </xf>
    <xf numFmtId="164" fontId="19" fillId="0" borderId="2" xfId="1" applyNumberFormat="1" applyFont="1" applyBorder="1" applyAlignment="1">
      <alignment horizontal="center" vertical="top" wrapText="1"/>
    </xf>
    <xf numFmtId="168" fontId="17" fillId="0" borderId="0" xfId="1" applyNumberFormat="1" applyFont="1" applyAlignment="1">
      <alignment horizontal="center" vertical="top" wrapText="1"/>
    </xf>
    <xf numFmtId="4" fontId="17" fillId="0" borderId="13" xfId="1" applyNumberFormat="1" applyFont="1" applyBorder="1" applyAlignment="1">
      <alignment horizontal="right" vertical="top" wrapText="1"/>
    </xf>
    <xf numFmtId="4" fontId="17" fillId="0" borderId="11" xfId="1" applyNumberFormat="1" applyFont="1" applyBorder="1" applyAlignment="1">
      <alignment horizontal="right" vertical="top" wrapText="1"/>
    </xf>
    <xf numFmtId="4" fontId="19" fillId="0" borderId="11" xfId="1" applyNumberFormat="1" applyFont="1" applyBorder="1" applyAlignment="1">
      <alignment horizontal="right" vertical="top" wrapText="1"/>
    </xf>
    <xf numFmtId="168" fontId="19" fillId="0" borderId="2" xfId="1" applyNumberFormat="1" applyFont="1" applyBorder="1" applyAlignment="1">
      <alignment horizontal="center" vertical="top" wrapText="1"/>
    </xf>
    <xf numFmtId="4" fontId="19" fillId="0" borderId="2" xfId="1" applyNumberFormat="1" applyFont="1" applyBorder="1" applyAlignment="1">
      <alignment horizontal="right" vertical="top" wrapText="1"/>
    </xf>
    <xf numFmtId="2" fontId="19" fillId="0" borderId="2" xfId="1" applyNumberFormat="1" applyFont="1" applyBorder="1" applyAlignment="1">
      <alignment horizontal="center" vertical="top" wrapText="1"/>
    </xf>
    <xf numFmtId="49" fontId="17" fillId="0" borderId="12" xfId="1" applyNumberFormat="1" applyFont="1" applyBorder="1" applyAlignment="1">
      <alignment horizontal="center" vertical="top" wrapText="1"/>
    </xf>
    <xf numFmtId="49" fontId="17" fillId="0" borderId="0" xfId="1" applyNumberFormat="1" applyFont="1" applyAlignment="1">
      <alignment horizontal="left" vertical="top" wrapText="1"/>
    </xf>
    <xf numFmtId="165" fontId="19" fillId="0" borderId="2" xfId="1" applyNumberFormat="1" applyFont="1" applyBorder="1" applyAlignment="1">
      <alignment horizontal="center" vertical="top" wrapText="1"/>
    </xf>
    <xf numFmtId="164" fontId="17" fillId="0" borderId="0" xfId="1" applyNumberFormat="1" applyFont="1" applyAlignment="1">
      <alignment horizontal="center" vertical="top" wrapText="1"/>
    </xf>
    <xf numFmtId="167" fontId="17" fillId="0" borderId="0" xfId="1" applyNumberFormat="1" applyFont="1" applyAlignment="1">
      <alignment horizontal="center" vertical="top" wrapText="1"/>
    </xf>
    <xf numFmtId="49" fontId="19" fillId="0" borderId="0" xfId="1" applyNumberFormat="1" applyFont="1" applyAlignment="1">
      <alignment horizontal="center" vertical="top" wrapText="1"/>
    </xf>
    <xf numFmtId="0" fontId="19" fillId="0" borderId="0" xfId="1" applyFont="1" applyAlignment="1">
      <alignment horizontal="left" vertical="top" wrapText="1"/>
    </xf>
    <xf numFmtId="0" fontId="19" fillId="0" borderId="0" xfId="1" applyFont="1" applyAlignment="1">
      <alignment horizontal="center" vertical="top" wrapText="1"/>
    </xf>
    <xf numFmtId="0" fontId="19" fillId="0" borderId="0" xfId="1" applyFont="1" applyAlignment="1">
      <alignment horizontal="right" vertical="top" wrapText="1"/>
    </xf>
    <xf numFmtId="49" fontId="17" fillId="0" borderId="0" xfId="1" applyNumberFormat="1" applyFont="1" applyAlignment="1">
      <alignment vertical="top"/>
    </xf>
    <xf numFmtId="0" fontId="17" fillId="0" borderId="0" xfId="1" applyFont="1" applyAlignment="1">
      <alignment vertical="top"/>
    </xf>
    <xf numFmtId="0" fontId="17" fillId="3" borderId="0" xfId="1" applyFont="1" applyFill="1"/>
    <xf numFmtId="49" fontId="17" fillId="0" borderId="10" xfId="1" applyNumberFormat="1" applyFont="1" applyBorder="1"/>
    <xf numFmtId="49" fontId="19" fillId="0" borderId="2" xfId="1" applyNumberFormat="1" applyFont="1" applyBorder="1" applyAlignment="1">
      <alignment horizontal="right" vertical="top" wrapText="1"/>
    </xf>
    <xf numFmtId="0" fontId="19" fillId="0" borderId="2" xfId="1" applyFont="1" applyBorder="1" applyAlignment="1">
      <alignment horizontal="right" vertical="top"/>
    </xf>
    <xf numFmtId="0" fontId="19" fillId="0" borderId="2" xfId="1" applyFont="1" applyBorder="1" applyAlignment="1">
      <alignment horizontal="center" vertical="top"/>
    </xf>
    <xf numFmtId="0" fontId="19" fillId="0" borderId="11" xfId="1" applyFont="1" applyBorder="1" applyAlignment="1">
      <alignment horizontal="right" vertical="top"/>
    </xf>
    <xf numFmtId="49" fontId="17" fillId="0" borderId="12" xfId="1" applyNumberFormat="1" applyFont="1" applyBorder="1"/>
    <xf numFmtId="4" fontId="17" fillId="0" borderId="0" xfId="1" applyNumberFormat="1" applyFont="1" applyAlignment="1">
      <alignment horizontal="right" vertical="top"/>
    </xf>
    <xf numFmtId="0" fontId="17" fillId="0" borderId="0" xfId="1" applyFont="1" applyAlignment="1">
      <alignment horizontal="center" vertical="top"/>
    </xf>
    <xf numFmtId="4" fontId="17" fillId="0" borderId="13" xfId="1" applyNumberFormat="1" applyFont="1" applyBorder="1" applyAlignment="1">
      <alignment horizontal="right" vertical="top"/>
    </xf>
    <xf numFmtId="0" fontId="17" fillId="0" borderId="0" xfId="1" applyFont="1" applyAlignment="1">
      <alignment horizontal="right" vertical="top"/>
    </xf>
    <xf numFmtId="0" fontId="17" fillId="0" borderId="13" xfId="1" applyFont="1" applyBorder="1" applyAlignment="1">
      <alignment horizontal="right" vertical="top"/>
    </xf>
    <xf numFmtId="2" fontId="17" fillId="0" borderId="0" xfId="1" applyNumberFormat="1" applyFont="1" applyAlignment="1">
      <alignment horizontal="right" vertical="top"/>
    </xf>
    <xf numFmtId="49" fontId="19" fillId="0" borderId="0" xfId="1" applyNumberFormat="1" applyFont="1" applyAlignment="1">
      <alignment horizontal="right" vertical="top" wrapText="1"/>
    </xf>
    <xf numFmtId="4" fontId="19" fillId="0" borderId="0" xfId="1" applyNumberFormat="1" applyFont="1" applyAlignment="1">
      <alignment horizontal="right" vertical="top"/>
    </xf>
    <xf numFmtId="0" fontId="19" fillId="0" borderId="0" xfId="1" applyFont="1" applyAlignment="1">
      <alignment horizontal="center" vertical="top"/>
    </xf>
    <xf numFmtId="4" fontId="19" fillId="0" borderId="13" xfId="1" applyNumberFormat="1" applyFont="1" applyBorder="1" applyAlignment="1">
      <alignment horizontal="right" vertical="top"/>
    </xf>
    <xf numFmtId="0" fontId="17" fillId="0" borderId="0" xfId="1" applyFont="1"/>
    <xf numFmtId="169" fontId="19" fillId="0" borderId="2" xfId="1" applyNumberFormat="1" applyFont="1" applyBorder="1" applyAlignment="1">
      <alignment horizontal="center" vertical="top" wrapText="1"/>
    </xf>
    <xf numFmtId="49" fontId="14" fillId="0" borderId="0" xfId="0" applyNumberFormat="1" applyFont="1" applyAlignment="1">
      <alignment horizontal="center"/>
    </xf>
    <xf numFmtId="0" fontId="19" fillId="0" borderId="0" xfId="1" applyFont="1" applyAlignment="1">
      <alignment horizontal="right" vertical="top"/>
    </xf>
    <xf numFmtId="0" fontId="19" fillId="0" borderId="13" xfId="1" applyFont="1" applyBorder="1" applyAlignment="1">
      <alignment horizontal="right" vertical="top"/>
    </xf>
    <xf numFmtId="2" fontId="17" fillId="0" borderId="13" xfId="1" applyNumberFormat="1" applyFont="1" applyBorder="1" applyAlignment="1">
      <alignment horizontal="right" vertical="top"/>
    </xf>
    <xf numFmtId="2" fontId="19" fillId="0" borderId="0" xfId="1" applyNumberFormat="1" applyFont="1" applyAlignment="1">
      <alignment horizontal="right" vertical="top"/>
    </xf>
    <xf numFmtId="166" fontId="19" fillId="0" borderId="2" xfId="1" applyNumberFormat="1" applyFont="1" applyBorder="1" applyAlignment="1">
      <alignment horizontal="center" vertical="top" wrapText="1"/>
    </xf>
    <xf numFmtId="4" fontId="0" fillId="0" borderId="0" xfId="0" applyNumberFormat="1"/>
    <xf numFmtId="4" fontId="3" fillId="0" borderId="9" xfId="0" applyNumberFormat="1" applyFont="1" applyFill="1" applyBorder="1" applyAlignment="1" applyProtection="1">
      <alignment horizontal="right" vertical="center" wrapText="1"/>
    </xf>
    <xf numFmtId="4" fontId="11" fillId="0" borderId="9" xfId="0" applyNumberFormat="1" applyFont="1" applyFill="1" applyBorder="1" applyAlignment="1" applyProtection="1">
      <alignment horizontal="right" vertical="center" wrapText="1"/>
    </xf>
    <xf numFmtId="4" fontId="9" fillId="0" borderId="9" xfId="0" applyNumberFormat="1" applyFont="1" applyFill="1" applyBorder="1" applyAlignment="1" applyProtection="1">
      <alignment horizontal="right" vertical="center" wrapText="1"/>
    </xf>
    <xf numFmtId="4" fontId="9" fillId="0" borderId="9" xfId="0" applyNumberFormat="1" applyFont="1" applyFill="1" applyBorder="1" applyAlignment="1" applyProtection="1">
      <alignment horizontal="right" vertical="center"/>
    </xf>
    <xf numFmtId="49" fontId="3" fillId="0" borderId="12" xfId="1" applyNumberFormat="1" applyFont="1" applyBorder="1"/>
    <xf numFmtId="49" fontId="9" fillId="0" borderId="0" xfId="1" applyNumberFormat="1" applyFont="1" applyAlignment="1">
      <alignment horizontal="right" vertical="top" wrapText="1"/>
    </xf>
    <xf numFmtId="4" fontId="9" fillId="0" borderId="0" xfId="1" applyNumberFormat="1" applyFont="1" applyAlignment="1">
      <alignment horizontal="right" vertical="top"/>
    </xf>
    <xf numFmtId="0" fontId="9" fillId="0" borderId="0" xfId="1" applyFont="1" applyAlignment="1">
      <alignment horizontal="center" vertical="top"/>
    </xf>
    <xf numFmtId="4" fontId="3" fillId="0" borderId="13" xfId="1" applyNumberFormat="1" applyFont="1" applyBorder="1" applyAlignment="1">
      <alignment horizontal="right" vertical="top"/>
    </xf>
    <xf numFmtId="0" fontId="9" fillId="0" borderId="0" xfId="1" applyFont="1" applyAlignment="1">
      <alignment wrapText="1"/>
    </xf>
    <xf numFmtId="4" fontId="9" fillId="0" borderId="13" xfId="1" applyNumberFormat="1" applyFont="1" applyBorder="1" applyAlignment="1">
      <alignment horizontal="right" vertical="top"/>
    </xf>
    <xf numFmtId="49" fontId="3" fillId="0" borderId="14" xfId="1" applyNumberFormat="1" applyFont="1" applyBorder="1"/>
    <xf numFmtId="49" fontId="9" fillId="0" borderId="1" xfId="1" applyNumberFormat="1" applyFont="1" applyBorder="1" applyAlignment="1">
      <alignment horizontal="right" vertical="top" wrapText="1"/>
    </xf>
    <xf numFmtId="4" fontId="9" fillId="0" borderId="1" xfId="1" applyNumberFormat="1" applyFont="1" applyBorder="1" applyAlignment="1">
      <alignment horizontal="right" vertical="top"/>
    </xf>
    <xf numFmtId="0" fontId="9" fillId="0" borderId="1" xfId="1" applyFont="1" applyBorder="1" applyAlignment="1">
      <alignment horizontal="center" vertical="top"/>
    </xf>
    <xf numFmtId="4" fontId="9" fillId="0" borderId="15" xfId="1" applyNumberFormat="1" applyFont="1" applyBorder="1" applyAlignment="1">
      <alignment horizontal="right" vertical="top"/>
    </xf>
    <xf numFmtId="2" fontId="0" fillId="0" borderId="0" xfId="0" applyNumberFormat="1"/>
    <xf numFmtId="0" fontId="22" fillId="0" borderId="0" xfId="0" applyNumberFormat="1" applyFont="1" applyFill="1" applyBorder="1" applyAlignment="1" applyProtection="1"/>
    <xf numFmtId="0" fontId="23" fillId="0" borderId="0" xfId="1" applyFont="1"/>
    <xf numFmtId="0" fontId="22" fillId="0" borderId="0" xfId="1" applyFont="1"/>
    <xf numFmtId="0" fontId="4" fillId="0" borderId="0" xfId="1" applyFont="1" applyAlignment="1">
      <alignment horizontal="right"/>
    </xf>
    <xf numFmtId="0" fontId="25" fillId="0" borderId="0" xfId="0" applyNumberFormat="1" applyFont="1" applyFill="1" applyBorder="1" applyAlignment="1" applyProtection="1"/>
    <xf numFmtId="0" fontId="25" fillId="0" borderId="0" xfId="1" applyFont="1"/>
    <xf numFmtId="0" fontId="25" fillId="0" borderId="0" xfId="1" applyFont="1" applyAlignment="1">
      <alignment wrapText="1"/>
    </xf>
    <xf numFmtId="49" fontId="25" fillId="0" borderId="0" xfId="1" applyNumberFormat="1" applyFont="1"/>
    <xf numFmtId="0" fontId="24" fillId="0" borderId="0" xfId="0" applyFont="1" applyAlignment="1">
      <alignment vertical="top"/>
    </xf>
    <xf numFmtId="0" fontId="24" fillId="0" borderId="0" xfId="0" applyFont="1"/>
    <xf numFmtId="0" fontId="24" fillId="0" borderId="0" xfId="0" applyFont="1" applyAlignment="1">
      <alignment horizontal="right" vertical="center"/>
    </xf>
    <xf numFmtId="0" fontId="26" fillId="0" borderId="0" xfId="1" applyFont="1"/>
    <xf numFmtId="0" fontId="24" fillId="0" borderId="0" xfId="0" applyFont="1" applyAlignment="1">
      <alignment wrapText="1"/>
    </xf>
    <xf numFmtId="0" fontId="24" fillId="0" borderId="0" xfId="0" applyFont="1" applyAlignment="1">
      <alignment horizontal="right"/>
    </xf>
    <xf numFmtId="0" fontId="24" fillId="0" borderId="1" xfId="0" applyFont="1" applyBorder="1"/>
    <xf numFmtId="0" fontId="24" fillId="0" borderId="1" xfId="0" applyFont="1" applyBorder="1" applyAlignment="1">
      <alignment horizontal="right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wrapText="1"/>
    </xf>
    <xf numFmtId="0" fontId="11" fillId="0" borderId="0" xfId="1" applyFont="1" applyAlignment="1">
      <alignment horizontal="center"/>
    </xf>
    <xf numFmtId="0" fontId="11" fillId="4" borderId="0" xfId="1" applyFont="1" applyFill="1"/>
    <xf numFmtId="0" fontId="11" fillId="4" borderId="0" xfId="1" applyFont="1" applyFill="1" applyAlignment="1">
      <alignment horizontal="center"/>
    </xf>
    <xf numFmtId="0" fontId="6" fillId="4" borderId="0" xfId="0" applyNumberFormat="1" applyFont="1" applyFill="1" applyBorder="1" applyAlignment="1" applyProtection="1"/>
    <xf numFmtId="0" fontId="4" fillId="4" borderId="0" xfId="0" applyNumberFormat="1" applyFont="1" applyFill="1" applyBorder="1" applyAlignment="1" applyProtection="1">
      <alignment horizontal="center"/>
    </xf>
    <xf numFmtId="49" fontId="9" fillId="0" borderId="0" xfId="1" applyNumberFormat="1" applyFont="1" applyAlignment="1">
      <alignment horizontal="left" vertical="top" wrapText="1"/>
    </xf>
    <xf numFmtId="0" fontId="28" fillId="0" borderId="0" xfId="8"/>
    <xf numFmtId="4" fontId="30" fillId="0" borderId="0" xfId="8" applyNumberFormat="1" applyFont="1" applyAlignment="1">
      <alignment horizontal="center" vertical="center"/>
    </xf>
    <xf numFmtId="4" fontId="30" fillId="0" borderId="0" xfId="8" applyNumberFormat="1" applyFont="1"/>
    <xf numFmtId="0" fontId="30" fillId="0" borderId="0" xfId="8" applyFont="1" applyAlignment="1">
      <alignment horizontal="center" vertical="center"/>
    </xf>
    <xf numFmtId="0" fontId="30" fillId="0" borderId="0" xfId="8" applyFont="1"/>
    <xf numFmtId="0" fontId="31" fillId="0" borderId="0" xfId="8" applyFont="1" applyBorder="1"/>
    <xf numFmtId="0" fontId="33" fillId="0" borderId="0" xfId="8" applyFont="1" applyBorder="1" applyAlignment="1">
      <alignment horizontal="right" vertical="top" wrapText="1"/>
    </xf>
    <xf numFmtId="4" fontId="31" fillId="0" borderId="0" xfId="8" applyNumberFormat="1" applyFont="1" applyBorder="1" applyAlignment="1">
      <alignment horizontal="right" vertical="top" wrapText="1"/>
    </xf>
    <xf numFmtId="4" fontId="31" fillId="0" borderId="0" xfId="8" applyNumberFormat="1" applyFont="1" applyBorder="1" applyAlignment="1">
      <alignment horizontal="right" vertical="top"/>
    </xf>
    <xf numFmtId="0" fontId="31" fillId="0" borderId="9" xfId="8" applyFont="1" applyBorder="1" applyAlignment="1">
      <alignment vertical="center"/>
    </xf>
    <xf numFmtId="4" fontId="31" fillId="0" borderId="9" xfId="8" applyNumberFormat="1" applyFont="1" applyBorder="1" applyAlignment="1">
      <alignment horizontal="right" vertical="center" wrapText="1"/>
    </xf>
    <xf numFmtId="1" fontId="32" fillId="0" borderId="9" xfId="8" applyNumberFormat="1" applyFont="1" applyBorder="1" applyAlignment="1">
      <alignment horizontal="center" vertical="center" wrapText="1"/>
    </xf>
    <xf numFmtId="0" fontId="32" fillId="0" borderId="9" xfId="8" applyFont="1" applyBorder="1" applyAlignment="1">
      <alignment horizontal="left" vertical="center" wrapText="1"/>
    </xf>
    <xf numFmtId="4" fontId="32" fillId="0" borderId="9" xfId="8" applyNumberFormat="1" applyFont="1" applyBorder="1" applyAlignment="1">
      <alignment horizontal="right" vertical="center" wrapText="1"/>
    </xf>
    <xf numFmtId="4" fontId="31" fillId="0" borderId="9" xfId="8" applyNumberFormat="1" applyFont="1" applyBorder="1" applyAlignment="1">
      <alignment horizontal="right" vertical="center"/>
    </xf>
    <xf numFmtId="0" fontId="4" fillId="0" borderId="0" xfId="0" applyNumberFormat="1" applyFont="1" applyFill="1" applyBorder="1" applyAlignment="1" applyProtection="1">
      <alignment horizontal="left"/>
    </xf>
    <xf numFmtId="0" fontId="0" fillId="0" borderId="0" xfId="0" applyAlignment="1"/>
    <xf numFmtId="0" fontId="4" fillId="0" borderId="1" xfId="0" applyNumberFormat="1" applyFont="1" applyFill="1" applyBorder="1" applyAlignment="1" applyProtection="1">
      <alignment horizontal="left"/>
    </xf>
    <xf numFmtId="2" fontId="28" fillId="0" borderId="0" xfId="8" applyNumberFormat="1"/>
    <xf numFmtId="0" fontId="31" fillId="0" borderId="9" xfId="8" applyFont="1" applyBorder="1" applyAlignment="1">
      <alignment horizontal="center" vertical="center"/>
    </xf>
    <xf numFmtId="2" fontId="10" fillId="0" borderId="0" xfId="1" applyNumberFormat="1"/>
    <xf numFmtId="49" fontId="3" fillId="0" borderId="0" xfId="1" applyNumberFormat="1" applyFont="1"/>
    <xf numFmtId="0" fontId="3" fillId="0" borderId="0" xfId="1" applyFont="1" applyAlignment="1">
      <alignment wrapText="1"/>
    </xf>
    <xf numFmtId="49" fontId="4" fillId="0" borderId="0" xfId="1" applyNumberFormat="1" applyFont="1"/>
    <xf numFmtId="0" fontId="4" fillId="0" borderId="0" xfId="1" applyFont="1" applyAlignment="1">
      <alignment horizontal="right" vertical="top"/>
    </xf>
    <xf numFmtId="0" fontId="4" fillId="0" borderId="0" xfId="1" applyFont="1" applyAlignment="1">
      <alignment wrapText="1"/>
    </xf>
    <xf numFmtId="0" fontId="4" fillId="0" borderId="0" xfId="1" applyFont="1"/>
    <xf numFmtId="49" fontId="4" fillId="0" borderId="0" xfId="1" applyNumberFormat="1" applyFont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vertical="top" wrapText="1"/>
    </xf>
    <xf numFmtId="0" fontId="5" fillId="0" borderId="0" xfId="1" applyFont="1" applyAlignment="1">
      <alignment horizontal="center" vertical="center"/>
    </xf>
    <xf numFmtId="49" fontId="3" fillId="0" borderId="0" xfId="1" applyNumberFormat="1" applyFont="1" applyAlignment="1">
      <alignment vertical="top"/>
    </xf>
    <xf numFmtId="49" fontId="9" fillId="0" borderId="0" xfId="1" applyNumberFormat="1" applyFont="1" applyBorder="1" applyAlignment="1">
      <alignment horizontal="right" vertical="top" wrapText="1"/>
    </xf>
    <xf numFmtId="4" fontId="9" fillId="0" borderId="0" xfId="1" applyNumberFormat="1" applyFont="1" applyBorder="1" applyAlignment="1">
      <alignment horizontal="right" vertical="top"/>
    </xf>
    <xf numFmtId="0" fontId="9" fillId="0" borderId="0" xfId="1" applyFont="1" applyBorder="1" applyAlignment="1">
      <alignment horizontal="center" vertical="top"/>
    </xf>
    <xf numFmtId="49" fontId="17" fillId="0" borderId="0" xfId="1" applyNumberFormat="1" applyFont="1" applyBorder="1" applyAlignment="1">
      <alignment horizontal="right" vertical="top" wrapText="1"/>
    </xf>
    <xf numFmtId="4" fontId="17" fillId="0" borderId="0" xfId="1" applyNumberFormat="1" applyFont="1" applyBorder="1" applyAlignment="1">
      <alignment horizontal="right" vertical="top"/>
    </xf>
    <xf numFmtId="0" fontId="17" fillId="0" borderId="0" xfId="1" applyFont="1" applyBorder="1" applyAlignment="1">
      <alignment horizontal="center" vertical="top"/>
    </xf>
    <xf numFmtId="0" fontId="17" fillId="0" borderId="0" xfId="1" applyFont="1" applyBorder="1" applyAlignment="1">
      <alignment horizontal="right" vertical="top"/>
    </xf>
    <xf numFmtId="49" fontId="19" fillId="0" borderId="0" xfId="1" applyNumberFormat="1" applyFont="1" applyBorder="1" applyAlignment="1">
      <alignment horizontal="right" vertical="top" wrapText="1"/>
    </xf>
    <xf numFmtId="4" fontId="19" fillId="0" borderId="0" xfId="1" applyNumberFormat="1" applyFont="1" applyBorder="1" applyAlignment="1">
      <alignment horizontal="right" vertical="top"/>
    </xf>
    <xf numFmtId="0" fontId="19" fillId="0" borderId="0" xfId="1" applyFont="1" applyBorder="1" applyAlignment="1">
      <alignment horizontal="center" vertical="top"/>
    </xf>
    <xf numFmtId="49" fontId="3" fillId="0" borderId="0" xfId="1" applyNumberFormat="1" applyFont="1" applyBorder="1" applyAlignment="1">
      <alignment horizontal="right" vertical="top" wrapText="1"/>
    </xf>
    <xf numFmtId="4" fontId="3" fillId="0" borderId="0" xfId="1" applyNumberFormat="1" applyFont="1" applyBorder="1" applyAlignment="1">
      <alignment horizontal="right" vertical="top"/>
    </xf>
    <xf numFmtId="0" fontId="3" fillId="0" borderId="0" xfId="1" applyFont="1" applyBorder="1" applyAlignment="1">
      <alignment horizontal="center" vertical="top"/>
    </xf>
    <xf numFmtId="0" fontId="34" fillId="0" borderId="0" xfId="2" applyFont="1" applyAlignment="1">
      <alignment horizontal="center"/>
    </xf>
    <xf numFmtId="0" fontId="34" fillId="0" borderId="0" xfId="2" applyFont="1"/>
    <xf numFmtId="0" fontId="21" fillId="0" borderId="0" xfId="9"/>
    <xf numFmtId="0" fontId="34" fillId="0" borderId="9" xfId="10" applyFont="1" applyBorder="1" applyAlignment="1">
      <alignment horizontal="center" vertical="center"/>
    </xf>
    <xf numFmtId="0" fontId="34" fillId="0" borderId="9" xfId="10" applyFont="1" applyBorder="1" applyAlignment="1">
      <alignment horizontal="center" vertical="center" wrapText="1"/>
    </xf>
    <xf numFmtId="0" fontId="34" fillId="4" borderId="9" xfId="10" applyFont="1" applyFill="1" applyBorder="1" applyAlignment="1">
      <alignment horizontal="center" vertical="center"/>
    </xf>
    <xf numFmtId="0" fontId="34" fillId="4" borderId="9" xfId="10" applyFont="1" applyFill="1" applyBorder="1" applyAlignment="1">
      <alignment horizontal="left" vertical="center"/>
    </xf>
    <xf numFmtId="0" fontId="34" fillId="4" borderId="9" xfId="10" applyFont="1" applyFill="1" applyBorder="1" applyAlignment="1">
      <alignment horizontal="center" vertical="center" wrapText="1"/>
    </xf>
    <xf numFmtId="0" fontId="35" fillId="0" borderId="9" xfId="10" applyFont="1" applyBorder="1" applyAlignment="1">
      <alignment horizontal="center" vertical="center"/>
    </xf>
    <xf numFmtId="49" fontId="35" fillId="0" borderId="9" xfId="10" applyNumberFormat="1" applyFont="1" applyBorder="1" applyAlignment="1">
      <alignment horizontal="center" vertical="center"/>
    </xf>
    <xf numFmtId="0" fontId="35" fillId="0" borderId="9" xfId="10" applyFont="1" applyBorder="1" applyAlignment="1">
      <alignment horizontal="left" vertical="center" wrapText="1"/>
    </xf>
    <xf numFmtId="43" fontId="36" fillId="2" borderId="9" xfId="5" applyFont="1" applyFill="1" applyBorder="1" applyAlignment="1">
      <alignment horizontal="center" vertical="center"/>
    </xf>
    <xf numFmtId="43" fontId="35" fillId="0" borderId="9" xfId="5" applyFont="1" applyFill="1" applyBorder="1" applyAlignment="1">
      <alignment horizontal="center" vertical="center"/>
    </xf>
    <xf numFmtId="170" fontId="35" fillId="0" borderId="9" xfId="10" applyNumberFormat="1" applyFont="1" applyBorder="1" applyAlignment="1">
      <alignment horizontal="center" vertical="center"/>
    </xf>
    <xf numFmtId="4" fontId="37" fillId="0" borderId="9" xfId="10" applyNumberFormat="1" applyFont="1" applyBorder="1" applyAlignment="1">
      <alignment horizontal="center" vertical="center"/>
    </xf>
    <xf numFmtId="49" fontId="35" fillId="0" borderId="9" xfId="10" applyNumberFormat="1" applyFont="1" applyBorder="1" applyAlignment="1">
      <alignment horizontal="center" vertical="center" wrapText="1"/>
    </xf>
    <xf numFmtId="43" fontId="36" fillId="2" borderId="9" xfId="6" applyFont="1" applyFill="1" applyBorder="1" applyAlignment="1">
      <alignment horizontal="center" vertical="center"/>
    </xf>
    <xf numFmtId="43" fontId="35" fillId="0" borderId="9" xfId="6" applyFont="1" applyFill="1" applyBorder="1" applyAlignment="1">
      <alignment horizontal="center" vertical="center"/>
    </xf>
    <xf numFmtId="0" fontId="21" fillId="0" borderId="0" xfId="7"/>
    <xf numFmtId="4" fontId="21" fillId="0" borderId="0" xfId="7" applyNumberFormat="1"/>
    <xf numFmtId="171" fontId="21" fillId="0" borderId="0" xfId="7" applyNumberFormat="1"/>
    <xf numFmtId="0" fontId="34" fillId="0" borderId="9" xfId="10" applyFont="1" applyBorder="1"/>
    <xf numFmtId="0" fontId="38" fillId="0" borderId="9" xfId="10" applyFont="1" applyBorder="1" applyAlignment="1">
      <alignment horizontal="center" vertical="center"/>
    </xf>
    <xf numFmtId="4" fontId="38" fillId="0" borderId="9" xfId="10" applyNumberFormat="1" applyFont="1" applyBorder="1" applyAlignment="1">
      <alignment horizontal="center" vertical="center"/>
    </xf>
    <xf numFmtId="4" fontId="21" fillId="0" borderId="0" xfId="9" applyNumberFormat="1"/>
    <xf numFmtId="4" fontId="23" fillId="0" borderId="0" xfId="9" applyNumberFormat="1" applyFont="1"/>
    <xf numFmtId="2" fontId="21" fillId="0" borderId="0" xfId="9" applyNumberFormat="1"/>
    <xf numFmtId="2" fontId="17" fillId="0" borderId="0" xfId="1" applyNumberFormat="1" applyFont="1" applyBorder="1" applyAlignment="1">
      <alignment horizontal="right" vertical="top"/>
    </xf>
    <xf numFmtId="49" fontId="9" fillId="0" borderId="0" xfId="0" applyNumberFormat="1" applyFont="1" applyBorder="1" applyAlignment="1">
      <alignment horizontal="right" vertical="top" wrapText="1"/>
    </xf>
    <xf numFmtId="0" fontId="9" fillId="0" borderId="0" xfId="0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right" vertical="top" wrapText="1"/>
    </xf>
    <xf numFmtId="4" fontId="3" fillId="0" borderId="0" xfId="0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right" vertical="top"/>
    </xf>
    <xf numFmtId="4" fontId="9" fillId="0" borderId="0" xfId="0" applyNumberFormat="1" applyFont="1" applyBorder="1" applyAlignment="1">
      <alignment horizontal="right" vertical="top"/>
    </xf>
    <xf numFmtId="49" fontId="9" fillId="0" borderId="2" xfId="1" applyNumberFormat="1" applyFont="1" applyBorder="1" applyAlignment="1">
      <alignment horizontal="left" vertical="top" wrapText="1"/>
    </xf>
    <xf numFmtId="0" fontId="12" fillId="0" borderId="2" xfId="1" applyFont="1" applyBorder="1" applyAlignment="1">
      <alignment horizontal="center"/>
    </xf>
    <xf numFmtId="0" fontId="24" fillId="0" borderId="0" xfId="0" applyNumberFormat="1" applyFont="1" applyFill="1" applyBorder="1" applyAlignment="1" applyProtection="1">
      <alignment horizontal="right"/>
    </xf>
    <xf numFmtId="0" fontId="11" fillId="4" borderId="1" xfId="1" applyFont="1" applyFill="1" applyBorder="1" applyAlignment="1">
      <alignment horizontal="left" wrapText="1"/>
    </xf>
    <xf numFmtId="0" fontId="12" fillId="4" borderId="2" xfId="1" applyFont="1" applyFill="1" applyBorder="1" applyAlignment="1">
      <alignment horizontal="center"/>
    </xf>
    <xf numFmtId="0" fontId="11" fillId="0" borderId="0" xfId="1" applyFont="1" applyAlignment="1">
      <alignment horizontal="center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15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12" fillId="0" borderId="2" xfId="1" applyFont="1" applyBorder="1" applyAlignment="1">
      <alignment horizontal="center" vertical="top"/>
    </xf>
    <xf numFmtId="0" fontId="11" fillId="2" borderId="0" xfId="1" applyFont="1" applyFill="1" applyAlignment="1">
      <alignment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6" xfId="0" applyNumberFormat="1" applyFont="1" applyFill="1" applyBorder="1" applyAlignment="1" applyProtection="1">
      <alignment horizontal="right" vertical="top" wrapText="1"/>
    </xf>
    <xf numFmtId="0" fontId="6" fillId="0" borderId="4" xfId="0" applyNumberFormat="1" applyFont="1" applyFill="1" applyBorder="1" applyAlignment="1" applyProtection="1">
      <alignment horizontal="right" vertical="top" wrapText="1"/>
    </xf>
    <xf numFmtId="0" fontId="6" fillId="0" borderId="6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right" wrapText="1"/>
    </xf>
    <xf numFmtId="0" fontId="8" fillId="0" borderId="4" xfId="8" applyFont="1" applyBorder="1" applyAlignment="1">
      <alignment horizontal="left" vertical="center" wrapText="1"/>
    </xf>
    <xf numFmtId="0" fontId="29" fillId="0" borderId="5" xfId="8" applyFont="1" applyBorder="1" applyAlignment="1">
      <alignment horizontal="left" vertical="center" wrapText="1"/>
    </xf>
    <xf numFmtId="0" fontId="29" fillId="0" borderId="6" xfId="8" applyFont="1" applyBorder="1" applyAlignment="1">
      <alignment horizontal="left" vertical="center" wrapText="1"/>
    </xf>
    <xf numFmtId="0" fontId="9" fillId="0" borderId="4" xfId="8" applyFont="1" applyBorder="1" applyAlignment="1">
      <alignment horizontal="right" vertical="center" wrapText="1"/>
    </xf>
    <xf numFmtId="0" fontId="31" fillId="0" borderId="6" xfId="8" applyFont="1" applyBorder="1" applyAlignment="1">
      <alignment horizontal="right" vertical="center" wrapText="1"/>
    </xf>
    <xf numFmtId="0" fontId="29" fillId="0" borderId="4" xfId="8" applyFont="1" applyBorder="1" applyAlignment="1">
      <alignment horizontal="left" vertical="center" wrapText="1"/>
    </xf>
    <xf numFmtId="0" fontId="31" fillId="0" borderId="4" xfId="8" applyFont="1" applyBorder="1" applyAlignment="1">
      <alignment horizontal="right" vertical="center" wrapText="1"/>
    </xf>
    <xf numFmtId="0" fontId="33" fillId="0" borderId="4" xfId="8" applyFont="1" applyBorder="1" applyAlignment="1">
      <alignment horizontal="right" vertical="center" wrapText="1"/>
    </xf>
    <xf numFmtId="0" fontId="33" fillId="0" borderId="6" xfId="8" applyFont="1" applyBorder="1" applyAlignment="1">
      <alignment horizontal="right" vertical="center" wrapText="1"/>
    </xf>
    <xf numFmtId="0" fontId="5" fillId="0" borderId="2" xfId="1" applyFont="1" applyBorder="1" applyAlignment="1">
      <alignment horizontal="center" vertical="top"/>
    </xf>
    <xf numFmtId="49" fontId="4" fillId="0" borderId="1" xfId="1" applyNumberFormat="1" applyFont="1" applyBorder="1" applyAlignment="1">
      <alignment vertical="top" wrapText="1"/>
    </xf>
    <xf numFmtId="49" fontId="4" fillId="0" borderId="1" xfId="1" applyNumberFormat="1" applyFont="1" applyBorder="1" applyAlignment="1">
      <alignment horizontal="right" vertical="top" wrapText="1"/>
    </xf>
    <xf numFmtId="0" fontId="3" fillId="0" borderId="0" xfId="1" applyFont="1" applyAlignment="1">
      <alignment horizontal="left" vertical="top" wrapText="1"/>
    </xf>
    <xf numFmtId="49" fontId="24" fillId="0" borderId="0" xfId="1" applyNumberFormat="1" applyFont="1" applyAlignment="1">
      <alignment horizontal="right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top" wrapText="1"/>
    </xf>
    <xf numFmtId="0" fontId="24" fillId="0" borderId="0" xfId="0" applyFont="1" applyAlignment="1">
      <alignment horizontal="left" wrapText="1"/>
    </xf>
    <xf numFmtId="49" fontId="11" fillId="0" borderId="1" xfId="1" applyNumberFormat="1" applyFont="1" applyBorder="1" applyAlignment="1">
      <alignment horizontal="left" wrapText="1"/>
    </xf>
    <xf numFmtId="0" fontId="11" fillId="0" borderId="5" xfId="1" applyFont="1" applyBorder="1" applyAlignment="1">
      <alignment horizontal="left" wrapText="1"/>
    </xf>
    <xf numFmtId="49" fontId="11" fillId="0" borderId="0" xfId="1" applyNumberFormat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49" fontId="11" fillId="0" borderId="0" xfId="1" applyNumberFormat="1" applyFont="1" applyAlignment="1">
      <alignment horizontal="center" wrapText="1"/>
    </xf>
    <xf numFmtId="49" fontId="12" fillId="0" borderId="2" xfId="1" applyNumberFormat="1" applyFont="1" applyBorder="1" applyAlignment="1">
      <alignment horizontal="center" vertical="top"/>
    </xf>
    <xf numFmtId="49" fontId="14" fillId="0" borderId="0" xfId="1" applyNumberFormat="1" applyFont="1" applyAlignment="1">
      <alignment horizontal="center"/>
    </xf>
    <xf numFmtId="49" fontId="11" fillId="0" borderId="1" xfId="1" applyNumberFormat="1" applyFont="1" applyBorder="1" applyAlignment="1">
      <alignment horizontal="center" wrapText="1"/>
    </xf>
    <xf numFmtId="49" fontId="11" fillId="0" borderId="0" xfId="1" applyNumberFormat="1" applyFont="1" applyAlignment="1">
      <alignment horizontal="left" vertical="top"/>
    </xf>
    <xf numFmtId="0" fontId="11" fillId="0" borderId="5" xfId="1" applyFont="1" applyBorder="1" applyAlignment="1">
      <alignment horizontal="center"/>
    </xf>
    <xf numFmtId="49" fontId="17" fillId="0" borderId="9" xfId="1" applyNumberFormat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49" fontId="12" fillId="0" borderId="2" xfId="1" applyNumberFormat="1" applyFont="1" applyBorder="1" applyAlignment="1">
      <alignment horizontal="center"/>
    </xf>
    <xf numFmtId="49" fontId="11" fillId="0" borderId="1" xfId="1" applyNumberFormat="1" applyFont="1" applyBorder="1" applyAlignment="1">
      <alignment wrapText="1"/>
    </xf>
    <xf numFmtId="4" fontId="11" fillId="0" borderId="5" xfId="1" applyNumberFormat="1" applyFont="1" applyBorder="1" applyAlignment="1">
      <alignment horizontal="right"/>
    </xf>
    <xf numFmtId="49" fontId="17" fillId="0" borderId="0" xfId="1" applyNumberFormat="1" applyFont="1" applyAlignment="1">
      <alignment horizontal="left" vertical="top" wrapText="1"/>
    </xf>
    <xf numFmtId="49" fontId="17" fillId="0" borderId="2" xfId="1" applyNumberFormat="1" applyFont="1" applyBorder="1" applyAlignment="1">
      <alignment horizontal="left" vertical="top" wrapText="1"/>
    </xf>
    <xf numFmtId="0" fontId="17" fillId="0" borderId="9" xfId="1" applyFont="1" applyBorder="1" applyAlignment="1">
      <alignment horizontal="center" vertical="center"/>
    </xf>
    <xf numFmtId="49" fontId="18" fillId="0" borderId="4" xfId="1" applyNumberFormat="1" applyFont="1" applyBorder="1" applyAlignment="1">
      <alignment horizontal="left" vertical="center" wrapText="1"/>
    </xf>
    <xf numFmtId="49" fontId="18" fillId="0" borderId="5" xfId="1" applyNumberFormat="1" applyFont="1" applyBorder="1" applyAlignment="1">
      <alignment horizontal="left" vertical="center" wrapText="1"/>
    </xf>
    <xf numFmtId="49" fontId="18" fillId="0" borderId="6" xfId="1" applyNumberFormat="1" applyFont="1" applyBorder="1" applyAlignment="1">
      <alignment horizontal="left" vertical="center" wrapText="1"/>
    </xf>
    <xf numFmtId="49" fontId="19" fillId="0" borderId="4" xfId="1" applyNumberFormat="1" applyFont="1" applyBorder="1" applyAlignment="1">
      <alignment horizontal="left" vertical="center" wrapText="1"/>
    </xf>
    <xf numFmtId="49" fontId="19" fillId="0" borderId="5" xfId="1" applyNumberFormat="1" applyFont="1" applyBorder="1" applyAlignment="1">
      <alignment horizontal="left" vertical="center" wrapText="1"/>
    </xf>
    <xf numFmtId="49" fontId="19" fillId="0" borderId="6" xfId="1" applyNumberFormat="1" applyFont="1" applyBorder="1" applyAlignment="1">
      <alignment horizontal="left" vertical="center" wrapText="1"/>
    </xf>
    <xf numFmtId="49" fontId="19" fillId="0" borderId="2" xfId="1" applyNumberFormat="1" applyFont="1" applyBorder="1" applyAlignment="1">
      <alignment horizontal="left" vertical="top" wrapText="1"/>
    </xf>
    <xf numFmtId="0" fontId="17" fillId="0" borderId="0" xfId="1" applyFont="1" applyAlignment="1">
      <alignment horizontal="left" vertical="top" wrapText="1"/>
    </xf>
    <xf numFmtId="0" fontId="17" fillId="0" borderId="13" xfId="1" applyFont="1" applyBorder="1" applyAlignment="1">
      <alignment horizontal="left" vertical="top" wrapText="1"/>
    </xf>
    <xf numFmtId="49" fontId="17" fillId="0" borderId="13" xfId="1" applyNumberFormat="1" applyFont="1" applyBorder="1" applyAlignment="1">
      <alignment horizontal="left" vertical="top" wrapText="1"/>
    </xf>
    <xf numFmtId="49" fontId="17" fillId="0" borderId="0" xfId="1" applyNumberFormat="1" applyFont="1" applyBorder="1" applyAlignment="1">
      <alignment horizontal="left" vertical="top" wrapText="1"/>
    </xf>
    <xf numFmtId="49" fontId="19" fillId="0" borderId="0" xfId="1" applyNumberFormat="1" applyFont="1" applyBorder="1" applyAlignment="1">
      <alignment horizontal="left" vertical="top" wrapText="1"/>
    </xf>
    <xf numFmtId="49" fontId="9" fillId="0" borderId="0" xfId="1" applyNumberFormat="1" applyFont="1" applyBorder="1" applyAlignment="1">
      <alignment horizontal="left" vertical="top" wrapText="1"/>
    </xf>
    <xf numFmtId="49" fontId="3" fillId="0" borderId="0" xfId="1" applyNumberFormat="1" applyFont="1" applyBorder="1" applyAlignment="1">
      <alignment horizontal="left" vertical="top" wrapText="1"/>
    </xf>
    <xf numFmtId="49" fontId="9" fillId="0" borderId="1" xfId="1" applyNumberFormat="1" applyFont="1" applyBorder="1" applyAlignment="1">
      <alignment horizontal="left" vertical="top" wrapText="1"/>
    </xf>
    <xf numFmtId="49" fontId="11" fillId="0" borderId="0" xfId="0" applyNumberFormat="1" applyFont="1" applyAlignment="1">
      <alignment horizontal="left" vertical="top" wrapText="1"/>
    </xf>
    <xf numFmtId="0" fontId="11" fillId="0" borderId="5" xfId="0" applyFont="1" applyBorder="1" applyAlignment="1">
      <alignment horizontal="left" wrapText="1"/>
    </xf>
    <xf numFmtId="49" fontId="11" fillId="0" borderId="0" xfId="0" applyNumberFormat="1" applyFont="1" applyAlignment="1">
      <alignment horizontal="left" vertical="top"/>
    </xf>
    <xf numFmtId="49" fontId="11" fillId="0" borderId="1" xfId="0" applyNumberFormat="1" applyFont="1" applyBorder="1" applyAlignment="1">
      <alignment horizontal="left" wrapText="1"/>
    </xf>
    <xf numFmtId="0" fontId="11" fillId="0" borderId="0" xfId="0" applyFont="1" applyAlignment="1">
      <alignment horizontal="left" vertical="top" wrapText="1"/>
    </xf>
    <xf numFmtId="49" fontId="12" fillId="0" borderId="2" xfId="0" applyNumberFormat="1" applyFont="1" applyBorder="1" applyAlignment="1">
      <alignment horizontal="center" vertical="top"/>
    </xf>
    <xf numFmtId="49" fontId="12" fillId="0" borderId="2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wrapText="1"/>
    </xf>
    <xf numFmtId="49" fontId="14" fillId="0" borderId="0" xfId="0" applyNumberFormat="1" applyFont="1" applyAlignment="1">
      <alignment horizontal="center"/>
    </xf>
    <xf numFmtId="49" fontId="11" fillId="0" borderId="1" xfId="0" applyNumberFormat="1" applyFont="1" applyBorder="1" applyAlignment="1">
      <alignment horizontal="center" wrapText="1"/>
    </xf>
    <xf numFmtId="49" fontId="19" fillId="0" borderId="0" xfId="1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left" vertical="top" wrapText="1"/>
    </xf>
    <xf numFmtId="49" fontId="3" fillId="0" borderId="13" xfId="0" applyNumberFormat="1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/>
    </xf>
    <xf numFmtId="49" fontId="3" fillId="0" borderId="9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top" wrapText="1"/>
    </xf>
    <xf numFmtId="49" fontId="9" fillId="0" borderId="4" xfId="0" applyNumberFormat="1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left" vertical="top" wrapText="1"/>
    </xf>
    <xf numFmtId="49" fontId="27" fillId="0" borderId="2" xfId="1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 applyProtection="1">
      <alignment horizontal="right" vertical="top" wrapText="1"/>
    </xf>
  </cellXfs>
  <cellStyles count="11">
    <cellStyle name="Обычный" xfId="0" builtinId="0"/>
    <cellStyle name="Обычный 2" xfId="1" xr:uid="{83F564E3-6C27-4012-86DC-CD8FACF44A0D}"/>
    <cellStyle name="Обычный 2 3" xfId="8" xr:uid="{BEBE09A0-3909-403A-BD71-0356ADB41C2B}"/>
    <cellStyle name="Обычный 2 4" xfId="7" xr:uid="{8781CED5-2E3C-4082-9DAC-0EAFA8DC6534}"/>
    <cellStyle name="Обычный 3" xfId="3" xr:uid="{04B759FE-F9BE-47BD-B798-56328D7CB427}"/>
    <cellStyle name="Обычный 3 2" xfId="2" xr:uid="{9909CC4E-E3A3-4BA7-AE64-3E00D875E2FB}"/>
    <cellStyle name="Обычный 3 3" xfId="9" xr:uid="{F8FCE079-4929-414A-A7A9-018902B8F62B}"/>
    <cellStyle name="Обычный 3 3 2" xfId="4" xr:uid="{3FE17864-EA7E-4392-BA48-B31F99686110}"/>
    <cellStyle name="Обычный 3 3 2 2" xfId="10" xr:uid="{6145C558-A99F-4E23-8559-40FD0370D641}"/>
    <cellStyle name="Финансовый 2 2 2" xfId="6" xr:uid="{B6E34D70-30EC-4B72-A416-ACA310D2A22D}"/>
    <cellStyle name="Финансовый 3" xfId="5" xr:uid="{AA809BC2-BFAC-45A8-947F-A2F8CFC6F4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13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76;&#1083;&#1103;%20&#1044;&#1057;/&#1057;&#1057;&#1056;2_&#1087;&#1088;&#1080;&#1083;.2_06.08_&#1082;&#1086;&#1088;&#1088;2-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76;&#1083;&#1103;%20&#1044;&#1057;/&#1051;&#1057;&#1056;%20&#8470;2%20&#1055;&#1086;&#1074;&#1090;&#1086;&#1088;&#1085;&#1072;&#1103;%20&#1074;&#1099;&#1087;&#1088;&#1072;&#1074;&#1082;&#1072;%20&#1087;&#1091;&#1090;&#1077;&#1081;+&#1088;&#1077;&#1077;&#1089;&#1090;&#1088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82;&#1089;-2,3-&#1088;&#1072;&#1073;&#1086;&#1090;&#1072;&#1077;&#1084;%20&#1087;&#1086;%20&#1101;&#1090;&#1080;&#1084;%20&#1089;&#1084;&#1077;&#1090;&#1072;&#1084;!!!%20&#1084;&#1077;&#1085;&#1103;&#1077;&#1084;%20&#1085;&#1072;%20&#1059;&#1055;&#1044;/&#1082;&#1089;-2,3/5_&#1084;&#1072;&#1088;&#1090;%2024&#1075;/03.24_&#1050;&#1080;&#1082;-&#1064;&#1077;&#1083;&#1083;/03.24_&#1050;&#1057;-3,%20&#1088;&#1077;&#1077;&#1089;&#1090;&#1088;,%20&#1050;&#1057;-2%20&#8470;13_&#1050;&#1080;&#1082;-&#1064;&#1077;&#1083;&#1083;_&#1087;&#1086;&#1076;%200,83_&#1082;&#1086;&#1088;&#1088;%20&#1085;&#1072;%2020.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ССР2-2"/>
      <sheetName val="реестр кс-2 по ССР2"/>
      <sheetName val="ССР2 с 1,0514"/>
      <sheetName val="ССР2_корр.2"/>
      <sheetName val="ССР2 без коэфф. корр"/>
      <sheetName val="корр"/>
      <sheetName val="3 (с 1,0514)"/>
      <sheetName val="ССР2 с 1,0514 корр"/>
      <sheetName val="ССР2 без коэфф."/>
      <sheetName val="ССР2_корр.2 (с 1,0514)"/>
      <sheetName val="01-01-01 доп.1"/>
      <sheetName val="01-01-02 доп.1"/>
      <sheetName val="01-01-02 доп.2"/>
      <sheetName val="02-01-01 ПЖ -изм.1"/>
      <sheetName val="02-01-01 доп.1"/>
      <sheetName val="02-01-01 доп.2"/>
      <sheetName val="02-03-01 АС1 изм.1 "/>
      <sheetName val="02-03-02 АС2 изм.1"/>
      <sheetName val="02-03-01 доп.1"/>
      <sheetName val="02-03-01 доп.2"/>
      <sheetName val="02-03-01 доп.3"/>
      <sheetName val="04-01-01 ЭС1 изм.1"/>
      <sheetName val="04-01-02 ЭС2 изм.1"/>
      <sheetName val="05-01-01 доп.1"/>
      <sheetName val="06-01-01 НВК2 изм.1"/>
      <sheetName val="+06-01-02_НВК3 изм.1_корр"/>
      <sheetName val="06-02-01 НВК4 изм.1"/>
      <sheetName val="06-02-02 НВК5 изм.1"/>
      <sheetName val="06-03-01 ТС1 изм.1"/>
      <sheetName val="06-03-02 АС4 изм.1"/>
      <sheetName val="06-03-03 ТС2 изм.1"/>
      <sheetName val="06-03-04 ТС3 изм.1"/>
      <sheetName val="06-04-01 ГСН изм.1"/>
      <sheetName val="06-02-02 доп.1"/>
      <sheetName val="07-01-01 ГП1 изм.1"/>
      <sheetName val="07-01-01 доп.1"/>
      <sheetName val="07-01-02 ГП2 изм.1"/>
      <sheetName val="09-01-01 ЭС1 ПНР"/>
      <sheetName val="09-01-02 ЭС2 ПНР"/>
    </sheetNames>
    <sheetDataSet>
      <sheetData sheetId="0">
        <row r="41">
          <cell r="G41">
            <v>152442883.63000003</v>
          </cell>
          <cell r="H41">
            <v>160278447.84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0">
          <cell r="N90">
            <v>165582.85</v>
          </cell>
        </row>
      </sheetData>
      <sheetData sheetId="11">
        <row r="81">
          <cell r="N81">
            <v>21928.73</v>
          </cell>
        </row>
      </sheetData>
      <sheetData sheetId="12">
        <row r="113">
          <cell r="N113">
            <v>68045.27</v>
          </cell>
        </row>
      </sheetData>
      <sheetData sheetId="13">
        <row r="830">
          <cell r="N830">
            <v>30809481.93</v>
          </cell>
        </row>
      </sheetData>
      <sheetData sheetId="14">
        <row r="116">
          <cell r="N116">
            <v>561156.86</v>
          </cell>
        </row>
      </sheetData>
      <sheetData sheetId="15">
        <row r="489">
          <cell r="N489">
            <v>4520564.1100000003</v>
          </cell>
        </row>
      </sheetData>
      <sheetData sheetId="16">
        <row r="1156">
          <cell r="N1156">
            <v>2859379.54</v>
          </cell>
        </row>
      </sheetData>
      <sheetData sheetId="17">
        <row r="334">
          <cell r="N334">
            <v>317900.92</v>
          </cell>
        </row>
      </sheetData>
      <sheetData sheetId="18">
        <row r="185">
          <cell r="N185">
            <v>45761.38</v>
          </cell>
        </row>
      </sheetData>
      <sheetData sheetId="19">
        <row r="205">
          <cell r="N205">
            <v>237402.76</v>
          </cell>
        </row>
      </sheetData>
      <sheetData sheetId="20">
        <row r="508">
          <cell r="N508">
            <v>1617348.04</v>
          </cell>
        </row>
      </sheetData>
      <sheetData sheetId="21">
        <row r="264">
          <cell r="N264">
            <v>274090.07</v>
          </cell>
        </row>
      </sheetData>
      <sheetData sheetId="22">
        <row r="1651">
          <cell r="N1651">
            <v>3586356.97</v>
          </cell>
        </row>
      </sheetData>
      <sheetData sheetId="23">
        <row r="322">
          <cell r="N322">
            <v>441169.35</v>
          </cell>
        </row>
      </sheetData>
      <sheetData sheetId="24">
        <row r="462">
          <cell r="N462">
            <v>1209642.05</v>
          </cell>
        </row>
      </sheetData>
      <sheetData sheetId="25">
        <row r="5558">
          <cell r="N5558">
            <v>15576916.67</v>
          </cell>
        </row>
      </sheetData>
      <sheetData sheetId="26">
        <row r="1070">
          <cell r="N1070">
            <v>1740394.26</v>
          </cell>
        </row>
      </sheetData>
      <sheetData sheetId="27">
        <row r="1331">
          <cell r="N1331">
            <v>2381042.38</v>
          </cell>
        </row>
      </sheetData>
      <sheetData sheetId="28">
        <row r="387">
          <cell r="N387">
            <v>842638.46</v>
          </cell>
        </row>
      </sheetData>
      <sheetData sheetId="29">
        <row r="267">
          <cell r="N267">
            <v>2718691.03</v>
          </cell>
        </row>
      </sheetData>
      <sheetData sheetId="30">
        <row r="1360">
          <cell r="N1360">
            <v>1957907.38</v>
          </cell>
        </row>
      </sheetData>
      <sheetData sheetId="31">
        <row r="917">
          <cell r="N917">
            <v>3726542.49</v>
          </cell>
        </row>
      </sheetData>
      <sheetData sheetId="32">
        <row r="663">
          <cell r="N663">
            <v>5087741.18</v>
          </cell>
        </row>
      </sheetData>
      <sheetData sheetId="33">
        <row r="318">
          <cell r="N318">
            <v>624622.19999999995</v>
          </cell>
        </row>
      </sheetData>
      <sheetData sheetId="34">
        <row r="458">
          <cell r="N458">
            <v>15100597.699999999</v>
          </cell>
        </row>
      </sheetData>
      <sheetData sheetId="35">
        <row r="264">
          <cell r="N264">
            <v>903251.37</v>
          </cell>
        </row>
      </sheetData>
      <sheetData sheetId="36">
        <row r="1058">
          <cell r="N1058">
            <v>54790080.979999997</v>
          </cell>
        </row>
      </sheetData>
      <sheetData sheetId="37">
        <row r="66">
          <cell r="N66">
            <v>62852.24</v>
          </cell>
        </row>
      </sheetData>
      <sheetData sheetId="38">
        <row r="106">
          <cell r="N106">
            <v>193794.44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"/>
      <sheetName val="ЛСР №2"/>
    </sheetNames>
    <sheetDataSet>
      <sheetData sheetId="0"/>
      <sheetData sheetId="1">
        <row r="101">
          <cell r="N101">
            <v>1889618.62</v>
          </cell>
        </row>
        <row r="103">
          <cell r="N103">
            <v>1986745.02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5"/>
      <sheetName val="реестр"/>
      <sheetName val="06-02-03 НВК1"/>
      <sheetName val="06-02-01 НВК4"/>
      <sheetName val="07-01-02 ГП2 корр"/>
      <sheetName val="06-03-01 ТС1 "/>
      <sheetName val="06-03-02 АС4 корр"/>
      <sheetName val="первичка"/>
    </sheetNames>
    <sheetDataSet>
      <sheetData sheetId="0">
        <row r="81">
          <cell r="L81">
            <v>301394382.64999998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FDCF-9A7F-4999-89A7-9BD0000DDF00}">
  <sheetPr>
    <tabColor rgb="FFFF0000"/>
    <pageSetUpPr fitToPage="1"/>
  </sheetPr>
  <dimension ref="A1:N75"/>
  <sheetViews>
    <sheetView topLeftCell="A46" workbookViewId="0">
      <selection activeCell="A66" sqref="A66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8" width="20.28515625" style="1" customWidth="1"/>
    <col min="9" max="9" width="15.28515625" style="1" customWidth="1"/>
    <col min="10" max="10" width="15" style="1" customWidth="1"/>
    <col min="11" max="11" width="20.42578125" style="1" customWidth="1"/>
    <col min="12" max="13" width="9.140625" style="1"/>
    <col min="14" max="14" width="13.7109375" style="1" bestFit="1" customWidth="1"/>
    <col min="15" max="16384" width="9.140625" style="1"/>
  </cols>
  <sheetData>
    <row r="1" spans="1:9" s="270" customFormat="1" ht="11.25" customHeight="1" x14ac:dyDescent="0.2">
      <c r="A1" s="374" t="s">
        <v>1739</v>
      </c>
      <c r="B1" s="374"/>
      <c r="C1" s="374"/>
      <c r="D1" s="374"/>
      <c r="E1" s="374"/>
      <c r="F1" s="374"/>
      <c r="G1" s="374"/>
      <c r="H1" s="374"/>
    </row>
    <row r="2" spans="1:9" s="270" customFormat="1" ht="11.25" customHeight="1" x14ac:dyDescent="0.2"/>
    <row r="3" spans="1:9" s="270" customFormat="1" ht="11.25" customHeight="1" x14ac:dyDescent="0.2">
      <c r="A3" s="374" t="s">
        <v>1740</v>
      </c>
      <c r="B3" s="374"/>
      <c r="C3" s="374"/>
      <c r="D3" s="374"/>
      <c r="E3" s="374"/>
      <c r="F3" s="374"/>
      <c r="G3" s="374"/>
      <c r="H3" s="374"/>
    </row>
    <row r="4" spans="1:9" ht="11.25" customHeight="1" x14ac:dyDescent="0.2">
      <c r="A4" s="266"/>
      <c r="B4" s="266"/>
      <c r="C4" s="266"/>
      <c r="D4" s="266"/>
      <c r="E4" s="266"/>
      <c r="F4" s="266"/>
      <c r="G4" s="266"/>
      <c r="H4" s="266"/>
    </row>
    <row r="5" spans="1:9" s="15" customFormat="1" ht="15" x14ac:dyDescent="0.25">
      <c r="A5" s="267"/>
      <c r="B5" s="267"/>
      <c r="C5" s="267"/>
      <c r="D5" s="267"/>
      <c r="E5" s="267"/>
      <c r="F5" s="267"/>
      <c r="G5" s="267"/>
      <c r="H5" s="269" t="s">
        <v>0</v>
      </c>
    </row>
    <row r="6" spans="1:9" s="15" customFormat="1" ht="15" x14ac:dyDescent="0.25">
      <c r="A6" s="268"/>
      <c r="B6" s="268"/>
      <c r="C6" s="268"/>
      <c r="D6" s="268"/>
      <c r="E6" s="268"/>
      <c r="F6" s="268"/>
      <c r="G6" s="268"/>
      <c r="H6" s="269" t="s">
        <v>1</v>
      </c>
    </row>
    <row r="7" spans="1:9" s="15" customFormat="1" ht="15" x14ac:dyDescent="0.25">
      <c r="A7" s="17"/>
      <c r="B7" s="17"/>
      <c r="C7" s="17"/>
      <c r="D7" s="17"/>
      <c r="E7" s="17"/>
      <c r="F7" s="17"/>
      <c r="G7" s="17"/>
      <c r="H7" s="16"/>
    </row>
    <row r="8" spans="1:9" s="15" customFormat="1" ht="15" x14ac:dyDescent="0.25">
      <c r="A8" s="17"/>
      <c r="B8" s="287" t="s">
        <v>2</v>
      </c>
      <c r="C8" s="375" t="s">
        <v>82</v>
      </c>
      <c r="D8" s="375"/>
      <c r="E8" s="375"/>
      <c r="F8" s="375"/>
      <c r="G8" s="375"/>
      <c r="H8" s="17"/>
    </row>
    <row r="9" spans="1:9" s="15" customFormat="1" ht="10.5" customHeight="1" x14ac:dyDescent="0.25">
      <c r="A9" s="17"/>
      <c r="B9" s="287"/>
      <c r="C9" s="376" t="s">
        <v>3</v>
      </c>
      <c r="D9" s="376"/>
      <c r="E9" s="376"/>
      <c r="F9" s="376"/>
      <c r="G9" s="376"/>
      <c r="H9" s="17"/>
    </row>
    <row r="10" spans="1:9" s="15" customFormat="1" ht="17.25" customHeight="1" x14ac:dyDescent="0.25">
      <c r="A10" s="17"/>
      <c r="B10" s="287"/>
      <c r="C10" s="288"/>
      <c r="D10" s="288"/>
      <c r="E10" s="288"/>
      <c r="F10" s="288"/>
      <c r="G10" s="288"/>
      <c r="H10" s="17"/>
    </row>
    <row r="11" spans="1:9" customFormat="1" ht="17.25" customHeight="1" x14ac:dyDescent="0.25">
      <c r="A11" s="2"/>
      <c r="B11" s="289" t="s">
        <v>1750</v>
      </c>
      <c r="C11" s="290"/>
      <c r="D11" s="290"/>
      <c r="E11" s="290"/>
      <c r="F11" s="290"/>
      <c r="G11" s="290"/>
      <c r="H11" s="2"/>
      <c r="I11" s="248">
        <f>H70</f>
        <v>301394.38079999998</v>
      </c>
    </row>
    <row r="12" spans="1:9" s="15" customFormat="1" ht="17.25" hidden="1" customHeight="1" x14ac:dyDescent="0.25">
      <c r="A12" s="17"/>
      <c r="B12" s="17"/>
      <c r="C12" s="377"/>
      <c r="D12" s="377"/>
      <c r="E12" s="377"/>
      <c r="F12" s="377"/>
      <c r="G12" s="377"/>
      <c r="H12" s="17"/>
    </row>
    <row r="13" spans="1:9" s="15" customFormat="1" ht="11.25" hidden="1" customHeight="1" x14ac:dyDescent="0.25">
      <c r="A13" s="20"/>
      <c r="B13" s="20"/>
      <c r="C13" s="373" t="s">
        <v>5</v>
      </c>
      <c r="D13" s="373"/>
      <c r="E13" s="373"/>
      <c r="F13" s="373"/>
      <c r="G13" s="373"/>
      <c r="H13" s="20"/>
    </row>
    <row r="14" spans="1:9" s="15" customFormat="1" ht="11.25" customHeight="1" x14ac:dyDescent="0.25">
      <c r="A14" s="20"/>
      <c r="B14" s="20"/>
      <c r="C14" s="286"/>
      <c r="D14" s="286"/>
      <c r="E14" s="286"/>
      <c r="F14" s="286"/>
      <c r="G14" s="286"/>
      <c r="H14" s="20"/>
    </row>
    <row r="15" spans="1:9" s="15" customFormat="1" ht="18" x14ac:dyDescent="0.25">
      <c r="A15" s="20"/>
      <c r="B15" s="381" t="s">
        <v>85</v>
      </c>
      <c r="C15" s="381"/>
      <c r="D15" s="381"/>
      <c r="E15" s="381"/>
      <c r="F15" s="381"/>
      <c r="G15" s="381"/>
      <c r="H15" s="20"/>
    </row>
    <row r="16" spans="1:9" s="15" customFormat="1" ht="11.25" customHeight="1" x14ac:dyDescent="0.25">
      <c r="A16" s="20"/>
      <c r="B16" s="20"/>
      <c r="C16" s="286"/>
      <c r="D16" s="286"/>
      <c r="E16" s="286"/>
      <c r="F16" s="286"/>
      <c r="G16" s="286"/>
      <c r="H16" s="20"/>
    </row>
    <row r="17" spans="1:9" s="15" customFormat="1" ht="23.25" customHeight="1" x14ac:dyDescent="0.25">
      <c r="A17" s="21"/>
      <c r="B17" s="382" t="s">
        <v>83</v>
      </c>
      <c r="C17" s="382"/>
      <c r="D17" s="382"/>
      <c r="E17" s="382"/>
      <c r="F17" s="382"/>
      <c r="G17" s="382"/>
      <c r="H17" s="21"/>
    </row>
    <row r="18" spans="1:9" s="15" customFormat="1" ht="13.5" customHeight="1" x14ac:dyDescent="0.25">
      <c r="A18" s="22"/>
      <c r="B18" s="383" t="s">
        <v>7</v>
      </c>
      <c r="C18" s="383"/>
      <c r="D18" s="383"/>
      <c r="E18" s="383"/>
      <c r="F18" s="383"/>
      <c r="G18" s="383"/>
      <c r="H18" s="22"/>
    </row>
    <row r="19" spans="1:9" s="15" customFormat="1" ht="9.75" customHeight="1" x14ac:dyDescent="0.25">
      <c r="A19" s="17"/>
      <c r="B19" s="17"/>
      <c r="C19" s="17"/>
      <c r="D19" s="23"/>
      <c r="E19" s="23"/>
      <c r="F19" s="23"/>
      <c r="G19" s="24"/>
      <c r="H19" s="24"/>
    </row>
    <row r="20" spans="1:9" s="15" customFormat="1" ht="15" x14ac:dyDescent="0.25">
      <c r="A20" s="25"/>
      <c r="B20" s="384" t="s">
        <v>84</v>
      </c>
      <c r="C20" s="384"/>
      <c r="D20" s="384"/>
      <c r="E20" s="384"/>
      <c r="F20" s="384"/>
      <c r="G20" s="384"/>
      <c r="H20" s="384"/>
    </row>
    <row r="21" spans="1:9" customFormat="1" ht="9.75" customHeight="1" x14ac:dyDescent="0.25">
      <c r="A21" s="2"/>
      <c r="B21" s="2"/>
      <c r="C21" s="2"/>
      <c r="D21" s="3"/>
      <c r="E21" s="3"/>
      <c r="F21" s="3"/>
      <c r="G21" s="3"/>
      <c r="H21" s="3"/>
    </row>
    <row r="22" spans="1:9" customFormat="1" ht="16.5" customHeight="1" x14ac:dyDescent="0.25">
      <c r="A22" s="385" t="s">
        <v>8</v>
      </c>
      <c r="B22" s="385" t="s">
        <v>9</v>
      </c>
      <c r="C22" s="385" t="s">
        <v>10</v>
      </c>
      <c r="D22" s="388" t="s">
        <v>11</v>
      </c>
      <c r="E22" s="389"/>
      <c r="F22" s="389"/>
      <c r="G22" s="389"/>
      <c r="H22" s="390"/>
    </row>
    <row r="23" spans="1:9" customFormat="1" ht="52.5" customHeight="1" x14ac:dyDescent="0.25">
      <c r="A23" s="386"/>
      <c r="B23" s="386"/>
      <c r="C23" s="386"/>
      <c r="D23" s="385" t="s">
        <v>12</v>
      </c>
      <c r="E23" s="385" t="s">
        <v>13</v>
      </c>
      <c r="F23" s="385" t="s">
        <v>14</v>
      </c>
      <c r="G23" s="385" t="s">
        <v>15</v>
      </c>
      <c r="H23" s="385" t="s">
        <v>16</v>
      </c>
    </row>
    <row r="24" spans="1:9" customFormat="1" ht="3.75" customHeight="1" x14ac:dyDescent="0.25">
      <c r="A24" s="387"/>
      <c r="B24" s="387"/>
      <c r="C24" s="387"/>
      <c r="D24" s="387"/>
      <c r="E24" s="387"/>
      <c r="F24" s="387"/>
      <c r="G24" s="387"/>
      <c r="H24" s="387"/>
    </row>
    <row r="25" spans="1:9" customFormat="1" ht="15" x14ac:dyDescent="0.25">
      <c r="A25" s="4">
        <v>1</v>
      </c>
      <c r="B25" s="4">
        <v>2</v>
      </c>
      <c r="C25" s="4">
        <v>3</v>
      </c>
      <c r="D25" s="4">
        <v>4</v>
      </c>
      <c r="E25" s="4">
        <v>5</v>
      </c>
      <c r="F25" s="4">
        <v>6</v>
      </c>
      <c r="G25" s="4">
        <v>7</v>
      </c>
      <c r="H25" s="4">
        <v>8</v>
      </c>
    </row>
    <row r="26" spans="1:9" customFormat="1" ht="15" x14ac:dyDescent="0.25">
      <c r="A26" s="378" t="s">
        <v>17</v>
      </c>
      <c r="B26" s="379"/>
      <c r="C26" s="379"/>
      <c r="D26" s="379"/>
      <c r="E26" s="379"/>
      <c r="F26" s="379"/>
      <c r="G26" s="379"/>
      <c r="H26" s="380"/>
    </row>
    <row r="27" spans="1:9" customFormat="1" ht="33.75" x14ac:dyDescent="0.25">
      <c r="A27" s="5">
        <v>1</v>
      </c>
      <c r="B27" s="6" t="s">
        <v>20</v>
      </c>
      <c r="C27" s="6" t="s">
        <v>21</v>
      </c>
      <c r="D27" s="249">
        <v>47118.69</v>
      </c>
      <c r="E27" s="249"/>
      <c r="F27" s="249"/>
      <c r="G27" s="249"/>
      <c r="H27" s="249">
        <v>47118.69</v>
      </c>
      <c r="I27" s="248">
        <f>'01-01-01'!N438</f>
        <v>52205999.890000001</v>
      </c>
    </row>
    <row r="28" spans="1:9" customFormat="1" ht="22.5" x14ac:dyDescent="0.25">
      <c r="A28" s="5">
        <v>2</v>
      </c>
      <c r="B28" s="6" t="s">
        <v>18</v>
      </c>
      <c r="C28" s="6" t="s">
        <v>19</v>
      </c>
      <c r="D28" s="249">
        <v>39281.46</v>
      </c>
      <c r="E28" s="249"/>
      <c r="F28" s="249"/>
      <c r="G28" s="249"/>
      <c r="H28" s="249">
        <v>39281.46</v>
      </c>
      <c r="I28" s="248">
        <f>'01-01-02'!N587</f>
        <v>43522600.159999996</v>
      </c>
    </row>
    <row r="29" spans="1:9" customFormat="1" ht="22.5" x14ac:dyDescent="0.25">
      <c r="A29" s="5">
        <v>3</v>
      </c>
      <c r="B29" s="6" t="s">
        <v>22</v>
      </c>
      <c r="C29" s="6" t="s">
        <v>23</v>
      </c>
      <c r="D29" s="249">
        <v>1173.5899999999999</v>
      </c>
      <c r="E29" s="249">
        <v>4.3899999999999997</v>
      </c>
      <c r="F29" s="249"/>
      <c r="G29" s="249"/>
      <c r="H29" s="249">
        <v>1177.98</v>
      </c>
      <c r="I29" s="248">
        <f>'01-01-03'!N280</f>
        <v>1305161.6099999999</v>
      </c>
    </row>
    <row r="30" spans="1:9" customFormat="1" ht="15" x14ac:dyDescent="0.25">
      <c r="A30" s="8"/>
      <c r="B30" s="391" t="s">
        <v>24</v>
      </c>
      <c r="C30" s="392"/>
      <c r="D30" s="9">
        <v>87573.73</v>
      </c>
      <c r="E30" s="9">
        <v>4.3899999999999997</v>
      </c>
      <c r="F30" s="10"/>
      <c r="G30" s="10"/>
      <c r="H30" s="10">
        <v>87578.13</v>
      </c>
      <c r="I30" s="248"/>
    </row>
    <row r="31" spans="1:9" customFormat="1" ht="15" x14ac:dyDescent="0.25">
      <c r="A31" s="378" t="s">
        <v>25</v>
      </c>
      <c r="B31" s="379"/>
      <c r="C31" s="379"/>
      <c r="D31" s="379"/>
      <c r="E31" s="379"/>
      <c r="F31" s="379"/>
      <c r="G31" s="379"/>
      <c r="H31" s="380"/>
      <c r="I31" s="248"/>
    </row>
    <row r="32" spans="1:9" customFormat="1" ht="15" x14ac:dyDescent="0.25">
      <c r="A32" s="5">
        <v>4</v>
      </c>
      <c r="B32" s="6" t="s">
        <v>26</v>
      </c>
      <c r="C32" s="6" t="s">
        <v>27</v>
      </c>
      <c r="D32" s="250">
        <v>142510.72</v>
      </c>
      <c r="E32" s="249"/>
      <c r="F32" s="249"/>
      <c r="G32" s="249"/>
      <c r="H32" s="249">
        <v>142510.72</v>
      </c>
      <c r="I32" s="248">
        <f>'02-01-01 ПЖ '!N846</f>
        <v>157897312.12</v>
      </c>
    </row>
    <row r="33" spans="1:9" customFormat="1" ht="22.5" x14ac:dyDescent="0.25">
      <c r="A33" s="5">
        <v>5</v>
      </c>
      <c r="B33" s="6" t="s">
        <v>28</v>
      </c>
      <c r="C33" s="6" t="s">
        <v>29</v>
      </c>
      <c r="D33" s="249">
        <v>3752.23</v>
      </c>
      <c r="E33" s="249"/>
      <c r="F33" s="249"/>
      <c r="G33" s="249"/>
      <c r="H33" s="249">
        <v>3752.23</v>
      </c>
      <c r="I33" s="248">
        <f>'02-02-01 АС3'!N1163</f>
        <v>4157354.41</v>
      </c>
    </row>
    <row r="34" spans="1:9" customFormat="1" ht="22.5" x14ac:dyDescent="0.25">
      <c r="A34" s="5">
        <v>6</v>
      </c>
      <c r="B34" s="6" t="s">
        <v>30</v>
      </c>
      <c r="C34" s="6" t="s">
        <v>31</v>
      </c>
      <c r="D34" s="249">
        <v>7708.02</v>
      </c>
      <c r="E34" s="249"/>
      <c r="F34" s="249"/>
      <c r="G34" s="249"/>
      <c r="H34" s="249">
        <v>7708.02</v>
      </c>
      <c r="I34" s="248">
        <f>'02-03-01 АС1'!N351</f>
        <v>8540239.2699999996</v>
      </c>
    </row>
    <row r="35" spans="1:9" customFormat="1" ht="22.5" x14ac:dyDescent="0.25">
      <c r="A35" s="5">
        <v>7</v>
      </c>
      <c r="B35" s="6" t="s">
        <v>32</v>
      </c>
      <c r="C35" s="6" t="s">
        <v>33</v>
      </c>
      <c r="D35" s="249">
        <v>1164.1400000000001</v>
      </c>
      <c r="E35" s="249"/>
      <c r="F35" s="249"/>
      <c r="G35" s="249"/>
      <c r="H35" s="249">
        <v>1164.1400000000001</v>
      </c>
      <c r="I35" s="248">
        <f>'02-03-02 АС2'!N285</f>
        <v>1289825.51</v>
      </c>
    </row>
    <row r="36" spans="1:9" customFormat="1" ht="15" x14ac:dyDescent="0.25">
      <c r="A36" s="8"/>
      <c r="B36" s="391" t="s">
        <v>34</v>
      </c>
      <c r="C36" s="392"/>
      <c r="D36" s="9">
        <v>155135.10999999999</v>
      </c>
      <c r="E36" s="9"/>
      <c r="F36" s="10"/>
      <c r="G36" s="10"/>
      <c r="H36" s="10">
        <v>155135.10999999999</v>
      </c>
      <c r="I36" s="248"/>
    </row>
    <row r="37" spans="1:9" customFormat="1" ht="15" x14ac:dyDescent="0.25">
      <c r="A37" s="378" t="s">
        <v>35</v>
      </c>
      <c r="B37" s="379"/>
      <c r="C37" s="379"/>
      <c r="D37" s="379"/>
      <c r="E37" s="379"/>
      <c r="F37" s="379"/>
      <c r="G37" s="379"/>
      <c r="H37" s="380"/>
      <c r="I37" s="248"/>
    </row>
    <row r="38" spans="1:9" customFormat="1" ht="22.5" x14ac:dyDescent="0.25">
      <c r="A38" s="5">
        <v>8</v>
      </c>
      <c r="B38" s="6" t="s">
        <v>36</v>
      </c>
      <c r="C38" s="6" t="s">
        <v>37</v>
      </c>
      <c r="D38" s="249">
        <v>241.73</v>
      </c>
      <c r="E38" s="249"/>
      <c r="F38" s="249"/>
      <c r="G38" s="249"/>
      <c r="H38" s="249">
        <v>241.73</v>
      </c>
      <c r="I38" s="248">
        <f>'06-02-01 НВК4'!N287</f>
        <v>267825.32999999996</v>
      </c>
    </row>
    <row r="39" spans="1:9" customFormat="1" ht="22.5" x14ac:dyDescent="0.25">
      <c r="A39" s="5">
        <v>9</v>
      </c>
      <c r="B39" s="6" t="s">
        <v>38</v>
      </c>
      <c r="C39" s="6" t="s">
        <v>39</v>
      </c>
      <c r="D39" s="249">
        <v>866.59</v>
      </c>
      <c r="E39" s="249"/>
      <c r="F39" s="249"/>
      <c r="G39" s="249"/>
      <c r="H39" s="249">
        <v>866.59</v>
      </c>
      <c r="I39" s="248">
        <f>'06-02-02 НВК5 '!N222</f>
        <v>837885.55</v>
      </c>
    </row>
    <row r="40" spans="1:9" customFormat="1" ht="22.5" x14ac:dyDescent="0.25">
      <c r="A40" s="5">
        <v>10</v>
      </c>
      <c r="B40" s="6" t="s">
        <v>40</v>
      </c>
      <c r="C40" s="6" t="s">
        <v>41</v>
      </c>
      <c r="D40" s="249">
        <v>361.61</v>
      </c>
      <c r="E40" s="249"/>
      <c r="F40" s="249"/>
      <c r="G40" s="249"/>
      <c r="H40" s="249">
        <v>361.61</v>
      </c>
      <c r="I40" s="248">
        <f>'06-02-03 НВК1 '!N270</f>
        <v>400653.88</v>
      </c>
    </row>
    <row r="41" spans="1:9" customFormat="1" ht="22.5" x14ac:dyDescent="0.25">
      <c r="A41" s="5">
        <v>11</v>
      </c>
      <c r="B41" s="6" t="s">
        <v>42</v>
      </c>
      <c r="C41" s="6" t="s">
        <v>43</v>
      </c>
      <c r="D41" s="249">
        <v>2565.83</v>
      </c>
      <c r="E41" s="249">
        <v>5.78</v>
      </c>
      <c r="F41" s="249"/>
      <c r="G41" s="249"/>
      <c r="H41" s="249">
        <v>2571.61</v>
      </c>
      <c r="I41" s="248">
        <f>'06-03-01 ТС1'!N1005</f>
        <v>2849260.1</v>
      </c>
    </row>
    <row r="42" spans="1:9" customFormat="1" ht="22.5" x14ac:dyDescent="0.25">
      <c r="A42" s="5">
        <v>12</v>
      </c>
      <c r="B42" s="6" t="s">
        <v>44</v>
      </c>
      <c r="C42" s="6" t="s">
        <v>45</v>
      </c>
      <c r="D42" s="249">
        <v>402.28</v>
      </c>
      <c r="E42" s="249"/>
      <c r="F42" s="249"/>
      <c r="G42" s="249"/>
      <c r="H42" s="249">
        <v>402.28</v>
      </c>
      <c r="I42" s="248">
        <f>'06-03-02 АС4'!N318</f>
        <v>445711.44</v>
      </c>
    </row>
    <row r="43" spans="1:9" customFormat="1" ht="15" x14ac:dyDescent="0.25">
      <c r="A43" s="8"/>
      <c r="B43" s="391" t="s">
        <v>46</v>
      </c>
      <c r="C43" s="392"/>
      <c r="D43" s="9">
        <v>4438.04</v>
      </c>
      <c r="E43" s="9">
        <v>5.78</v>
      </c>
      <c r="F43" s="10"/>
      <c r="G43" s="10"/>
      <c r="H43" s="10">
        <v>4443.82</v>
      </c>
      <c r="I43" s="248"/>
    </row>
    <row r="44" spans="1:9" customFormat="1" ht="15" x14ac:dyDescent="0.25">
      <c r="A44" s="378" t="s">
        <v>47</v>
      </c>
      <c r="B44" s="379"/>
      <c r="C44" s="379"/>
      <c r="D44" s="379"/>
      <c r="E44" s="379"/>
      <c r="F44" s="379"/>
      <c r="G44" s="379"/>
      <c r="H44" s="380"/>
      <c r="I44" s="248"/>
    </row>
    <row r="45" spans="1:9" customFormat="1" ht="15" x14ac:dyDescent="0.25">
      <c r="A45" s="5">
        <v>13</v>
      </c>
      <c r="B45" s="6" t="s">
        <v>48</v>
      </c>
      <c r="C45" s="6" t="s">
        <v>49</v>
      </c>
      <c r="D45" s="249">
        <v>1644.5</v>
      </c>
      <c r="E45" s="249"/>
      <c r="F45" s="249"/>
      <c r="G45" s="249"/>
      <c r="H45" s="249">
        <v>1644.5</v>
      </c>
      <c r="I45" s="248">
        <f>'07-01-01 ГП1'!N102</f>
        <v>1822058.2699999998</v>
      </c>
    </row>
    <row r="46" spans="1:9" customFormat="1" ht="15" x14ac:dyDescent="0.25">
      <c r="A46" s="5">
        <v>14</v>
      </c>
      <c r="B46" s="6" t="s">
        <v>50</v>
      </c>
      <c r="C46" s="6" t="s">
        <v>51</v>
      </c>
      <c r="D46" s="249">
        <v>10963.45</v>
      </c>
      <c r="E46" s="249"/>
      <c r="F46" s="249"/>
      <c r="G46" s="249"/>
      <c r="H46" s="249">
        <v>10963.45</v>
      </c>
      <c r="I46" s="248">
        <f>'07-01-02 ГП2 '!N261</f>
        <v>12147149.959999999</v>
      </c>
    </row>
    <row r="47" spans="1:9" customFormat="1" ht="15" x14ac:dyDescent="0.25">
      <c r="A47" s="8"/>
      <c r="B47" s="391" t="s">
        <v>52</v>
      </c>
      <c r="C47" s="392"/>
      <c r="D47" s="9">
        <v>12607.95</v>
      </c>
      <c r="E47" s="9"/>
      <c r="F47" s="10"/>
      <c r="G47" s="10"/>
      <c r="H47" s="10">
        <v>12607.95</v>
      </c>
      <c r="I47" s="248"/>
    </row>
    <row r="48" spans="1:9" customFormat="1" ht="15" x14ac:dyDescent="0.25">
      <c r="A48" s="8"/>
      <c r="B48" s="393" t="s">
        <v>53</v>
      </c>
      <c r="C48" s="394"/>
      <c r="D48" s="9">
        <v>259754.83</v>
      </c>
      <c r="E48" s="9">
        <v>10.17</v>
      </c>
      <c r="F48" s="10"/>
      <c r="G48" s="10"/>
      <c r="H48" s="10">
        <v>259765</v>
      </c>
      <c r="I48" s="248"/>
    </row>
    <row r="49" spans="1:14" customFormat="1" ht="15" x14ac:dyDescent="0.25">
      <c r="A49" s="378" t="s">
        <v>54</v>
      </c>
      <c r="B49" s="379"/>
      <c r="C49" s="379"/>
      <c r="D49" s="379"/>
      <c r="E49" s="379"/>
      <c r="F49" s="379"/>
      <c r="G49" s="379"/>
      <c r="H49" s="380"/>
      <c r="I49" s="248"/>
    </row>
    <row r="50" spans="1:14" customFormat="1" ht="33.75" x14ac:dyDescent="0.25">
      <c r="A50" s="5">
        <v>15</v>
      </c>
      <c r="B50" s="6" t="s">
        <v>55</v>
      </c>
      <c r="C50" s="6" t="s">
        <v>56</v>
      </c>
      <c r="D50" s="249">
        <v>21299.9</v>
      </c>
      <c r="E50" s="249">
        <v>0.83</v>
      </c>
      <c r="F50" s="249"/>
      <c r="G50" s="249"/>
      <c r="H50" s="249">
        <v>21300.73</v>
      </c>
      <c r="I50" s="248"/>
    </row>
    <row r="51" spans="1:14" customFormat="1" ht="15" hidden="1" x14ac:dyDescent="0.25">
      <c r="A51" s="4"/>
      <c r="B51" s="6"/>
      <c r="C51" s="6"/>
      <c r="D51" s="7" t="s">
        <v>57</v>
      </c>
      <c r="E51" s="7" t="s">
        <v>58</v>
      </c>
      <c r="F51" s="7"/>
      <c r="G51" s="7"/>
      <c r="H51" s="7"/>
      <c r="I51" s="248"/>
    </row>
    <row r="52" spans="1:14" customFormat="1" ht="15" x14ac:dyDescent="0.25">
      <c r="A52" s="8"/>
      <c r="B52" s="391" t="s">
        <v>59</v>
      </c>
      <c r="C52" s="392"/>
      <c r="D52" s="9">
        <v>21299.9</v>
      </c>
      <c r="E52" s="9">
        <v>0.83</v>
      </c>
      <c r="F52" s="10"/>
      <c r="G52" s="10"/>
      <c r="H52" s="10">
        <v>21300.73</v>
      </c>
      <c r="I52" s="248"/>
    </row>
    <row r="53" spans="1:14" customFormat="1" ht="15" x14ac:dyDescent="0.25">
      <c r="A53" s="8"/>
      <c r="B53" s="393" t="s">
        <v>60</v>
      </c>
      <c r="C53" s="394"/>
      <c r="D53" s="9">
        <v>281054.73</v>
      </c>
      <c r="E53" s="9">
        <v>11</v>
      </c>
      <c r="F53" s="10"/>
      <c r="G53" s="10"/>
      <c r="H53" s="10">
        <v>281065.73</v>
      </c>
      <c r="I53" s="248"/>
    </row>
    <row r="54" spans="1:14" customFormat="1" ht="15" x14ac:dyDescent="0.25">
      <c r="A54" s="378" t="s">
        <v>61</v>
      </c>
      <c r="B54" s="379"/>
      <c r="C54" s="379"/>
      <c r="D54" s="379"/>
      <c r="E54" s="379"/>
      <c r="F54" s="379"/>
      <c r="G54" s="379"/>
      <c r="H54" s="380"/>
      <c r="I54" s="248"/>
    </row>
    <row r="55" spans="1:14" customFormat="1" ht="22.5" x14ac:dyDescent="0.25">
      <c r="A55" s="5">
        <v>16</v>
      </c>
      <c r="B55" s="6" t="s">
        <v>62</v>
      </c>
      <c r="C55" s="6" t="s">
        <v>63</v>
      </c>
      <c r="D55" s="249">
        <v>6745.31</v>
      </c>
      <c r="E55" s="249">
        <v>0.26</v>
      </c>
      <c r="F55" s="249"/>
      <c r="G55" s="249"/>
      <c r="H55" s="249">
        <v>6745.57</v>
      </c>
      <c r="I55" s="248"/>
    </row>
    <row r="56" spans="1:14" customFormat="1" ht="15" hidden="1" x14ac:dyDescent="0.25">
      <c r="A56" s="4"/>
      <c r="B56" s="6"/>
      <c r="C56" s="6"/>
      <c r="D56" s="249" t="s">
        <v>64</v>
      </c>
      <c r="E56" s="249" t="s">
        <v>65</v>
      </c>
      <c r="F56" s="249"/>
      <c r="G56" s="249"/>
      <c r="H56" s="249"/>
      <c r="I56" s="248"/>
    </row>
    <row r="57" spans="1:14" customFormat="1" ht="15" x14ac:dyDescent="0.25">
      <c r="A57" s="8"/>
      <c r="B57" s="391" t="s">
        <v>66</v>
      </c>
      <c r="C57" s="392"/>
      <c r="D57" s="251">
        <v>6745.31</v>
      </c>
      <c r="E57" s="251">
        <v>0.26</v>
      </c>
      <c r="F57" s="252"/>
      <c r="G57" s="252"/>
      <c r="H57" s="252">
        <v>6745.57</v>
      </c>
      <c r="I57" s="248"/>
    </row>
    <row r="58" spans="1:14" customFormat="1" ht="15" x14ac:dyDescent="0.25">
      <c r="A58" s="8"/>
      <c r="B58" s="393" t="s">
        <v>67</v>
      </c>
      <c r="C58" s="394"/>
      <c r="D58" s="251">
        <v>287800.03999999998</v>
      </c>
      <c r="E58" s="251">
        <v>11.26</v>
      </c>
      <c r="F58" s="252"/>
      <c r="G58" s="252"/>
      <c r="H58" s="252">
        <v>287811.3</v>
      </c>
      <c r="I58" s="248"/>
    </row>
    <row r="59" spans="1:14" customFormat="1" ht="46.5" customHeight="1" x14ac:dyDescent="0.25">
      <c r="A59" s="378" t="s">
        <v>68</v>
      </c>
      <c r="B59" s="379"/>
      <c r="C59" s="379"/>
      <c r="D59" s="379"/>
      <c r="E59" s="379"/>
      <c r="F59" s="379"/>
      <c r="G59" s="379"/>
      <c r="H59" s="380"/>
      <c r="I59" s="248"/>
    </row>
    <row r="60" spans="1:14" customFormat="1" ht="15" x14ac:dyDescent="0.25">
      <c r="A60" s="8"/>
      <c r="B60" s="393" t="s">
        <v>69</v>
      </c>
      <c r="C60" s="394"/>
      <c r="D60" s="251">
        <v>287800.03999999998</v>
      </c>
      <c r="E60" s="251">
        <v>11.26</v>
      </c>
      <c r="F60" s="252"/>
      <c r="G60" s="252"/>
      <c r="H60" s="252">
        <v>287811.3</v>
      </c>
      <c r="I60" s="248"/>
    </row>
    <row r="61" spans="1:14" customFormat="1" ht="15" x14ac:dyDescent="0.25">
      <c r="A61" s="378" t="s">
        <v>70</v>
      </c>
      <c r="B61" s="379"/>
      <c r="C61" s="379"/>
      <c r="D61" s="379"/>
      <c r="E61" s="379"/>
      <c r="F61" s="379"/>
      <c r="G61" s="379"/>
      <c r="H61" s="380"/>
      <c r="I61" s="248"/>
    </row>
    <row r="62" spans="1:14" customFormat="1" ht="15" x14ac:dyDescent="0.25">
      <c r="A62" s="5">
        <v>19</v>
      </c>
      <c r="B62" s="6"/>
      <c r="C62" s="6" t="s">
        <v>71</v>
      </c>
      <c r="D62" s="249">
        <v>14781.66</v>
      </c>
      <c r="E62" s="249">
        <v>11.84</v>
      </c>
      <c r="F62" s="249"/>
      <c r="G62" s="249"/>
      <c r="H62" s="249">
        <v>14793.5</v>
      </c>
      <c r="I62" s="248"/>
    </row>
    <row r="63" spans="1:14" customFormat="1" ht="15" hidden="1" x14ac:dyDescent="0.25">
      <c r="A63" s="8"/>
      <c r="B63" s="391" t="s">
        <v>74</v>
      </c>
      <c r="C63" s="392"/>
      <c r="D63" s="9">
        <v>14781.66</v>
      </c>
      <c r="E63" s="9">
        <v>11.84</v>
      </c>
      <c r="F63" s="10"/>
      <c r="G63" s="10"/>
      <c r="H63" s="10">
        <v>14793.5</v>
      </c>
      <c r="I63" s="248"/>
      <c r="N63" s="265"/>
    </row>
    <row r="64" spans="1:14" customFormat="1" ht="15" x14ac:dyDescent="0.25">
      <c r="A64" s="8"/>
      <c r="B64" s="393" t="s">
        <v>75</v>
      </c>
      <c r="C64" s="394"/>
      <c r="D64" s="9">
        <v>302581.7</v>
      </c>
      <c r="E64" s="9">
        <v>23.1</v>
      </c>
      <c r="F64" s="10"/>
      <c r="G64" s="10"/>
      <c r="H64" s="10">
        <v>302604.79999999999</v>
      </c>
      <c r="I64" s="248"/>
      <c r="N64" s="248"/>
    </row>
    <row r="65" spans="1:13" s="292" customFormat="1" ht="18" customHeight="1" x14ac:dyDescent="0.25">
      <c r="A65" s="397" t="s">
        <v>1748</v>
      </c>
      <c r="B65" s="398"/>
      <c r="C65" s="398"/>
      <c r="D65" s="398"/>
      <c r="E65" s="398"/>
      <c r="F65" s="398"/>
      <c r="G65" s="398"/>
      <c r="H65" s="399"/>
      <c r="J65" s="293"/>
      <c r="K65" s="294"/>
    </row>
    <row r="66" spans="1:13" s="292" customFormat="1" ht="23.25" customHeight="1" x14ac:dyDescent="0.25">
      <c r="A66" s="311">
        <v>20</v>
      </c>
      <c r="B66" s="400" t="s">
        <v>1749</v>
      </c>
      <c r="C66" s="401"/>
      <c r="D66" s="302">
        <f>D64*I66</f>
        <v>251142.81099999999</v>
      </c>
      <c r="E66" s="302">
        <f>E64*I66</f>
        <v>19.173000000000002</v>
      </c>
      <c r="F66" s="302"/>
      <c r="G66" s="302"/>
      <c r="H66" s="302">
        <f>H64*I66</f>
        <v>251161.98399999997</v>
      </c>
      <c r="I66" s="310">
        <v>0.83</v>
      </c>
      <c r="J66" s="293"/>
      <c r="K66" s="294">
        <f t="shared" ref="K66" si="0">H66-J66</f>
        <v>251161.98399999997</v>
      </c>
    </row>
    <row r="67" spans="1:13" s="292" customFormat="1" ht="15" x14ac:dyDescent="0.25">
      <c r="A67" s="402" t="s">
        <v>76</v>
      </c>
      <c r="B67" s="398"/>
      <c r="C67" s="398"/>
      <c r="D67" s="398"/>
      <c r="E67" s="398"/>
      <c r="F67" s="398"/>
      <c r="G67" s="398"/>
      <c r="H67" s="399"/>
      <c r="J67" s="295"/>
      <c r="K67" s="296"/>
    </row>
    <row r="68" spans="1:13" s="292" customFormat="1" ht="21" customHeight="1" x14ac:dyDescent="0.25">
      <c r="A68" s="303">
        <v>21</v>
      </c>
      <c r="B68" s="304" t="s">
        <v>77</v>
      </c>
      <c r="C68" s="304" t="s">
        <v>78</v>
      </c>
      <c r="D68" s="305">
        <f>D66*0.2</f>
        <v>50228.5622</v>
      </c>
      <c r="E68" s="305">
        <f>E66*0.2</f>
        <v>3.8346000000000005</v>
      </c>
      <c r="F68" s="305"/>
      <c r="G68" s="305"/>
      <c r="H68" s="305">
        <f>H66*0.2</f>
        <v>50232.396799999995</v>
      </c>
      <c r="I68"/>
      <c r="J68"/>
      <c r="K68"/>
      <c r="L68"/>
      <c r="M68"/>
    </row>
    <row r="69" spans="1:13" s="292" customFormat="1" ht="22.5" customHeight="1" x14ac:dyDescent="0.25">
      <c r="A69" s="301"/>
      <c r="B69" s="403" t="s">
        <v>79</v>
      </c>
      <c r="C69" s="401"/>
      <c r="D69" s="302">
        <f>D68</f>
        <v>50228.5622</v>
      </c>
      <c r="E69" s="302">
        <f>E68</f>
        <v>3.8346000000000005</v>
      </c>
      <c r="F69" s="306"/>
      <c r="G69" s="306"/>
      <c r="H69" s="306">
        <f>H68</f>
        <v>50232.396799999995</v>
      </c>
      <c r="I69"/>
      <c r="J69"/>
      <c r="K69"/>
      <c r="L69"/>
      <c r="M69"/>
    </row>
    <row r="70" spans="1:13" s="292" customFormat="1" ht="23.25" customHeight="1" x14ac:dyDescent="0.25">
      <c r="A70" s="301"/>
      <c r="B70" s="404" t="s">
        <v>80</v>
      </c>
      <c r="C70" s="405"/>
      <c r="D70" s="302">
        <f>D66+D69</f>
        <v>301371.37319999997</v>
      </c>
      <c r="E70" s="302">
        <f>E66+E69</f>
        <v>23.007600000000004</v>
      </c>
      <c r="F70" s="306"/>
      <c r="G70" s="306"/>
      <c r="H70" s="306">
        <f>H66+H69</f>
        <v>301394.38079999998</v>
      </c>
      <c r="I70"/>
      <c r="J70"/>
      <c r="K70"/>
      <c r="L70"/>
      <c r="M70"/>
    </row>
    <row r="71" spans="1:13" s="292" customFormat="1" ht="37.5" customHeight="1" x14ac:dyDescent="0.25">
      <c r="A71" s="297"/>
      <c r="B71" s="298"/>
      <c r="C71" s="298"/>
      <c r="D71" s="299"/>
      <c r="E71" s="299"/>
      <c r="F71" s="300"/>
      <c r="G71" s="300"/>
      <c r="H71" s="300"/>
      <c r="I71"/>
      <c r="J71"/>
      <c r="K71"/>
      <c r="L71"/>
      <c r="M71"/>
    </row>
    <row r="72" spans="1:13" customFormat="1" ht="23.25" customHeight="1" x14ac:dyDescent="0.25">
      <c r="A72" s="307" t="s">
        <v>1741</v>
      </c>
      <c r="B72" s="2"/>
      <c r="C72" s="308" t="s">
        <v>1742</v>
      </c>
      <c r="D72" s="309"/>
      <c r="E72" s="396" t="s">
        <v>1743</v>
      </c>
      <c r="F72" s="396"/>
      <c r="G72" s="396"/>
      <c r="H72" s="396"/>
    </row>
    <row r="73" spans="1:13" s="13" customFormat="1" ht="48.75" customHeight="1" x14ac:dyDescent="0.25">
      <c r="A73" s="14" t="s">
        <v>1737</v>
      </c>
      <c r="B73" s="14"/>
      <c r="C73" s="395" t="s">
        <v>81</v>
      </c>
      <c r="D73" s="395"/>
      <c r="E73" s="395"/>
      <c r="F73" s="395"/>
      <c r="G73" s="395"/>
      <c r="H73" s="395"/>
      <c r="I73"/>
      <c r="J73"/>
      <c r="K73"/>
      <c r="L73"/>
      <c r="M73"/>
    </row>
    <row r="74" spans="1:13" customFormat="1" ht="22.5" customHeight="1" x14ac:dyDescent="0.25">
      <c r="A74" s="307" t="s">
        <v>1738</v>
      </c>
      <c r="B74" s="2"/>
      <c r="C74" s="308" t="s">
        <v>1731</v>
      </c>
      <c r="D74" s="309"/>
      <c r="E74" s="396" t="s">
        <v>1732</v>
      </c>
      <c r="F74" s="396"/>
      <c r="G74" s="396"/>
      <c r="H74" s="396"/>
    </row>
    <row r="75" spans="1:13" s="13" customFormat="1" ht="29.25" customHeight="1" x14ac:dyDescent="0.25">
      <c r="A75" s="14" t="s">
        <v>1737</v>
      </c>
      <c r="B75" s="14"/>
      <c r="C75" s="395" t="s">
        <v>81</v>
      </c>
      <c r="D75" s="395"/>
      <c r="E75" s="395"/>
      <c r="F75" s="395"/>
      <c r="G75" s="395"/>
      <c r="H75" s="395"/>
    </row>
  </sheetData>
  <mergeCells count="48">
    <mergeCell ref="C73:H73"/>
    <mergeCell ref="E74:H74"/>
    <mergeCell ref="C75:H75"/>
    <mergeCell ref="A59:H59"/>
    <mergeCell ref="B60:C60"/>
    <mergeCell ref="A61:H61"/>
    <mergeCell ref="B63:C63"/>
    <mergeCell ref="B64:C64"/>
    <mergeCell ref="A65:H65"/>
    <mergeCell ref="B66:C66"/>
    <mergeCell ref="A67:H67"/>
    <mergeCell ref="B69:C69"/>
    <mergeCell ref="B70:C70"/>
    <mergeCell ref="E72:H72"/>
    <mergeCell ref="B58:C58"/>
    <mergeCell ref="B36:C36"/>
    <mergeCell ref="A37:H37"/>
    <mergeCell ref="B43:C43"/>
    <mergeCell ref="A44:H44"/>
    <mergeCell ref="B47:C47"/>
    <mergeCell ref="B48:C48"/>
    <mergeCell ref="A49:H49"/>
    <mergeCell ref="B52:C52"/>
    <mergeCell ref="B53:C53"/>
    <mergeCell ref="A54:H54"/>
    <mergeCell ref="B57:C57"/>
    <mergeCell ref="A31:H31"/>
    <mergeCell ref="B15:G15"/>
    <mergeCell ref="B17:G17"/>
    <mergeCell ref="B18:G18"/>
    <mergeCell ref="B20:H20"/>
    <mergeCell ref="A22:A24"/>
    <mergeCell ref="B22:B24"/>
    <mergeCell ref="C22:C24"/>
    <mergeCell ref="D22:H22"/>
    <mergeCell ref="D23:D24"/>
    <mergeCell ref="E23:E24"/>
    <mergeCell ref="F23:F24"/>
    <mergeCell ref="G23:G24"/>
    <mergeCell ref="H23:H24"/>
    <mergeCell ref="A26:H26"/>
    <mergeCell ref="B30:C30"/>
    <mergeCell ref="C13:G13"/>
    <mergeCell ref="A1:H1"/>
    <mergeCell ref="A3:H3"/>
    <mergeCell ref="C8:G8"/>
    <mergeCell ref="C9:G9"/>
    <mergeCell ref="C12:G1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59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0781D-C9EA-44D8-AFCD-5462C41C2823}">
  <sheetPr>
    <pageSetUpPr fitToPage="1"/>
  </sheetPr>
  <dimension ref="A1:AW239"/>
  <sheetViews>
    <sheetView topLeftCell="A17" workbookViewId="0">
      <selection activeCell="B86" sqref="B86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3" width="164.140625" style="180" hidden="1" customWidth="1"/>
    <col min="34" max="34" width="39.5703125" style="180" hidden="1" customWidth="1"/>
    <col min="35" max="35" width="134.85546875" style="180" hidden="1" customWidth="1"/>
    <col min="36" max="39" width="39.5703125" style="180" hidden="1" customWidth="1"/>
    <col min="40" max="40" width="134.85546875" style="180" hidden="1" customWidth="1"/>
    <col min="41" max="44" width="101.140625" style="180" hidden="1" customWidth="1"/>
    <col min="45" max="45" width="58.7109375" style="180" hidden="1" customWidth="1"/>
    <col min="46" max="46" width="55.28515625" style="180" hidden="1" customWidth="1"/>
    <col min="47" max="47" width="58.7109375" style="180" hidden="1" customWidth="1"/>
    <col min="48" max="48" width="55.28515625" style="180" hidden="1" customWidth="1"/>
    <col min="49" max="16384" width="9.140625" style="240"/>
  </cols>
  <sheetData>
    <row r="1" spans="1:49" s="271" customFormat="1" ht="11.25" customHeight="1" x14ac:dyDescent="0.2">
      <c r="A1" s="410" t="s">
        <v>1744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410" t="s">
        <v>1745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411" t="s">
        <v>1734</v>
      </c>
      <c r="I5" s="411"/>
      <c r="L5" s="276"/>
      <c r="M5" s="276"/>
    </row>
    <row r="6" spans="1:49" s="275" customFormat="1" ht="31.15" customHeight="1" x14ac:dyDescent="0.2">
      <c r="A6" s="412" t="s">
        <v>1735</v>
      </c>
      <c r="B6" s="412"/>
      <c r="C6" s="412"/>
      <c r="D6" s="412"/>
      <c r="H6" s="412" t="s">
        <v>1746</v>
      </c>
      <c r="I6" s="412"/>
      <c r="J6" s="412"/>
      <c r="K6" s="412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413" t="s">
        <v>1736</v>
      </c>
      <c r="D7" s="413"/>
      <c r="H7" s="280"/>
      <c r="I7" s="281"/>
      <c r="J7" s="413" t="s">
        <v>1747</v>
      </c>
      <c r="K7" s="413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5" customFormat="1" ht="15" x14ac:dyDescent="0.25">
      <c r="N9" s="16" t="s">
        <v>86</v>
      </c>
    </row>
    <row r="10" spans="1:49" s="15" customFormat="1" ht="11.25" customHeight="1" x14ac:dyDescent="0.25">
      <c r="A10" s="140"/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1" t="s">
        <v>87</v>
      </c>
    </row>
    <row r="11" spans="1:49" s="15" customFormat="1" ht="6.75" customHeight="1" x14ac:dyDescent="0.25">
      <c r="A11" s="140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6"/>
    </row>
    <row r="12" spans="1:49" s="15" customFormat="1" ht="2.25" customHeight="1" x14ac:dyDescent="0.25">
      <c r="A12" s="142"/>
      <c r="B12" s="143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49" s="15" customFormat="1" ht="11.25" customHeight="1" x14ac:dyDescent="0.25">
      <c r="A13" s="142" t="s">
        <v>88</v>
      </c>
      <c r="B13" s="143"/>
      <c r="C13" s="140"/>
      <c r="E13" s="140"/>
      <c r="F13" s="140"/>
      <c r="G13" s="414" t="s">
        <v>532</v>
      </c>
      <c r="H13" s="414"/>
      <c r="I13" s="414"/>
      <c r="J13" s="414"/>
      <c r="K13" s="414"/>
      <c r="L13" s="414"/>
      <c r="M13" s="414"/>
      <c r="N13" s="414"/>
    </row>
    <row r="14" spans="1:49" s="15" customFormat="1" ht="56.25" customHeight="1" x14ac:dyDescent="0.25">
      <c r="A14" s="142" t="s">
        <v>89</v>
      </c>
      <c r="B14" s="143"/>
      <c r="C14" s="140"/>
      <c r="E14" s="144"/>
      <c r="F14" s="144"/>
      <c r="G14" s="415" t="s">
        <v>90</v>
      </c>
      <c r="H14" s="415"/>
      <c r="I14" s="415"/>
      <c r="J14" s="415"/>
      <c r="K14" s="415"/>
      <c r="L14" s="415"/>
      <c r="M14" s="415"/>
      <c r="N14" s="415"/>
      <c r="V14" s="21" t="s">
        <v>90</v>
      </c>
    </row>
    <row r="15" spans="1:49" s="15" customFormat="1" ht="45" customHeight="1" x14ac:dyDescent="0.25">
      <c r="A15" s="416" t="s">
        <v>91</v>
      </c>
      <c r="B15" s="416"/>
      <c r="C15" s="416"/>
      <c r="D15" s="416"/>
      <c r="E15" s="416"/>
      <c r="F15" s="416"/>
      <c r="G15" s="415" t="s">
        <v>92</v>
      </c>
      <c r="H15" s="415"/>
      <c r="I15" s="415"/>
      <c r="J15" s="415"/>
      <c r="K15" s="415"/>
      <c r="L15" s="415"/>
      <c r="M15" s="415"/>
      <c r="N15" s="415"/>
      <c r="P15" s="145" t="s">
        <v>91</v>
      </c>
      <c r="Q15" s="145" t="s">
        <v>92</v>
      </c>
      <c r="R15" s="146"/>
      <c r="S15" s="146"/>
      <c r="T15" s="146"/>
      <c r="U15" s="146"/>
      <c r="W15" s="21" t="s">
        <v>92</v>
      </c>
    </row>
    <row r="16" spans="1:49" s="15" customFormat="1" ht="67.5" customHeight="1" x14ac:dyDescent="0.25">
      <c r="A16" s="417" t="s">
        <v>93</v>
      </c>
      <c r="B16" s="417"/>
      <c r="C16" s="417"/>
      <c r="D16" s="417"/>
      <c r="E16" s="417"/>
      <c r="F16" s="417"/>
      <c r="G16" s="415"/>
      <c r="H16" s="415"/>
      <c r="I16" s="415"/>
      <c r="J16" s="415"/>
      <c r="K16" s="415"/>
      <c r="L16" s="415"/>
      <c r="M16" s="415"/>
      <c r="N16" s="415"/>
      <c r="P16" s="145" t="s">
        <v>94</v>
      </c>
      <c r="Q16" s="145"/>
      <c r="R16" s="146"/>
      <c r="S16" s="146"/>
      <c r="T16" s="146"/>
      <c r="U16" s="146"/>
      <c r="X16" s="21" t="s">
        <v>6</v>
      </c>
    </row>
    <row r="17" spans="1:30" s="15" customFormat="1" ht="33.75" customHeight="1" x14ac:dyDescent="0.25">
      <c r="A17" s="416" t="s">
        <v>95</v>
      </c>
      <c r="B17" s="416"/>
      <c r="C17" s="416"/>
      <c r="D17" s="416"/>
      <c r="E17" s="416"/>
      <c r="F17" s="416"/>
      <c r="G17" s="415"/>
      <c r="H17" s="415"/>
      <c r="I17" s="415"/>
      <c r="J17" s="415"/>
      <c r="K17" s="415"/>
      <c r="L17" s="415"/>
      <c r="M17" s="415"/>
      <c r="N17" s="415"/>
      <c r="P17" s="145" t="s">
        <v>95</v>
      </c>
      <c r="Q17" s="145"/>
      <c r="R17" s="146"/>
      <c r="S17" s="146"/>
      <c r="T17" s="146"/>
      <c r="U17" s="146"/>
      <c r="Y17" s="21" t="s">
        <v>6</v>
      </c>
    </row>
    <row r="18" spans="1:30" s="15" customFormat="1" ht="11.25" customHeight="1" x14ac:dyDescent="0.25">
      <c r="A18" s="422" t="s">
        <v>96</v>
      </c>
      <c r="B18" s="422"/>
      <c r="C18" s="422"/>
      <c r="D18" s="422"/>
      <c r="E18" s="422"/>
      <c r="F18" s="422"/>
      <c r="G18" s="415" t="s">
        <v>97</v>
      </c>
      <c r="H18" s="415"/>
      <c r="I18" s="415"/>
      <c r="J18" s="415"/>
      <c r="K18" s="415"/>
      <c r="L18" s="415"/>
      <c r="M18" s="415"/>
      <c r="N18" s="415"/>
      <c r="Z18" s="21" t="s">
        <v>97</v>
      </c>
    </row>
    <row r="19" spans="1:30" s="15" customFormat="1" ht="15" x14ac:dyDescent="0.25">
      <c r="A19" s="422" t="s">
        <v>98</v>
      </c>
      <c r="B19" s="422"/>
      <c r="C19" s="422"/>
      <c r="D19" s="422"/>
      <c r="E19" s="422"/>
      <c r="F19" s="422"/>
      <c r="G19" s="415"/>
      <c r="H19" s="415"/>
      <c r="I19" s="415"/>
      <c r="J19" s="415"/>
      <c r="K19" s="415"/>
      <c r="L19" s="415"/>
      <c r="M19" s="415"/>
      <c r="N19" s="415"/>
      <c r="AA19" s="21" t="s">
        <v>6</v>
      </c>
    </row>
    <row r="20" spans="1:30" s="15" customFormat="1" ht="3.75" customHeight="1" x14ac:dyDescent="0.25">
      <c r="A20" s="147"/>
      <c r="B20" s="140"/>
      <c r="C20" s="140"/>
      <c r="D20" s="140"/>
      <c r="E20" s="140"/>
      <c r="F20" s="143"/>
      <c r="G20" s="143"/>
      <c r="H20" s="143"/>
      <c r="I20" s="143"/>
      <c r="J20" s="143"/>
      <c r="K20" s="143"/>
      <c r="L20" s="143"/>
      <c r="M20" s="143"/>
      <c r="N20" s="143"/>
    </row>
    <row r="21" spans="1:30" s="15" customFormat="1" ht="15" x14ac:dyDescent="0.25">
      <c r="A21" s="418" t="s">
        <v>83</v>
      </c>
      <c r="B21" s="418"/>
      <c r="C21" s="418"/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AB21" s="21" t="s">
        <v>6</v>
      </c>
    </row>
    <row r="22" spans="1:30" s="15" customFormat="1" ht="15" x14ac:dyDescent="0.25">
      <c r="A22" s="419" t="s">
        <v>7</v>
      </c>
      <c r="B22" s="419"/>
      <c r="C22" s="419"/>
      <c r="D22" s="419"/>
      <c r="E22" s="419"/>
      <c r="F22" s="419"/>
      <c r="G22" s="419"/>
      <c r="H22" s="419"/>
      <c r="I22" s="419"/>
      <c r="J22" s="419"/>
      <c r="K22" s="419"/>
      <c r="L22" s="419"/>
      <c r="M22" s="419"/>
      <c r="N22" s="419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418" t="s">
        <v>83</v>
      </c>
      <c r="B24" s="418"/>
      <c r="C24" s="418"/>
      <c r="D24" s="418"/>
      <c r="E24" s="418"/>
      <c r="F24" s="418"/>
      <c r="G24" s="418"/>
      <c r="H24" s="418"/>
      <c r="I24" s="418"/>
      <c r="J24" s="418"/>
      <c r="K24" s="418"/>
      <c r="L24" s="418"/>
      <c r="M24" s="418"/>
      <c r="N24" s="418"/>
      <c r="AC24" s="21" t="s">
        <v>6</v>
      </c>
    </row>
    <row r="25" spans="1:30" s="15" customFormat="1" ht="15" x14ac:dyDescent="0.25">
      <c r="A25" s="419" t="s">
        <v>99</v>
      </c>
      <c r="B25" s="419"/>
      <c r="C25" s="419"/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</row>
    <row r="26" spans="1:30" s="15" customFormat="1" ht="21" customHeight="1" x14ac:dyDescent="0.25">
      <c r="A26" s="420" t="s">
        <v>1699</v>
      </c>
      <c r="B26" s="420"/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</row>
    <row r="27" spans="1:30" s="15" customFormat="1" ht="3.75" customHeight="1" x14ac:dyDescent="0.25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</row>
    <row r="28" spans="1:30" s="15" customFormat="1" ht="15" x14ac:dyDescent="0.25">
      <c r="A28" s="421" t="s">
        <v>39</v>
      </c>
      <c r="B28" s="421"/>
      <c r="C28" s="421"/>
      <c r="D28" s="421"/>
      <c r="E28" s="421"/>
      <c r="F28" s="421"/>
      <c r="G28" s="421"/>
      <c r="H28" s="421"/>
      <c r="I28" s="421"/>
      <c r="J28" s="421"/>
      <c r="K28" s="421"/>
      <c r="L28" s="421"/>
      <c r="M28" s="421"/>
      <c r="N28" s="421"/>
      <c r="AD28" s="21" t="s">
        <v>39</v>
      </c>
    </row>
    <row r="29" spans="1:30" s="15" customFormat="1" ht="12" customHeight="1" x14ac:dyDescent="0.25">
      <c r="A29" s="419" t="s">
        <v>101</v>
      </c>
      <c r="B29" s="419"/>
      <c r="C29" s="419"/>
      <c r="D29" s="419"/>
      <c r="E29" s="419"/>
      <c r="F29" s="419"/>
      <c r="G29" s="419"/>
      <c r="H29" s="419"/>
      <c r="I29" s="419"/>
      <c r="J29" s="419"/>
      <c r="K29" s="419"/>
      <c r="L29" s="419"/>
      <c r="M29" s="419"/>
      <c r="N29" s="419"/>
    </row>
    <row r="30" spans="1:30" s="15" customFormat="1" ht="12" customHeight="1" x14ac:dyDescent="0.25">
      <c r="A30" s="140" t="s">
        <v>102</v>
      </c>
      <c r="B30" s="149" t="s">
        <v>103</v>
      </c>
      <c r="C30" s="150" t="s">
        <v>104</v>
      </c>
      <c r="D30" s="150"/>
      <c r="E30" s="150"/>
      <c r="F30" s="144"/>
      <c r="G30" s="144"/>
      <c r="H30" s="144"/>
      <c r="I30" s="144"/>
      <c r="J30" s="144"/>
      <c r="K30" s="144"/>
      <c r="L30" s="144"/>
      <c r="M30" s="144"/>
      <c r="N30" s="144"/>
    </row>
    <row r="31" spans="1:30" s="15" customFormat="1" ht="12" customHeight="1" x14ac:dyDescent="0.25">
      <c r="A31" s="140" t="s">
        <v>105</v>
      </c>
      <c r="B31" s="414" t="s">
        <v>1728</v>
      </c>
      <c r="C31" s="414"/>
      <c r="D31" s="414"/>
      <c r="E31" s="414"/>
      <c r="F31" s="414"/>
      <c r="G31" s="144"/>
      <c r="H31" s="144"/>
      <c r="I31" s="144"/>
      <c r="J31" s="144"/>
      <c r="K31" s="144"/>
      <c r="L31" s="144"/>
      <c r="M31" s="144"/>
      <c r="N31" s="144"/>
    </row>
    <row r="32" spans="1:30" s="15" customFormat="1" ht="15" x14ac:dyDescent="0.25">
      <c r="A32" s="140"/>
      <c r="B32" s="426" t="s">
        <v>106</v>
      </c>
      <c r="C32" s="426"/>
      <c r="D32" s="426"/>
      <c r="E32" s="426"/>
      <c r="F32" s="426"/>
      <c r="G32" s="151"/>
      <c r="H32" s="151"/>
      <c r="I32" s="151"/>
      <c r="J32" s="151"/>
      <c r="K32" s="151"/>
      <c r="L32" s="151"/>
      <c r="M32" s="152"/>
      <c r="N32" s="151"/>
    </row>
    <row r="33" spans="1:33" s="15" customFormat="1" ht="5.25" customHeight="1" x14ac:dyDescent="0.25">
      <c r="A33" s="140"/>
      <c r="B33" s="140"/>
      <c r="C33" s="140"/>
      <c r="D33" s="153"/>
      <c r="E33" s="153"/>
      <c r="F33" s="153"/>
      <c r="G33" s="153"/>
      <c r="H33" s="153"/>
      <c r="I33" s="153"/>
      <c r="J33" s="153"/>
      <c r="K33" s="153"/>
      <c r="L33" s="153"/>
      <c r="M33" s="151"/>
      <c r="N33" s="151"/>
    </row>
    <row r="34" spans="1:33" s="15" customFormat="1" ht="15" x14ac:dyDescent="0.25">
      <c r="A34" s="154" t="s">
        <v>107</v>
      </c>
      <c r="B34" s="140"/>
      <c r="C34" s="140"/>
      <c r="D34" s="427" t="s">
        <v>534</v>
      </c>
      <c r="E34" s="427"/>
      <c r="F34" s="427"/>
      <c r="G34" s="155"/>
      <c r="H34" s="155"/>
      <c r="I34" s="155"/>
      <c r="J34" s="155"/>
      <c r="K34" s="155"/>
      <c r="L34" s="155"/>
      <c r="M34" s="155"/>
      <c r="N34" s="155"/>
      <c r="AE34" s="21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866.59</v>
      </c>
      <c r="D36" s="157" t="s">
        <v>1700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866.59</v>
      </c>
      <c r="D38" s="157" t="s">
        <v>1700</v>
      </c>
      <c r="E38" s="158" t="s">
        <v>110</v>
      </c>
      <c r="G38" s="17" t="s">
        <v>113</v>
      </c>
      <c r="I38" s="17"/>
      <c r="J38" s="17"/>
      <c r="K38" s="17"/>
      <c r="L38" s="156">
        <v>33.85</v>
      </c>
      <c r="M38" s="162" t="s">
        <v>1701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0</v>
      </c>
      <c r="D39" s="163" t="s">
        <v>115</v>
      </c>
      <c r="E39" s="158" t="s">
        <v>110</v>
      </c>
      <c r="G39" s="17" t="s">
        <v>116</v>
      </c>
      <c r="I39" s="17"/>
      <c r="J39" s="17"/>
      <c r="K39" s="17"/>
      <c r="L39" s="428">
        <v>82.69</v>
      </c>
      <c r="M39" s="42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428">
        <v>28.2</v>
      </c>
      <c r="M40" s="42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423" t="s">
        <v>119</v>
      </c>
      <c r="M41" s="423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424" t="s">
        <v>8</v>
      </c>
      <c r="B43" s="425" t="s">
        <v>9</v>
      </c>
      <c r="C43" s="425" t="s">
        <v>120</v>
      </c>
      <c r="D43" s="425"/>
      <c r="E43" s="425"/>
      <c r="F43" s="425" t="s">
        <v>121</v>
      </c>
      <c r="G43" s="425" t="s">
        <v>122</v>
      </c>
      <c r="H43" s="425"/>
      <c r="I43" s="425"/>
      <c r="J43" s="425" t="s">
        <v>123</v>
      </c>
      <c r="K43" s="425"/>
      <c r="L43" s="425"/>
      <c r="M43" s="425" t="s">
        <v>124</v>
      </c>
      <c r="N43" s="425" t="s">
        <v>125</v>
      </c>
    </row>
    <row r="44" spans="1:33" s="15" customFormat="1" ht="28.5" customHeight="1" x14ac:dyDescent="0.25">
      <c r="A44" s="424"/>
      <c r="B44" s="425"/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</row>
    <row r="45" spans="1:33" s="15" customFormat="1" ht="22.5" x14ac:dyDescent="0.25">
      <c r="A45" s="424"/>
      <c r="B45" s="425"/>
      <c r="C45" s="425"/>
      <c r="D45" s="425"/>
      <c r="E45" s="425"/>
      <c r="F45" s="425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425"/>
      <c r="N45" s="425"/>
    </row>
    <row r="46" spans="1:33" s="15" customFormat="1" ht="15" x14ac:dyDescent="0.25">
      <c r="A46" s="166">
        <v>1</v>
      </c>
      <c r="B46" s="167">
        <v>2</v>
      </c>
      <c r="C46" s="431">
        <v>3</v>
      </c>
      <c r="D46" s="431"/>
      <c r="E46" s="431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432" t="s">
        <v>1702</v>
      </c>
      <c r="B47" s="433"/>
      <c r="C47" s="433"/>
      <c r="D47" s="433"/>
      <c r="E47" s="433"/>
      <c r="F47" s="433"/>
      <c r="G47" s="433"/>
      <c r="H47" s="433"/>
      <c r="I47" s="433"/>
      <c r="J47" s="433"/>
      <c r="K47" s="433"/>
      <c r="L47" s="433"/>
      <c r="M47" s="433"/>
      <c r="N47" s="434"/>
      <c r="AF47" s="168" t="s">
        <v>1702</v>
      </c>
    </row>
    <row r="48" spans="1:33" s="15" customFormat="1" ht="15" x14ac:dyDescent="0.25">
      <c r="A48" s="435" t="s">
        <v>495</v>
      </c>
      <c r="B48" s="436"/>
      <c r="C48" s="436"/>
      <c r="D48" s="436"/>
      <c r="E48" s="436"/>
      <c r="F48" s="436"/>
      <c r="G48" s="436"/>
      <c r="H48" s="436"/>
      <c r="I48" s="436"/>
      <c r="J48" s="436"/>
      <c r="K48" s="436"/>
      <c r="L48" s="436"/>
      <c r="M48" s="436"/>
      <c r="N48" s="437"/>
      <c r="AF48" s="168"/>
      <c r="AG48" s="169" t="s">
        <v>495</v>
      </c>
    </row>
    <row r="49" spans="1:39" s="15" customFormat="1" ht="45.75" x14ac:dyDescent="0.25">
      <c r="A49" s="170" t="s">
        <v>1545</v>
      </c>
      <c r="B49" s="171" t="s">
        <v>935</v>
      </c>
      <c r="C49" s="438" t="s">
        <v>936</v>
      </c>
      <c r="D49" s="438"/>
      <c r="E49" s="438"/>
      <c r="F49" s="172" t="s">
        <v>133</v>
      </c>
      <c r="G49" s="173">
        <v>0.10199999999999999</v>
      </c>
      <c r="H49" s="174">
        <v>1</v>
      </c>
      <c r="I49" s="204">
        <v>0.10199999999999999</v>
      </c>
      <c r="J49" s="176"/>
      <c r="K49" s="173"/>
      <c r="L49" s="176"/>
      <c r="M49" s="173"/>
      <c r="N49" s="177"/>
      <c r="AF49" s="168"/>
      <c r="AG49" s="169"/>
      <c r="AH49" s="169" t="s">
        <v>936</v>
      </c>
    </row>
    <row r="50" spans="1:39" s="15" customFormat="1" ht="34.5" x14ac:dyDescent="0.25">
      <c r="A50" s="178"/>
      <c r="B50" s="179" t="s">
        <v>1315</v>
      </c>
      <c r="C50" s="439" t="s">
        <v>1316</v>
      </c>
      <c r="D50" s="439"/>
      <c r="E50" s="439"/>
      <c r="F50" s="439"/>
      <c r="G50" s="439"/>
      <c r="H50" s="439"/>
      <c r="I50" s="439"/>
      <c r="J50" s="439"/>
      <c r="K50" s="439"/>
      <c r="L50" s="439"/>
      <c r="M50" s="439"/>
      <c r="N50" s="440"/>
      <c r="AF50" s="168"/>
      <c r="AG50" s="169"/>
      <c r="AH50" s="169"/>
      <c r="AI50" s="180" t="s">
        <v>1316</v>
      </c>
    </row>
    <row r="51" spans="1:39" s="15" customFormat="1" ht="23.25" x14ac:dyDescent="0.25">
      <c r="A51" s="178"/>
      <c r="B51" s="179" t="s">
        <v>136</v>
      </c>
      <c r="C51" s="439" t="s">
        <v>137</v>
      </c>
      <c r="D51" s="439"/>
      <c r="E51" s="439"/>
      <c r="F51" s="439"/>
      <c r="G51" s="439"/>
      <c r="H51" s="439"/>
      <c r="I51" s="439"/>
      <c r="J51" s="439"/>
      <c r="K51" s="439"/>
      <c r="L51" s="439"/>
      <c r="M51" s="439"/>
      <c r="N51" s="440"/>
      <c r="AF51" s="168"/>
      <c r="AG51" s="169"/>
      <c r="AH51" s="169"/>
      <c r="AI51" s="180" t="s">
        <v>137</v>
      </c>
    </row>
    <row r="52" spans="1:39" s="15" customFormat="1" ht="68.25" x14ac:dyDescent="0.25">
      <c r="A52" s="178"/>
      <c r="B52" s="179" t="s">
        <v>138</v>
      </c>
      <c r="C52" s="439" t="s">
        <v>139</v>
      </c>
      <c r="D52" s="439"/>
      <c r="E52" s="439"/>
      <c r="F52" s="439"/>
      <c r="G52" s="439"/>
      <c r="H52" s="439"/>
      <c r="I52" s="439"/>
      <c r="J52" s="439"/>
      <c r="K52" s="439"/>
      <c r="L52" s="439"/>
      <c r="M52" s="439"/>
      <c r="N52" s="440"/>
      <c r="AF52" s="168"/>
      <c r="AG52" s="169"/>
      <c r="AH52" s="169"/>
      <c r="AI52" s="180" t="s">
        <v>139</v>
      </c>
    </row>
    <row r="53" spans="1:39" s="15" customFormat="1" ht="15" x14ac:dyDescent="0.25">
      <c r="A53" s="181"/>
      <c r="B53" s="179" t="s">
        <v>130</v>
      </c>
      <c r="C53" s="429" t="s">
        <v>140</v>
      </c>
      <c r="D53" s="429"/>
      <c r="E53" s="429"/>
      <c r="F53" s="182"/>
      <c r="G53" s="183"/>
      <c r="H53" s="183"/>
      <c r="I53" s="183"/>
      <c r="J53" s="184">
        <v>101.4</v>
      </c>
      <c r="K53" s="215">
        <v>1.587</v>
      </c>
      <c r="L53" s="184">
        <v>16.41</v>
      </c>
      <c r="M53" s="185">
        <v>44.77</v>
      </c>
      <c r="N53" s="186">
        <v>734.68</v>
      </c>
      <c r="AF53" s="168"/>
      <c r="AG53" s="169"/>
      <c r="AH53" s="169"/>
      <c r="AJ53" s="180" t="s">
        <v>140</v>
      </c>
    </row>
    <row r="54" spans="1:39" s="15" customFormat="1" ht="15" x14ac:dyDescent="0.25">
      <c r="A54" s="181"/>
      <c r="B54" s="179" t="s">
        <v>141</v>
      </c>
      <c r="C54" s="429" t="s">
        <v>142</v>
      </c>
      <c r="D54" s="429"/>
      <c r="E54" s="429"/>
      <c r="F54" s="182"/>
      <c r="G54" s="183"/>
      <c r="H54" s="183"/>
      <c r="I54" s="183"/>
      <c r="J54" s="187">
        <v>3563.26</v>
      </c>
      <c r="K54" s="215">
        <v>1.7250000000000001</v>
      </c>
      <c r="L54" s="184">
        <v>626.96</v>
      </c>
      <c r="M54" s="185">
        <v>13.24</v>
      </c>
      <c r="N54" s="206">
        <v>8300.9500000000007</v>
      </c>
      <c r="AF54" s="168"/>
      <c r="AG54" s="169"/>
      <c r="AH54" s="169"/>
      <c r="AJ54" s="180" t="s">
        <v>142</v>
      </c>
    </row>
    <row r="55" spans="1:39" s="15" customFormat="1" ht="15" x14ac:dyDescent="0.25">
      <c r="A55" s="181"/>
      <c r="B55" s="179" t="s">
        <v>143</v>
      </c>
      <c r="C55" s="429" t="s">
        <v>144</v>
      </c>
      <c r="D55" s="429"/>
      <c r="E55" s="429"/>
      <c r="F55" s="182"/>
      <c r="G55" s="183"/>
      <c r="H55" s="183"/>
      <c r="I55" s="183"/>
      <c r="J55" s="184">
        <v>507.6</v>
      </c>
      <c r="K55" s="215">
        <v>1.7250000000000001</v>
      </c>
      <c r="L55" s="184">
        <v>89.31</v>
      </c>
      <c r="M55" s="185">
        <v>44.77</v>
      </c>
      <c r="N55" s="206">
        <v>3998.41</v>
      </c>
      <c r="AF55" s="168"/>
      <c r="AG55" s="169"/>
      <c r="AH55" s="169"/>
      <c r="AJ55" s="180" t="s">
        <v>144</v>
      </c>
    </row>
    <row r="56" spans="1:39" s="15" customFormat="1" ht="15" x14ac:dyDescent="0.25">
      <c r="A56" s="181"/>
      <c r="B56" s="179" t="s">
        <v>145</v>
      </c>
      <c r="C56" s="429" t="s">
        <v>146</v>
      </c>
      <c r="D56" s="429"/>
      <c r="E56" s="429"/>
      <c r="F56" s="182"/>
      <c r="G56" s="183"/>
      <c r="H56" s="183"/>
      <c r="I56" s="183"/>
      <c r="J56" s="184">
        <v>4.34</v>
      </c>
      <c r="K56" s="183"/>
      <c r="L56" s="184">
        <v>0.44</v>
      </c>
      <c r="M56" s="185">
        <v>8.16</v>
      </c>
      <c r="N56" s="186">
        <v>3.59</v>
      </c>
      <c r="AF56" s="168"/>
      <c r="AG56" s="169"/>
      <c r="AH56" s="169"/>
      <c r="AJ56" s="180" t="s">
        <v>146</v>
      </c>
    </row>
    <row r="57" spans="1:39" s="15" customFormat="1" ht="15" x14ac:dyDescent="0.25">
      <c r="A57" s="188"/>
      <c r="B57" s="179"/>
      <c r="C57" s="429" t="s">
        <v>147</v>
      </c>
      <c r="D57" s="429"/>
      <c r="E57" s="429"/>
      <c r="F57" s="182" t="s">
        <v>148</v>
      </c>
      <c r="G57" s="199">
        <v>13</v>
      </c>
      <c r="H57" s="215">
        <v>1.587</v>
      </c>
      <c r="I57" s="189">
        <v>2.1043620000000001</v>
      </c>
      <c r="J57" s="190"/>
      <c r="K57" s="183"/>
      <c r="L57" s="190"/>
      <c r="M57" s="183"/>
      <c r="N57" s="191"/>
      <c r="AF57" s="168"/>
      <c r="AG57" s="169"/>
      <c r="AH57" s="169"/>
      <c r="AK57" s="180" t="s">
        <v>147</v>
      </c>
    </row>
    <row r="58" spans="1:39" s="15" customFormat="1" ht="15" x14ac:dyDescent="0.25">
      <c r="A58" s="188"/>
      <c r="B58" s="179"/>
      <c r="C58" s="429" t="s">
        <v>149</v>
      </c>
      <c r="D58" s="429"/>
      <c r="E58" s="429"/>
      <c r="F58" s="182" t="s">
        <v>148</v>
      </c>
      <c r="G58" s="192">
        <v>37.6</v>
      </c>
      <c r="H58" s="215">
        <v>1.7250000000000001</v>
      </c>
      <c r="I58" s="216">
        <v>6.6157199999999996</v>
      </c>
      <c r="J58" s="190"/>
      <c r="K58" s="183"/>
      <c r="L58" s="190"/>
      <c r="M58" s="183"/>
      <c r="N58" s="191"/>
      <c r="AF58" s="168"/>
      <c r="AG58" s="169"/>
      <c r="AH58" s="169"/>
      <c r="AK58" s="180" t="s">
        <v>149</v>
      </c>
    </row>
    <row r="59" spans="1:39" s="15" customFormat="1" ht="15" x14ac:dyDescent="0.25">
      <c r="A59" s="181"/>
      <c r="B59" s="179"/>
      <c r="C59" s="430" t="s">
        <v>150</v>
      </c>
      <c r="D59" s="430"/>
      <c r="E59" s="430"/>
      <c r="F59" s="194"/>
      <c r="G59" s="195"/>
      <c r="H59" s="195"/>
      <c r="I59" s="195"/>
      <c r="J59" s="196">
        <v>3669</v>
      </c>
      <c r="K59" s="195"/>
      <c r="L59" s="197">
        <v>643.80999999999995</v>
      </c>
      <c r="M59" s="195"/>
      <c r="N59" s="207">
        <v>9039.2199999999993</v>
      </c>
      <c r="AF59" s="168"/>
      <c r="AG59" s="169"/>
      <c r="AH59" s="169"/>
      <c r="AL59" s="180" t="s">
        <v>150</v>
      </c>
    </row>
    <row r="60" spans="1:39" s="15" customFormat="1" ht="15" x14ac:dyDescent="0.25">
      <c r="A60" s="188"/>
      <c r="B60" s="179"/>
      <c r="C60" s="429" t="s">
        <v>151</v>
      </c>
      <c r="D60" s="429"/>
      <c r="E60" s="429"/>
      <c r="F60" s="182"/>
      <c r="G60" s="183"/>
      <c r="H60" s="183"/>
      <c r="I60" s="183"/>
      <c r="J60" s="190"/>
      <c r="K60" s="183"/>
      <c r="L60" s="184">
        <v>105.72</v>
      </c>
      <c r="M60" s="183"/>
      <c r="N60" s="206">
        <v>4733.09</v>
      </c>
      <c r="AF60" s="168"/>
      <c r="AG60" s="169"/>
      <c r="AH60" s="169"/>
      <c r="AK60" s="180" t="s">
        <v>151</v>
      </c>
    </row>
    <row r="61" spans="1:39" s="15" customFormat="1" ht="23.25" x14ac:dyDescent="0.25">
      <c r="A61" s="188"/>
      <c r="B61" s="179" t="s">
        <v>152</v>
      </c>
      <c r="C61" s="429" t="s">
        <v>153</v>
      </c>
      <c r="D61" s="429"/>
      <c r="E61" s="429"/>
      <c r="F61" s="182" t="s">
        <v>154</v>
      </c>
      <c r="G61" s="199">
        <v>92</v>
      </c>
      <c r="H61" s="183"/>
      <c r="I61" s="199">
        <v>92</v>
      </c>
      <c r="J61" s="190"/>
      <c r="K61" s="183"/>
      <c r="L61" s="184">
        <v>97.26</v>
      </c>
      <c r="M61" s="183"/>
      <c r="N61" s="206">
        <v>4354.4399999999996</v>
      </c>
      <c r="AF61" s="168"/>
      <c r="AG61" s="169"/>
      <c r="AH61" s="169"/>
      <c r="AK61" s="180" t="s">
        <v>153</v>
      </c>
    </row>
    <row r="62" spans="1:39" s="15" customFormat="1" ht="45" x14ac:dyDescent="0.25">
      <c r="A62" s="188"/>
      <c r="B62" s="179" t="s">
        <v>155</v>
      </c>
      <c r="C62" s="429" t="s">
        <v>156</v>
      </c>
      <c r="D62" s="429"/>
      <c r="E62" s="429"/>
      <c r="F62" s="182" t="s">
        <v>154</v>
      </c>
      <c r="G62" s="199">
        <v>46</v>
      </c>
      <c r="H62" s="185">
        <v>0.85</v>
      </c>
      <c r="I62" s="192">
        <v>39.1</v>
      </c>
      <c r="J62" s="190"/>
      <c r="K62" s="183"/>
      <c r="L62" s="184">
        <v>41.34</v>
      </c>
      <c r="M62" s="183"/>
      <c r="N62" s="206">
        <v>1850.64</v>
      </c>
      <c r="AF62" s="168"/>
      <c r="AG62" s="169"/>
      <c r="AH62" s="169"/>
      <c r="AK62" s="180" t="s">
        <v>156</v>
      </c>
    </row>
    <row r="63" spans="1:39" s="15" customFormat="1" ht="15" x14ac:dyDescent="0.25">
      <c r="A63" s="200"/>
      <c r="B63" s="201"/>
      <c r="C63" s="438" t="s">
        <v>157</v>
      </c>
      <c r="D63" s="438"/>
      <c r="E63" s="438"/>
      <c r="F63" s="172"/>
      <c r="G63" s="173"/>
      <c r="H63" s="173"/>
      <c r="I63" s="173"/>
      <c r="J63" s="176"/>
      <c r="K63" s="173"/>
      <c r="L63" s="202">
        <v>782.41</v>
      </c>
      <c r="M63" s="195"/>
      <c r="N63" s="208">
        <v>15244.3</v>
      </c>
      <c r="AF63" s="168"/>
      <c r="AG63" s="169"/>
      <c r="AH63" s="169"/>
      <c r="AM63" s="169" t="s">
        <v>157</v>
      </c>
    </row>
    <row r="64" spans="1:39" s="15" customFormat="1" ht="34.5" x14ac:dyDescent="0.25">
      <c r="A64" s="170" t="s">
        <v>1548</v>
      </c>
      <c r="B64" s="171" t="s">
        <v>545</v>
      </c>
      <c r="C64" s="438" t="s">
        <v>546</v>
      </c>
      <c r="D64" s="438"/>
      <c r="E64" s="438"/>
      <c r="F64" s="172" t="s">
        <v>160</v>
      </c>
      <c r="G64" s="173">
        <v>3.1E-2</v>
      </c>
      <c r="H64" s="174">
        <v>1</v>
      </c>
      <c r="I64" s="204">
        <v>3.1E-2</v>
      </c>
      <c r="J64" s="176"/>
      <c r="K64" s="173"/>
      <c r="L64" s="176"/>
      <c r="M64" s="173"/>
      <c r="N64" s="177"/>
      <c r="AF64" s="168"/>
      <c r="AG64" s="169"/>
      <c r="AH64" s="169" t="s">
        <v>546</v>
      </c>
      <c r="AM64" s="169"/>
    </row>
    <row r="65" spans="1:39" s="15" customFormat="1" ht="15" x14ac:dyDescent="0.25">
      <c r="A65" s="178"/>
      <c r="B65" s="179" t="s">
        <v>161</v>
      </c>
      <c r="C65" s="439" t="s">
        <v>162</v>
      </c>
      <c r="D65" s="439"/>
      <c r="E65" s="439"/>
      <c r="F65" s="439"/>
      <c r="G65" s="439"/>
      <c r="H65" s="439"/>
      <c r="I65" s="439"/>
      <c r="J65" s="439"/>
      <c r="K65" s="439"/>
      <c r="L65" s="439"/>
      <c r="M65" s="439"/>
      <c r="N65" s="440"/>
      <c r="AF65" s="168"/>
      <c r="AG65" s="169"/>
      <c r="AH65" s="169"/>
      <c r="AI65" s="180" t="s">
        <v>162</v>
      </c>
      <c r="AM65" s="169"/>
    </row>
    <row r="66" spans="1:39" s="15" customFormat="1" ht="23.25" x14ac:dyDescent="0.25">
      <c r="A66" s="178"/>
      <c r="B66" s="179" t="s">
        <v>136</v>
      </c>
      <c r="C66" s="439" t="s">
        <v>137</v>
      </c>
      <c r="D66" s="439"/>
      <c r="E66" s="439"/>
      <c r="F66" s="439"/>
      <c r="G66" s="439"/>
      <c r="H66" s="439"/>
      <c r="I66" s="439"/>
      <c r="J66" s="439"/>
      <c r="K66" s="439"/>
      <c r="L66" s="439"/>
      <c r="M66" s="439"/>
      <c r="N66" s="440"/>
      <c r="AF66" s="168"/>
      <c r="AG66" s="169"/>
      <c r="AH66" s="169"/>
      <c r="AI66" s="180" t="s">
        <v>137</v>
      </c>
      <c r="AM66" s="169"/>
    </row>
    <row r="67" spans="1:39" s="15" customFormat="1" ht="68.25" x14ac:dyDescent="0.25">
      <c r="A67" s="178"/>
      <c r="B67" s="179" t="s">
        <v>138</v>
      </c>
      <c r="C67" s="439" t="s">
        <v>139</v>
      </c>
      <c r="D67" s="439"/>
      <c r="E67" s="439"/>
      <c r="F67" s="439"/>
      <c r="G67" s="439"/>
      <c r="H67" s="439"/>
      <c r="I67" s="439"/>
      <c r="J67" s="439"/>
      <c r="K67" s="439"/>
      <c r="L67" s="439"/>
      <c r="M67" s="439"/>
      <c r="N67" s="440"/>
      <c r="AF67" s="168"/>
      <c r="AG67" s="169"/>
      <c r="AH67" s="169"/>
      <c r="AI67" s="180" t="s">
        <v>139</v>
      </c>
      <c r="AM67" s="169"/>
    </row>
    <row r="68" spans="1:39" s="15" customFormat="1" ht="15" x14ac:dyDescent="0.25">
      <c r="A68" s="181"/>
      <c r="B68" s="179" t="s">
        <v>130</v>
      </c>
      <c r="C68" s="429" t="s">
        <v>140</v>
      </c>
      <c r="D68" s="429"/>
      <c r="E68" s="429"/>
      <c r="F68" s="182"/>
      <c r="G68" s="183"/>
      <c r="H68" s="183"/>
      <c r="I68" s="183"/>
      <c r="J68" s="187">
        <v>1201.2</v>
      </c>
      <c r="K68" s="215">
        <v>1.587</v>
      </c>
      <c r="L68" s="184">
        <v>59.1</v>
      </c>
      <c r="M68" s="185">
        <v>44.77</v>
      </c>
      <c r="N68" s="206">
        <v>2645.91</v>
      </c>
      <c r="AF68" s="168"/>
      <c r="AG68" s="169"/>
      <c r="AH68" s="169"/>
      <c r="AJ68" s="180" t="s">
        <v>140</v>
      </c>
      <c r="AM68" s="169"/>
    </row>
    <row r="69" spans="1:39" s="15" customFormat="1" ht="15" x14ac:dyDescent="0.25">
      <c r="A69" s="188"/>
      <c r="B69" s="179"/>
      <c r="C69" s="429" t="s">
        <v>147</v>
      </c>
      <c r="D69" s="429"/>
      <c r="E69" s="429"/>
      <c r="F69" s="182" t="s">
        <v>148</v>
      </c>
      <c r="G69" s="199">
        <v>154</v>
      </c>
      <c r="H69" s="215">
        <v>1.587</v>
      </c>
      <c r="I69" s="189">
        <v>7.5763379999999998</v>
      </c>
      <c r="J69" s="190"/>
      <c r="K69" s="183"/>
      <c r="L69" s="190"/>
      <c r="M69" s="183"/>
      <c r="N69" s="191"/>
      <c r="AF69" s="168"/>
      <c r="AG69" s="169"/>
      <c r="AH69" s="169"/>
      <c r="AK69" s="180" t="s">
        <v>147</v>
      </c>
      <c r="AM69" s="169"/>
    </row>
    <row r="70" spans="1:39" s="15" customFormat="1" ht="15" x14ac:dyDescent="0.25">
      <c r="A70" s="181"/>
      <c r="B70" s="179"/>
      <c r="C70" s="430" t="s">
        <v>150</v>
      </c>
      <c r="D70" s="430"/>
      <c r="E70" s="430"/>
      <c r="F70" s="194"/>
      <c r="G70" s="195"/>
      <c r="H70" s="195"/>
      <c r="I70" s="195"/>
      <c r="J70" s="196">
        <v>1201.2</v>
      </c>
      <c r="K70" s="195"/>
      <c r="L70" s="197">
        <v>59.1</v>
      </c>
      <c r="M70" s="195"/>
      <c r="N70" s="207">
        <v>2645.91</v>
      </c>
      <c r="AF70" s="168"/>
      <c r="AG70" s="169"/>
      <c r="AH70" s="169"/>
      <c r="AL70" s="180" t="s">
        <v>150</v>
      </c>
      <c r="AM70" s="169"/>
    </row>
    <row r="71" spans="1:39" s="15" customFormat="1" ht="15" x14ac:dyDescent="0.25">
      <c r="A71" s="188"/>
      <c r="B71" s="179"/>
      <c r="C71" s="429" t="s">
        <v>151</v>
      </c>
      <c r="D71" s="429"/>
      <c r="E71" s="429"/>
      <c r="F71" s="182"/>
      <c r="G71" s="183"/>
      <c r="H71" s="183"/>
      <c r="I71" s="183"/>
      <c r="J71" s="190"/>
      <c r="K71" s="183"/>
      <c r="L71" s="184">
        <v>59.1</v>
      </c>
      <c r="M71" s="183"/>
      <c r="N71" s="206">
        <v>2645.91</v>
      </c>
      <c r="AF71" s="168"/>
      <c r="AG71" s="169"/>
      <c r="AH71" s="169"/>
      <c r="AK71" s="180" t="s">
        <v>151</v>
      </c>
      <c r="AM71" s="169"/>
    </row>
    <row r="72" spans="1:39" s="15" customFormat="1" ht="23.25" x14ac:dyDescent="0.25">
      <c r="A72" s="188"/>
      <c r="B72" s="179" t="s">
        <v>163</v>
      </c>
      <c r="C72" s="429" t="s">
        <v>164</v>
      </c>
      <c r="D72" s="429"/>
      <c r="E72" s="429"/>
      <c r="F72" s="182" t="s">
        <v>154</v>
      </c>
      <c r="G72" s="199">
        <v>89</v>
      </c>
      <c r="H72" s="183"/>
      <c r="I72" s="199">
        <v>89</v>
      </c>
      <c r="J72" s="190"/>
      <c r="K72" s="183"/>
      <c r="L72" s="184">
        <v>52.6</v>
      </c>
      <c r="M72" s="183"/>
      <c r="N72" s="206">
        <v>2354.86</v>
      </c>
      <c r="AF72" s="168"/>
      <c r="AG72" s="169"/>
      <c r="AH72" s="169"/>
      <c r="AK72" s="180" t="s">
        <v>164</v>
      </c>
      <c r="AM72" s="169"/>
    </row>
    <row r="73" spans="1:39" s="15" customFormat="1" ht="45" x14ac:dyDescent="0.25">
      <c r="A73" s="188"/>
      <c r="B73" s="179" t="s">
        <v>165</v>
      </c>
      <c r="C73" s="429" t="s">
        <v>166</v>
      </c>
      <c r="D73" s="429"/>
      <c r="E73" s="429"/>
      <c r="F73" s="182" t="s">
        <v>154</v>
      </c>
      <c r="G73" s="199">
        <v>40</v>
      </c>
      <c r="H73" s="185">
        <v>0.85</v>
      </c>
      <c r="I73" s="199">
        <v>34</v>
      </c>
      <c r="J73" s="190"/>
      <c r="K73" s="183"/>
      <c r="L73" s="184">
        <v>20.09</v>
      </c>
      <c r="M73" s="183"/>
      <c r="N73" s="186">
        <v>899.61</v>
      </c>
      <c r="AF73" s="168"/>
      <c r="AG73" s="169"/>
      <c r="AH73" s="169"/>
      <c r="AK73" s="180" t="s">
        <v>166</v>
      </c>
      <c r="AM73" s="169"/>
    </row>
    <row r="74" spans="1:39" s="15" customFormat="1" ht="15" x14ac:dyDescent="0.25">
      <c r="A74" s="200"/>
      <c r="B74" s="201"/>
      <c r="C74" s="438" t="s">
        <v>157</v>
      </c>
      <c r="D74" s="438"/>
      <c r="E74" s="438"/>
      <c r="F74" s="172"/>
      <c r="G74" s="173"/>
      <c r="H74" s="173"/>
      <c r="I74" s="173"/>
      <c r="J74" s="176"/>
      <c r="K74" s="173"/>
      <c r="L74" s="202">
        <v>131.79</v>
      </c>
      <c r="M74" s="195"/>
      <c r="N74" s="208">
        <v>5900.38</v>
      </c>
      <c r="AF74" s="168"/>
      <c r="AG74" s="169"/>
      <c r="AH74" s="169"/>
      <c r="AM74" s="169" t="s">
        <v>157</v>
      </c>
    </row>
    <row r="75" spans="1:39" s="15" customFormat="1" ht="34.5" x14ac:dyDescent="0.25">
      <c r="A75" s="170" t="s">
        <v>1551</v>
      </c>
      <c r="B75" s="171" t="s">
        <v>513</v>
      </c>
      <c r="C75" s="438" t="s">
        <v>514</v>
      </c>
      <c r="D75" s="438"/>
      <c r="E75" s="438"/>
      <c r="F75" s="172" t="s">
        <v>133</v>
      </c>
      <c r="G75" s="173">
        <v>9.1999999999999998E-2</v>
      </c>
      <c r="H75" s="174">
        <v>1</v>
      </c>
      <c r="I75" s="204">
        <v>9.1999999999999998E-2</v>
      </c>
      <c r="J75" s="176"/>
      <c r="K75" s="173"/>
      <c r="L75" s="176"/>
      <c r="M75" s="173"/>
      <c r="N75" s="177"/>
      <c r="AF75" s="168"/>
      <c r="AG75" s="169"/>
      <c r="AH75" s="169" t="s">
        <v>514</v>
      </c>
      <c r="AM75" s="169"/>
    </row>
    <row r="76" spans="1:39" s="15" customFormat="1" ht="23.25" x14ac:dyDescent="0.25">
      <c r="A76" s="178"/>
      <c r="B76" s="179" t="s">
        <v>136</v>
      </c>
      <c r="C76" s="439" t="s">
        <v>137</v>
      </c>
      <c r="D76" s="439"/>
      <c r="E76" s="439"/>
      <c r="F76" s="439"/>
      <c r="G76" s="439"/>
      <c r="H76" s="439"/>
      <c r="I76" s="439"/>
      <c r="J76" s="439"/>
      <c r="K76" s="439"/>
      <c r="L76" s="439"/>
      <c r="M76" s="439"/>
      <c r="N76" s="440"/>
      <c r="AF76" s="168"/>
      <c r="AG76" s="169"/>
      <c r="AH76" s="169"/>
      <c r="AI76" s="180" t="s">
        <v>137</v>
      </c>
      <c r="AM76" s="169"/>
    </row>
    <row r="77" spans="1:39" s="15" customFormat="1" ht="68.25" x14ac:dyDescent="0.25">
      <c r="A77" s="178"/>
      <c r="B77" s="179" t="s">
        <v>138</v>
      </c>
      <c r="C77" s="439" t="s">
        <v>139</v>
      </c>
      <c r="D77" s="439"/>
      <c r="E77" s="439"/>
      <c r="F77" s="439"/>
      <c r="G77" s="439"/>
      <c r="H77" s="439"/>
      <c r="I77" s="439"/>
      <c r="J77" s="439"/>
      <c r="K77" s="439"/>
      <c r="L77" s="439"/>
      <c r="M77" s="439"/>
      <c r="N77" s="440"/>
      <c r="AF77" s="168"/>
      <c r="AG77" s="169"/>
      <c r="AH77" s="169"/>
      <c r="AI77" s="180" t="s">
        <v>139</v>
      </c>
      <c r="AM77" s="169"/>
    </row>
    <row r="78" spans="1:39" s="15" customFormat="1" ht="15" x14ac:dyDescent="0.25">
      <c r="A78" s="181"/>
      <c r="B78" s="179" t="s">
        <v>141</v>
      </c>
      <c r="C78" s="429" t="s">
        <v>142</v>
      </c>
      <c r="D78" s="429"/>
      <c r="E78" s="429"/>
      <c r="F78" s="182"/>
      <c r="G78" s="183"/>
      <c r="H78" s="183"/>
      <c r="I78" s="183"/>
      <c r="J78" s="184">
        <v>479.33</v>
      </c>
      <c r="K78" s="205">
        <v>1.4375</v>
      </c>
      <c r="L78" s="184">
        <v>63.39</v>
      </c>
      <c r="M78" s="185">
        <v>13.24</v>
      </c>
      <c r="N78" s="186">
        <v>839.28</v>
      </c>
      <c r="AF78" s="168"/>
      <c r="AG78" s="169"/>
      <c r="AH78" s="169"/>
      <c r="AJ78" s="180" t="s">
        <v>142</v>
      </c>
      <c r="AM78" s="169"/>
    </row>
    <row r="79" spans="1:39" s="15" customFormat="1" ht="15" x14ac:dyDescent="0.25">
      <c r="A79" s="181"/>
      <c r="B79" s="179" t="s">
        <v>143</v>
      </c>
      <c r="C79" s="429" t="s">
        <v>144</v>
      </c>
      <c r="D79" s="429"/>
      <c r="E79" s="429"/>
      <c r="F79" s="182"/>
      <c r="G79" s="183"/>
      <c r="H79" s="183"/>
      <c r="I79" s="183"/>
      <c r="J79" s="184">
        <v>93.5</v>
      </c>
      <c r="K79" s="205">
        <v>1.4375</v>
      </c>
      <c r="L79" s="184">
        <v>12.37</v>
      </c>
      <c r="M79" s="185">
        <v>44.77</v>
      </c>
      <c r="N79" s="186">
        <v>553.79999999999995</v>
      </c>
      <c r="AF79" s="168"/>
      <c r="AG79" s="169"/>
      <c r="AH79" s="169"/>
      <c r="AJ79" s="180" t="s">
        <v>144</v>
      </c>
      <c r="AM79" s="169"/>
    </row>
    <row r="80" spans="1:39" s="15" customFormat="1" ht="15" x14ac:dyDescent="0.25">
      <c r="A80" s="188"/>
      <c r="B80" s="179"/>
      <c r="C80" s="429" t="s">
        <v>149</v>
      </c>
      <c r="D80" s="429"/>
      <c r="E80" s="429"/>
      <c r="F80" s="182" t="s">
        <v>148</v>
      </c>
      <c r="G80" s="185">
        <v>8.06</v>
      </c>
      <c r="H80" s="205">
        <v>1.4375</v>
      </c>
      <c r="I80" s="189">
        <v>1.0659350000000001</v>
      </c>
      <c r="J80" s="190"/>
      <c r="K80" s="183"/>
      <c r="L80" s="190"/>
      <c r="M80" s="183"/>
      <c r="N80" s="191"/>
      <c r="AF80" s="168"/>
      <c r="AG80" s="169"/>
      <c r="AH80" s="169"/>
      <c r="AK80" s="180" t="s">
        <v>149</v>
      </c>
      <c r="AM80" s="169"/>
    </row>
    <row r="81" spans="1:40" s="15" customFormat="1" ht="15" x14ac:dyDescent="0.25">
      <c r="A81" s="181"/>
      <c r="B81" s="179"/>
      <c r="C81" s="430" t="s">
        <v>150</v>
      </c>
      <c r="D81" s="430"/>
      <c r="E81" s="430"/>
      <c r="F81" s="194"/>
      <c r="G81" s="195"/>
      <c r="H81" s="195"/>
      <c r="I81" s="195"/>
      <c r="J81" s="197">
        <v>479.33</v>
      </c>
      <c r="K81" s="195"/>
      <c r="L81" s="197">
        <v>63.39</v>
      </c>
      <c r="M81" s="195"/>
      <c r="N81" s="198">
        <v>839.28</v>
      </c>
      <c r="AF81" s="168"/>
      <c r="AG81" s="169"/>
      <c r="AH81" s="169"/>
      <c r="AL81" s="180" t="s">
        <v>150</v>
      </c>
      <c r="AM81" s="169"/>
    </row>
    <row r="82" spans="1:40" s="15" customFormat="1" ht="15" x14ac:dyDescent="0.25">
      <c r="A82" s="188"/>
      <c r="B82" s="179"/>
      <c r="C82" s="429" t="s">
        <v>151</v>
      </c>
      <c r="D82" s="429"/>
      <c r="E82" s="429"/>
      <c r="F82" s="182"/>
      <c r="G82" s="183"/>
      <c r="H82" s="183"/>
      <c r="I82" s="183"/>
      <c r="J82" s="190"/>
      <c r="K82" s="183"/>
      <c r="L82" s="184">
        <v>12.37</v>
      </c>
      <c r="M82" s="183"/>
      <c r="N82" s="186">
        <v>553.79999999999995</v>
      </c>
      <c r="AF82" s="168"/>
      <c r="AG82" s="169"/>
      <c r="AH82" s="169"/>
      <c r="AK82" s="180" t="s">
        <v>151</v>
      </c>
      <c r="AM82" s="169"/>
    </row>
    <row r="83" spans="1:40" s="15" customFormat="1" ht="23.25" x14ac:dyDescent="0.25">
      <c r="A83" s="188"/>
      <c r="B83" s="179" t="s">
        <v>152</v>
      </c>
      <c r="C83" s="429" t="s">
        <v>153</v>
      </c>
      <c r="D83" s="429"/>
      <c r="E83" s="429"/>
      <c r="F83" s="182" t="s">
        <v>154</v>
      </c>
      <c r="G83" s="199">
        <v>92</v>
      </c>
      <c r="H83" s="183"/>
      <c r="I83" s="199">
        <v>92</v>
      </c>
      <c r="J83" s="190"/>
      <c r="K83" s="183"/>
      <c r="L83" s="184">
        <v>11.38</v>
      </c>
      <c r="M83" s="183"/>
      <c r="N83" s="186">
        <v>509.5</v>
      </c>
      <c r="AF83" s="168"/>
      <c r="AG83" s="169"/>
      <c r="AH83" s="169"/>
      <c r="AK83" s="180" t="s">
        <v>153</v>
      </c>
      <c r="AM83" s="169"/>
    </row>
    <row r="84" spans="1:40" s="15" customFormat="1" ht="45" x14ac:dyDescent="0.25">
      <c r="A84" s="188"/>
      <c r="B84" s="179" t="s">
        <v>155</v>
      </c>
      <c r="C84" s="429" t="s">
        <v>156</v>
      </c>
      <c r="D84" s="429"/>
      <c r="E84" s="429"/>
      <c r="F84" s="182" t="s">
        <v>154</v>
      </c>
      <c r="G84" s="199">
        <v>46</v>
      </c>
      <c r="H84" s="185">
        <v>0.85</v>
      </c>
      <c r="I84" s="192">
        <v>39.1</v>
      </c>
      <c r="J84" s="190"/>
      <c r="K84" s="183"/>
      <c r="L84" s="184">
        <v>4.84</v>
      </c>
      <c r="M84" s="183"/>
      <c r="N84" s="186">
        <v>216.54</v>
      </c>
      <c r="AF84" s="168"/>
      <c r="AG84" s="169"/>
      <c r="AH84" s="169"/>
      <c r="AK84" s="180" t="s">
        <v>156</v>
      </c>
      <c r="AM84" s="169"/>
    </row>
    <row r="85" spans="1:40" s="15" customFormat="1" ht="15" x14ac:dyDescent="0.25">
      <c r="A85" s="200"/>
      <c r="B85" s="201"/>
      <c r="C85" s="438" t="s">
        <v>157</v>
      </c>
      <c r="D85" s="438"/>
      <c r="E85" s="438"/>
      <c r="F85" s="172"/>
      <c r="G85" s="173"/>
      <c r="H85" s="173"/>
      <c r="I85" s="173"/>
      <c r="J85" s="176"/>
      <c r="K85" s="173"/>
      <c r="L85" s="202">
        <v>79.61</v>
      </c>
      <c r="M85" s="195"/>
      <c r="N85" s="208">
        <v>1565.32</v>
      </c>
      <c r="AF85" s="168"/>
      <c r="AG85" s="169"/>
      <c r="AH85" s="169"/>
      <c r="AM85" s="169" t="s">
        <v>157</v>
      </c>
    </row>
    <row r="86" spans="1:40" s="15" customFormat="1" ht="22.5" x14ac:dyDescent="0.25">
      <c r="A86" s="170" t="s">
        <v>1552</v>
      </c>
      <c r="B86" s="171" t="s">
        <v>641</v>
      </c>
      <c r="C86" s="438" t="s">
        <v>195</v>
      </c>
      <c r="D86" s="438"/>
      <c r="E86" s="438"/>
      <c r="F86" s="172" t="s">
        <v>174</v>
      </c>
      <c r="G86" s="173">
        <v>92</v>
      </c>
      <c r="H86" s="174">
        <v>1</v>
      </c>
      <c r="I86" s="174">
        <v>92</v>
      </c>
      <c r="J86" s="202">
        <v>99.98</v>
      </c>
      <c r="K86" s="204">
        <v>1.012</v>
      </c>
      <c r="L86" s="210">
        <v>9308.5400000000009</v>
      </c>
      <c r="M86" s="211">
        <v>8.16</v>
      </c>
      <c r="N86" s="208">
        <v>75957.69</v>
      </c>
      <c r="AF86" s="168"/>
      <c r="AG86" s="169"/>
      <c r="AH86" s="169" t="s">
        <v>195</v>
      </c>
      <c r="AM86" s="169"/>
    </row>
    <row r="87" spans="1:40" s="15" customFormat="1" ht="15" x14ac:dyDescent="0.25">
      <c r="A87" s="212"/>
      <c r="B87" s="213"/>
      <c r="C87" s="429" t="s">
        <v>196</v>
      </c>
      <c r="D87" s="429"/>
      <c r="E87" s="429"/>
      <c r="F87" s="429"/>
      <c r="G87" s="429"/>
      <c r="H87" s="429"/>
      <c r="I87" s="429"/>
      <c r="J87" s="429"/>
      <c r="K87" s="429"/>
      <c r="L87" s="429"/>
      <c r="M87" s="429"/>
      <c r="N87" s="441"/>
      <c r="AF87" s="168"/>
      <c r="AG87" s="169"/>
      <c r="AH87" s="169"/>
      <c r="AM87" s="169"/>
      <c r="AN87" s="180" t="s">
        <v>196</v>
      </c>
    </row>
    <row r="88" spans="1:40" s="15" customFormat="1" ht="15" x14ac:dyDescent="0.25">
      <c r="A88" s="178"/>
      <c r="B88" s="179"/>
      <c r="C88" s="439" t="s">
        <v>280</v>
      </c>
      <c r="D88" s="439"/>
      <c r="E88" s="439"/>
      <c r="F88" s="439"/>
      <c r="G88" s="439"/>
      <c r="H88" s="439"/>
      <c r="I88" s="439"/>
      <c r="J88" s="439"/>
      <c r="K88" s="439"/>
      <c r="L88" s="439"/>
      <c r="M88" s="439"/>
      <c r="N88" s="440"/>
      <c r="AF88" s="168"/>
      <c r="AG88" s="169"/>
      <c r="AH88" s="169"/>
      <c r="AI88" s="180" t="s">
        <v>280</v>
      </c>
      <c r="AM88" s="169"/>
    </row>
    <row r="89" spans="1:40" s="15" customFormat="1" ht="15" x14ac:dyDescent="0.25">
      <c r="A89" s="200"/>
      <c r="B89" s="201"/>
      <c r="C89" s="438" t="s">
        <v>157</v>
      </c>
      <c r="D89" s="438"/>
      <c r="E89" s="438"/>
      <c r="F89" s="172"/>
      <c r="G89" s="173"/>
      <c r="H89" s="173"/>
      <c r="I89" s="173"/>
      <c r="J89" s="176"/>
      <c r="K89" s="173"/>
      <c r="L89" s="210">
        <v>9308.5400000000009</v>
      </c>
      <c r="M89" s="195"/>
      <c r="N89" s="208">
        <v>75957.69</v>
      </c>
      <c r="AF89" s="168"/>
      <c r="AG89" s="169"/>
      <c r="AH89" s="169"/>
      <c r="AM89" s="169" t="s">
        <v>157</v>
      </c>
    </row>
    <row r="90" spans="1:40" s="15" customFormat="1" ht="23.25" x14ac:dyDescent="0.25">
      <c r="A90" s="170" t="s">
        <v>1555</v>
      </c>
      <c r="B90" s="171" t="s">
        <v>494</v>
      </c>
      <c r="C90" s="438" t="s">
        <v>173</v>
      </c>
      <c r="D90" s="438"/>
      <c r="E90" s="438"/>
      <c r="F90" s="172" t="s">
        <v>174</v>
      </c>
      <c r="G90" s="173">
        <v>104.9</v>
      </c>
      <c r="H90" s="174">
        <v>1</v>
      </c>
      <c r="I90" s="214">
        <v>104.9</v>
      </c>
      <c r="J90" s="202">
        <v>162.38</v>
      </c>
      <c r="K90" s="173"/>
      <c r="L90" s="210">
        <v>17033.66</v>
      </c>
      <c r="M90" s="211">
        <v>8.16</v>
      </c>
      <c r="N90" s="208">
        <v>138994.67000000001</v>
      </c>
      <c r="AF90" s="168"/>
      <c r="AG90" s="169"/>
      <c r="AH90" s="169" t="s">
        <v>173</v>
      </c>
      <c r="AM90" s="169"/>
    </row>
    <row r="91" spans="1:40" s="15" customFormat="1" ht="15" x14ac:dyDescent="0.25">
      <c r="A91" s="212"/>
      <c r="B91" s="213"/>
      <c r="C91" s="429" t="s">
        <v>175</v>
      </c>
      <c r="D91" s="429"/>
      <c r="E91" s="429"/>
      <c r="F91" s="429"/>
      <c r="G91" s="429"/>
      <c r="H91" s="429"/>
      <c r="I91" s="429"/>
      <c r="J91" s="429"/>
      <c r="K91" s="429"/>
      <c r="L91" s="429"/>
      <c r="M91" s="429"/>
      <c r="N91" s="441"/>
      <c r="AF91" s="168"/>
      <c r="AG91" s="169"/>
      <c r="AH91" s="169"/>
      <c r="AM91" s="169"/>
      <c r="AN91" s="180" t="s">
        <v>175</v>
      </c>
    </row>
    <row r="92" spans="1:40" s="15" customFormat="1" ht="15" x14ac:dyDescent="0.25">
      <c r="A92" s="200"/>
      <c r="B92" s="201"/>
      <c r="C92" s="438" t="s">
        <v>157</v>
      </c>
      <c r="D92" s="438"/>
      <c r="E92" s="438"/>
      <c r="F92" s="172"/>
      <c r="G92" s="173"/>
      <c r="H92" s="173"/>
      <c r="I92" s="173"/>
      <c r="J92" s="176"/>
      <c r="K92" s="173"/>
      <c r="L92" s="210">
        <v>17033.66</v>
      </c>
      <c r="M92" s="195"/>
      <c r="N92" s="208">
        <v>138994.67000000001</v>
      </c>
      <c r="AF92" s="168"/>
      <c r="AG92" s="169"/>
      <c r="AH92" s="169"/>
      <c r="AM92" s="169" t="s">
        <v>157</v>
      </c>
    </row>
    <row r="93" spans="1:40" s="15" customFormat="1" ht="15" x14ac:dyDescent="0.25">
      <c r="A93" s="435" t="s">
        <v>1664</v>
      </c>
      <c r="B93" s="436"/>
      <c r="C93" s="436"/>
      <c r="D93" s="436"/>
      <c r="E93" s="436"/>
      <c r="F93" s="436"/>
      <c r="G93" s="436"/>
      <c r="H93" s="436"/>
      <c r="I93" s="436"/>
      <c r="J93" s="436"/>
      <c r="K93" s="436"/>
      <c r="L93" s="436"/>
      <c r="M93" s="436"/>
      <c r="N93" s="437"/>
      <c r="AF93" s="168"/>
      <c r="AG93" s="169" t="s">
        <v>1664</v>
      </c>
      <c r="AH93" s="169"/>
      <c r="AM93" s="169"/>
    </row>
    <row r="94" spans="1:40" s="15" customFormat="1" ht="34.5" x14ac:dyDescent="0.25">
      <c r="A94" s="170" t="s">
        <v>1558</v>
      </c>
      <c r="B94" s="171" t="s">
        <v>1703</v>
      </c>
      <c r="C94" s="438" t="s">
        <v>1704</v>
      </c>
      <c r="D94" s="438"/>
      <c r="E94" s="438"/>
      <c r="F94" s="172" t="s">
        <v>573</v>
      </c>
      <c r="G94" s="173">
        <v>0.06</v>
      </c>
      <c r="H94" s="174">
        <v>1</v>
      </c>
      <c r="I94" s="211">
        <v>0.06</v>
      </c>
      <c r="J94" s="176"/>
      <c r="K94" s="173"/>
      <c r="L94" s="176"/>
      <c r="M94" s="173"/>
      <c r="N94" s="177"/>
      <c r="AF94" s="168"/>
      <c r="AG94" s="169"/>
      <c r="AH94" s="169" t="s">
        <v>1704</v>
      </c>
      <c r="AM94" s="169"/>
    </row>
    <row r="95" spans="1:40" s="15" customFormat="1" ht="23.25" x14ac:dyDescent="0.25">
      <c r="A95" s="178"/>
      <c r="B95" s="179" t="s">
        <v>136</v>
      </c>
      <c r="C95" s="439" t="s">
        <v>137</v>
      </c>
      <c r="D95" s="439"/>
      <c r="E95" s="439"/>
      <c r="F95" s="439"/>
      <c r="G95" s="439"/>
      <c r="H95" s="439"/>
      <c r="I95" s="439"/>
      <c r="J95" s="439"/>
      <c r="K95" s="439"/>
      <c r="L95" s="439"/>
      <c r="M95" s="439"/>
      <c r="N95" s="440"/>
      <c r="AF95" s="168"/>
      <c r="AG95" s="169"/>
      <c r="AH95" s="169"/>
      <c r="AI95" s="180" t="s">
        <v>137</v>
      </c>
      <c r="AM95" s="169"/>
    </row>
    <row r="96" spans="1:40" s="15" customFormat="1" ht="68.25" x14ac:dyDescent="0.25">
      <c r="A96" s="178"/>
      <c r="B96" s="179" t="s">
        <v>138</v>
      </c>
      <c r="C96" s="439" t="s">
        <v>139</v>
      </c>
      <c r="D96" s="439"/>
      <c r="E96" s="439"/>
      <c r="F96" s="439"/>
      <c r="G96" s="439"/>
      <c r="H96" s="439"/>
      <c r="I96" s="439"/>
      <c r="J96" s="439"/>
      <c r="K96" s="439"/>
      <c r="L96" s="439"/>
      <c r="M96" s="439"/>
      <c r="N96" s="440"/>
      <c r="AF96" s="168"/>
      <c r="AG96" s="169"/>
      <c r="AH96" s="169"/>
      <c r="AI96" s="180" t="s">
        <v>139</v>
      </c>
      <c r="AM96" s="169"/>
    </row>
    <row r="97" spans="1:39" s="15" customFormat="1" ht="15" x14ac:dyDescent="0.25">
      <c r="A97" s="181"/>
      <c r="B97" s="179" t="s">
        <v>130</v>
      </c>
      <c r="C97" s="429" t="s">
        <v>140</v>
      </c>
      <c r="D97" s="429"/>
      <c r="E97" s="429"/>
      <c r="F97" s="182"/>
      <c r="G97" s="183"/>
      <c r="H97" s="183"/>
      <c r="I97" s="183"/>
      <c r="J97" s="187">
        <v>1401.39</v>
      </c>
      <c r="K97" s="205">
        <v>1.3225</v>
      </c>
      <c r="L97" s="184">
        <v>111.2</v>
      </c>
      <c r="M97" s="185">
        <v>44.77</v>
      </c>
      <c r="N97" s="206">
        <v>4978.42</v>
      </c>
      <c r="AF97" s="168"/>
      <c r="AG97" s="169"/>
      <c r="AH97" s="169"/>
      <c r="AJ97" s="180" t="s">
        <v>140</v>
      </c>
      <c r="AM97" s="169"/>
    </row>
    <row r="98" spans="1:39" s="15" customFormat="1" ht="15" x14ac:dyDescent="0.25">
      <c r="A98" s="181"/>
      <c r="B98" s="179" t="s">
        <v>141</v>
      </c>
      <c r="C98" s="429" t="s">
        <v>142</v>
      </c>
      <c r="D98" s="429"/>
      <c r="E98" s="429"/>
      <c r="F98" s="182"/>
      <c r="G98" s="183"/>
      <c r="H98" s="183"/>
      <c r="I98" s="183"/>
      <c r="J98" s="187">
        <v>3930.92</v>
      </c>
      <c r="K98" s="205">
        <v>1.4375</v>
      </c>
      <c r="L98" s="184">
        <v>339.04</v>
      </c>
      <c r="M98" s="185">
        <v>13.24</v>
      </c>
      <c r="N98" s="206">
        <v>4488.8900000000003</v>
      </c>
      <c r="AF98" s="168"/>
      <c r="AG98" s="169"/>
      <c r="AH98" s="169"/>
      <c r="AJ98" s="180" t="s">
        <v>142</v>
      </c>
      <c r="AM98" s="169"/>
    </row>
    <row r="99" spans="1:39" s="15" customFormat="1" ht="15" x14ac:dyDescent="0.25">
      <c r="A99" s="181"/>
      <c r="B99" s="179" t="s">
        <v>143</v>
      </c>
      <c r="C99" s="429" t="s">
        <v>144</v>
      </c>
      <c r="D99" s="429"/>
      <c r="E99" s="429"/>
      <c r="F99" s="182"/>
      <c r="G99" s="183"/>
      <c r="H99" s="183"/>
      <c r="I99" s="183"/>
      <c r="J99" s="184">
        <v>287.66000000000003</v>
      </c>
      <c r="K99" s="205">
        <v>1.4375</v>
      </c>
      <c r="L99" s="184">
        <v>24.81</v>
      </c>
      <c r="M99" s="185">
        <v>44.77</v>
      </c>
      <c r="N99" s="206">
        <v>1110.74</v>
      </c>
      <c r="AF99" s="168"/>
      <c r="AG99" s="169"/>
      <c r="AH99" s="169"/>
      <c r="AJ99" s="180" t="s">
        <v>144</v>
      </c>
      <c r="AM99" s="169"/>
    </row>
    <row r="100" spans="1:39" s="15" customFormat="1" ht="15" x14ac:dyDescent="0.25">
      <c r="A100" s="181"/>
      <c r="B100" s="179" t="s">
        <v>145</v>
      </c>
      <c r="C100" s="429" t="s">
        <v>146</v>
      </c>
      <c r="D100" s="429"/>
      <c r="E100" s="429"/>
      <c r="F100" s="182"/>
      <c r="G100" s="183"/>
      <c r="H100" s="183"/>
      <c r="I100" s="183"/>
      <c r="J100" s="184">
        <v>746.29</v>
      </c>
      <c r="K100" s="183"/>
      <c r="L100" s="184">
        <v>44.78</v>
      </c>
      <c r="M100" s="185">
        <v>8.16</v>
      </c>
      <c r="N100" s="186">
        <v>365.4</v>
      </c>
      <c r="AF100" s="168"/>
      <c r="AG100" s="169"/>
      <c r="AH100" s="169"/>
      <c r="AJ100" s="180" t="s">
        <v>146</v>
      </c>
      <c r="AM100" s="169"/>
    </row>
    <row r="101" spans="1:39" s="15" customFormat="1" ht="15" x14ac:dyDescent="0.25">
      <c r="A101" s="188"/>
      <c r="B101" s="179"/>
      <c r="C101" s="429" t="s">
        <v>147</v>
      </c>
      <c r="D101" s="429"/>
      <c r="E101" s="429"/>
      <c r="F101" s="182" t="s">
        <v>148</v>
      </c>
      <c r="G101" s="185">
        <v>147.36000000000001</v>
      </c>
      <c r="H101" s="205">
        <v>1.3225</v>
      </c>
      <c r="I101" s="189">
        <v>11.693016</v>
      </c>
      <c r="J101" s="190"/>
      <c r="K101" s="183"/>
      <c r="L101" s="190"/>
      <c r="M101" s="183"/>
      <c r="N101" s="191"/>
      <c r="AF101" s="168"/>
      <c r="AG101" s="169"/>
      <c r="AH101" s="169"/>
      <c r="AK101" s="180" t="s">
        <v>147</v>
      </c>
      <c r="AM101" s="169"/>
    </row>
    <row r="102" spans="1:39" s="15" customFormat="1" ht="15" x14ac:dyDescent="0.25">
      <c r="A102" s="188"/>
      <c r="B102" s="179"/>
      <c r="C102" s="429" t="s">
        <v>149</v>
      </c>
      <c r="D102" s="429"/>
      <c r="E102" s="429"/>
      <c r="F102" s="182" t="s">
        <v>148</v>
      </c>
      <c r="G102" s="185">
        <v>19.989999999999998</v>
      </c>
      <c r="H102" s="205">
        <v>1.4375</v>
      </c>
      <c r="I102" s="193">
        <v>1.7241375000000001</v>
      </c>
      <c r="J102" s="190"/>
      <c r="K102" s="183"/>
      <c r="L102" s="190"/>
      <c r="M102" s="183"/>
      <c r="N102" s="191"/>
      <c r="AF102" s="168"/>
      <c r="AG102" s="169"/>
      <c r="AH102" s="169"/>
      <c r="AK102" s="180" t="s">
        <v>149</v>
      </c>
      <c r="AM102" s="169"/>
    </row>
    <row r="103" spans="1:39" s="15" customFormat="1" ht="15" x14ac:dyDescent="0.25">
      <c r="A103" s="181"/>
      <c r="B103" s="179"/>
      <c r="C103" s="430" t="s">
        <v>150</v>
      </c>
      <c r="D103" s="430"/>
      <c r="E103" s="430"/>
      <c r="F103" s="194"/>
      <c r="G103" s="195"/>
      <c r="H103" s="195"/>
      <c r="I103" s="195"/>
      <c r="J103" s="196">
        <v>6078.6</v>
      </c>
      <c r="K103" s="195"/>
      <c r="L103" s="197">
        <v>495.02</v>
      </c>
      <c r="M103" s="195"/>
      <c r="N103" s="207">
        <v>9832.7099999999991</v>
      </c>
      <c r="AF103" s="168"/>
      <c r="AG103" s="169"/>
      <c r="AH103" s="169"/>
      <c r="AL103" s="180" t="s">
        <v>150</v>
      </c>
      <c r="AM103" s="169"/>
    </row>
    <row r="104" spans="1:39" s="15" customFormat="1" ht="15" x14ac:dyDescent="0.25">
      <c r="A104" s="188"/>
      <c r="B104" s="179"/>
      <c r="C104" s="429" t="s">
        <v>151</v>
      </c>
      <c r="D104" s="429"/>
      <c r="E104" s="429"/>
      <c r="F104" s="182"/>
      <c r="G104" s="183"/>
      <c r="H104" s="183"/>
      <c r="I104" s="183"/>
      <c r="J104" s="190"/>
      <c r="K104" s="183"/>
      <c r="L104" s="184">
        <v>136.01</v>
      </c>
      <c r="M104" s="183"/>
      <c r="N104" s="206">
        <v>6089.16</v>
      </c>
      <c r="AF104" s="168"/>
      <c r="AG104" s="169"/>
      <c r="AH104" s="169"/>
      <c r="AK104" s="180" t="s">
        <v>151</v>
      </c>
      <c r="AM104" s="169"/>
    </row>
    <row r="105" spans="1:39" s="15" customFormat="1" ht="23.25" x14ac:dyDescent="0.25">
      <c r="A105" s="188"/>
      <c r="B105" s="179" t="s">
        <v>566</v>
      </c>
      <c r="C105" s="429" t="s">
        <v>567</v>
      </c>
      <c r="D105" s="429"/>
      <c r="E105" s="429"/>
      <c r="F105" s="182" t="s">
        <v>154</v>
      </c>
      <c r="G105" s="199">
        <v>117</v>
      </c>
      <c r="H105" s="183"/>
      <c r="I105" s="199">
        <v>117</v>
      </c>
      <c r="J105" s="190"/>
      <c r="K105" s="183"/>
      <c r="L105" s="184">
        <v>159.13</v>
      </c>
      <c r="M105" s="183"/>
      <c r="N105" s="206">
        <v>7124.32</v>
      </c>
      <c r="AF105" s="168"/>
      <c r="AG105" s="169"/>
      <c r="AH105" s="169"/>
      <c r="AK105" s="180" t="s">
        <v>567</v>
      </c>
      <c r="AM105" s="169"/>
    </row>
    <row r="106" spans="1:39" s="15" customFormat="1" ht="45" x14ac:dyDescent="0.25">
      <c r="A106" s="188"/>
      <c r="B106" s="179" t="s">
        <v>568</v>
      </c>
      <c r="C106" s="429" t="s">
        <v>569</v>
      </c>
      <c r="D106" s="429"/>
      <c r="E106" s="429"/>
      <c r="F106" s="182" t="s">
        <v>154</v>
      </c>
      <c r="G106" s="199">
        <v>74</v>
      </c>
      <c r="H106" s="185">
        <v>0.85</v>
      </c>
      <c r="I106" s="192">
        <v>62.9</v>
      </c>
      <c r="J106" s="190"/>
      <c r="K106" s="183"/>
      <c r="L106" s="184">
        <v>85.55</v>
      </c>
      <c r="M106" s="183"/>
      <c r="N106" s="206">
        <v>3830.08</v>
      </c>
      <c r="AF106" s="168"/>
      <c r="AG106" s="169"/>
      <c r="AH106" s="169"/>
      <c r="AK106" s="180" t="s">
        <v>569</v>
      </c>
      <c r="AM106" s="169"/>
    </row>
    <row r="107" spans="1:39" s="15" customFormat="1" ht="15" x14ac:dyDescent="0.25">
      <c r="A107" s="200"/>
      <c r="B107" s="201"/>
      <c r="C107" s="438" t="s">
        <v>157</v>
      </c>
      <c r="D107" s="438"/>
      <c r="E107" s="438"/>
      <c r="F107" s="172"/>
      <c r="G107" s="173"/>
      <c r="H107" s="173"/>
      <c r="I107" s="173"/>
      <c r="J107" s="176"/>
      <c r="K107" s="173"/>
      <c r="L107" s="202">
        <v>739.7</v>
      </c>
      <c r="M107" s="195"/>
      <c r="N107" s="208">
        <v>20787.11</v>
      </c>
      <c r="AF107" s="168"/>
      <c r="AG107" s="169"/>
      <c r="AH107" s="169"/>
      <c r="AM107" s="169" t="s">
        <v>157</v>
      </c>
    </row>
    <row r="108" spans="1:39" s="15" customFormat="1" ht="45.75" x14ac:dyDescent="0.25">
      <c r="A108" s="170" t="s">
        <v>1562</v>
      </c>
      <c r="B108" s="171" t="s">
        <v>1705</v>
      </c>
      <c r="C108" s="438" t="s">
        <v>1706</v>
      </c>
      <c r="D108" s="438"/>
      <c r="E108" s="438"/>
      <c r="F108" s="172" t="s">
        <v>274</v>
      </c>
      <c r="G108" s="173">
        <v>6.06</v>
      </c>
      <c r="H108" s="174">
        <v>1</v>
      </c>
      <c r="I108" s="211">
        <v>6.06</v>
      </c>
      <c r="J108" s="210">
        <v>1887.1</v>
      </c>
      <c r="K108" s="173"/>
      <c r="L108" s="210">
        <v>11435.83</v>
      </c>
      <c r="M108" s="211">
        <v>8.16</v>
      </c>
      <c r="N108" s="208">
        <v>93316.37</v>
      </c>
      <c r="AF108" s="168"/>
      <c r="AG108" s="169"/>
      <c r="AH108" s="169" t="s">
        <v>1706</v>
      </c>
      <c r="AM108" s="169"/>
    </row>
    <row r="109" spans="1:39" s="15" customFormat="1" ht="15" x14ac:dyDescent="0.25">
      <c r="A109" s="200"/>
      <c r="B109" s="201"/>
      <c r="C109" s="438" t="s">
        <v>157</v>
      </c>
      <c r="D109" s="438"/>
      <c r="E109" s="438"/>
      <c r="F109" s="172"/>
      <c r="G109" s="173"/>
      <c r="H109" s="173"/>
      <c r="I109" s="173"/>
      <c r="J109" s="176"/>
      <c r="K109" s="173"/>
      <c r="L109" s="210">
        <v>11435.83</v>
      </c>
      <c r="M109" s="195"/>
      <c r="N109" s="208">
        <v>93316.37</v>
      </c>
      <c r="AF109" s="168"/>
      <c r="AG109" s="169"/>
      <c r="AH109" s="169"/>
      <c r="AM109" s="169" t="s">
        <v>157</v>
      </c>
    </row>
    <row r="110" spans="1:39" s="15" customFormat="1" ht="45.75" x14ac:dyDescent="0.25">
      <c r="A110" s="170" t="s">
        <v>1564</v>
      </c>
      <c r="B110" s="171" t="s">
        <v>1707</v>
      </c>
      <c r="C110" s="438" t="s">
        <v>1708</v>
      </c>
      <c r="D110" s="438"/>
      <c r="E110" s="438"/>
      <c r="F110" s="172" t="s">
        <v>685</v>
      </c>
      <c r="G110" s="173">
        <v>6.0000000000000001E-3</v>
      </c>
      <c r="H110" s="174">
        <v>1</v>
      </c>
      <c r="I110" s="204">
        <v>6.0000000000000001E-3</v>
      </c>
      <c r="J110" s="176"/>
      <c r="K110" s="173"/>
      <c r="L110" s="176"/>
      <c r="M110" s="173"/>
      <c r="N110" s="177"/>
      <c r="AF110" s="168"/>
      <c r="AG110" s="169"/>
      <c r="AH110" s="169" t="s">
        <v>1708</v>
      </c>
      <c r="AM110" s="169"/>
    </row>
    <row r="111" spans="1:39" s="15" customFormat="1" ht="23.25" x14ac:dyDescent="0.25">
      <c r="A111" s="178"/>
      <c r="B111" s="179" t="s">
        <v>136</v>
      </c>
      <c r="C111" s="439" t="s">
        <v>137</v>
      </c>
      <c r="D111" s="439"/>
      <c r="E111" s="439"/>
      <c r="F111" s="439"/>
      <c r="G111" s="439"/>
      <c r="H111" s="439"/>
      <c r="I111" s="439"/>
      <c r="J111" s="439"/>
      <c r="K111" s="439"/>
      <c r="L111" s="439"/>
      <c r="M111" s="439"/>
      <c r="N111" s="440"/>
      <c r="AF111" s="168"/>
      <c r="AG111" s="169"/>
      <c r="AH111" s="169"/>
      <c r="AI111" s="180" t="s">
        <v>137</v>
      </c>
      <c r="AM111" s="169"/>
    </row>
    <row r="112" spans="1:39" s="15" customFormat="1" ht="68.25" x14ac:dyDescent="0.25">
      <c r="A112" s="178"/>
      <c r="B112" s="179" t="s">
        <v>138</v>
      </c>
      <c r="C112" s="439" t="s">
        <v>139</v>
      </c>
      <c r="D112" s="439"/>
      <c r="E112" s="439"/>
      <c r="F112" s="439"/>
      <c r="G112" s="439"/>
      <c r="H112" s="439"/>
      <c r="I112" s="439"/>
      <c r="J112" s="439"/>
      <c r="K112" s="439"/>
      <c r="L112" s="439"/>
      <c r="M112" s="439"/>
      <c r="N112" s="440"/>
      <c r="AF112" s="168"/>
      <c r="AG112" s="169"/>
      <c r="AH112" s="169"/>
      <c r="AI112" s="180" t="s">
        <v>139</v>
      </c>
      <c r="AM112" s="169"/>
    </row>
    <row r="113" spans="1:39" s="15" customFormat="1" ht="15" x14ac:dyDescent="0.25">
      <c r="A113" s="181"/>
      <c r="B113" s="179" t="s">
        <v>130</v>
      </c>
      <c r="C113" s="429" t="s">
        <v>140</v>
      </c>
      <c r="D113" s="429"/>
      <c r="E113" s="429"/>
      <c r="F113" s="182"/>
      <c r="G113" s="183"/>
      <c r="H113" s="183"/>
      <c r="I113" s="183"/>
      <c r="J113" s="187">
        <v>5737.5</v>
      </c>
      <c r="K113" s="205">
        <v>1.3225</v>
      </c>
      <c r="L113" s="184">
        <v>45.53</v>
      </c>
      <c r="M113" s="185">
        <v>44.77</v>
      </c>
      <c r="N113" s="206">
        <v>2038.38</v>
      </c>
      <c r="AF113" s="168"/>
      <c r="AG113" s="169"/>
      <c r="AH113" s="169"/>
      <c r="AJ113" s="180" t="s">
        <v>140</v>
      </c>
      <c r="AM113" s="169"/>
    </row>
    <row r="114" spans="1:39" s="15" customFormat="1" ht="15" x14ac:dyDescent="0.25">
      <c r="A114" s="181"/>
      <c r="B114" s="179" t="s">
        <v>141</v>
      </c>
      <c r="C114" s="429" t="s">
        <v>142</v>
      </c>
      <c r="D114" s="429"/>
      <c r="E114" s="429"/>
      <c r="F114" s="182"/>
      <c r="G114" s="183"/>
      <c r="H114" s="183"/>
      <c r="I114" s="183"/>
      <c r="J114" s="187">
        <v>43359.55</v>
      </c>
      <c r="K114" s="205">
        <v>1.4375</v>
      </c>
      <c r="L114" s="184">
        <v>373.98</v>
      </c>
      <c r="M114" s="185">
        <v>13.24</v>
      </c>
      <c r="N114" s="206">
        <v>4951.5</v>
      </c>
      <c r="AF114" s="168"/>
      <c r="AG114" s="169"/>
      <c r="AH114" s="169"/>
      <c r="AJ114" s="180" t="s">
        <v>142</v>
      </c>
      <c r="AM114" s="169"/>
    </row>
    <row r="115" spans="1:39" s="15" customFormat="1" ht="15" x14ac:dyDescent="0.25">
      <c r="A115" s="181"/>
      <c r="B115" s="179" t="s">
        <v>143</v>
      </c>
      <c r="C115" s="429" t="s">
        <v>144</v>
      </c>
      <c r="D115" s="429"/>
      <c r="E115" s="429"/>
      <c r="F115" s="182"/>
      <c r="G115" s="183"/>
      <c r="H115" s="183"/>
      <c r="I115" s="183"/>
      <c r="J115" s="187">
        <v>3390.03</v>
      </c>
      <c r="K115" s="205">
        <v>1.4375</v>
      </c>
      <c r="L115" s="184">
        <v>29.24</v>
      </c>
      <c r="M115" s="185">
        <v>44.77</v>
      </c>
      <c r="N115" s="206">
        <v>1309.07</v>
      </c>
      <c r="AF115" s="168"/>
      <c r="AG115" s="169"/>
      <c r="AH115" s="169"/>
      <c r="AJ115" s="180" t="s">
        <v>144</v>
      </c>
      <c r="AM115" s="169"/>
    </row>
    <row r="116" spans="1:39" s="15" customFormat="1" ht="15" x14ac:dyDescent="0.25">
      <c r="A116" s="181"/>
      <c r="B116" s="179" t="s">
        <v>145</v>
      </c>
      <c r="C116" s="429" t="s">
        <v>146</v>
      </c>
      <c r="D116" s="429"/>
      <c r="E116" s="429"/>
      <c r="F116" s="182"/>
      <c r="G116" s="183"/>
      <c r="H116" s="183"/>
      <c r="I116" s="183"/>
      <c r="J116" s="187">
        <v>27274.32</v>
      </c>
      <c r="K116" s="183"/>
      <c r="L116" s="184">
        <v>163.65</v>
      </c>
      <c r="M116" s="185">
        <v>8.16</v>
      </c>
      <c r="N116" s="206">
        <v>1335.38</v>
      </c>
      <c r="AF116" s="168"/>
      <c r="AG116" s="169"/>
      <c r="AH116" s="169"/>
      <c r="AJ116" s="180" t="s">
        <v>146</v>
      </c>
      <c r="AM116" s="169"/>
    </row>
    <row r="117" spans="1:39" s="15" customFormat="1" ht="15" x14ac:dyDescent="0.25">
      <c r="A117" s="188"/>
      <c r="B117" s="179"/>
      <c r="C117" s="429" t="s">
        <v>147</v>
      </c>
      <c r="D117" s="429"/>
      <c r="E117" s="429"/>
      <c r="F117" s="182" t="s">
        <v>148</v>
      </c>
      <c r="G117" s="199">
        <v>625</v>
      </c>
      <c r="H117" s="205">
        <v>1.3225</v>
      </c>
      <c r="I117" s="189">
        <v>4.9593749999999996</v>
      </c>
      <c r="J117" s="190"/>
      <c r="K117" s="183"/>
      <c r="L117" s="190"/>
      <c r="M117" s="183"/>
      <c r="N117" s="191"/>
      <c r="AF117" s="168"/>
      <c r="AG117" s="169"/>
      <c r="AH117" s="169"/>
      <c r="AK117" s="180" t="s">
        <v>147</v>
      </c>
      <c r="AM117" s="169"/>
    </row>
    <row r="118" spans="1:39" s="15" customFormat="1" ht="15" x14ac:dyDescent="0.25">
      <c r="A118" s="188"/>
      <c r="B118" s="179"/>
      <c r="C118" s="429" t="s">
        <v>149</v>
      </c>
      <c r="D118" s="429"/>
      <c r="E118" s="429"/>
      <c r="F118" s="182" t="s">
        <v>148</v>
      </c>
      <c r="G118" s="185">
        <v>239.35</v>
      </c>
      <c r="H118" s="205">
        <v>1.4375</v>
      </c>
      <c r="I118" s="193">
        <v>2.0643937999999999</v>
      </c>
      <c r="J118" s="190"/>
      <c r="K118" s="183"/>
      <c r="L118" s="190"/>
      <c r="M118" s="183"/>
      <c r="N118" s="191"/>
      <c r="AF118" s="168"/>
      <c r="AG118" s="169"/>
      <c r="AH118" s="169"/>
      <c r="AK118" s="180" t="s">
        <v>149</v>
      </c>
      <c r="AM118" s="169"/>
    </row>
    <row r="119" spans="1:39" s="15" customFormat="1" ht="15" x14ac:dyDescent="0.25">
      <c r="A119" s="181"/>
      <c r="B119" s="179"/>
      <c r="C119" s="430" t="s">
        <v>150</v>
      </c>
      <c r="D119" s="430"/>
      <c r="E119" s="430"/>
      <c r="F119" s="194"/>
      <c r="G119" s="195"/>
      <c r="H119" s="195"/>
      <c r="I119" s="195"/>
      <c r="J119" s="196">
        <v>76371.37</v>
      </c>
      <c r="K119" s="195"/>
      <c r="L119" s="197">
        <v>583.16</v>
      </c>
      <c r="M119" s="195"/>
      <c r="N119" s="207">
        <v>8325.26</v>
      </c>
      <c r="AF119" s="168"/>
      <c r="AG119" s="169"/>
      <c r="AH119" s="169"/>
      <c r="AL119" s="180" t="s">
        <v>150</v>
      </c>
      <c r="AM119" s="169"/>
    </row>
    <row r="120" spans="1:39" s="15" customFormat="1" ht="15" x14ac:dyDescent="0.25">
      <c r="A120" s="188"/>
      <c r="B120" s="179"/>
      <c r="C120" s="429" t="s">
        <v>151</v>
      </c>
      <c r="D120" s="429"/>
      <c r="E120" s="429"/>
      <c r="F120" s="182"/>
      <c r="G120" s="183"/>
      <c r="H120" s="183"/>
      <c r="I120" s="183"/>
      <c r="J120" s="190"/>
      <c r="K120" s="183"/>
      <c r="L120" s="184">
        <v>74.77</v>
      </c>
      <c r="M120" s="183"/>
      <c r="N120" s="206">
        <v>3347.45</v>
      </c>
      <c r="AF120" s="168"/>
      <c r="AG120" s="169"/>
      <c r="AH120" s="169"/>
      <c r="AK120" s="180" t="s">
        <v>151</v>
      </c>
      <c r="AM120" s="169"/>
    </row>
    <row r="121" spans="1:39" s="15" customFormat="1" ht="23.25" x14ac:dyDescent="0.25">
      <c r="A121" s="188"/>
      <c r="B121" s="179" t="s">
        <v>566</v>
      </c>
      <c r="C121" s="429" t="s">
        <v>567</v>
      </c>
      <c r="D121" s="429"/>
      <c r="E121" s="429"/>
      <c r="F121" s="182" t="s">
        <v>154</v>
      </c>
      <c r="G121" s="199">
        <v>117</v>
      </c>
      <c r="H121" s="183"/>
      <c r="I121" s="199">
        <v>117</v>
      </c>
      <c r="J121" s="190"/>
      <c r="K121" s="183"/>
      <c r="L121" s="184">
        <v>87.48</v>
      </c>
      <c r="M121" s="183"/>
      <c r="N121" s="206">
        <v>3916.52</v>
      </c>
      <c r="AF121" s="168"/>
      <c r="AG121" s="169"/>
      <c r="AH121" s="169"/>
      <c r="AK121" s="180" t="s">
        <v>567</v>
      </c>
      <c r="AM121" s="169"/>
    </row>
    <row r="122" spans="1:39" s="15" customFormat="1" ht="45" x14ac:dyDescent="0.25">
      <c r="A122" s="188"/>
      <c r="B122" s="179" t="s">
        <v>568</v>
      </c>
      <c r="C122" s="429" t="s">
        <v>569</v>
      </c>
      <c r="D122" s="429"/>
      <c r="E122" s="429"/>
      <c r="F122" s="182" t="s">
        <v>154</v>
      </c>
      <c r="G122" s="199">
        <v>74</v>
      </c>
      <c r="H122" s="185">
        <v>0.85</v>
      </c>
      <c r="I122" s="192">
        <v>62.9</v>
      </c>
      <c r="J122" s="190"/>
      <c r="K122" s="183"/>
      <c r="L122" s="184">
        <v>47.03</v>
      </c>
      <c r="M122" s="183"/>
      <c r="N122" s="206">
        <v>2105.5500000000002</v>
      </c>
      <c r="AF122" s="168"/>
      <c r="AG122" s="169"/>
      <c r="AH122" s="169"/>
      <c r="AK122" s="180" t="s">
        <v>569</v>
      </c>
      <c r="AM122" s="169"/>
    </row>
    <row r="123" spans="1:39" s="15" customFormat="1" ht="15" x14ac:dyDescent="0.25">
      <c r="A123" s="200"/>
      <c r="B123" s="201"/>
      <c r="C123" s="438" t="s">
        <v>157</v>
      </c>
      <c r="D123" s="438"/>
      <c r="E123" s="438"/>
      <c r="F123" s="172"/>
      <c r="G123" s="173"/>
      <c r="H123" s="173"/>
      <c r="I123" s="173"/>
      <c r="J123" s="176"/>
      <c r="K123" s="173"/>
      <c r="L123" s="202">
        <v>717.67</v>
      </c>
      <c r="M123" s="195"/>
      <c r="N123" s="208">
        <v>14347.33</v>
      </c>
      <c r="AF123" s="168"/>
      <c r="AG123" s="169"/>
      <c r="AH123" s="169"/>
      <c r="AM123" s="169" t="s">
        <v>157</v>
      </c>
    </row>
    <row r="124" spans="1:39" s="15" customFormat="1" ht="15" x14ac:dyDescent="0.25">
      <c r="A124" s="170" t="s">
        <v>1565</v>
      </c>
      <c r="B124" s="171" t="s">
        <v>1673</v>
      </c>
      <c r="C124" s="438" t="s">
        <v>1674</v>
      </c>
      <c r="D124" s="438"/>
      <c r="E124" s="438"/>
      <c r="F124" s="172" t="s">
        <v>278</v>
      </c>
      <c r="G124" s="173">
        <v>0.1464</v>
      </c>
      <c r="H124" s="174">
        <v>1</v>
      </c>
      <c r="I124" s="209">
        <v>0.1464</v>
      </c>
      <c r="J124" s="210">
        <v>43982.400000000001</v>
      </c>
      <c r="K124" s="173"/>
      <c r="L124" s="210">
        <v>6439.02</v>
      </c>
      <c r="M124" s="211">
        <v>8.16</v>
      </c>
      <c r="N124" s="208">
        <v>52542.400000000001</v>
      </c>
      <c r="AF124" s="168"/>
      <c r="AG124" s="169"/>
      <c r="AH124" s="169" t="s">
        <v>1674</v>
      </c>
      <c r="AM124" s="169"/>
    </row>
    <row r="125" spans="1:39" s="15" customFormat="1" ht="15" x14ac:dyDescent="0.25">
      <c r="A125" s="200"/>
      <c r="B125" s="201"/>
      <c r="C125" s="438" t="s">
        <v>157</v>
      </c>
      <c r="D125" s="438"/>
      <c r="E125" s="438"/>
      <c r="F125" s="172"/>
      <c r="G125" s="173"/>
      <c r="H125" s="173"/>
      <c r="I125" s="173"/>
      <c r="J125" s="176"/>
      <c r="K125" s="173"/>
      <c r="L125" s="210">
        <v>6439.02</v>
      </c>
      <c r="M125" s="195"/>
      <c r="N125" s="208">
        <v>52542.400000000001</v>
      </c>
      <c r="AF125" s="168"/>
      <c r="AG125" s="169"/>
      <c r="AH125" s="169"/>
      <c r="AM125" s="169" t="s">
        <v>157</v>
      </c>
    </row>
    <row r="126" spans="1:39" s="15" customFormat="1" ht="56.25" x14ac:dyDescent="0.25">
      <c r="A126" s="170" t="s">
        <v>1567</v>
      </c>
      <c r="B126" s="171" t="s">
        <v>1709</v>
      </c>
      <c r="C126" s="438" t="s">
        <v>1710</v>
      </c>
      <c r="D126" s="438"/>
      <c r="E126" s="438"/>
      <c r="F126" s="172" t="s">
        <v>1680</v>
      </c>
      <c r="G126" s="173">
        <v>0.06</v>
      </c>
      <c r="H126" s="174">
        <v>1</v>
      </c>
      <c r="I126" s="211">
        <v>0.06</v>
      </c>
      <c r="J126" s="176"/>
      <c r="K126" s="173"/>
      <c r="L126" s="176"/>
      <c r="M126" s="173"/>
      <c r="N126" s="177"/>
      <c r="AF126" s="168"/>
      <c r="AG126" s="169"/>
      <c r="AH126" s="169" t="s">
        <v>1710</v>
      </c>
      <c r="AM126" s="169"/>
    </row>
    <row r="127" spans="1:39" s="15" customFormat="1" ht="23.25" x14ac:dyDescent="0.25">
      <c r="A127" s="178"/>
      <c r="B127" s="179" t="s">
        <v>136</v>
      </c>
      <c r="C127" s="439" t="s">
        <v>137</v>
      </c>
      <c r="D127" s="439"/>
      <c r="E127" s="439"/>
      <c r="F127" s="439"/>
      <c r="G127" s="439"/>
      <c r="H127" s="439"/>
      <c r="I127" s="439"/>
      <c r="J127" s="439"/>
      <c r="K127" s="439"/>
      <c r="L127" s="439"/>
      <c r="M127" s="439"/>
      <c r="N127" s="440"/>
      <c r="AF127" s="168"/>
      <c r="AG127" s="169"/>
      <c r="AH127" s="169"/>
      <c r="AI127" s="180" t="s">
        <v>137</v>
      </c>
      <c r="AM127" s="169"/>
    </row>
    <row r="128" spans="1:39" s="15" customFormat="1" ht="68.25" x14ac:dyDescent="0.25">
      <c r="A128" s="178"/>
      <c r="B128" s="179" t="s">
        <v>138</v>
      </c>
      <c r="C128" s="439" t="s">
        <v>139</v>
      </c>
      <c r="D128" s="439"/>
      <c r="E128" s="439"/>
      <c r="F128" s="439"/>
      <c r="G128" s="439"/>
      <c r="H128" s="439"/>
      <c r="I128" s="439"/>
      <c r="J128" s="439"/>
      <c r="K128" s="439"/>
      <c r="L128" s="439"/>
      <c r="M128" s="439"/>
      <c r="N128" s="440"/>
      <c r="AF128" s="168"/>
      <c r="AG128" s="169"/>
      <c r="AH128" s="169"/>
      <c r="AI128" s="180" t="s">
        <v>139</v>
      </c>
      <c r="AM128" s="169"/>
    </row>
    <row r="129" spans="1:39" s="15" customFormat="1" ht="15" x14ac:dyDescent="0.25">
      <c r="A129" s="181"/>
      <c r="B129" s="179" t="s">
        <v>130</v>
      </c>
      <c r="C129" s="429" t="s">
        <v>140</v>
      </c>
      <c r="D129" s="429"/>
      <c r="E129" s="429"/>
      <c r="F129" s="182"/>
      <c r="G129" s="183"/>
      <c r="H129" s="183"/>
      <c r="I129" s="183"/>
      <c r="J129" s="187">
        <v>1091.0999999999999</v>
      </c>
      <c r="K129" s="205">
        <v>1.3225</v>
      </c>
      <c r="L129" s="184">
        <v>86.58</v>
      </c>
      <c r="M129" s="185">
        <v>44.77</v>
      </c>
      <c r="N129" s="206">
        <v>3876.19</v>
      </c>
      <c r="AF129" s="168"/>
      <c r="AG129" s="169"/>
      <c r="AH129" s="169"/>
      <c r="AJ129" s="180" t="s">
        <v>140</v>
      </c>
      <c r="AM129" s="169"/>
    </row>
    <row r="130" spans="1:39" s="15" customFormat="1" ht="15" x14ac:dyDescent="0.25">
      <c r="A130" s="181"/>
      <c r="B130" s="179" t="s">
        <v>141</v>
      </c>
      <c r="C130" s="429" t="s">
        <v>142</v>
      </c>
      <c r="D130" s="429"/>
      <c r="E130" s="429"/>
      <c r="F130" s="182"/>
      <c r="G130" s="183"/>
      <c r="H130" s="183"/>
      <c r="I130" s="183"/>
      <c r="J130" s="184">
        <v>141.68</v>
      </c>
      <c r="K130" s="205">
        <v>1.4375</v>
      </c>
      <c r="L130" s="184">
        <v>12.22</v>
      </c>
      <c r="M130" s="185">
        <v>13.24</v>
      </c>
      <c r="N130" s="186">
        <v>161.79</v>
      </c>
      <c r="AF130" s="168"/>
      <c r="AG130" s="169"/>
      <c r="AH130" s="169"/>
      <c r="AJ130" s="180" t="s">
        <v>142</v>
      </c>
      <c r="AM130" s="169"/>
    </row>
    <row r="131" spans="1:39" s="15" customFormat="1" ht="15" x14ac:dyDescent="0.25">
      <c r="A131" s="181"/>
      <c r="B131" s="179" t="s">
        <v>143</v>
      </c>
      <c r="C131" s="429" t="s">
        <v>144</v>
      </c>
      <c r="D131" s="429"/>
      <c r="E131" s="429"/>
      <c r="F131" s="182"/>
      <c r="G131" s="183"/>
      <c r="H131" s="183"/>
      <c r="I131" s="183"/>
      <c r="J131" s="184">
        <v>3.38</v>
      </c>
      <c r="K131" s="205">
        <v>1.4375</v>
      </c>
      <c r="L131" s="184">
        <v>0.28999999999999998</v>
      </c>
      <c r="M131" s="185">
        <v>44.77</v>
      </c>
      <c r="N131" s="186">
        <v>12.98</v>
      </c>
      <c r="AF131" s="168"/>
      <c r="AG131" s="169"/>
      <c r="AH131" s="169"/>
      <c r="AJ131" s="180" t="s">
        <v>144</v>
      </c>
      <c r="AM131" s="169"/>
    </row>
    <row r="132" spans="1:39" s="15" customFormat="1" ht="15" x14ac:dyDescent="0.25">
      <c r="A132" s="181"/>
      <c r="B132" s="179" t="s">
        <v>145</v>
      </c>
      <c r="C132" s="429" t="s">
        <v>146</v>
      </c>
      <c r="D132" s="429"/>
      <c r="E132" s="429"/>
      <c r="F132" s="182"/>
      <c r="G132" s="183"/>
      <c r="H132" s="183"/>
      <c r="I132" s="183"/>
      <c r="J132" s="187">
        <v>3160.16</v>
      </c>
      <c r="K132" s="183"/>
      <c r="L132" s="184">
        <v>189.61</v>
      </c>
      <c r="M132" s="185">
        <v>8.16</v>
      </c>
      <c r="N132" s="206">
        <v>1547.22</v>
      </c>
      <c r="AF132" s="168"/>
      <c r="AG132" s="169"/>
      <c r="AH132" s="169"/>
      <c r="AJ132" s="180" t="s">
        <v>146</v>
      </c>
      <c r="AM132" s="169"/>
    </row>
    <row r="133" spans="1:39" s="15" customFormat="1" ht="15" x14ac:dyDescent="0.25">
      <c r="A133" s="188"/>
      <c r="B133" s="179"/>
      <c r="C133" s="429" t="s">
        <v>147</v>
      </c>
      <c r="D133" s="429"/>
      <c r="E133" s="429"/>
      <c r="F133" s="182" t="s">
        <v>148</v>
      </c>
      <c r="G133" s="185">
        <v>113.42</v>
      </c>
      <c r="H133" s="205">
        <v>1.3225</v>
      </c>
      <c r="I133" s="189">
        <v>8.9998769999999997</v>
      </c>
      <c r="J133" s="190"/>
      <c r="K133" s="183"/>
      <c r="L133" s="190"/>
      <c r="M133" s="183"/>
      <c r="N133" s="191"/>
      <c r="AF133" s="168"/>
      <c r="AG133" s="169"/>
      <c r="AH133" s="169"/>
      <c r="AK133" s="180" t="s">
        <v>147</v>
      </c>
      <c r="AM133" s="169"/>
    </row>
    <row r="134" spans="1:39" s="15" customFormat="1" ht="15" x14ac:dyDescent="0.25">
      <c r="A134" s="188"/>
      <c r="B134" s="179"/>
      <c r="C134" s="429" t="s">
        <v>149</v>
      </c>
      <c r="D134" s="429"/>
      <c r="E134" s="429"/>
      <c r="F134" s="182" t="s">
        <v>148</v>
      </c>
      <c r="G134" s="185">
        <v>0.25</v>
      </c>
      <c r="H134" s="205">
        <v>1.4375</v>
      </c>
      <c r="I134" s="193">
        <v>2.1562499999999998E-2</v>
      </c>
      <c r="J134" s="190"/>
      <c r="K134" s="183"/>
      <c r="L134" s="190"/>
      <c r="M134" s="183"/>
      <c r="N134" s="191"/>
      <c r="AF134" s="168"/>
      <c r="AG134" s="169"/>
      <c r="AH134" s="169"/>
      <c r="AK134" s="180" t="s">
        <v>149</v>
      </c>
      <c r="AM134" s="169"/>
    </row>
    <row r="135" spans="1:39" s="15" customFormat="1" ht="15" x14ac:dyDescent="0.25">
      <c r="A135" s="181"/>
      <c r="B135" s="179"/>
      <c r="C135" s="430" t="s">
        <v>150</v>
      </c>
      <c r="D135" s="430"/>
      <c r="E135" s="430"/>
      <c r="F135" s="194"/>
      <c r="G135" s="195"/>
      <c r="H135" s="195"/>
      <c r="I135" s="195"/>
      <c r="J135" s="196">
        <v>4392.9399999999996</v>
      </c>
      <c r="K135" s="195"/>
      <c r="L135" s="197">
        <v>288.41000000000003</v>
      </c>
      <c r="M135" s="195"/>
      <c r="N135" s="207">
        <v>5585.2</v>
      </c>
      <c r="AF135" s="168"/>
      <c r="AG135" s="169"/>
      <c r="AH135" s="169"/>
      <c r="AL135" s="180" t="s">
        <v>150</v>
      </c>
      <c r="AM135" s="169"/>
    </row>
    <row r="136" spans="1:39" s="15" customFormat="1" ht="15" x14ac:dyDescent="0.25">
      <c r="A136" s="188"/>
      <c r="B136" s="179"/>
      <c r="C136" s="429" t="s">
        <v>151</v>
      </c>
      <c r="D136" s="429"/>
      <c r="E136" s="429"/>
      <c r="F136" s="182"/>
      <c r="G136" s="183"/>
      <c r="H136" s="183"/>
      <c r="I136" s="183"/>
      <c r="J136" s="190"/>
      <c r="K136" s="183"/>
      <c r="L136" s="184">
        <v>86.87</v>
      </c>
      <c r="M136" s="183"/>
      <c r="N136" s="206">
        <v>3889.17</v>
      </c>
      <c r="AF136" s="168"/>
      <c r="AG136" s="169"/>
      <c r="AH136" s="169"/>
      <c r="AK136" s="180" t="s">
        <v>151</v>
      </c>
      <c r="AM136" s="169"/>
    </row>
    <row r="137" spans="1:39" s="15" customFormat="1" ht="23.25" x14ac:dyDescent="0.25">
      <c r="A137" s="188"/>
      <c r="B137" s="179" t="s">
        <v>566</v>
      </c>
      <c r="C137" s="429" t="s">
        <v>567</v>
      </c>
      <c r="D137" s="429"/>
      <c r="E137" s="429"/>
      <c r="F137" s="182" t="s">
        <v>154</v>
      </c>
      <c r="G137" s="199">
        <v>117</v>
      </c>
      <c r="H137" s="183"/>
      <c r="I137" s="199">
        <v>117</v>
      </c>
      <c r="J137" s="190"/>
      <c r="K137" s="183"/>
      <c r="L137" s="184">
        <v>101.64</v>
      </c>
      <c r="M137" s="183"/>
      <c r="N137" s="206">
        <v>4550.33</v>
      </c>
      <c r="AF137" s="168"/>
      <c r="AG137" s="169"/>
      <c r="AH137" s="169"/>
      <c r="AK137" s="180" t="s">
        <v>567</v>
      </c>
      <c r="AM137" s="169"/>
    </row>
    <row r="138" spans="1:39" s="15" customFormat="1" ht="45" x14ac:dyDescent="0.25">
      <c r="A138" s="188"/>
      <c r="B138" s="179" t="s">
        <v>568</v>
      </c>
      <c r="C138" s="429" t="s">
        <v>569</v>
      </c>
      <c r="D138" s="429"/>
      <c r="E138" s="429"/>
      <c r="F138" s="182" t="s">
        <v>154</v>
      </c>
      <c r="G138" s="199">
        <v>74</v>
      </c>
      <c r="H138" s="185">
        <v>0.85</v>
      </c>
      <c r="I138" s="192">
        <v>62.9</v>
      </c>
      <c r="J138" s="190"/>
      <c r="K138" s="183"/>
      <c r="L138" s="184">
        <v>54.64</v>
      </c>
      <c r="M138" s="183"/>
      <c r="N138" s="206">
        <v>2446.29</v>
      </c>
      <c r="AF138" s="168"/>
      <c r="AG138" s="169"/>
      <c r="AH138" s="169"/>
      <c r="AK138" s="180" t="s">
        <v>569</v>
      </c>
      <c r="AM138" s="169"/>
    </row>
    <row r="139" spans="1:39" s="15" customFormat="1" ht="15" x14ac:dyDescent="0.25">
      <c r="A139" s="200"/>
      <c r="B139" s="201"/>
      <c r="C139" s="438" t="s">
        <v>157</v>
      </c>
      <c r="D139" s="438"/>
      <c r="E139" s="438"/>
      <c r="F139" s="172"/>
      <c r="G139" s="173"/>
      <c r="H139" s="173"/>
      <c r="I139" s="173"/>
      <c r="J139" s="176"/>
      <c r="K139" s="173"/>
      <c r="L139" s="202">
        <v>444.69</v>
      </c>
      <c r="M139" s="195"/>
      <c r="N139" s="208">
        <v>12581.82</v>
      </c>
      <c r="AF139" s="168"/>
      <c r="AG139" s="169"/>
      <c r="AH139" s="169"/>
      <c r="AM139" s="169" t="s">
        <v>157</v>
      </c>
    </row>
    <row r="140" spans="1:39" s="15" customFormat="1" ht="23.25" x14ac:dyDescent="0.25">
      <c r="A140" s="170" t="s">
        <v>1711</v>
      </c>
      <c r="B140" s="171" t="s">
        <v>1712</v>
      </c>
      <c r="C140" s="438" t="s">
        <v>1713</v>
      </c>
      <c r="D140" s="438"/>
      <c r="E140" s="438"/>
      <c r="F140" s="172" t="s">
        <v>229</v>
      </c>
      <c r="G140" s="173">
        <v>2</v>
      </c>
      <c r="H140" s="174">
        <v>1</v>
      </c>
      <c r="I140" s="174">
        <v>2</v>
      </c>
      <c r="J140" s="202">
        <v>28.24</v>
      </c>
      <c r="K140" s="173"/>
      <c r="L140" s="202">
        <v>56.48</v>
      </c>
      <c r="M140" s="211">
        <v>8.16</v>
      </c>
      <c r="N140" s="203">
        <v>460.88</v>
      </c>
      <c r="AF140" s="168"/>
      <c r="AG140" s="169"/>
      <c r="AH140" s="169" t="s">
        <v>1713</v>
      </c>
      <c r="AM140" s="169"/>
    </row>
    <row r="141" spans="1:39" s="15" customFormat="1" ht="15" x14ac:dyDescent="0.25">
      <c r="A141" s="200"/>
      <c r="B141" s="201"/>
      <c r="C141" s="438" t="s">
        <v>157</v>
      </c>
      <c r="D141" s="438"/>
      <c r="E141" s="438"/>
      <c r="F141" s="172"/>
      <c r="G141" s="173"/>
      <c r="H141" s="173"/>
      <c r="I141" s="173"/>
      <c r="J141" s="176"/>
      <c r="K141" s="173"/>
      <c r="L141" s="202">
        <v>56.48</v>
      </c>
      <c r="M141" s="195"/>
      <c r="N141" s="203">
        <v>460.88</v>
      </c>
      <c r="AF141" s="168"/>
      <c r="AG141" s="169"/>
      <c r="AH141" s="169"/>
      <c r="AM141" s="169" t="s">
        <v>157</v>
      </c>
    </row>
    <row r="142" spans="1:39" s="15" customFormat="1" ht="23.25" x14ac:dyDescent="0.25">
      <c r="A142" s="170" t="s">
        <v>1714</v>
      </c>
      <c r="B142" s="171" t="s">
        <v>1715</v>
      </c>
      <c r="C142" s="438" t="s">
        <v>1716</v>
      </c>
      <c r="D142" s="438"/>
      <c r="E142" s="438"/>
      <c r="F142" s="172" t="s">
        <v>1717</v>
      </c>
      <c r="G142" s="173">
        <v>1</v>
      </c>
      <c r="H142" s="174">
        <v>1</v>
      </c>
      <c r="I142" s="174">
        <v>1</v>
      </c>
      <c r="J142" s="176"/>
      <c r="K142" s="173"/>
      <c r="L142" s="176"/>
      <c r="M142" s="173"/>
      <c r="N142" s="177"/>
      <c r="AF142" s="168"/>
      <c r="AG142" s="169"/>
      <c r="AH142" s="169" t="s">
        <v>1716</v>
      </c>
      <c r="AM142" s="169"/>
    </row>
    <row r="143" spans="1:39" s="15" customFormat="1" ht="23.25" x14ac:dyDescent="0.25">
      <c r="A143" s="178"/>
      <c r="B143" s="179" t="s">
        <v>136</v>
      </c>
      <c r="C143" s="439" t="s">
        <v>137</v>
      </c>
      <c r="D143" s="439"/>
      <c r="E143" s="439"/>
      <c r="F143" s="439"/>
      <c r="G143" s="439"/>
      <c r="H143" s="439"/>
      <c r="I143" s="439"/>
      <c r="J143" s="439"/>
      <c r="K143" s="439"/>
      <c r="L143" s="439"/>
      <c r="M143" s="439"/>
      <c r="N143" s="440"/>
      <c r="AF143" s="168"/>
      <c r="AG143" s="169"/>
      <c r="AH143" s="169"/>
      <c r="AI143" s="180" t="s">
        <v>137</v>
      </c>
      <c r="AM143" s="169"/>
    </row>
    <row r="144" spans="1:39" s="15" customFormat="1" ht="68.25" x14ac:dyDescent="0.25">
      <c r="A144" s="178"/>
      <c r="B144" s="179" t="s">
        <v>138</v>
      </c>
      <c r="C144" s="439" t="s">
        <v>139</v>
      </c>
      <c r="D144" s="439"/>
      <c r="E144" s="439"/>
      <c r="F144" s="439"/>
      <c r="G144" s="439"/>
      <c r="H144" s="439"/>
      <c r="I144" s="439"/>
      <c r="J144" s="439"/>
      <c r="K144" s="439"/>
      <c r="L144" s="439"/>
      <c r="M144" s="439"/>
      <c r="N144" s="440"/>
      <c r="AF144" s="168"/>
      <c r="AG144" s="169"/>
      <c r="AH144" s="169"/>
      <c r="AI144" s="180" t="s">
        <v>139</v>
      </c>
      <c r="AM144" s="169"/>
    </row>
    <row r="145" spans="1:39" s="15" customFormat="1" ht="15" x14ac:dyDescent="0.25">
      <c r="A145" s="181"/>
      <c r="B145" s="179" t="s">
        <v>130</v>
      </c>
      <c r="C145" s="429" t="s">
        <v>140</v>
      </c>
      <c r="D145" s="429"/>
      <c r="E145" s="429"/>
      <c r="F145" s="182"/>
      <c r="G145" s="183"/>
      <c r="H145" s="183"/>
      <c r="I145" s="183"/>
      <c r="J145" s="184">
        <v>71.67</v>
      </c>
      <c r="K145" s="205">
        <v>1.3225</v>
      </c>
      <c r="L145" s="184">
        <v>94.78</v>
      </c>
      <c r="M145" s="185">
        <v>44.77</v>
      </c>
      <c r="N145" s="206">
        <v>4243.3</v>
      </c>
      <c r="AF145" s="168"/>
      <c r="AG145" s="169"/>
      <c r="AH145" s="169"/>
      <c r="AJ145" s="180" t="s">
        <v>140</v>
      </c>
      <c r="AM145" s="169"/>
    </row>
    <row r="146" spans="1:39" s="15" customFormat="1" ht="15" x14ac:dyDescent="0.25">
      <c r="A146" s="181"/>
      <c r="B146" s="179" t="s">
        <v>141</v>
      </c>
      <c r="C146" s="429" t="s">
        <v>142</v>
      </c>
      <c r="D146" s="429"/>
      <c r="E146" s="429"/>
      <c r="F146" s="182"/>
      <c r="G146" s="183"/>
      <c r="H146" s="183"/>
      <c r="I146" s="183"/>
      <c r="J146" s="184">
        <v>118.85</v>
      </c>
      <c r="K146" s="205">
        <v>1.4375</v>
      </c>
      <c r="L146" s="184">
        <v>170.85</v>
      </c>
      <c r="M146" s="185">
        <v>13.24</v>
      </c>
      <c r="N146" s="206">
        <v>2262.0500000000002</v>
      </c>
      <c r="AF146" s="168"/>
      <c r="AG146" s="169"/>
      <c r="AH146" s="169"/>
      <c r="AJ146" s="180" t="s">
        <v>142</v>
      </c>
      <c r="AM146" s="169"/>
    </row>
    <row r="147" spans="1:39" s="15" customFormat="1" ht="15" x14ac:dyDescent="0.25">
      <c r="A147" s="181"/>
      <c r="B147" s="179" t="s">
        <v>143</v>
      </c>
      <c r="C147" s="429" t="s">
        <v>144</v>
      </c>
      <c r="D147" s="429"/>
      <c r="E147" s="429"/>
      <c r="F147" s="182"/>
      <c r="G147" s="183"/>
      <c r="H147" s="183"/>
      <c r="I147" s="183"/>
      <c r="J147" s="184">
        <v>0.57999999999999996</v>
      </c>
      <c r="K147" s="205">
        <v>1.4375</v>
      </c>
      <c r="L147" s="184">
        <v>0.83</v>
      </c>
      <c r="M147" s="185">
        <v>44.77</v>
      </c>
      <c r="N147" s="186">
        <v>37.159999999999997</v>
      </c>
      <c r="AF147" s="168"/>
      <c r="AG147" s="169"/>
      <c r="AH147" s="169"/>
      <c r="AJ147" s="180" t="s">
        <v>144</v>
      </c>
      <c r="AM147" s="169"/>
    </row>
    <row r="148" spans="1:39" s="15" customFormat="1" ht="15" x14ac:dyDescent="0.25">
      <c r="A148" s="181"/>
      <c r="B148" s="179" t="s">
        <v>145</v>
      </c>
      <c r="C148" s="429" t="s">
        <v>146</v>
      </c>
      <c r="D148" s="429"/>
      <c r="E148" s="429"/>
      <c r="F148" s="182"/>
      <c r="G148" s="183"/>
      <c r="H148" s="183"/>
      <c r="I148" s="183"/>
      <c r="J148" s="184">
        <v>378.42</v>
      </c>
      <c r="K148" s="183"/>
      <c r="L148" s="184">
        <v>378.42</v>
      </c>
      <c r="M148" s="185">
        <v>8.16</v>
      </c>
      <c r="N148" s="206">
        <v>3087.91</v>
      </c>
      <c r="AF148" s="168"/>
      <c r="AG148" s="169"/>
      <c r="AH148" s="169"/>
      <c r="AJ148" s="180" t="s">
        <v>146</v>
      </c>
      <c r="AM148" s="169"/>
    </row>
    <row r="149" spans="1:39" s="15" customFormat="1" ht="15" x14ac:dyDescent="0.25">
      <c r="A149" s="188"/>
      <c r="B149" s="179"/>
      <c r="C149" s="429" t="s">
        <v>147</v>
      </c>
      <c r="D149" s="429"/>
      <c r="E149" s="429"/>
      <c r="F149" s="182" t="s">
        <v>148</v>
      </c>
      <c r="G149" s="185">
        <v>7.99</v>
      </c>
      <c r="H149" s="205">
        <v>1.3225</v>
      </c>
      <c r="I149" s="189">
        <v>10.566775</v>
      </c>
      <c r="J149" s="190"/>
      <c r="K149" s="183"/>
      <c r="L149" s="190"/>
      <c r="M149" s="183"/>
      <c r="N149" s="191"/>
      <c r="AF149" s="168"/>
      <c r="AG149" s="169"/>
      <c r="AH149" s="169"/>
      <c r="AK149" s="180" t="s">
        <v>147</v>
      </c>
      <c r="AM149" s="169"/>
    </row>
    <row r="150" spans="1:39" s="15" customFormat="1" ht="15" x14ac:dyDescent="0.25">
      <c r="A150" s="188"/>
      <c r="B150" s="179"/>
      <c r="C150" s="429" t="s">
        <v>149</v>
      </c>
      <c r="D150" s="429"/>
      <c r="E150" s="429"/>
      <c r="F150" s="182" t="s">
        <v>148</v>
      </c>
      <c r="G150" s="185">
        <v>0.05</v>
      </c>
      <c r="H150" s="205">
        <v>1.4375</v>
      </c>
      <c r="I150" s="189">
        <v>7.1874999999999994E-2</v>
      </c>
      <c r="J150" s="190"/>
      <c r="K150" s="183"/>
      <c r="L150" s="190"/>
      <c r="M150" s="183"/>
      <c r="N150" s="191"/>
      <c r="AF150" s="168"/>
      <c r="AG150" s="169"/>
      <c r="AH150" s="169"/>
      <c r="AK150" s="180" t="s">
        <v>149</v>
      </c>
      <c r="AM150" s="169"/>
    </row>
    <row r="151" spans="1:39" s="15" customFormat="1" ht="15" x14ac:dyDescent="0.25">
      <c r="A151" s="181"/>
      <c r="B151" s="179"/>
      <c r="C151" s="430" t="s">
        <v>150</v>
      </c>
      <c r="D151" s="430"/>
      <c r="E151" s="430"/>
      <c r="F151" s="194"/>
      <c r="G151" s="195"/>
      <c r="H151" s="195"/>
      <c r="I151" s="195"/>
      <c r="J151" s="197">
        <v>568.94000000000005</v>
      </c>
      <c r="K151" s="195"/>
      <c r="L151" s="197">
        <v>644.04999999999995</v>
      </c>
      <c r="M151" s="195"/>
      <c r="N151" s="207">
        <v>9593.26</v>
      </c>
      <c r="AF151" s="168"/>
      <c r="AG151" s="169"/>
      <c r="AH151" s="169"/>
      <c r="AL151" s="180" t="s">
        <v>150</v>
      </c>
      <c r="AM151" s="169"/>
    </row>
    <row r="152" spans="1:39" s="15" customFormat="1" ht="15" x14ac:dyDescent="0.25">
      <c r="A152" s="188"/>
      <c r="B152" s="179"/>
      <c r="C152" s="429" t="s">
        <v>151</v>
      </c>
      <c r="D152" s="429"/>
      <c r="E152" s="429"/>
      <c r="F152" s="182"/>
      <c r="G152" s="183"/>
      <c r="H152" s="183"/>
      <c r="I152" s="183"/>
      <c r="J152" s="190"/>
      <c r="K152" s="183"/>
      <c r="L152" s="184">
        <v>95.61</v>
      </c>
      <c r="M152" s="183"/>
      <c r="N152" s="206">
        <v>4280.46</v>
      </c>
      <c r="AF152" s="168"/>
      <c r="AG152" s="169"/>
      <c r="AH152" s="169"/>
      <c r="AK152" s="180" t="s">
        <v>151</v>
      </c>
      <c r="AM152" s="169"/>
    </row>
    <row r="153" spans="1:39" s="15" customFormat="1" ht="23.25" x14ac:dyDescent="0.25">
      <c r="A153" s="188"/>
      <c r="B153" s="179" t="s">
        <v>566</v>
      </c>
      <c r="C153" s="429" t="s">
        <v>567</v>
      </c>
      <c r="D153" s="429"/>
      <c r="E153" s="429"/>
      <c r="F153" s="182" t="s">
        <v>154</v>
      </c>
      <c r="G153" s="199">
        <v>117</v>
      </c>
      <c r="H153" s="183"/>
      <c r="I153" s="199">
        <v>117</v>
      </c>
      <c r="J153" s="190"/>
      <c r="K153" s="183"/>
      <c r="L153" s="184">
        <v>111.86</v>
      </c>
      <c r="M153" s="183"/>
      <c r="N153" s="206">
        <v>5008.1400000000003</v>
      </c>
      <c r="AF153" s="168"/>
      <c r="AG153" s="169"/>
      <c r="AH153" s="169"/>
      <c r="AK153" s="180" t="s">
        <v>567</v>
      </c>
      <c r="AM153" s="169"/>
    </row>
    <row r="154" spans="1:39" s="15" customFormat="1" ht="45" x14ac:dyDescent="0.25">
      <c r="A154" s="188"/>
      <c r="B154" s="179" t="s">
        <v>568</v>
      </c>
      <c r="C154" s="429" t="s">
        <v>569</v>
      </c>
      <c r="D154" s="429"/>
      <c r="E154" s="429"/>
      <c r="F154" s="182" t="s">
        <v>154</v>
      </c>
      <c r="G154" s="199">
        <v>74</v>
      </c>
      <c r="H154" s="185">
        <v>0.85</v>
      </c>
      <c r="I154" s="192">
        <v>62.9</v>
      </c>
      <c r="J154" s="190"/>
      <c r="K154" s="183"/>
      <c r="L154" s="184">
        <v>60.14</v>
      </c>
      <c r="M154" s="183"/>
      <c r="N154" s="206">
        <v>2692.41</v>
      </c>
      <c r="AF154" s="168"/>
      <c r="AG154" s="169"/>
      <c r="AH154" s="169"/>
      <c r="AK154" s="180" t="s">
        <v>569</v>
      </c>
      <c r="AM154" s="169"/>
    </row>
    <row r="155" spans="1:39" s="15" customFormat="1" ht="15" x14ac:dyDescent="0.25">
      <c r="A155" s="200"/>
      <c r="B155" s="201"/>
      <c r="C155" s="438" t="s">
        <v>157</v>
      </c>
      <c r="D155" s="438"/>
      <c r="E155" s="438"/>
      <c r="F155" s="172"/>
      <c r="G155" s="173"/>
      <c r="H155" s="173"/>
      <c r="I155" s="173"/>
      <c r="J155" s="176"/>
      <c r="K155" s="173"/>
      <c r="L155" s="202">
        <v>816.05</v>
      </c>
      <c r="M155" s="195"/>
      <c r="N155" s="208">
        <v>17293.810000000001</v>
      </c>
      <c r="AF155" s="168"/>
      <c r="AG155" s="169"/>
      <c r="AH155" s="169"/>
      <c r="AM155" s="169" t="s">
        <v>157</v>
      </c>
    </row>
    <row r="156" spans="1:39" s="15" customFormat="1" ht="15" x14ac:dyDescent="0.25">
      <c r="A156" s="435" t="s">
        <v>1687</v>
      </c>
      <c r="B156" s="436"/>
      <c r="C156" s="436"/>
      <c r="D156" s="436"/>
      <c r="E156" s="436"/>
      <c r="F156" s="436"/>
      <c r="G156" s="436"/>
      <c r="H156" s="436"/>
      <c r="I156" s="436"/>
      <c r="J156" s="436"/>
      <c r="K156" s="436"/>
      <c r="L156" s="436"/>
      <c r="M156" s="436"/>
      <c r="N156" s="437"/>
      <c r="AF156" s="168"/>
      <c r="AG156" s="169" t="s">
        <v>1687</v>
      </c>
      <c r="AH156" s="169"/>
      <c r="AM156" s="169"/>
    </row>
    <row r="157" spans="1:39" s="15" customFormat="1" ht="23.25" x14ac:dyDescent="0.25">
      <c r="A157" s="170" t="s">
        <v>1718</v>
      </c>
      <c r="B157" s="171" t="s">
        <v>563</v>
      </c>
      <c r="C157" s="438" t="s">
        <v>564</v>
      </c>
      <c r="D157" s="438"/>
      <c r="E157" s="438"/>
      <c r="F157" s="172" t="s">
        <v>565</v>
      </c>
      <c r="G157" s="173">
        <v>0.2</v>
      </c>
      <c r="H157" s="174">
        <v>1</v>
      </c>
      <c r="I157" s="214">
        <v>0.2</v>
      </c>
      <c r="J157" s="176"/>
      <c r="K157" s="173"/>
      <c r="L157" s="176"/>
      <c r="M157" s="173"/>
      <c r="N157" s="177"/>
      <c r="AF157" s="168"/>
      <c r="AG157" s="169"/>
      <c r="AH157" s="169" t="s">
        <v>564</v>
      </c>
      <c r="AM157" s="169"/>
    </row>
    <row r="158" spans="1:39" s="15" customFormat="1" ht="23.25" x14ac:dyDescent="0.25">
      <c r="A158" s="178"/>
      <c r="B158" s="179" t="s">
        <v>136</v>
      </c>
      <c r="C158" s="439" t="s">
        <v>137</v>
      </c>
      <c r="D158" s="439"/>
      <c r="E158" s="439"/>
      <c r="F158" s="439"/>
      <c r="G158" s="439"/>
      <c r="H158" s="439"/>
      <c r="I158" s="439"/>
      <c r="J158" s="439"/>
      <c r="K158" s="439"/>
      <c r="L158" s="439"/>
      <c r="M158" s="439"/>
      <c r="N158" s="440"/>
      <c r="AF158" s="168"/>
      <c r="AG158" s="169"/>
      <c r="AH158" s="169"/>
      <c r="AI158" s="180" t="s">
        <v>137</v>
      </c>
      <c r="AM158" s="169"/>
    </row>
    <row r="159" spans="1:39" s="15" customFormat="1" ht="68.25" x14ac:dyDescent="0.25">
      <c r="A159" s="178"/>
      <c r="B159" s="179" t="s">
        <v>138</v>
      </c>
      <c r="C159" s="439" t="s">
        <v>139</v>
      </c>
      <c r="D159" s="439"/>
      <c r="E159" s="439"/>
      <c r="F159" s="439"/>
      <c r="G159" s="439"/>
      <c r="H159" s="439"/>
      <c r="I159" s="439"/>
      <c r="J159" s="439"/>
      <c r="K159" s="439"/>
      <c r="L159" s="439"/>
      <c r="M159" s="439"/>
      <c r="N159" s="440"/>
      <c r="AF159" s="168"/>
      <c r="AG159" s="169"/>
      <c r="AH159" s="169"/>
      <c r="AI159" s="180" t="s">
        <v>139</v>
      </c>
      <c r="AM159" s="169"/>
    </row>
    <row r="160" spans="1:39" s="15" customFormat="1" ht="15" x14ac:dyDescent="0.25">
      <c r="A160" s="181"/>
      <c r="B160" s="179" t="s">
        <v>130</v>
      </c>
      <c r="C160" s="429" t="s">
        <v>140</v>
      </c>
      <c r="D160" s="429"/>
      <c r="E160" s="429"/>
      <c r="F160" s="182"/>
      <c r="G160" s="183"/>
      <c r="H160" s="183"/>
      <c r="I160" s="183"/>
      <c r="J160" s="184">
        <v>83.33</v>
      </c>
      <c r="K160" s="205">
        <v>1.3225</v>
      </c>
      <c r="L160" s="184">
        <v>22.04</v>
      </c>
      <c r="M160" s="185">
        <v>44.77</v>
      </c>
      <c r="N160" s="186">
        <v>986.73</v>
      </c>
      <c r="AF160" s="168"/>
      <c r="AG160" s="169"/>
      <c r="AH160" s="169"/>
      <c r="AJ160" s="180" t="s">
        <v>140</v>
      </c>
      <c r="AM160" s="169"/>
    </row>
    <row r="161" spans="1:40" s="15" customFormat="1" ht="15" x14ac:dyDescent="0.25">
      <c r="A161" s="181"/>
      <c r="B161" s="179" t="s">
        <v>141</v>
      </c>
      <c r="C161" s="429" t="s">
        <v>142</v>
      </c>
      <c r="D161" s="429"/>
      <c r="E161" s="429"/>
      <c r="F161" s="182"/>
      <c r="G161" s="183"/>
      <c r="H161" s="183"/>
      <c r="I161" s="183"/>
      <c r="J161" s="184">
        <v>28.8</v>
      </c>
      <c r="K161" s="205">
        <v>1.4375</v>
      </c>
      <c r="L161" s="184">
        <v>8.2799999999999994</v>
      </c>
      <c r="M161" s="185">
        <v>13.24</v>
      </c>
      <c r="N161" s="186">
        <v>109.63</v>
      </c>
      <c r="AF161" s="168"/>
      <c r="AG161" s="169"/>
      <c r="AH161" s="169"/>
      <c r="AJ161" s="180" t="s">
        <v>142</v>
      </c>
      <c r="AM161" s="169"/>
    </row>
    <row r="162" spans="1:40" s="15" customFormat="1" ht="15" x14ac:dyDescent="0.25">
      <c r="A162" s="181"/>
      <c r="B162" s="179" t="s">
        <v>143</v>
      </c>
      <c r="C162" s="429" t="s">
        <v>144</v>
      </c>
      <c r="D162" s="429"/>
      <c r="E162" s="429"/>
      <c r="F162" s="182"/>
      <c r="G162" s="183"/>
      <c r="H162" s="183"/>
      <c r="I162" s="183"/>
      <c r="J162" s="184">
        <v>3.22</v>
      </c>
      <c r="K162" s="205">
        <v>1.4375</v>
      </c>
      <c r="L162" s="184">
        <v>0.93</v>
      </c>
      <c r="M162" s="185">
        <v>44.77</v>
      </c>
      <c r="N162" s="186">
        <v>41.64</v>
      </c>
      <c r="AF162" s="168"/>
      <c r="AG162" s="169"/>
      <c r="AH162" s="169"/>
      <c r="AJ162" s="180" t="s">
        <v>144</v>
      </c>
      <c r="AM162" s="169"/>
    </row>
    <row r="163" spans="1:40" s="15" customFormat="1" ht="15" x14ac:dyDescent="0.25">
      <c r="A163" s="188"/>
      <c r="B163" s="179"/>
      <c r="C163" s="429" t="s">
        <v>147</v>
      </c>
      <c r="D163" s="429"/>
      <c r="E163" s="429"/>
      <c r="F163" s="182" t="s">
        <v>148</v>
      </c>
      <c r="G163" s="192">
        <v>10.199999999999999</v>
      </c>
      <c r="H163" s="205">
        <v>1.3225</v>
      </c>
      <c r="I163" s="205">
        <v>2.6979000000000002</v>
      </c>
      <c r="J163" s="190"/>
      <c r="K163" s="183"/>
      <c r="L163" s="190"/>
      <c r="M163" s="183"/>
      <c r="N163" s="191"/>
      <c r="AF163" s="168"/>
      <c r="AG163" s="169"/>
      <c r="AH163" s="169"/>
      <c r="AK163" s="180" t="s">
        <v>147</v>
      </c>
      <c r="AM163" s="169"/>
    </row>
    <row r="164" spans="1:40" s="15" customFormat="1" ht="15" x14ac:dyDescent="0.25">
      <c r="A164" s="188"/>
      <c r="B164" s="179"/>
      <c r="C164" s="429" t="s">
        <v>149</v>
      </c>
      <c r="D164" s="429"/>
      <c r="E164" s="429"/>
      <c r="F164" s="182" t="s">
        <v>148</v>
      </c>
      <c r="G164" s="185">
        <v>0.32</v>
      </c>
      <c r="H164" s="205">
        <v>1.4375</v>
      </c>
      <c r="I164" s="215">
        <v>9.1999999999999998E-2</v>
      </c>
      <c r="J164" s="190"/>
      <c r="K164" s="183"/>
      <c r="L164" s="190"/>
      <c r="M164" s="183"/>
      <c r="N164" s="191"/>
      <c r="AF164" s="168"/>
      <c r="AG164" s="169"/>
      <c r="AH164" s="169"/>
      <c r="AK164" s="180" t="s">
        <v>149</v>
      </c>
      <c r="AM164" s="169"/>
    </row>
    <row r="165" spans="1:40" s="15" customFormat="1" ht="15" x14ac:dyDescent="0.25">
      <c r="A165" s="181"/>
      <c r="B165" s="179"/>
      <c r="C165" s="430" t="s">
        <v>150</v>
      </c>
      <c r="D165" s="430"/>
      <c r="E165" s="430"/>
      <c r="F165" s="194"/>
      <c r="G165" s="195"/>
      <c r="H165" s="195"/>
      <c r="I165" s="195"/>
      <c r="J165" s="197">
        <v>112.13</v>
      </c>
      <c r="K165" s="195"/>
      <c r="L165" s="197">
        <v>30.32</v>
      </c>
      <c r="M165" s="195"/>
      <c r="N165" s="207">
        <v>1096.3599999999999</v>
      </c>
      <c r="AF165" s="168"/>
      <c r="AG165" s="169"/>
      <c r="AH165" s="169"/>
      <c r="AL165" s="180" t="s">
        <v>150</v>
      </c>
      <c r="AM165" s="169"/>
    </row>
    <row r="166" spans="1:40" s="15" customFormat="1" ht="15" x14ac:dyDescent="0.25">
      <c r="A166" s="188"/>
      <c r="B166" s="179"/>
      <c r="C166" s="429" t="s">
        <v>151</v>
      </c>
      <c r="D166" s="429"/>
      <c r="E166" s="429"/>
      <c r="F166" s="182"/>
      <c r="G166" s="183"/>
      <c r="H166" s="183"/>
      <c r="I166" s="183"/>
      <c r="J166" s="190"/>
      <c r="K166" s="183"/>
      <c r="L166" s="184">
        <v>22.97</v>
      </c>
      <c r="M166" s="183"/>
      <c r="N166" s="206">
        <v>1028.3699999999999</v>
      </c>
      <c r="AF166" s="168"/>
      <c r="AG166" s="169"/>
      <c r="AH166" s="169"/>
      <c r="AK166" s="180" t="s">
        <v>151</v>
      </c>
      <c r="AM166" s="169"/>
    </row>
    <row r="167" spans="1:40" s="15" customFormat="1" ht="23.25" x14ac:dyDescent="0.25">
      <c r="A167" s="188"/>
      <c r="B167" s="179" t="s">
        <v>566</v>
      </c>
      <c r="C167" s="429" t="s">
        <v>567</v>
      </c>
      <c r="D167" s="429"/>
      <c r="E167" s="429"/>
      <c r="F167" s="182" t="s">
        <v>154</v>
      </c>
      <c r="G167" s="199">
        <v>117</v>
      </c>
      <c r="H167" s="183"/>
      <c r="I167" s="199">
        <v>117</v>
      </c>
      <c r="J167" s="190"/>
      <c r="K167" s="183"/>
      <c r="L167" s="184">
        <v>26.87</v>
      </c>
      <c r="M167" s="183"/>
      <c r="N167" s="206">
        <v>1203.19</v>
      </c>
      <c r="AF167" s="168"/>
      <c r="AG167" s="169"/>
      <c r="AH167" s="169"/>
      <c r="AK167" s="180" t="s">
        <v>567</v>
      </c>
      <c r="AM167" s="169"/>
    </row>
    <row r="168" spans="1:40" s="15" customFormat="1" ht="45" x14ac:dyDescent="0.25">
      <c r="A168" s="188"/>
      <c r="B168" s="179" t="s">
        <v>568</v>
      </c>
      <c r="C168" s="429" t="s">
        <v>569</v>
      </c>
      <c r="D168" s="429"/>
      <c r="E168" s="429"/>
      <c r="F168" s="182" t="s">
        <v>154</v>
      </c>
      <c r="G168" s="199">
        <v>74</v>
      </c>
      <c r="H168" s="185">
        <v>0.85</v>
      </c>
      <c r="I168" s="192">
        <v>62.9</v>
      </c>
      <c r="J168" s="190"/>
      <c r="K168" s="183"/>
      <c r="L168" s="184">
        <v>14.45</v>
      </c>
      <c r="M168" s="183"/>
      <c r="N168" s="186">
        <v>646.84</v>
      </c>
      <c r="AF168" s="168"/>
      <c r="AG168" s="169"/>
      <c r="AH168" s="169"/>
      <c r="AK168" s="180" t="s">
        <v>569</v>
      </c>
      <c r="AM168" s="169"/>
    </row>
    <row r="169" spans="1:40" s="15" customFormat="1" ht="15" x14ac:dyDescent="0.25">
      <c r="A169" s="200"/>
      <c r="B169" s="201"/>
      <c r="C169" s="438" t="s">
        <v>157</v>
      </c>
      <c r="D169" s="438"/>
      <c r="E169" s="438"/>
      <c r="F169" s="172"/>
      <c r="G169" s="173"/>
      <c r="H169" s="173"/>
      <c r="I169" s="173"/>
      <c r="J169" s="176"/>
      <c r="K169" s="173"/>
      <c r="L169" s="202">
        <v>71.64</v>
      </c>
      <c r="M169" s="195"/>
      <c r="N169" s="208">
        <v>2946.39</v>
      </c>
      <c r="AF169" s="168"/>
      <c r="AG169" s="169"/>
      <c r="AH169" s="169"/>
      <c r="AM169" s="169" t="s">
        <v>157</v>
      </c>
    </row>
    <row r="170" spans="1:40" s="15" customFormat="1" ht="22.5" x14ac:dyDescent="0.25">
      <c r="A170" s="170" t="s">
        <v>1719</v>
      </c>
      <c r="B170" s="171" t="s">
        <v>641</v>
      </c>
      <c r="C170" s="438" t="s">
        <v>195</v>
      </c>
      <c r="D170" s="438"/>
      <c r="E170" s="438"/>
      <c r="F170" s="172" t="s">
        <v>174</v>
      </c>
      <c r="G170" s="173">
        <v>2.15</v>
      </c>
      <c r="H170" s="174">
        <v>1</v>
      </c>
      <c r="I170" s="211">
        <v>2.15</v>
      </c>
      <c r="J170" s="202">
        <v>99.98</v>
      </c>
      <c r="K170" s="204">
        <v>1.012</v>
      </c>
      <c r="L170" s="202">
        <v>217.54</v>
      </c>
      <c r="M170" s="211">
        <v>8.16</v>
      </c>
      <c r="N170" s="208">
        <v>1775.13</v>
      </c>
      <c r="AF170" s="168"/>
      <c r="AG170" s="169"/>
      <c r="AH170" s="169" t="s">
        <v>195</v>
      </c>
      <c r="AM170" s="169"/>
    </row>
    <row r="171" spans="1:40" s="15" customFormat="1" ht="15" x14ac:dyDescent="0.25">
      <c r="A171" s="212"/>
      <c r="B171" s="213"/>
      <c r="C171" s="429" t="s">
        <v>196</v>
      </c>
      <c r="D171" s="429"/>
      <c r="E171" s="429"/>
      <c r="F171" s="429"/>
      <c r="G171" s="429"/>
      <c r="H171" s="429"/>
      <c r="I171" s="429"/>
      <c r="J171" s="429"/>
      <c r="K171" s="429"/>
      <c r="L171" s="429"/>
      <c r="M171" s="429"/>
      <c r="N171" s="441"/>
      <c r="AF171" s="168"/>
      <c r="AG171" s="169"/>
      <c r="AH171" s="169"/>
      <c r="AM171" s="169"/>
      <c r="AN171" s="180" t="s">
        <v>196</v>
      </c>
    </row>
    <row r="172" spans="1:40" s="15" customFormat="1" ht="15" x14ac:dyDescent="0.25">
      <c r="A172" s="178"/>
      <c r="B172" s="179"/>
      <c r="C172" s="439" t="s">
        <v>280</v>
      </c>
      <c r="D172" s="439"/>
      <c r="E172" s="439"/>
      <c r="F172" s="439"/>
      <c r="G172" s="439"/>
      <c r="H172" s="439"/>
      <c r="I172" s="439"/>
      <c r="J172" s="439"/>
      <c r="K172" s="439"/>
      <c r="L172" s="439"/>
      <c r="M172" s="439"/>
      <c r="N172" s="440"/>
      <c r="AF172" s="168"/>
      <c r="AG172" s="169"/>
      <c r="AH172" s="169"/>
      <c r="AI172" s="180" t="s">
        <v>280</v>
      </c>
      <c r="AM172" s="169"/>
    </row>
    <row r="173" spans="1:40" s="15" customFormat="1" ht="15" x14ac:dyDescent="0.25">
      <c r="A173" s="200"/>
      <c r="B173" s="201"/>
      <c r="C173" s="438" t="s">
        <v>157</v>
      </c>
      <c r="D173" s="438"/>
      <c r="E173" s="438"/>
      <c r="F173" s="172"/>
      <c r="G173" s="173"/>
      <c r="H173" s="173"/>
      <c r="I173" s="173"/>
      <c r="J173" s="176"/>
      <c r="K173" s="173"/>
      <c r="L173" s="202">
        <v>217.54</v>
      </c>
      <c r="M173" s="195"/>
      <c r="N173" s="208">
        <v>1775.13</v>
      </c>
      <c r="AF173" s="168"/>
      <c r="AG173" s="169"/>
      <c r="AH173" s="169"/>
      <c r="AM173" s="169" t="s">
        <v>157</v>
      </c>
    </row>
    <row r="174" spans="1:40" s="15" customFormat="1" ht="23.25" x14ac:dyDescent="0.25">
      <c r="A174" s="170" t="s">
        <v>1720</v>
      </c>
      <c r="B174" s="171" t="s">
        <v>1721</v>
      </c>
      <c r="C174" s="438" t="s">
        <v>1722</v>
      </c>
      <c r="D174" s="438"/>
      <c r="E174" s="438"/>
      <c r="F174" s="172" t="s">
        <v>573</v>
      </c>
      <c r="G174" s="173">
        <v>0.31</v>
      </c>
      <c r="H174" s="174">
        <v>1</v>
      </c>
      <c r="I174" s="211">
        <v>0.31</v>
      </c>
      <c r="J174" s="176"/>
      <c r="K174" s="173"/>
      <c r="L174" s="176"/>
      <c r="M174" s="173"/>
      <c r="N174" s="177"/>
      <c r="AF174" s="168"/>
      <c r="AG174" s="169"/>
      <c r="AH174" s="169" t="s">
        <v>1722</v>
      </c>
      <c r="AM174" s="169"/>
    </row>
    <row r="175" spans="1:40" s="15" customFormat="1" ht="23.25" x14ac:dyDescent="0.25">
      <c r="A175" s="178"/>
      <c r="B175" s="179" t="s">
        <v>136</v>
      </c>
      <c r="C175" s="439" t="s">
        <v>137</v>
      </c>
      <c r="D175" s="439"/>
      <c r="E175" s="439"/>
      <c r="F175" s="439"/>
      <c r="G175" s="439"/>
      <c r="H175" s="439"/>
      <c r="I175" s="439"/>
      <c r="J175" s="439"/>
      <c r="K175" s="439"/>
      <c r="L175" s="439"/>
      <c r="M175" s="439"/>
      <c r="N175" s="440"/>
      <c r="AF175" s="168"/>
      <c r="AG175" s="169"/>
      <c r="AH175" s="169"/>
      <c r="AI175" s="180" t="s">
        <v>137</v>
      </c>
      <c r="AM175" s="169"/>
    </row>
    <row r="176" spans="1:40" s="15" customFormat="1" ht="68.25" x14ac:dyDescent="0.25">
      <c r="A176" s="178"/>
      <c r="B176" s="179" t="s">
        <v>138</v>
      </c>
      <c r="C176" s="439" t="s">
        <v>139</v>
      </c>
      <c r="D176" s="439"/>
      <c r="E176" s="439"/>
      <c r="F176" s="439"/>
      <c r="G176" s="439"/>
      <c r="H176" s="439"/>
      <c r="I176" s="439"/>
      <c r="J176" s="439"/>
      <c r="K176" s="439"/>
      <c r="L176" s="439"/>
      <c r="M176" s="439"/>
      <c r="N176" s="440"/>
      <c r="AF176" s="168"/>
      <c r="AG176" s="169"/>
      <c r="AH176" s="169"/>
      <c r="AI176" s="180" t="s">
        <v>139</v>
      </c>
      <c r="AM176" s="169"/>
    </row>
    <row r="177" spans="1:40" s="15" customFormat="1" ht="15" x14ac:dyDescent="0.25">
      <c r="A177" s="181"/>
      <c r="B177" s="179" t="s">
        <v>130</v>
      </c>
      <c r="C177" s="429" t="s">
        <v>140</v>
      </c>
      <c r="D177" s="429"/>
      <c r="E177" s="429"/>
      <c r="F177" s="182"/>
      <c r="G177" s="183"/>
      <c r="H177" s="183"/>
      <c r="I177" s="183"/>
      <c r="J177" s="184">
        <v>781.7</v>
      </c>
      <c r="K177" s="205">
        <v>1.3225</v>
      </c>
      <c r="L177" s="184">
        <v>320.48</v>
      </c>
      <c r="M177" s="185">
        <v>44.77</v>
      </c>
      <c r="N177" s="206">
        <v>14347.89</v>
      </c>
      <c r="AF177" s="168"/>
      <c r="AG177" s="169"/>
      <c r="AH177" s="169"/>
      <c r="AJ177" s="180" t="s">
        <v>140</v>
      </c>
      <c r="AM177" s="169"/>
    </row>
    <row r="178" spans="1:40" s="15" customFormat="1" ht="15" x14ac:dyDescent="0.25">
      <c r="A178" s="181"/>
      <c r="B178" s="179" t="s">
        <v>141</v>
      </c>
      <c r="C178" s="429" t="s">
        <v>142</v>
      </c>
      <c r="D178" s="429"/>
      <c r="E178" s="429"/>
      <c r="F178" s="182"/>
      <c r="G178" s="183"/>
      <c r="H178" s="183"/>
      <c r="I178" s="183"/>
      <c r="J178" s="187">
        <v>5989.74</v>
      </c>
      <c r="K178" s="205">
        <v>1.4375</v>
      </c>
      <c r="L178" s="187">
        <v>2669.18</v>
      </c>
      <c r="M178" s="185">
        <v>13.24</v>
      </c>
      <c r="N178" s="206">
        <v>35339.94</v>
      </c>
      <c r="AF178" s="168"/>
      <c r="AG178" s="169"/>
      <c r="AH178" s="169"/>
      <c r="AJ178" s="180" t="s">
        <v>142</v>
      </c>
      <c r="AM178" s="169"/>
    </row>
    <row r="179" spans="1:40" s="15" customFormat="1" ht="15" x14ac:dyDescent="0.25">
      <c r="A179" s="181"/>
      <c r="B179" s="179" t="s">
        <v>143</v>
      </c>
      <c r="C179" s="429" t="s">
        <v>144</v>
      </c>
      <c r="D179" s="429"/>
      <c r="E179" s="429"/>
      <c r="F179" s="182"/>
      <c r="G179" s="183"/>
      <c r="H179" s="183"/>
      <c r="I179" s="183"/>
      <c r="J179" s="184">
        <v>515.80999999999995</v>
      </c>
      <c r="K179" s="205">
        <v>1.4375</v>
      </c>
      <c r="L179" s="184">
        <v>229.86</v>
      </c>
      <c r="M179" s="185">
        <v>44.77</v>
      </c>
      <c r="N179" s="206">
        <v>10290.83</v>
      </c>
      <c r="AF179" s="168"/>
      <c r="AG179" s="169"/>
      <c r="AH179" s="169"/>
      <c r="AJ179" s="180" t="s">
        <v>144</v>
      </c>
      <c r="AM179" s="169"/>
    </row>
    <row r="180" spans="1:40" s="15" customFormat="1" ht="15" x14ac:dyDescent="0.25">
      <c r="A180" s="181"/>
      <c r="B180" s="179" t="s">
        <v>145</v>
      </c>
      <c r="C180" s="429" t="s">
        <v>146</v>
      </c>
      <c r="D180" s="429"/>
      <c r="E180" s="429"/>
      <c r="F180" s="182"/>
      <c r="G180" s="183"/>
      <c r="H180" s="183"/>
      <c r="I180" s="183"/>
      <c r="J180" s="184">
        <v>76.13</v>
      </c>
      <c r="K180" s="183"/>
      <c r="L180" s="184">
        <v>23.6</v>
      </c>
      <c r="M180" s="185">
        <v>8.16</v>
      </c>
      <c r="N180" s="186">
        <v>192.58</v>
      </c>
      <c r="AF180" s="168"/>
      <c r="AG180" s="169"/>
      <c r="AH180" s="169"/>
      <c r="AJ180" s="180" t="s">
        <v>146</v>
      </c>
      <c r="AM180" s="169"/>
    </row>
    <row r="181" spans="1:40" s="15" customFormat="1" ht="15" x14ac:dyDescent="0.25">
      <c r="A181" s="188"/>
      <c r="B181" s="179"/>
      <c r="C181" s="429" t="s">
        <v>147</v>
      </c>
      <c r="D181" s="429"/>
      <c r="E181" s="429"/>
      <c r="F181" s="182" t="s">
        <v>148</v>
      </c>
      <c r="G181" s="185">
        <v>83.16</v>
      </c>
      <c r="H181" s="205">
        <v>1.3225</v>
      </c>
      <c r="I181" s="189">
        <v>34.093521000000003</v>
      </c>
      <c r="J181" s="190"/>
      <c r="K181" s="183"/>
      <c r="L181" s="190"/>
      <c r="M181" s="183"/>
      <c r="N181" s="191"/>
      <c r="AF181" s="168"/>
      <c r="AG181" s="169"/>
      <c r="AH181" s="169"/>
      <c r="AK181" s="180" t="s">
        <v>147</v>
      </c>
      <c r="AM181" s="169"/>
    </row>
    <row r="182" spans="1:40" s="15" customFormat="1" ht="15" x14ac:dyDescent="0.25">
      <c r="A182" s="188"/>
      <c r="B182" s="179"/>
      <c r="C182" s="429" t="s">
        <v>149</v>
      </c>
      <c r="D182" s="429"/>
      <c r="E182" s="429"/>
      <c r="F182" s="182" t="s">
        <v>148</v>
      </c>
      <c r="G182" s="185">
        <v>37.119999999999997</v>
      </c>
      <c r="H182" s="205">
        <v>1.4375</v>
      </c>
      <c r="I182" s="205">
        <v>16.541599999999999</v>
      </c>
      <c r="J182" s="190"/>
      <c r="K182" s="183"/>
      <c r="L182" s="190"/>
      <c r="M182" s="183"/>
      <c r="N182" s="191"/>
      <c r="AF182" s="168"/>
      <c r="AG182" s="169"/>
      <c r="AH182" s="169"/>
      <c r="AK182" s="180" t="s">
        <v>149</v>
      </c>
      <c r="AM182" s="169"/>
    </row>
    <row r="183" spans="1:40" s="15" customFormat="1" ht="15" x14ac:dyDescent="0.25">
      <c r="A183" s="181"/>
      <c r="B183" s="179"/>
      <c r="C183" s="430" t="s">
        <v>150</v>
      </c>
      <c r="D183" s="430"/>
      <c r="E183" s="430"/>
      <c r="F183" s="194"/>
      <c r="G183" s="195"/>
      <c r="H183" s="195"/>
      <c r="I183" s="195"/>
      <c r="J183" s="196">
        <v>6847.57</v>
      </c>
      <c r="K183" s="195"/>
      <c r="L183" s="196">
        <v>3013.26</v>
      </c>
      <c r="M183" s="195"/>
      <c r="N183" s="207">
        <v>49880.41</v>
      </c>
      <c r="AF183" s="168"/>
      <c r="AG183" s="169"/>
      <c r="AH183" s="169"/>
      <c r="AL183" s="180" t="s">
        <v>150</v>
      </c>
      <c r="AM183" s="169"/>
    </row>
    <row r="184" spans="1:40" s="15" customFormat="1" ht="15" x14ac:dyDescent="0.25">
      <c r="A184" s="188"/>
      <c r="B184" s="179"/>
      <c r="C184" s="429" t="s">
        <v>151</v>
      </c>
      <c r="D184" s="429"/>
      <c r="E184" s="429"/>
      <c r="F184" s="182"/>
      <c r="G184" s="183"/>
      <c r="H184" s="183"/>
      <c r="I184" s="183"/>
      <c r="J184" s="190"/>
      <c r="K184" s="183"/>
      <c r="L184" s="184">
        <v>550.34</v>
      </c>
      <c r="M184" s="183"/>
      <c r="N184" s="206">
        <v>24638.720000000001</v>
      </c>
      <c r="AF184" s="168"/>
      <c r="AG184" s="169"/>
      <c r="AH184" s="169"/>
      <c r="AK184" s="180" t="s">
        <v>151</v>
      </c>
      <c r="AM184" s="169"/>
    </row>
    <row r="185" spans="1:40" s="15" customFormat="1" ht="23.25" x14ac:dyDescent="0.25">
      <c r="A185" s="188"/>
      <c r="B185" s="179" t="s">
        <v>566</v>
      </c>
      <c r="C185" s="429" t="s">
        <v>567</v>
      </c>
      <c r="D185" s="429"/>
      <c r="E185" s="429"/>
      <c r="F185" s="182" t="s">
        <v>154</v>
      </c>
      <c r="G185" s="199">
        <v>117</v>
      </c>
      <c r="H185" s="183"/>
      <c r="I185" s="199">
        <v>117</v>
      </c>
      <c r="J185" s="190"/>
      <c r="K185" s="183"/>
      <c r="L185" s="184">
        <v>643.9</v>
      </c>
      <c r="M185" s="183"/>
      <c r="N185" s="206">
        <v>28827.3</v>
      </c>
      <c r="AF185" s="168"/>
      <c r="AG185" s="169"/>
      <c r="AH185" s="169"/>
      <c r="AK185" s="180" t="s">
        <v>567</v>
      </c>
      <c r="AM185" s="169"/>
    </row>
    <row r="186" spans="1:40" s="15" customFormat="1" ht="45" x14ac:dyDescent="0.25">
      <c r="A186" s="188"/>
      <c r="B186" s="179" t="s">
        <v>568</v>
      </c>
      <c r="C186" s="429" t="s">
        <v>569</v>
      </c>
      <c r="D186" s="429"/>
      <c r="E186" s="429"/>
      <c r="F186" s="182" t="s">
        <v>154</v>
      </c>
      <c r="G186" s="199">
        <v>74</v>
      </c>
      <c r="H186" s="185">
        <v>0.85</v>
      </c>
      <c r="I186" s="192">
        <v>62.9</v>
      </c>
      <c r="J186" s="190"/>
      <c r="K186" s="183"/>
      <c r="L186" s="184">
        <v>346.16</v>
      </c>
      <c r="M186" s="183"/>
      <c r="N186" s="206">
        <v>15497.75</v>
      </c>
      <c r="AF186" s="168"/>
      <c r="AG186" s="169"/>
      <c r="AH186" s="169"/>
      <c r="AK186" s="180" t="s">
        <v>569</v>
      </c>
      <c r="AM186" s="169"/>
    </row>
    <row r="187" spans="1:40" s="15" customFormat="1" ht="15" x14ac:dyDescent="0.25">
      <c r="A187" s="200"/>
      <c r="B187" s="201"/>
      <c r="C187" s="438" t="s">
        <v>157</v>
      </c>
      <c r="D187" s="438"/>
      <c r="E187" s="438"/>
      <c r="F187" s="172"/>
      <c r="G187" s="173"/>
      <c r="H187" s="173"/>
      <c r="I187" s="173"/>
      <c r="J187" s="176"/>
      <c r="K187" s="173"/>
      <c r="L187" s="210">
        <v>4003.32</v>
      </c>
      <c r="M187" s="195"/>
      <c r="N187" s="208">
        <v>94205.46</v>
      </c>
      <c r="AF187" s="168"/>
      <c r="AG187" s="169"/>
      <c r="AH187" s="169"/>
      <c r="AM187" s="169" t="s">
        <v>157</v>
      </c>
    </row>
    <row r="188" spans="1:40" s="15" customFormat="1" ht="33.75" x14ac:dyDescent="0.25">
      <c r="A188" s="170" t="s">
        <v>1723</v>
      </c>
      <c r="B188" s="171" t="s">
        <v>1724</v>
      </c>
      <c r="C188" s="438" t="s">
        <v>1725</v>
      </c>
      <c r="D188" s="438"/>
      <c r="E188" s="438"/>
      <c r="F188" s="172" t="s">
        <v>274</v>
      </c>
      <c r="G188" s="173">
        <v>31.31</v>
      </c>
      <c r="H188" s="174">
        <v>1</v>
      </c>
      <c r="I188" s="211">
        <v>31.31</v>
      </c>
      <c r="J188" s="210">
        <v>1196.5899999999999</v>
      </c>
      <c r="K188" s="175">
        <v>1.04236</v>
      </c>
      <c r="L188" s="210">
        <v>39052.26</v>
      </c>
      <c r="M188" s="211">
        <v>8.16</v>
      </c>
      <c r="N188" s="208">
        <v>318666.44</v>
      </c>
      <c r="AF188" s="168"/>
      <c r="AG188" s="169"/>
      <c r="AH188" s="169" t="s">
        <v>1725</v>
      </c>
      <c r="AM188" s="169"/>
    </row>
    <row r="189" spans="1:40" s="15" customFormat="1" ht="15" x14ac:dyDescent="0.25">
      <c r="A189" s="212"/>
      <c r="B189" s="213"/>
      <c r="C189" s="429" t="s">
        <v>1726</v>
      </c>
      <c r="D189" s="429"/>
      <c r="E189" s="429"/>
      <c r="F189" s="429"/>
      <c r="G189" s="429"/>
      <c r="H189" s="429"/>
      <c r="I189" s="429"/>
      <c r="J189" s="429"/>
      <c r="K189" s="429"/>
      <c r="L189" s="429"/>
      <c r="M189" s="429"/>
      <c r="N189" s="441"/>
      <c r="AF189" s="168"/>
      <c r="AG189" s="169"/>
      <c r="AH189" s="169"/>
      <c r="AM189" s="169"/>
      <c r="AN189" s="180" t="s">
        <v>1726</v>
      </c>
    </row>
    <row r="190" spans="1:40" s="15" customFormat="1" ht="15" x14ac:dyDescent="0.25">
      <c r="A190" s="178"/>
      <c r="B190" s="179"/>
      <c r="C190" s="439" t="s">
        <v>1727</v>
      </c>
      <c r="D190" s="439"/>
      <c r="E190" s="439"/>
      <c r="F190" s="439"/>
      <c r="G190" s="439"/>
      <c r="H190" s="439"/>
      <c r="I190" s="439"/>
      <c r="J190" s="439"/>
      <c r="K190" s="439"/>
      <c r="L190" s="439"/>
      <c r="M190" s="439"/>
      <c r="N190" s="440"/>
      <c r="AF190" s="168"/>
      <c r="AG190" s="169"/>
      <c r="AH190" s="169"/>
      <c r="AI190" s="180" t="s">
        <v>1727</v>
      </c>
      <c r="AM190" s="169"/>
    </row>
    <row r="191" spans="1:40" s="15" customFormat="1" ht="15" x14ac:dyDescent="0.25">
      <c r="A191" s="178"/>
      <c r="B191" s="179"/>
      <c r="C191" s="439" t="s">
        <v>280</v>
      </c>
      <c r="D191" s="439"/>
      <c r="E191" s="439"/>
      <c r="F191" s="439"/>
      <c r="G191" s="439"/>
      <c r="H191" s="439"/>
      <c r="I191" s="439"/>
      <c r="J191" s="439"/>
      <c r="K191" s="439"/>
      <c r="L191" s="439"/>
      <c r="M191" s="439"/>
      <c r="N191" s="440"/>
      <c r="AF191" s="168"/>
      <c r="AG191" s="169"/>
      <c r="AH191" s="169"/>
      <c r="AI191" s="180" t="s">
        <v>280</v>
      </c>
      <c r="AM191" s="169"/>
    </row>
    <row r="192" spans="1:40" s="15" customFormat="1" ht="15" x14ac:dyDescent="0.25">
      <c r="A192" s="200"/>
      <c r="B192" s="201"/>
      <c r="C192" s="438" t="s">
        <v>157</v>
      </c>
      <c r="D192" s="438"/>
      <c r="E192" s="438"/>
      <c r="F192" s="172"/>
      <c r="G192" s="173"/>
      <c r="H192" s="173"/>
      <c r="I192" s="173"/>
      <c r="J192" s="176"/>
      <c r="K192" s="173"/>
      <c r="L192" s="210">
        <v>39052.26</v>
      </c>
      <c r="M192" s="195"/>
      <c r="N192" s="208">
        <v>318666.44</v>
      </c>
      <c r="AF192" s="168"/>
      <c r="AG192" s="169"/>
      <c r="AH192" s="169"/>
      <c r="AM192" s="169" t="s">
        <v>157</v>
      </c>
    </row>
    <row r="193" spans="1:42" s="15" customFormat="1" ht="15" x14ac:dyDescent="0.25">
      <c r="A193" s="217"/>
      <c r="B193" s="218"/>
      <c r="C193" s="218"/>
      <c r="D193" s="218"/>
      <c r="E193" s="218"/>
      <c r="F193" s="219"/>
      <c r="G193" s="219"/>
      <c r="H193" s="219"/>
      <c r="I193" s="219"/>
      <c r="J193" s="220"/>
      <c r="K193" s="219"/>
      <c r="L193" s="220"/>
      <c r="M193" s="183"/>
      <c r="N193" s="220"/>
      <c r="AF193" s="168"/>
      <c r="AG193" s="169"/>
      <c r="AH193" s="169"/>
      <c r="AM193" s="169"/>
    </row>
    <row r="194" spans="1:42" s="15" customFormat="1" ht="11.25" hidden="1" customHeight="1" x14ac:dyDescent="0.25">
      <c r="B194" s="221"/>
      <c r="C194" s="221"/>
      <c r="D194" s="221"/>
      <c r="E194" s="221"/>
      <c r="F194" s="221"/>
      <c r="G194" s="221"/>
      <c r="H194" s="221"/>
      <c r="I194" s="221"/>
      <c r="J194" s="221"/>
      <c r="K194" s="221"/>
      <c r="L194" s="222"/>
      <c r="M194" s="222"/>
      <c r="N194" s="222"/>
      <c r="R194" s="223"/>
    </row>
    <row r="195" spans="1:42" s="15" customFormat="1" ht="15" x14ac:dyDescent="0.25">
      <c r="A195" s="224"/>
      <c r="B195" s="225"/>
      <c r="C195" s="438" t="s">
        <v>523</v>
      </c>
      <c r="D195" s="438"/>
      <c r="E195" s="438"/>
      <c r="F195" s="438"/>
      <c r="G195" s="438"/>
      <c r="H195" s="438"/>
      <c r="I195" s="438"/>
      <c r="J195" s="438"/>
      <c r="K195" s="438"/>
      <c r="L195" s="226"/>
      <c r="M195" s="227"/>
      <c r="N195" s="228"/>
      <c r="AO195" s="169" t="s">
        <v>523</v>
      </c>
    </row>
    <row r="196" spans="1:42" s="15" customFormat="1" ht="15" x14ac:dyDescent="0.25">
      <c r="A196" s="229"/>
      <c r="B196" s="327"/>
      <c r="C196" s="442" t="s">
        <v>205</v>
      </c>
      <c r="D196" s="442"/>
      <c r="E196" s="442"/>
      <c r="F196" s="442"/>
      <c r="G196" s="442"/>
      <c r="H196" s="442"/>
      <c r="I196" s="442"/>
      <c r="J196" s="442"/>
      <c r="K196" s="442"/>
      <c r="L196" s="328">
        <v>89363.85</v>
      </c>
      <c r="M196" s="329"/>
      <c r="N196" s="232">
        <v>778551.19</v>
      </c>
      <c r="AO196" s="169"/>
      <c r="AP196" s="180" t="s">
        <v>205</v>
      </c>
    </row>
    <row r="197" spans="1:42" s="15" customFormat="1" ht="15" x14ac:dyDescent="0.25">
      <c r="A197" s="229"/>
      <c r="B197" s="327"/>
      <c r="C197" s="442" t="s">
        <v>206</v>
      </c>
      <c r="D197" s="442"/>
      <c r="E197" s="442"/>
      <c r="F197" s="442"/>
      <c r="G197" s="442"/>
      <c r="H197" s="442"/>
      <c r="I197" s="442"/>
      <c r="J197" s="442"/>
      <c r="K197" s="442"/>
      <c r="L197" s="330"/>
      <c r="M197" s="329"/>
      <c r="N197" s="234"/>
      <c r="AO197" s="169"/>
      <c r="AP197" s="180" t="s">
        <v>206</v>
      </c>
    </row>
    <row r="198" spans="1:42" s="15" customFormat="1" ht="15" x14ac:dyDescent="0.25">
      <c r="A198" s="229"/>
      <c r="B198" s="327"/>
      <c r="C198" s="442" t="s">
        <v>207</v>
      </c>
      <c r="D198" s="442"/>
      <c r="E198" s="442"/>
      <c r="F198" s="442"/>
      <c r="G198" s="442"/>
      <c r="H198" s="442"/>
      <c r="I198" s="442"/>
      <c r="J198" s="442"/>
      <c r="K198" s="442"/>
      <c r="L198" s="364">
        <v>756.12</v>
      </c>
      <c r="M198" s="329"/>
      <c r="N198" s="232">
        <v>33851.5</v>
      </c>
      <c r="AO198" s="169"/>
      <c r="AP198" s="180" t="s">
        <v>207</v>
      </c>
    </row>
    <row r="199" spans="1:42" s="15" customFormat="1" ht="15" x14ac:dyDescent="0.25">
      <c r="A199" s="229"/>
      <c r="B199" s="327"/>
      <c r="C199" s="442" t="s">
        <v>208</v>
      </c>
      <c r="D199" s="442"/>
      <c r="E199" s="442"/>
      <c r="F199" s="442"/>
      <c r="G199" s="442"/>
      <c r="H199" s="442"/>
      <c r="I199" s="442"/>
      <c r="J199" s="442"/>
      <c r="K199" s="442"/>
      <c r="L199" s="328">
        <v>4263.8999999999996</v>
      </c>
      <c r="M199" s="329"/>
      <c r="N199" s="232">
        <v>56454.03</v>
      </c>
      <c r="AO199" s="169"/>
      <c r="AP199" s="180" t="s">
        <v>208</v>
      </c>
    </row>
    <row r="200" spans="1:42" s="15" customFormat="1" ht="15" x14ac:dyDescent="0.25">
      <c r="A200" s="229"/>
      <c r="B200" s="327"/>
      <c r="C200" s="442" t="s">
        <v>209</v>
      </c>
      <c r="D200" s="442"/>
      <c r="E200" s="442"/>
      <c r="F200" s="442"/>
      <c r="G200" s="442"/>
      <c r="H200" s="442"/>
      <c r="I200" s="442"/>
      <c r="J200" s="442"/>
      <c r="K200" s="442"/>
      <c r="L200" s="364">
        <v>387.64</v>
      </c>
      <c r="M200" s="329"/>
      <c r="N200" s="232">
        <v>17354.63</v>
      </c>
      <c r="AO200" s="169"/>
      <c r="AP200" s="180" t="s">
        <v>209</v>
      </c>
    </row>
    <row r="201" spans="1:42" s="15" customFormat="1" ht="15" x14ac:dyDescent="0.25">
      <c r="A201" s="229"/>
      <c r="B201" s="327"/>
      <c r="C201" s="442" t="s">
        <v>210</v>
      </c>
      <c r="D201" s="442"/>
      <c r="E201" s="442"/>
      <c r="F201" s="442"/>
      <c r="G201" s="442"/>
      <c r="H201" s="442"/>
      <c r="I201" s="442"/>
      <c r="J201" s="442"/>
      <c r="K201" s="442"/>
      <c r="L201" s="328">
        <v>84343.83</v>
      </c>
      <c r="M201" s="329"/>
      <c r="N201" s="232">
        <v>688245.66</v>
      </c>
      <c r="AO201" s="169"/>
      <c r="AP201" s="180" t="s">
        <v>210</v>
      </c>
    </row>
    <row r="202" spans="1:42" s="15" customFormat="1" ht="15" x14ac:dyDescent="0.25">
      <c r="A202" s="229"/>
      <c r="B202" s="327"/>
      <c r="C202" s="442" t="s">
        <v>211</v>
      </c>
      <c r="D202" s="442"/>
      <c r="E202" s="442"/>
      <c r="F202" s="442"/>
      <c r="G202" s="442"/>
      <c r="H202" s="442"/>
      <c r="I202" s="442"/>
      <c r="J202" s="442"/>
      <c r="K202" s="442"/>
      <c r="L202" s="328">
        <v>91330.21</v>
      </c>
      <c r="M202" s="329"/>
      <c r="N202" s="232">
        <v>866585.5</v>
      </c>
      <c r="AO202" s="169"/>
      <c r="AP202" s="180" t="s">
        <v>211</v>
      </c>
    </row>
    <row r="203" spans="1:42" s="15" customFormat="1" ht="15" x14ac:dyDescent="0.25">
      <c r="A203" s="229"/>
      <c r="B203" s="327"/>
      <c r="C203" s="442" t="s">
        <v>206</v>
      </c>
      <c r="D203" s="442"/>
      <c r="E203" s="442"/>
      <c r="F203" s="442"/>
      <c r="G203" s="442"/>
      <c r="H203" s="442"/>
      <c r="I203" s="442"/>
      <c r="J203" s="442"/>
      <c r="K203" s="442"/>
      <c r="L203" s="330"/>
      <c r="M203" s="329"/>
      <c r="N203" s="234"/>
      <c r="AO203" s="169"/>
      <c r="AP203" s="180" t="s">
        <v>206</v>
      </c>
    </row>
    <row r="204" spans="1:42" s="15" customFormat="1" ht="15" x14ac:dyDescent="0.25">
      <c r="A204" s="229"/>
      <c r="B204" s="327"/>
      <c r="C204" s="442" t="s">
        <v>450</v>
      </c>
      <c r="D204" s="442"/>
      <c r="E204" s="442"/>
      <c r="F204" s="442"/>
      <c r="G204" s="442"/>
      <c r="H204" s="442"/>
      <c r="I204" s="442"/>
      <c r="J204" s="442"/>
      <c r="K204" s="442"/>
      <c r="L204" s="364">
        <v>756.12</v>
      </c>
      <c r="M204" s="329"/>
      <c r="N204" s="232">
        <v>33851.5</v>
      </c>
      <c r="AO204" s="169"/>
      <c r="AP204" s="180" t="s">
        <v>450</v>
      </c>
    </row>
    <row r="205" spans="1:42" s="15" customFormat="1" ht="15" x14ac:dyDescent="0.25">
      <c r="A205" s="229"/>
      <c r="B205" s="327"/>
      <c r="C205" s="442" t="s">
        <v>451</v>
      </c>
      <c r="D205" s="442"/>
      <c r="E205" s="442"/>
      <c r="F205" s="442"/>
      <c r="G205" s="442"/>
      <c r="H205" s="442"/>
      <c r="I205" s="442"/>
      <c r="J205" s="442"/>
      <c r="K205" s="442"/>
      <c r="L205" s="328">
        <v>4263.8999999999996</v>
      </c>
      <c r="M205" s="329"/>
      <c r="N205" s="232">
        <v>56454.03</v>
      </c>
      <c r="AO205" s="169"/>
      <c r="AP205" s="180" t="s">
        <v>451</v>
      </c>
    </row>
    <row r="206" spans="1:42" s="15" customFormat="1" ht="15" x14ac:dyDescent="0.25">
      <c r="A206" s="229"/>
      <c r="B206" s="327"/>
      <c r="C206" s="442" t="s">
        <v>452</v>
      </c>
      <c r="D206" s="442"/>
      <c r="E206" s="442"/>
      <c r="F206" s="442"/>
      <c r="G206" s="442"/>
      <c r="H206" s="442"/>
      <c r="I206" s="442"/>
      <c r="J206" s="442"/>
      <c r="K206" s="442"/>
      <c r="L206" s="364">
        <v>387.64</v>
      </c>
      <c r="M206" s="329"/>
      <c r="N206" s="232">
        <v>17354.63</v>
      </c>
      <c r="AO206" s="169"/>
      <c r="AP206" s="180" t="s">
        <v>452</v>
      </c>
    </row>
    <row r="207" spans="1:42" s="15" customFormat="1" ht="15" x14ac:dyDescent="0.25">
      <c r="A207" s="229"/>
      <c r="B207" s="327"/>
      <c r="C207" s="442" t="s">
        <v>453</v>
      </c>
      <c r="D207" s="442"/>
      <c r="E207" s="442"/>
      <c r="F207" s="442"/>
      <c r="G207" s="442"/>
      <c r="H207" s="442"/>
      <c r="I207" s="442"/>
      <c r="J207" s="442"/>
      <c r="K207" s="442"/>
      <c r="L207" s="328">
        <v>84343.83</v>
      </c>
      <c r="M207" s="329"/>
      <c r="N207" s="232">
        <v>688245.66</v>
      </c>
      <c r="AO207" s="169"/>
      <c r="AP207" s="180" t="s">
        <v>453</v>
      </c>
    </row>
    <row r="208" spans="1:42" s="15" customFormat="1" ht="15" x14ac:dyDescent="0.25">
      <c r="A208" s="229"/>
      <c r="B208" s="327"/>
      <c r="C208" s="442" t="s">
        <v>454</v>
      </c>
      <c r="D208" s="442"/>
      <c r="E208" s="442"/>
      <c r="F208" s="442"/>
      <c r="G208" s="442"/>
      <c r="H208" s="442"/>
      <c r="I208" s="442"/>
      <c r="J208" s="442"/>
      <c r="K208" s="442"/>
      <c r="L208" s="328">
        <v>1292.1199999999999</v>
      </c>
      <c r="M208" s="329"/>
      <c r="N208" s="232">
        <v>57848.6</v>
      </c>
      <c r="AO208" s="169"/>
      <c r="AP208" s="180" t="s">
        <v>454</v>
      </c>
    </row>
    <row r="209" spans="1:45" s="15" customFormat="1" ht="15" x14ac:dyDescent="0.25">
      <c r="A209" s="229"/>
      <c r="B209" s="327"/>
      <c r="C209" s="442" t="s">
        <v>455</v>
      </c>
      <c r="D209" s="442"/>
      <c r="E209" s="442"/>
      <c r="F209" s="442"/>
      <c r="G209" s="442"/>
      <c r="H209" s="442"/>
      <c r="I209" s="442"/>
      <c r="J209" s="442"/>
      <c r="K209" s="442"/>
      <c r="L209" s="364">
        <v>674.24</v>
      </c>
      <c r="M209" s="329"/>
      <c r="N209" s="232">
        <v>30185.71</v>
      </c>
      <c r="AO209" s="169"/>
      <c r="AP209" s="180" t="s">
        <v>455</v>
      </c>
    </row>
    <row r="210" spans="1:45" s="15" customFormat="1" ht="15" x14ac:dyDescent="0.25">
      <c r="A210" s="229"/>
      <c r="B210" s="327"/>
      <c r="C210" s="442" t="s">
        <v>221</v>
      </c>
      <c r="D210" s="442"/>
      <c r="E210" s="442"/>
      <c r="F210" s="442"/>
      <c r="G210" s="442"/>
      <c r="H210" s="442"/>
      <c r="I210" s="442"/>
      <c r="J210" s="442"/>
      <c r="K210" s="442"/>
      <c r="L210" s="328">
        <v>1143.76</v>
      </c>
      <c r="M210" s="329"/>
      <c r="N210" s="232">
        <v>51206.13</v>
      </c>
      <c r="AO210" s="169"/>
      <c r="AP210" s="180" t="s">
        <v>221</v>
      </c>
    </row>
    <row r="211" spans="1:45" s="15" customFormat="1" ht="15" x14ac:dyDescent="0.25">
      <c r="A211" s="229"/>
      <c r="B211" s="327"/>
      <c r="C211" s="442" t="s">
        <v>222</v>
      </c>
      <c r="D211" s="442"/>
      <c r="E211" s="442"/>
      <c r="F211" s="442"/>
      <c r="G211" s="442"/>
      <c r="H211" s="442"/>
      <c r="I211" s="442"/>
      <c r="J211" s="442"/>
      <c r="K211" s="442"/>
      <c r="L211" s="328">
        <v>1292.1199999999999</v>
      </c>
      <c r="M211" s="329"/>
      <c r="N211" s="232">
        <v>57848.6</v>
      </c>
      <c r="AO211" s="169"/>
      <c r="AP211" s="180" t="s">
        <v>222</v>
      </c>
    </row>
    <row r="212" spans="1:45" s="15" customFormat="1" ht="15" x14ac:dyDescent="0.25">
      <c r="A212" s="229"/>
      <c r="B212" s="327"/>
      <c r="C212" s="442" t="s">
        <v>223</v>
      </c>
      <c r="D212" s="442"/>
      <c r="E212" s="442"/>
      <c r="F212" s="442"/>
      <c r="G212" s="442"/>
      <c r="H212" s="442"/>
      <c r="I212" s="442"/>
      <c r="J212" s="442"/>
      <c r="K212" s="442"/>
      <c r="L212" s="364">
        <v>674.24</v>
      </c>
      <c r="M212" s="329"/>
      <c r="N212" s="232">
        <v>30185.71</v>
      </c>
      <c r="AO212" s="169"/>
      <c r="AP212" s="180" t="s">
        <v>223</v>
      </c>
    </row>
    <row r="213" spans="1:45" s="15" customFormat="1" ht="15" x14ac:dyDescent="0.25">
      <c r="A213" s="229"/>
      <c r="B213" s="331"/>
      <c r="C213" s="443" t="s">
        <v>524</v>
      </c>
      <c r="D213" s="443"/>
      <c r="E213" s="443"/>
      <c r="F213" s="443"/>
      <c r="G213" s="443"/>
      <c r="H213" s="443"/>
      <c r="I213" s="443"/>
      <c r="J213" s="443"/>
      <c r="K213" s="443"/>
      <c r="L213" s="332">
        <v>91330.21</v>
      </c>
      <c r="M213" s="333"/>
      <c r="N213" s="239">
        <v>866585.5</v>
      </c>
      <c r="AO213" s="169"/>
      <c r="AQ213" s="169" t="s">
        <v>524</v>
      </c>
    </row>
    <row r="214" spans="1:45" s="15" customFormat="1" ht="15" x14ac:dyDescent="0.25">
      <c r="A214" s="229"/>
      <c r="B214" s="331"/>
      <c r="C214" s="443" t="s">
        <v>524</v>
      </c>
      <c r="D214" s="443"/>
      <c r="E214" s="443"/>
      <c r="F214" s="443"/>
      <c r="G214" s="443"/>
      <c r="H214" s="443"/>
      <c r="I214" s="443"/>
      <c r="J214" s="443"/>
      <c r="K214" s="443"/>
      <c r="L214" s="332">
        <v>91330.21</v>
      </c>
      <c r="M214" s="333"/>
      <c r="N214" s="239">
        <v>866585.5</v>
      </c>
      <c r="AO214" s="169"/>
      <c r="AQ214" s="169" t="s">
        <v>524</v>
      </c>
    </row>
    <row r="215" spans="1:45" s="15" customFormat="1" ht="15" x14ac:dyDescent="0.25">
      <c r="A215" s="229"/>
      <c r="B215" s="331"/>
      <c r="C215" s="443" t="s">
        <v>525</v>
      </c>
      <c r="D215" s="443"/>
      <c r="E215" s="443"/>
      <c r="F215" s="443"/>
      <c r="G215" s="443"/>
      <c r="H215" s="443"/>
      <c r="I215" s="443"/>
      <c r="J215" s="443"/>
      <c r="K215" s="443"/>
      <c r="L215" s="332">
        <v>91330.21</v>
      </c>
      <c r="M215" s="333"/>
      <c r="N215" s="239">
        <v>866585.5</v>
      </c>
      <c r="AO215" s="169"/>
      <c r="AQ215" s="169" t="s">
        <v>525</v>
      </c>
    </row>
    <row r="216" spans="1:45" s="15" customFormat="1" ht="15" hidden="1" x14ac:dyDescent="0.25">
      <c r="A216" s="229"/>
      <c r="B216" s="331"/>
      <c r="C216" s="443" t="s">
        <v>526</v>
      </c>
      <c r="D216" s="443"/>
      <c r="E216" s="443"/>
      <c r="F216" s="443"/>
      <c r="G216" s="443"/>
      <c r="H216" s="443"/>
      <c r="I216" s="443"/>
      <c r="J216" s="443"/>
      <c r="K216" s="443"/>
      <c r="L216" s="332">
        <v>91330.21</v>
      </c>
      <c r="M216" s="333"/>
      <c r="N216" s="239">
        <v>866585.5</v>
      </c>
      <c r="AO216" s="169"/>
      <c r="AQ216" s="169"/>
      <c r="AR216" s="169" t="s">
        <v>526</v>
      </c>
    </row>
    <row r="217" spans="1:45" s="15" customFormat="1" ht="15" customHeight="1" x14ac:dyDescent="0.25">
      <c r="A217" s="229"/>
      <c r="B217" s="331"/>
      <c r="C217" s="443" t="s">
        <v>526</v>
      </c>
      <c r="D217" s="443"/>
      <c r="E217" s="443"/>
      <c r="F217" s="443"/>
      <c r="G217" s="443"/>
      <c r="H217" s="443"/>
      <c r="I217" s="443"/>
      <c r="J217" s="443"/>
      <c r="K217" s="443"/>
      <c r="L217" s="332">
        <v>2396399.5</v>
      </c>
      <c r="M217" s="333"/>
      <c r="N217" s="239">
        <f>N216</f>
        <v>866585.5</v>
      </c>
      <c r="AP217" s="169"/>
      <c r="AR217" s="169"/>
      <c r="AS217" s="169" t="s">
        <v>526</v>
      </c>
    </row>
    <row r="218" spans="1:45" s="15" customFormat="1" ht="15" x14ac:dyDescent="0.25">
      <c r="A218" s="253"/>
      <c r="B218" s="324"/>
      <c r="C218" s="445" t="s">
        <v>56</v>
      </c>
      <c r="D218" s="445"/>
      <c r="E218" s="445"/>
      <c r="F218" s="445"/>
      <c r="G218" s="445"/>
      <c r="H218" s="445"/>
      <c r="I218" s="445"/>
      <c r="J218" s="445"/>
      <c r="K218" s="445"/>
      <c r="L218" s="325"/>
      <c r="M218" s="326"/>
      <c r="N218" s="257">
        <f>ROUND(N217*0.082,2)</f>
        <v>71060.009999999995</v>
      </c>
      <c r="AQ218" s="258"/>
      <c r="AS218" s="258"/>
    </row>
    <row r="219" spans="1:45" s="15" customFormat="1" ht="15" x14ac:dyDescent="0.25">
      <c r="A219" s="253"/>
      <c r="B219" s="324"/>
      <c r="C219" s="444" t="s">
        <v>1729</v>
      </c>
      <c r="D219" s="444"/>
      <c r="E219" s="444"/>
      <c r="F219" s="444"/>
      <c r="G219" s="444"/>
      <c r="H219" s="444"/>
      <c r="I219" s="444"/>
      <c r="J219" s="444"/>
      <c r="K219" s="444"/>
      <c r="L219" s="325"/>
      <c r="M219" s="326"/>
      <c r="N219" s="259">
        <f>N217+N218</f>
        <v>937645.51</v>
      </c>
      <c r="AQ219" s="258"/>
      <c r="AS219" s="258"/>
    </row>
    <row r="220" spans="1:45" s="15" customFormat="1" ht="15" x14ac:dyDescent="0.25">
      <c r="A220" s="253"/>
      <c r="B220" s="324"/>
      <c r="C220" s="445" t="s">
        <v>63</v>
      </c>
      <c r="D220" s="445"/>
      <c r="E220" s="445"/>
      <c r="F220" s="445"/>
      <c r="G220" s="445"/>
      <c r="H220" s="445"/>
      <c r="I220" s="445"/>
      <c r="J220" s="445"/>
      <c r="K220" s="445"/>
      <c r="L220" s="325"/>
      <c r="M220" s="326"/>
      <c r="N220" s="257">
        <f>ROUND(N219*0.024,2)</f>
        <v>22503.49</v>
      </c>
      <c r="AQ220" s="258"/>
      <c r="AS220" s="258"/>
    </row>
    <row r="221" spans="1:45" s="15" customFormat="1" ht="15" x14ac:dyDescent="0.25">
      <c r="A221" s="253"/>
      <c r="B221" s="324"/>
      <c r="C221" s="444" t="s">
        <v>1730</v>
      </c>
      <c r="D221" s="444"/>
      <c r="E221" s="444"/>
      <c r="F221" s="444"/>
      <c r="G221" s="444"/>
      <c r="H221" s="444"/>
      <c r="I221" s="444"/>
      <c r="J221" s="444"/>
      <c r="K221" s="444"/>
      <c r="L221" s="325"/>
      <c r="M221" s="326"/>
      <c r="N221" s="259">
        <f>N219+N220</f>
        <v>960149</v>
      </c>
      <c r="AQ221" s="258"/>
      <c r="AS221" s="258"/>
    </row>
    <row r="222" spans="1:45" s="15" customFormat="1" ht="15" customHeight="1" x14ac:dyDescent="0.25">
      <c r="A222" s="253"/>
      <c r="B222" s="324"/>
      <c r="C222" s="444" t="s">
        <v>1754</v>
      </c>
      <c r="D222" s="444"/>
      <c r="E222" s="444"/>
      <c r="F222" s="444"/>
      <c r="G222" s="444"/>
      <c r="H222" s="444"/>
      <c r="I222" s="444"/>
      <c r="J222" s="444"/>
      <c r="K222" s="444"/>
      <c r="L222" s="325"/>
      <c r="M222" s="326"/>
      <c r="N222" s="259">
        <f>ROUND(N221*1.0514*0.83,2)</f>
        <v>837885.55</v>
      </c>
      <c r="R222" s="259"/>
      <c r="S222" s="312"/>
      <c r="AQ222" s="258"/>
      <c r="AS222" s="258"/>
    </row>
    <row r="223" spans="1:45" s="15" customFormat="1" ht="15" x14ac:dyDescent="0.25">
      <c r="A223" s="253"/>
      <c r="B223" s="324"/>
      <c r="C223" s="444" t="s">
        <v>1751</v>
      </c>
      <c r="D223" s="444"/>
      <c r="E223" s="444"/>
      <c r="F223" s="444"/>
      <c r="G223" s="444"/>
      <c r="H223" s="444"/>
      <c r="I223" s="444"/>
      <c r="J223" s="444"/>
      <c r="K223" s="444"/>
      <c r="L223" s="325"/>
      <c r="M223" s="326"/>
      <c r="N223" s="259">
        <f>N222</f>
        <v>837885.55</v>
      </c>
      <c r="AQ223" s="258"/>
      <c r="AS223" s="258"/>
    </row>
    <row r="224" spans="1:45" s="15" customFormat="1" ht="15" x14ac:dyDescent="0.25">
      <c r="A224" s="253"/>
      <c r="B224" s="334"/>
      <c r="C224" s="445" t="s">
        <v>1752</v>
      </c>
      <c r="D224" s="445"/>
      <c r="E224" s="445"/>
      <c r="F224" s="445"/>
      <c r="G224" s="445"/>
      <c r="H224" s="445"/>
      <c r="I224" s="445"/>
      <c r="J224" s="445"/>
      <c r="K224" s="445"/>
      <c r="L224" s="335"/>
      <c r="M224" s="336"/>
      <c r="N224" s="257">
        <f>ROUND(N223*0.2,2)</f>
        <v>167577.10999999999</v>
      </c>
      <c r="AQ224" s="314"/>
      <c r="AS224" s="314"/>
    </row>
    <row r="225" spans="1:49" s="15" customFormat="1" ht="15" x14ac:dyDescent="0.25">
      <c r="A225" s="260"/>
      <c r="B225" s="261"/>
      <c r="C225" s="446" t="s">
        <v>1753</v>
      </c>
      <c r="D225" s="446"/>
      <c r="E225" s="446"/>
      <c r="F225" s="446"/>
      <c r="G225" s="446"/>
      <c r="H225" s="446"/>
      <c r="I225" s="446"/>
      <c r="J225" s="446"/>
      <c r="K225" s="446"/>
      <c r="L225" s="262"/>
      <c r="M225" s="263"/>
      <c r="N225" s="264">
        <f>N223+N224</f>
        <v>1005462.66</v>
      </c>
      <c r="AQ225" s="258"/>
      <c r="AS225" s="258"/>
    </row>
    <row r="226" spans="1:49" ht="11.25" customHeight="1" x14ac:dyDescent="0.2">
      <c r="AW226" s="180"/>
    </row>
    <row r="227" spans="1:49" ht="11.25" customHeight="1" x14ac:dyDescent="0.2">
      <c r="AW227" s="180"/>
    </row>
    <row r="228" spans="1:49" s="15" customFormat="1" ht="15" x14ac:dyDescent="0.25">
      <c r="A228" s="313"/>
      <c r="B228" s="254"/>
      <c r="C228" s="291"/>
      <c r="D228" s="291"/>
      <c r="E228" s="291"/>
      <c r="F228" s="291"/>
      <c r="G228" s="291"/>
      <c r="H228" s="291"/>
      <c r="I228" s="291"/>
      <c r="J228" s="291"/>
      <c r="K228" s="291"/>
      <c r="L228" s="255"/>
      <c r="M228" s="256"/>
      <c r="N228" s="255"/>
      <c r="AQ228" s="258"/>
      <c r="AS228" s="258"/>
    </row>
    <row r="229" spans="1:49" s="15" customFormat="1" ht="15" x14ac:dyDescent="0.25">
      <c r="A229" s="313"/>
      <c r="B229" s="254"/>
      <c r="C229" s="291"/>
      <c r="D229" s="291"/>
      <c r="E229" s="291"/>
      <c r="F229" s="291"/>
      <c r="G229" s="291"/>
      <c r="H229" s="291"/>
      <c r="I229" s="291"/>
      <c r="J229" s="291"/>
      <c r="K229" s="291"/>
      <c r="L229" s="255"/>
      <c r="M229" s="256"/>
      <c r="N229" s="255"/>
      <c r="AQ229" s="258"/>
      <c r="AS229" s="258"/>
    </row>
    <row r="230" spans="1:49" s="318" customFormat="1" ht="15" x14ac:dyDescent="0.25">
      <c r="A230" s="315"/>
      <c r="B230" s="316" t="s">
        <v>527</v>
      </c>
      <c r="C230" s="407"/>
      <c r="D230" s="407"/>
      <c r="E230" s="407"/>
      <c r="F230" s="407"/>
      <c r="G230" s="407"/>
      <c r="H230" s="408"/>
      <c r="I230" s="408"/>
      <c r="J230" s="408"/>
      <c r="K230" s="408"/>
      <c r="L230" s="408"/>
      <c r="M230" s="15"/>
      <c r="N230" s="15"/>
      <c r="O230" s="15"/>
      <c r="P230" s="15"/>
      <c r="Q230" s="15"/>
      <c r="R230" s="15"/>
      <c r="S230" s="15"/>
      <c r="T230" s="15"/>
      <c r="U230" s="15"/>
      <c r="V230" s="317"/>
      <c r="W230" s="317"/>
      <c r="X230" s="317"/>
      <c r="Y230" s="317"/>
      <c r="Z230" s="317"/>
      <c r="AA230" s="317"/>
      <c r="AB230" s="317"/>
      <c r="AC230" s="317"/>
      <c r="AD230" s="317"/>
      <c r="AE230" s="317"/>
      <c r="AF230" s="317"/>
      <c r="AG230" s="317"/>
      <c r="AH230" s="317"/>
      <c r="AI230" s="317"/>
      <c r="AJ230" s="317"/>
      <c r="AK230" s="317"/>
      <c r="AL230" s="317"/>
      <c r="AM230" s="317"/>
      <c r="AN230" s="317"/>
      <c r="AO230" s="317"/>
      <c r="AP230" s="317"/>
      <c r="AQ230" s="317"/>
      <c r="AR230" s="317"/>
      <c r="AS230" s="317"/>
      <c r="AT230" s="317" t="s">
        <v>6</v>
      </c>
      <c r="AU230" s="317" t="s">
        <v>6</v>
      </c>
      <c r="AV230" s="317"/>
      <c r="AW230" s="317"/>
    </row>
    <row r="231" spans="1:49" s="320" customFormat="1" ht="16.5" customHeight="1" x14ac:dyDescent="0.25">
      <c r="A231" s="319"/>
      <c r="B231" s="316"/>
      <c r="C231" s="406" t="s">
        <v>81</v>
      </c>
      <c r="D231" s="406"/>
      <c r="E231" s="406"/>
      <c r="F231" s="406"/>
      <c r="G231" s="406"/>
      <c r="H231" s="406"/>
      <c r="I231" s="406"/>
      <c r="J231" s="406"/>
      <c r="K231" s="406"/>
      <c r="L231" s="406"/>
      <c r="V231" s="321"/>
      <c r="W231" s="321"/>
      <c r="X231" s="321"/>
      <c r="Y231" s="321"/>
      <c r="Z231" s="321"/>
      <c r="AA231" s="321"/>
      <c r="AB231" s="321"/>
      <c r="AC231" s="321"/>
      <c r="AD231" s="321"/>
      <c r="AE231" s="321"/>
      <c r="AF231" s="321"/>
      <c r="AG231" s="321"/>
      <c r="AH231" s="321"/>
      <c r="AI231" s="321"/>
      <c r="AJ231" s="321"/>
      <c r="AK231" s="321"/>
      <c r="AL231" s="321"/>
      <c r="AM231" s="321"/>
      <c r="AN231" s="321"/>
      <c r="AO231" s="321"/>
      <c r="AP231" s="321"/>
      <c r="AQ231" s="321"/>
      <c r="AR231" s="321"/>
      <c r="AS231" s="321"/>
      <c r="AT231" s="321"/>
      <c r="AU231" s="321"/>
      <c r="AV231" s="321"/>
      <c r="AW231" s="321"/>
    </row>
    <row r="232" spans="1:49" s="318" customFormat="1" ht="15" x14ac:dyDescent="0.25">
      <c r="A232" s="315"/>
      <c r="B232" s="316" t="s">
        <v>528</v>
      </c>
      <c r="C232" s="407"/>
      <c r="D232" s="407"/>
      <c r="E232" s="407"/>
      <c r="F232" s="407"/>
      <c r="G232" s="407"/>
      <c r="H232" s="408"/>
      <c r="I232" s="408"/>
      <c r="J232" s="408"/>
      <c r="K232" s="408"/>
      <c r="L232" s="408"/>
      <c r="M232" s="15"/>
      <c r="N232" s="15"/>
      <c r="O232" s="15"/>
      <c r="P232" s="15"/>
      <c r="Q232" s="15"/>
      <c r="R232" s="15"/>
      <c r="S232" s="15"/>
      <c r="T232" s="15"/>
      <c r="U232" s="15"/>
      <c r="V232" s="317"/>
      <c r="W232" s="317"/>
      <c r="X232" s="317"/>
      <c r="Y232" s="317"/>
      <c r="Z232" s="317"/>
      <c r="AA232" s="317"/>
      <c r="AB232" s="317"/>
      <c r="AC232" s="317"/>
      <c r="AD232" s="317"/>
      <c r="AE232" s="317"/>
      <c r="AF232" s="317"/>
      <c r="AG232" s="317"/>
      <c r="AH232" s="317"/>
      <c r="AI232" s="317"/>
      <c r="AJ232" s="317"/>
      <c r="AK232" s="317"/>
      <c r="AL232" s="317"/>
      <c r="AM232" s="317"/>
      <c r="AN232" s="317"/>
      <c r="AO232" s="317"/>
      <c r="AP232" s="317"/>
      <c r="AQ232" s="317"/>
      <c r="AR232" s="317"/>
      <c r="AS232" s="317"/>
      <c r="AT232" s="317"/>
      <c r="AU232" s="317"/>
      <c r="AV232" s="317" t="s">
        <v>6</v>
      </c>
      <c r="AW232" s="317" t="s">
        <v>6</v>
      </c>
    </row>
    <row r="233" spans="1:49" s="320" customFormat="1" ht="16.5" customHeight="1" x14ac:dyDescent="0.25">
      <c r="A233" s="319"/>
      <c r="C233" s="406" t="s">
        <v>81</v>
      </c>
      <c r="D233" s="406"/>
      <c r="E233" s="406"/>
      <c r="F233" s="406"/>
      <c r="G233" s="406"/>
      <c r="H233" s="406"/>
      <c r="I233" s="406"/>
      <c r="J233" s="406"/>
      <c r="K233" s="406"/>
      <c r="L233" s="406"/>
      <c r="V233" s="321"/>
      <c r="W233" s="321"/>
      <c r="X233" s="321"/>
      <c r="Y233" s="321"/>
      <c r="Z233" s="321"/>
      <c r="AA233" s="321"/>
      <c r="AB233" s="321"/>
      <c r="AC233" s="321"/>
      <c r="AD233" s="321"/>
      <c r="AE233" s="321"/>
      <c r="AF233" s="321"/>
      <c r="AG233" s="321"/>
      <c r="AH233" s="321"/>
      <c r="AI233" s="321"/>
      <c r="AJ233" s="321"/>
      <c r="AK233" s="321"/>
      <c r="AL233" s="321"/>
      <c r="AM233" s="321"/>
      <c r="AN233" s="321"/>
      <c r="AO233" s="321"/>
      <c r="AP233" s="321"/>
      <c r="AQ233" s="321"/>
      <c r="AR233" s="321"/>
      <c r="AS233" s="321"/>
      <c r="AT233" s="321"/>
      <c r="AU233" s="321"/>
      <c r="AV233" s="321"/>
      <c r="AW233" s="321"/>
    </row>
    <row r="234" spans="1:49" s="318" customFormat="1" ht="19.5" customHeight="1" x14ac:dyDescent="0.2">
      <c r="A234" s="315"/>
      <c r="C234" s="322"/>
      <c r="D234" s="322"/>
      <c r="E234" s="322"/>
      <c r="F234" s="322"/>
      <c r="G234" s="322"/>
      <c r="H234" s="322"/>
      <c r="I234" s="322"/>
      <c r="J234" s="322"/>
      <c r="K234" s="322"/>
      <c r="L234" s="322"/>
      <c r="V234" s="317"/>
      <c r="W234" s="317"/>
      <c r="X234" s="317"/>
      <c r="Y234" s="317"/>
      <c r="Z234" s="317"/>
      <c r="AA234" s="317"/>
      <c r="AB234" s="317"/>
      <c r="AC234" s="317"/>
      <c r="AD234" s="317"/>
      <c r="AE234" s="317"/>
      <c r="AF234" s="317"/>
      <c r="AG234" s="317"/>
      <c r="AH234" s="317"/>
      <c r="AI234" s="317"/>
      <c r="AJ234" s="317"/>
      <c r="AK234" s="317"/>
      <c r="AL234" s="317"/>
      <c r="AM234" s="317"/>
      <c r="AN234" s="317"/>
      <c r="AO234" s="317"/>
      <c r="AP234" s="317"/>
      <c r="AQ234" s="317"/>
      <c r="AR234" s="317"/>
      <c r="AS234" s="317"/>
      <c r="AT234" s="317"/>
      <c r="AU234" s="317"/>
      <c r="AV234" s="317"/>
      <c r="AW234" s="317"/>
    </row>
    <row r="235" spans="1:49" s="15" customFormat="1" ht="22.5" customHeight="1" x14ac:dyDescent="0.25">
      <c r="A235" s="409" t="s">
        <v>529</v>
      </c>
      <c r="B235" s="409"/>
      <c r="C235" s="409"/>
      <c r="D235" s="409"/>
      <c r="E235" s="409"/>
      <c r="F235" s="409"/>
      <c r="G235" s="409"/>
      <c r="H235" s="409"/>
      <c r="I235" s="409"/>
      <c r="J235" s="409"/>
      <c r="K235" s="409"/>
      <c r="L235" s="409"/>
      <c r="M235" s="409"/>
      <c r="N235" s="409"/>
      <c r="O235" s="323"/>
      <c r="P235" s="323"/>
    </row>
    <row r="236" spans="1:49" s="15" customFormat="1" ht="12.75" customHeight="1" x14ac:dyDescent="0.25">
      <c r="A236" s="409" t="s">
        <v>530</v>
      </c>
      <c r="B236" s="409"/>
      <c r="C236" s="409"/>
      <c r="D236" s="409"/>
      <c r="E236" s="409"/>
      <c r="F236" s="409"/>
      <c r="G236" s="409"/>
      <c r="H236" s="409"/>
      <c r="I236" s="409"/>
      <c r="J236" s="409"/>
      <c r="K236" s="409"/>
      <c r="L236" s="409"/>
      <c r="M236" s="409"/>
      <c r="N236" s="409"/>
      <c r="O236" s="323"/>
      <c r="P236" s="323"/>
    </row>
    <row r="237" spans="1:49" s="15" customFormat="1" ht="12.75" customHeight="1" x14ac:dyDescent="0.25">
      <c r="A237" s="409" t="s">
        <v>531</v>
      </c>
      <c r="B237" s="409"/>
      <c r="C237" s="409"/>
      <c r="D237" s="409"/>
      <c r="E237" s="409"/>
      <c r="F237" s="409"/>
      <c r="G237" s="409"/>
      <c r="H237" s="409"/>
      <c r="I237" s="409"/>
      <c r="J237" s="409"/>
      <c r="K237" s="409"/>
      <c r="L237" s="409"/>
      <c r="M237" s="409"/>
      <c r="N237" s="409"/>
      <c r="O237" s="323"/>
      <c r="P237" s="323"/>
    </row>
    <row r="238" spans="1:49" ht="11.25" customHeight="1" x14ac:dyDescent="0.2">
      <c r="AW238" s="180"/>
    </row>
    <row r="239" spans="1:49" ht="11.25" customHeight="1" x14ac:dyDescent="0.2">
      <c r="AW239" s="180"/>
    </row>
  </sheetData>
  <autoFilter ref="A43:N192" xr:uid="{89D0781D-C9EA-44D8-AFCD-5462C41C2823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227">
    <mergeCell ref="C225:K225"/>
    <mergeCell ref="C230:G230"/>
    <mergeCell ref="H230:L230"/>
    <mergeCell ref="C231:L231"/>
    <mergeCell ref="C215:K215"/>
    <mergeCell ref="C216:K216"/>
    <mergeCell ref="C220:K220"/>
    <mergeCell ref="C222:K222"/>
    <mergeCell ref="C217:K217"/>
    <mergeCell ref="C218:K218"/>
    <mergeCell ref="C219:K219"/>
    <mergeCell ref="C223:K223"/>
    <mergeCell ref="C224:K224"/>
    <mergeCell ref="C209:K209"/>
    <mergeCell ref="C210:K210"/>
    <mergeCell ref="C211:K211"/>
    <mergeCell ref="C212:K212"/>
    <mergeCell ref="C213:K213"/>
    <mergeCell ref="C214:K214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89:N189"/>
    <mergeCell ref="C190:N190"/>
    <mergeCell ref="C191:N191"/>
    <mergeCell ref="C192:E192"/>
    <mergeCell ref="C195:K195"/>
    <mergeCell ref="C196:K196"/>
    <mergeCell ref="C183:E183"/>
    <mergeCell ref="C184:E184"/>
    <mergeCell ref="C185:E185"/>
    <mergeCell ref="C186:E186"/>
    <mergeCell ref="C187:E187"/>
    <mergeCell ref="C188:E188"/>
    <mergeCell ref="C177:E177"/>
    <mergeCell ref="C178:E178"/>
    <mergeCell ref="C179:E179"/>
    <mergeCell ref="C180:E180"/>
    <mergeCell ref="C181:E181"/>
    <mergeCell ref="C182:E182"/>
    <mergeCell ref="C171:N171"/>
    <mergeCell ref="C172:N172"/>
    <mergeCell ref="C173:E173"/>
    <mergeCell ref="C174:E174"/>
    <mergeCell ref="C175:N175"/>
    <mergeCell ref="C176:N176"/>
    <mergeCell ref="C165:E165"/>
    <mergeCell ref="C166:E166"/>
    <mergeCell ref="C167:E167"/>
    <mergeCell ref="C168:E168"/>
    <mergeCell ref="C169:E169"/>
    <mergeCell ref="C170:E170"/>
    <mergeCell ref="C159:N159"/>
    <mergeCell ref="C160:E160"/>
    <mergeCell ref="C161:E161"/>
    <mergeCell ref="C162:E162"/>
    <mergeCell ref="C163:E163"/>
    <mergeCell ref="C164:E164"/>
    <mergeCell ref="C153:E153"/>
    <mergeCell ref="C154:E154"/>
    <mergeCell ref="C155:E155"/>
    <mergeCell ref="A156:N156"/>
    <mergeCell ref="C157:E157"/>
    <mergeCell ref="C158:N158"/>
    <mergeCell ref="C147:E147"/>
    <mergeCell ref="C148:E148"/>
    <mergeCell ref="C149:E149"/>
    <mergeCell ref="C150:E150"/>
    <mergeCell ref="C151:E151"/>
    <mergeCell ref="C152:E152"/>
    <mergeCell ref="C141:E141"/>
    <mergeCell ref="C142:E142"/>
    <mergeCell ref="C143:N143"/>
    <mergeCell ref="C144:N144"/>
    <mergeCell ref="C145:E145"/>
    <mergeCell ref="C146:E146"/>
    <mergeCell ref="C135:E135"/>
    <mergeCell ref="C136:E136"/>
    <mergeCell ref="C137:E137"/>
    <mergeCell ref="C138:E138"/>
    <mergeCell ref="C139:E139"/>
    <mergeCell ref="C140:E140"/>
    <mergeCell ref="C129:E129"/>
    <mergeCell ref="C130:E130"/>
    <mergeCell ref="C131:E131"/>
    <mergeCell ref="C132:E132"/>
    <mergeCell ref="C133:E133"/>
    <mergeCell ref="C134:E134"/>
    <mergeCell ref="C123:E123"/>
    <mergeCell ref="C124:E124"/>
    <mergeCell ref="C125:E125"/>
    <mergeCell ref="C126:E126"/>
    <mergeCell ref="C127:N127"/>
    <mergeCell ref="C128:N128"/>
    <mergeCell ref="C117:E117"/>
    <mergeCell ref="C118:E118"/>
    <mergeCell ref="C119:E119"/>
    <mergeCell ref="C120:E120"/>
    <mergeCell ref="C121:E121"/>
    <mergeCell ref="C122:E122"/>
    <mergeCell ref="C111:N111"/>
    <mergeCell ref="C112:N112"/>
    <mergeCell ref="C113:E113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99:E99"/>
    <mergeCell ref="C100:E100"/>
    <mergeCell ref="C101:E101"/>
    <mergeCell ref="C102:E102"/>
    <mergeCell ref="C103:E103"/>
    <mergeCell ref="C104:E104"/>
    <mergeCell ref="A93:N93"/>
    <mergeCell ref="C94:E94"/>
    <mergeCell ref="C95:N95"/>
    <mergeCell ref="C96:N96"/>
    <mergeCell ref="C97:E97"/>
    <mergeCell ref="C98:E98"/>
    <mergeCell ref="C87:N87"/>
    <mergeCell ref="C88:N88"/>
    <mergeCell ref="C89:E89"/>
    <mergeCell ref="C90:E90"/>
    <mergeCell ref="C91:N91"/>
    <mergeCell ref="C92:E92"/>
    <mergeCell ref="C81:E81"/>
    <mergeCell ref="C82:E82"/>
    <mergeCell ref="C83:E83"/>
    <mergeCell ref="C84:E84"/>
    <mergeCell ref="C85:E85"/>
    <mergeCell ref="C86:E86"/>
    <mergeCell ref="C75:E75"/>
    <mergeCell ref="C76:N76"/>
    <mergeCell ref="C77:N77"/>
    <mergeCell ref="C78:E78"/>
    <mergeCell ref="C79:E79"/>
    <mergeCell ref="C80:E80"/>
    <mergeCell ref="C69:E69"/>
    <mergeCell ref="C70:E70"/>
    <mergeCell ref="C71:E71"/>
    <mergeCell ref="C72:E72"/>
    <mergeCell ref="C73:E73"/>
    <mergeCell ref="C74:E74"/>
    <mergeCell ref="C63:E63"/>
    <mergeCell ref="C64:E64"/>
    <mergeCell ref="C65:N65"/>
    <mergeCell ref="C66:N66"/>
    <mergeCell ref="C67:N67"/>
    <mergeCell ref="C68:E68"/>
    <mergeCell ref="C57:E57"/>
    <mergeCell ref="C58:E58"/>
    <mergeCell ref="C59:E59"/>
    <mergeCell ref="C60:E60"/>
    <mergeCell ref="C61:E61"/>
    <mergeCell ref="C62:E62"/>
    <mergeCell ref="C52:N52"/>
    <mergeCell ref="C53:E53"/>
    <mergeCell ref="C54:E54"/>
    <mergeCell ref="C55:E55"/>
    <mergeCell ref="C56:E56"/>
    <mergeCell ref="N43:N45"/>
    <mergeCell ref="C46:E46"/>
    <mergeCell ref="A47:N47"/>
    <mergeCell ref="A48:N48"/>
    <mergeCell ref="C49:E49"/>
    <mergeCell ref="C50:N50"/>
    <mergeCell ref="C43:E45"/>
    <mergeCell ref="F43:F45"/>
    <mergeCell ref="G43:I44"/>
    <mergeCell ref="J43:L44"/>
    <mergeCell ref="M43:M45"/>
    <mergeCell ref="A26:N26"/>
    <mergeCell ref="A28:N28"/>
    <mergeCell ref="A17:F17"/>
    <mergeCell ref="G17:N17"/>
    <mergeCell ref="A18:F18"/>
    <mergeCell ref="G18:N18"/>
    <mergeCell ref="A19:F19"/>
    <mergeCell ref="G19:N19"/>
    <mergeCell ref="C51:N51"/>
    <mergeCell ref="G14:N14"/>
    <mergeCell ref="A15:F15"/>
    <mergeCell ref="G15:N15"/>
    <mergeCell ref="A16:F16"/>
    <mergeCell ref="G16:N16"/>
    <mergeCell ref="A21:N21"/>
    <mergeCell ref="A22:N22"/>
    <mergeCell ref="A24:N24"/>
    <mergeCell ref="A25:N25"/>
    <mergeCell ref="C232:G232"/>
    <mergeCell ref="H232:L232"/>
    <mergeCell ref="C233:L233"/>
    <mergeCell ref="A235:N235"/>
    <mergeCell ref="A236:N236"/>
    <mergeCell ref="A237:N237"/>
    <mergeCell ref="C221:K221"/>
    <mergeCell ref="C7:D7"/>
    <mergeCell ref="A1:N1"/>
    <mergeCell ref="A3:N3"/>
    <mergeCell ref="H5:I5"/>
    <mergeCell ref="A6:D6"/>
    <mergeCell ref="H6:K6"/>
    <mergeCell ref="J7:K7"/>
    <mergeCell ref="L41:M41"/>
    <mergeCell ref="A43:A45"/>
    <mergeCell ref="B43:B45"/>
    <mergeCell ref="A29:N29"/>
    <mergeCell ref="B31:F31"/>
    <mergeCell ref="B32:F32"/>
    <mergeCell ref="D34:F34"/>
    <mergeCell ref="L39:M39"/>
    <mergeCell ref="L40:M40"/>
    <mergeCell ref="G13:N13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8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2AC74-C126-48CE-96F5-749DB249769D}">
  <sheetPr>
    <pageSetUpPr fitToPage="1"/>
  </sheetPr>
  <dimension ref="A1:AW286"/>
  <sheetViews>
    <sheetView topLeftCell="A3" workbookViewId="0">
      <selection activeCell="B43" sqref="B43:B45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3" width="164.140625" style="180" hidden="1" customWidth="1"/>
    <col min="34" max="34" width="39.5703125" style="180" hidden="1" customWidth="1"/>
    <col min="35" max="35" width="134.85546875" style="180" hidden="1" customWidth="1"/>
    <col min="36" max="39" width="39.5703125" style="180" hidden="1" customWidth="1"/>
    <col min="40" max="41" width="134.85546875" style="180" hidden="1" customWidth="1"/>
    <col min="42" max="45" width="101.140625" style="180" hidden="1" customWidth="1"/>
    <col min="46" max="46" width="58.7109375" style="180" hidden="1" customWidth="1"/>
    <col min="47" max="47" width="55.28515625" style="180" hidden="1" customWidth="1"/>
    <col min="48" max="48" width="58.7109375" style="180" hidden="1" customWidth="1"/>
    <col min="49" max="49" width="55.28515625" style="180" hidden="1" customWidth="1"/>
    <col min="50" max="16384" width="9.140625" style="240"/>
  </cols>
  <sheetData>
    <row r="1" spans="1:49" s="271" customFormat="1" ht="11.25" customHeight="1" x14ac:dyDescent="0.2">
      <c r="A1" s="410" t="s">
        <v>1744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410" t="s">
        <v>1745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411" t="s">
        <v>1734</v>
      </c>
      <c r="I5" s="411"/>
      <c r="L5" s="276"/>
      <c r="M5" s="276"/>
    </row>
    <row r="6" spans="1:49" s="275" customFormat="1" ht="31.15" customHeight="1" x14ac:dyDescent="0.2">
      <c r="A6" s="412" t="s">
        <v>1735</v>
      </c>
      <c r="B6" s="412"/>
      <c r="C6" s="412"/>
      <c r="D6" s="412"/>
      <c r="H6" s="412" t="s">
        <v>1746</v>
      </c>
      <c r="I6" s="412"/>
      <c r="J6" s="412"/>
      <c r="K6" s="412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413" t="s">
        <v>1736</v>
      </c>
      <c r="D7" s="413"/>
      <c r="H7" s="280"/>
      <c r="I7" s="281"/>
      <c r="J7" s="413" t="s">
        <v>1747</v>
      </c>
      <c r="K7" s="413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5" customFormat="1" ht="15" x14ac:dyDescent="0.25">
      <c r="N9" s="16" t="s">
        <v>86</v>
      </c>
    </row>
    <row r="10" spans="1:49" s="15" customFormat="1" ht="11.25" customHeight="1" x14ac:dyDescent="0.25">
      <c r="A10" s="140"/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1" t="s">
        <v>87</v>
      </c>
    </row>
    <row r="11" spans="1:49" s="15" customFormat="1" ht="6.75" customHeight="1" x14ac:dyDescent="0.25">
      <c r="A11" s="140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6"/>
    </row>
    <row r="12" spans="1:49" s="15" customFormat="1" ht="2.25" customHeight="1" x14ac:dyDescent="0.25">
      <c r="A12" s="142"/>
      <c r="B12" s="143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49" s="15" customFormat="1" ht="11.25" customHeight="1" x14ac:dyDescent="0.25">
      <c r="A13" s="142" t="s">
        <v>88</v>
      </c>
      <c r="B13" s="143"/>
      <c r="C13" s="140"/>
      <c r="E13" s="140"/>
      <c r="F13" s="140"/>
      <c r="G13" s="414" t="s">
        <v>532</v>
      </c>
      <c r="H13" s="414"/>
      <c r="I13" s="414"/>
      <c r="J13" s="414"/>
      <c r="K13" s="414"/>
      <c r="L13" s="414"/>
      <c r="M13" s="414"/>
      <c r="N13" s="414"/>
    </row>
    <row r="14" spans="1:49" s="15" customFormat="1" ht="56.25" customHeight="1" x14ac:dyDescent="0.25">
      <c r="A14" s="142" t="s">
        <v>89</v>
      </c>
      <c r="B14" s="143"/>
      <c r="C14" s="140"/>
      <c r="E14" s="144"/>
      <c r="F14" s="144"/>
      <c r="G14" s="415" t="s">
        <v>90</v>
      </c>
      <c r="H14" s="415"/>
      <c r="I14" s="415"/>
      <c r="J14" s="415"/>
      <c r="K14" s="415"/>
      <c r="L14" s="415"/>
      <c r="M14" s="415"/>
      <c r="N14" s="415"/>
      <c r="V14" s="21" t="s">
        <v>90</v>
      </c>
    </row>
    <row r="15" spans="1:49" s="15" customFormat="1" ht="45" customHeight="1" x14ac:dyDescent="0.25">
      <c r="A15" s="416" t="s">
        <v>91</v>
      </c>
      <c r="B15" s="416"/>
      <c r="C15" s="416"/>
      <c r="D15" s="416"/>
      <c r="E15" s="416"/>
      <c r="F15" s="416"/>
      <c r="G15" s="415" t="s">
        <v>92</v>
      </c>
      <c r="H15" s="415"/>
      <c r="I15" s="415"/>
      <c r="J15" s="415"/>
      <c r="K15" s="415"/>
      <c r="L15" s="415"/>
      <c r="M15" s="415"/>
      <c r="N15" s="415"/>
      <c r="P15" s="145" t="s">
        <v>91</v>
      </c>
      <c r="Q15" s="145" t="s">
        <v>92</v>
      </c>
      <c r="R15" s="146"/>
      <c r="S15" s="146"/>
      <c r="T15" s="146"/>
      <c r="U15" s="146"/>
      <c r="W15" s="21" t="s">
        <v>92</v>
      </c>
    </row>
    <row r="16" spans="1:49" s="15" customFormat="1" ht="67.5" customHeight="1" x14ac:dyDescent="0.25">
      <c r="A16" s="417" t="s">
        <v>93</v>
      </c>
      <c r="B16" s="417"/>
      <c r="C16" s="417"/>
      <c r="D16" s="417"/>
      <c r="E16" s="417"/>
      <c r="F16" s="417"/>
      <c r="G16" s="415"/>
      <c r="H16" s="415"/>
      <c r="I16" s="415"/>
      <c r="J16" s="415"/>
      <c r="K16" s="415"/>
      <c r="L16" s="415"/>
      <c r="M16" s="415"/>
      <c r="N16" s="415"/>
      <c r="P16" s="145" t="s">
        <v>94</v>
      </c>
      <c r="Q16" s="145"/>
      <c r="R16" s="146"/>
      <c r="S16" s="146"/>
      <c r="T16" s="146"/>
      <c r="U16" s="146"/>
      <c r="X16" s="21" t="s">
        <v>6</v>
      </c>
    </row>
    <row r="17" spans="1:30" s="15" customFormat="1" ht="33.75" customHeight="1" x14ac:dyDescent="0.25">
      <c r="A17" s="416" t="s">
        <v>95</v>
      </c>
      <c r="B17" s="416"/>
      <c r="C17" s="416"/>
      <c r="D17" s="416"/>
      <c r="E17" s="416"/>
      <c r="F17" s="416"/>
      <c r="G17" s="415"/>
      <c r="H17" s="415"/>
      <c r="I17" s="415"/>
      <c r="J17" s="415"/>
      <c r="K17" s="415"/>
      <c r="L17" s="415"/>
      <c r="M17" s="415"/>
      <c r="N17" s="415"/>
      <c r="P17" s="145" t="s">
        <v>95</v>
      </c>
      <c r="Q17" s="145"/>
      <c r="R17" s="146"/>
      <c r="S17" s="146"/>
      <c r="T17" s="146"/>
      <c r="U17" s="146"/>
      <c r="Y17" s="21" t="s">
        <v>6</v>
      </c>
    </row>
    <row r="18" spans="1:30" s="15" customFormat="1" ht="11.25" customHeight="1" x14ac:dyDescent="0.25">
      <c r="A18" s="422" t="s">
        <v>96</v>
      </c>
      <c r="B18" s="422"/>
      <c r="C18" s="422"/>
      <c r="D18" s="422"/>
      <c r="E18" s="422"/>
      <c r="F18" s="422"/>
      <c r="G18" s="415" t="s">
        <v>97</v>
      </c>
      <c r="H18" s="415"/>
      <c r="I18" s="415"/>
      <c r="J18" s="415"/>
      <c r="K18" s="415"/>
      <c r="L18" s="415"/>
      <c r="M18" s="415"/>
      <c r="N18" s="415"/>
      <c r="Z18" s="21" t="s">
        <v>97</v>
      </c>
    </row>
    <row r="19" spans="1:30" s="15" customFormat="1" ht="15" x14ac:dyDescent="0.25">
      <c r="A19" s="422" t="s">
        <v>98</v>
      </c>
      <c r="B19" s="422"/>
      <c r="C19" s="422"/>
      <c r="D19" s="422"/>
      <c r="E19" s="422"/>
      <c r="F19" s="422"/>
      <c r="G19" s="415"/>
      <c r="H19" s="415"/>
      <c r="I19" s="415"/>
      <c r="J19" s="415"/>
      <c r="K19" s="415"/>
      <c r="L19" s="415"/>
      <c r="M19" s="415"/>
      <c r="N19" s="415"/>
      <c r="AA19" s="21" t="s">
        <v>6</v>
      </c>
    </row>
    <row r="20" spans="1:30" s="15" customFormat="1" ht="3.75" customHeight="1" x14ac:dyDescent="0.25">
      <c r="A20" s="147"/>
      <c r="B20" s="140"/>
      <c r="C20" s="140"/>
      <c r="D20" s="140"/>
      <c r="E20" s="140"/>
      <c r="F20" s="143"/>
      <c r="G20" s="143"/>
      <c r="H20" s="143"/>
      <c r="I20" s="143"/>
      <c r="J20" s="143"/>
      <c r="K20" s="143"/>
      <c r="L20" s="143"/>
      <c r="M20" s="143"/>
      <c r="N20" s="143"/>
    </row>
    <row r="21" spans="1:30" s="15" customFormat="1" ht="15" x14ac:dyDescent="0.25">
      <c r="A21" s="418" t="s">
        <v>83</v>
      </c>
      <c r="B21" s="418"/>
      <c r="C21" s="418"/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AB21" s="21" t="s">
        <v>6</v>
      </c>
    </row>
    <row r="22" spans="1:30" s="15" customFormat="1" ht="15" x14ac:dyDescent="0.25">
      <c r="A22" s="419" t="s">
        <v>7</v>
      </c>
      <c r="B22" s="419"/>
      <c r="C22" s="419"/>
      <c r="D22" s="419"/>
      <c r="E22" s="419"/>
      <c r="F22" s="419"/>
      <c r="G22" s="419"/>
      <c r="H22" s="419"/>
      <c r="I22" s="419"/>
      <c r="J22" s="419"/>
      <c r="K22" s="419"/>
      <c r="L22" s="419"/>
      <c r="M22" s="419"/>
      <c r="N22" s="419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418" t="s">
        <v>83</v>
      </c>
      <c r="B24" s="418"/>
      <c r="C24" s="418"/>
      <c r="D24" s="418"/>
      <c r="E24" s="418"/>
      <c r="F24" s="418"/>
      <c r="G24" s="418"/>
      <c r="H24" s="418"/>
      <c r="I24" s="418"/>
      <c r="J24" s="418"/>
      <c r="K24" s="418"/>
      <c r="L24" s="418"/>
      <c r="M24" s="418"/>
      <c r="N24" s="418"/>
      <c r="AC24" s="21" t="s">
        <v>6</v>
      </c>
    </row>
    <row r="25" spans="1:30" s="15" customFormat="1" ht="15" x14ac:dyDescent="0.25">
      <c r="A25" s="419" t="s">
        <v>99</v>
      </c>
      <c r="B25" s="419"/>
      <c r="C25" s="419"/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</row>
    <row r="26" spans="1:30" s="15" customFormat="1" ht="21" customHeight="1" x14ac:dyDescent="0.25">
      <c r="A26" s="420" t="s">
        <v>535</v>
      </c>
      <c r="B26" s="420"/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</row>
    <row r="27" spans="1:30" s="15" customFormat="1" ht="3.75" customHeight="1" x14ac:dyDescent="0.25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</row>
    <row r="28" spans="1:30" s="15" customFormat="1" ht="15" x14ac:dyDescent="0.25">
      <c r="A28" s="421" t="s">
        <v>41</v>
      </c>
      <c r="B28" s="421"/>
      <c r="C28" s="421"/>
      <c r="D28" s="421"/>
      <c r="E28" s="421"/>
      <c r="F28" s="421"/>
      <c r="G28" s="421"/>
      <c r="H28" s="421"/>
      <c r="I28" s="421"/>
      <c r="J28" s="421"/>
      <c r="K28" s="421"/>
      <c r="L28" s="421"/>
      <c r="M28" s="421"/>
      <c r="N28" s="421"/>
      <c r="AD28" s="21" t="s">
        <v>41</v>
      </c>
    </row>
    <row r="29" spans="1:30" s="15" customFormat="1" ht="12" customHeight="1" x14ac:dyDescent="0.25">
      <c r="A29" s="419" t="s">
        <v>101</v>
      </c>
      <c r="B29" s="419"/>
      <c r="C29" s="419"/>
      <c r="D29" s="419"/>
      <c r="E29" s="419"/>
      <c r="F29" s="419"/>
      <c r="G29" s="419"/>
      <c r="H29" s="419"/>
      <c r="I29" s="419"/>
      <c r="J29" s="419"/>
      <c r="K29" s="419"/>
      <c r="L29" s="419"/>
      <c r="M29" s="419"/>
      <c r="N29" s="419"/>
    </row>
    <row r="30" spans="1:30" s="15" customFormat="1" ht="12" customHeight="1" x14ac:dyDescent="0.25">
      <c r="A30" s="140" t="s">
        <v>102</v>
      </c>
      <c r="B30" s="149" t="s">
        <v>103</v>
      </c>
      <c r="C30" s="150" t="s">
        <v>104</v>
      </c>
      <c r="D30" s="150"/>
      <c r="E30" s="150"/>
      <c r="F30" s="144"/>
      <c r="G30" s="144"/>
      <c r="H30" s="144"/>
      <c r="I30" s="144"/>
      <c r="J30" s="144"/>
      <c r="K30" s="144"/>
      <c r="L30" s="144"/>
      <c r="M30" s="144"/>
      <c r="N30" s="144"/>
    </row>
    <row r="31" spans="1:30" s="15" customFormat="1" ht="12" customHeight="1" x14ac:dyDescent="0.25">
      <c r="A31" s="140" t="s">
        <v>105</v>
      </c>
      <c r="B31" s="414" t="s">
        <v>613</v>
      </c>
      <c r="C31" s="414"/>
      <c r="D31" s="414"/>
      <c r="E31" s="414"/>
      <c r="F31" s="414"/>
      <c r="G31" s="144"/>
      <c r="H31" s="144"/>
      <c r="I31" s="144"/>
      <c r="J31" s="144"/>
      <c r="K31" s="144"/>
      <c r="L31" s="144"/>
      <c r="M31" s="144"/>
      <c r="N31" s="144"/>
    </row>
    <row r="32" spans="1:30" s="15" customFormat="1" ht="15" x14ac:dyDescent="0.25">
      <c r="A32" s="140"/>
      <c r="B32" s="426" t="s">
        <v>106</v>
      </c>
      <c r="C32" s="426"/>
      <c r="D32" s="426"/>
      <c r="E32" s="426"/>
      <c r="F32" s="426"/>
      <c r="G32" s="151"/>
      <c r="H32" s="151"/>
      <c r="I32" s="151"/>
      <c r="J32" s="151"/>
      <c r="K32" s="151"/>
      <c r="L32" s="151"/>
      <c r="M32" s="152"/>
      <c r="N32" s="151"/>
    </row>
    <row r="33" spans="1:33" s="15" customFormat="1" ht="5.25" customHeight="1" x14ac:dyDescent="0.25">
      <c r="A33" s="140"/>
      <c r="B33" s="140"/>
      <c r="C33" s="140"/>
      <c r="D33" s="153"/>
      <c r="E33" s="153"/>
      <c r="F33" s="153"/>
      <c r="G33" s="153"/>
      <c r="H33" s="153"/>
      <c r="I33" s="153"/>
      <c r="J33" s="153"/>
      <c r="K33" s="153"/>
      <c r="L33" s="153"/>
      <c r="M33" s="151"/>
      <c r="N33" s="151"/>
    </row>
    <row r="34" spans="1:33" s="15" customFormat="1" ht="15" x14ac:dyDescent="0.25">
      <c r="A34" s="154" t="s">
        <v>107</v>
      </c>
      <c r="B34" s="140"/>
      <c r="C34" s="140"/>
      <c r="D34" s="427" t="s">
        <v>534</v>
      </c>
      <c r="E34" s="427"/>
      <c r="F34" s="427"/>
      <c r="G34" s="155"/>
      <c r="H34" s="155"/>
      <c r="I34" s="155"/>
      <c r="J34" s="155"/>
      <c r="K34" s="155"/>
      <c r="L34" s="155"/>
      <c r="M34" s="155"/>
      <c r="N34" s="155"/>
      <c r="AE34" s="21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361.61</v>
      </c>
      <c r="D36" s="157" t="s">
        <v>536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361.61</v>
      </c>
      <c r="D38" s="157" t="s">
        <v>536</v>
      </c>
      <c r="E38" s="158" t="s">
        <v>110</v>
      </c>
      <c r="G38" s="17" t="s">
        <v>113</v>
      </c>
      <c r="I38" s="17"/>
      <c r="J38" s="17"/>
      <c r="K38" s="17"/>
      <c r="L38" s="156">
        <v>48.17</v>
      </c>
      <c r="M38" s="162" t="s">
        <v>537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0</v>
      </c>
      <c r="D39" s="163" t="s">
        <v>115</v>
      </c>
      <c r="E39" s="158" t="s">
        <v>110</v>
      </c>
      <c r="G39" s="17" t="s">
        <v>116</v>
      </c>
      <c r="I39" s="17"/>
      <c r="J39" s="17"/>
      <c r="K39" s="17"/>
      <c r="L39" s="428">
        <v>124.75</v>
      </c>
      <c r="M39" s="42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428">
        <v>20.45</v>
      </c>
      <c r="M40" s="42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423" t="s">
        <v>119</v>
      </c>
      <c r="M41" s="423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424" t="s">
        <v>8</v>
      </c>
      <c r="B43" s="425" t="s">
        <v>9</v>
      </c>
      <c r="C43" s="425" t="s">
        <v>120</v>
      </c>
      <c r="D43" s="425"/>
      <c r="E43" s="425"/>
      <c r="F43" s="425" t="s">
        <v>121</v>
      </c>
      <c r="G43" s="425" t="s">
        <v>122</v>
      </c>
      <c r="H43" s="425"/>
      <c r="I43" s="425"/>
      <c r="J43" s="425" t="s">
        <v>123</v>
      </c>
      <c r="K43" s="425"/>
      <c r="L43" s="425"/>
      <c r="M43" s="425" t="s">
        <v>124</v>
      </c>
      <c r="N43" s="425" t="s">
        <v>125</v>
      </c>
    </row>
    <row r="44" spans="1:33" s="15" customFormat="1" ht="28.5" customHeight="1" x14ac:dyDescent="0.25">
      <c r="A44" s="424"/>
      <c r="B44" s="425"/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</row>
    <row r="45" spans="1:33" s="15" customFormat="1" ht="22.5" x14ac:dyDescent="0.25">
      <c r="A45" s="424"/>
      <c r="B45" s="425"/>
      <c r="C45" s="425"/>
      <c r="D45" s="425"/>
      <c r="E45" s="425"/>
      <c r="F45" s="425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425"/>
      <c r="N45" s="425"/>
    </row>
    <row r="46" spans="1:33" s="15" customFormat="1" ht="15" x14ac:dyDescent="0.25">
      <c r="A46" s="166">
        <v>1</v>
      </c>
      <c r="B46" s="167">
        <v>2</v>
      </c>
      <c r="C46" s="431">
        <v>3</v>
      </c>
      <c r="D46" s="431"/>
      <c r="E46" s="431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432" t="s">
        <v>538</v>
      </c>
      <c r="B47" s="433"/>
      <c r="C47" s="433"/>
      <c r="D47" s="433"/>
      <c r="E47" s="433"/>
      <c r="F47" s="433"/>
      <c r="G47" s="433"/>
      <c r="H47" s="433"/>
      <c r="I47" s="433"/>
      <c r="J47" s="433"/>
      <c r="K47" s="433"/>
      <c r="L47" s="433"/>
      <c r="M47" s="433"/>
      <c r="N47" s="434"/>
      <c r="AF47" s="168" t="s">
        <v>538</v>
      </c>
    </row>
    <row r="48" spans="1:33" s="15" customFormat="1" ht="15" x14ac:dyDescent="0.25">
      <c r="A48" s="435" t="s">
        <v>495</v>
      </c>
      <c r="B48" s="436"/>
      <c r="C48" s="436"/>
      <c r="D48" s="436"/>
      <c r="E48" s="436"/>
      <c r="F48" s="436"/>
      <c r="G48" s="436"/>
      <c r="H48" s="436"/>
      <c r="I48" s="436"/>
      <c r="J48" s="436"/>
      <c r="K48" s="436"/>
      <c r="L48" s="436"/>
      <c r="M48" s="436"/>
      <c r="N48" s="437"/>
      <c r="AF48" s="168"/>
      <c r="AG48" s="169" t="s">
        <v>495</v>
      </c>
    </row>
    <row r="49" spans="1:39" s="15" customFormat="1" ht="34.5" x14ac:dyDescent="0.25">
      <c r="A49" s="170" t="s">
        <v>130</v>
      </c>
      <c r="B49" s="171" t="s">
        <v>539</v>
      </c>
      <c r="C49" s="438" t="s">
        <v>540</v>
      </c>
      <c r="D49" s="438"/>
      <c r="E49" s="438"/>
      <c r="F49" s="172" t="s">
        <v>133</v>
      </c>
      <c r="G49" s="173">
        <v>4.1700000000000001E-3</v>
      </c>
      <c r="H49" s="174">
        <v>1</v>
      </c>
      <c r="I49" s="175">
        <v>4.1700000000000001E-3</v>
      </c>
      <c r="J49" s="176"/>
      <c r="K49" s="173"/>
      <c r="L49" s="176"/>
      <c r="M49" s="173"/>
      <c r="N49" s="177"/>
      <c r="AF49" s="168"/>
      <c r="AG49" s="169"/>
      <c r="AH49" s="169" t="s">
        <v>540</v>
      </c>
    </row>
    <row r="50" spans="1:39" s="15" customFormat="1" ht="68.25" x14ac:dyDescent="0.25">
      <c r="A50" s="178"/>
      <c r="B50" s="179" t="s">
        <v>138</v>
      </c>
      <c r="C50" s="439" t="s">
        <v>139</v>
      </c>
      <c r="D50" s="439"/>
      <c r="E50" s="439"/>
      <c r="F50" s="439"/>
      <c r="G50" s="439"/>
      <c r="H50" s="439"/>
      <c r="I50" s="439"/>
      <c r="J50" s="439"/>
      <c r="K50" s="439"/>
      <c r="L50" s="439"/>
      <c r="M50" s="439"/>
      <c r="N50" s="440"/>
      <c r="AF50" s="168"/>
      <c r="AG50" s="169"/>
      <c r="AH50" s="169"/>
      <c r="AI50" s="180" t="s">
        <v>139</v>
      </c>
    </row>
    <row r="51" spans="1:39" s="15" customFormat="1" ht="15" x14ac:dyDescent="0.25">
      <c r="A51" s="181"/>
      <c r="B51" s="179" t="s">
        <v>130</v>
      </c>
      <c r="C51" s="429" t="s">
        <v>140</v>
      </c>
      <c r="D51" s="429"/>
      <c r="E51" s="429"/>
      <c r="F51" s="182"/>
      <c r="G51" s="183"/>
      <c r="H51" s="183"/>
      <c r="I51" s="183"/>
      <c r="J51" s="184">
        <v>69.260000000000005</v>
      </c>
      <c r="K51" s="185">
        <v>1.1499999999999999</v>
      </c>
      <c r="L51" s="184">
        <v>0.33</v>
      </c>
      <c r="M51" s="185">
        <v>44.77</v>
      </c>
      <c r="N51" s="186">
        <v>14.77</v>
      </c>
      <c r="AF51" s="168"/>
      <c r="AG51" s="169"/>
      <c r="AH51" s="169"/>
      <c r="AJ51" s="180" t="s">
        <v>140</v>
      </c>
    </row>
    <row r="52" spans="1:39" s="15" customFormat="1" ht="15" x14ac:dyDescent="0.25">
      <c r="A52" s="181"/>
      <c r="B52" s="179" t="s">
        <v>141</v>
      </c>
      <c r="C52" s="429" t="s">
        <v>142</v>
      </c>
      <c r="D52" s="429"/>
      <c r="E52" s="429"/>
      <c r="F52" s="182"/>
      <c r="G52" s="183"/>
      <c r="H52" s="183"/>
      <c r="I52" s="183"/>
      <c r="J52" s="187">
        <v>2224.71</v>
      </c>
      <c r="K52" s="185">
        <v>1.1499999999999999</v>
      </c>
      <c r="L52" s="184">
        <v>10.67</v>
      </c>
      <c r="M52" s="185">
        <v>13.24</v>
      </c>
      <c r="N52" s="186">
        <v>141.27000000000001</v>
      </c>
      <c r="AF52" s="168"/>
      <c r="AG52" s="169"/>
      <c r="AH52" s="169"/>
      <c r="AJ52" s="180" t="s">
        <v>142</v>
      </c>
    </row>
    <row r="53" spans="1:39" s="15" customFormat="1" ht="15" x14ac:dyDescent="0.25">
      <c r="A53" s="181"/>
      <c r="B53" s="179" t="s">
        <v>143</v>
      </c>
      <c r="C53" s="429" t="s">
        <v>144</v>
      </c>
      <c r="D53" s="429"/>
      <c r="E53" s="429"/>
      <c r="F53" s="182"/>
      <c r="G53" s="183"/>
      <c r="H53" s="183"/>
      <c r="I53" s="183"/>
      <c r="J53" s="184">
        <v>260.55</v>
      </c>
      <c r="K53" s="185">
        <v>1.1499999999999999</v>
      </c>
      <c r="L53" s="184">
        <v>1.25</v>
      </c>
      <c r="M53" s="185">
        <v>44.77</v>
      </c>
      <c r="N53" s="186">
        <v>55.96</v>
      </c>
      <c r="AF53" s="168"/>
      <c r="AG53" s="169"/>
      <c r="AH53" s="169"/>
      <c r="AJ53" s="180" t="s">
        <v>144</v>
      </c>
    </row>
    <row r="54" spans="1:39" s="15" customFormat="1" ht="15" x14ac:dyDescent="0.25">
      <c r="A54" s="188"/>
      <c r="B54" s="179"/>
      <c r="C54" s="429" t="s">
        <v>147</v>
      </c>
      <c r="D54" s="429"/>
      <c r="E54" s="429"/>
      <c r="F54" s="182" t="s">
        <v>148</v>
      </c>
      <c r="G54" s="185">
        <v>8.8800000000000008</v>
      </c>
      <c r="H54" s="185">
        <v>1.1499999999999999</v>
      </c>
      <c r="I54" s="189">
        <v>4.2583999999999997E-2</v>
      </c>
      <c r="J54" s="190"/>
      <c r="K54" s="183"/>
      <c r="L54" s="190"/>
      <c r="M54" s="183"/>
      <c r="N54" s="191"/>
      <c r="AF54" s="168"/>
      <c r="AG54" s="169"/>
      <c r="AH54" s="169"/>
      <c r="AK54" s="180" t="s">
        <v>147</v>
      </c>
    </row>
    <row r="55" spans="1:39" s="15" customFormat="1" ht="15" x14ac:dyDescent="0.25">
      <c r="A55" s="188"/>
      <c r="B55" s="179"/>
      <c r="C55" s="429" t="s">
        <v>149</v>
      </c>
      <c r="D55" s="429"/>
      <c r="E55" s="429"/>
      <c r="F55" s="182" t="s">
        <v>148</v>
      </c>
      <c r="G55" s="192">
        <v>19.3</v>
      </c>
      <c r="H55" s="185">
        <v>1.1499999999999999</v>
      </c>
      <c r="I55" s="193">
        <v>9.2553200000000002E-2</v>
      </c>
      <c r="J55" s="190"/>
      <c r="K55" s="183"/>
      <c r="L55" s="190"/>
      <c r="M55" s="183"/>
      <c r="N55" s="191"/>
      <c r="AF55" s="168"/>
      <c r="AG55" s="169"/>
      <c r="AH55" s="169"/>
      <c r="AK55" s="180" t="s">
        <v>149</v>
      </c>
    </row>
    <row r="56" spans="1:39" s="15" customFormat="1" ht="15" x14ac:dyDescent="0.25">
      <c r="A56" s="181"/>
      <c r="B56" s="179"/>
      <c r="C56" s="430" t="s">
        <v>150</v>
      </c>
      <c r="D56" s="430"/>
      <c r="E56" s="430"/>
      <c r="F56" s="194"/>
      <c r="G56" s="195"/>
      <c r="H56" s="195"/>
      <c r="I56" s="195"/>
      <c r="J56" s="196">
        <v>2293.9699999999998</v>
      </c>
      <c r="K56" s="195"/>
      <c r="L56" s="197">
        <v>11</v>
      </c>
      <c r="M56" s="195"/>
      <c r="N56" s="198">
        <v>156.04</v>
      </c>
      <c r="AF56" s="168"/>
      <c r="AG56" s="169"/>
      <c r="AH56" s="169"/>
      <c r="AL56" s="180" t="s">
        <v>150</v>
      </c>
    </row>
    <row r="57" spans="1:39" s="15" customFormat="1" ht="15" x14ac:dyDescent="0.25">
      <c r="A57" s="188"/>
      <c r="B57" s="179"/>
      <c r="C57" s="429" t="s">
        <v>151</v>
      </c>
      <c r="D57" s="429"/>
      <c r="E57" s="429"/>
      <c r="F57" s="182"/>
      <c r="G57" s="183"/>
      <c r="H57" s="183"/>
      <c r="I57" s="183"/>
      <c r="J57" s="190"/>
      <c r="K57" s="183"/>
      <c r="L57" s="184">
        <v>1.58</v>
      </c>
      <c r="M57" s="183"/>
      <c r="N57" s="186">
        <v>70.73</v>
      </c>
      <c r="AF57" s="168"/>
      <c r="AG57" s="169"/>
      <c r="AH57" s="169"/>
      <c r="AK57" s="180" t="s">
        <v>151</v>
      </c>
    </row>
    <row r="58" spans="1:39" s="15" customFormat="1" ht="23.25" x14ac:dyDescent="0.25">
      <c r="A58" s="188"/>
      <c r="B58" s="179" t="s">
        <v>152</v>
      </c>
      <c r="C58" s="429" t="s">
        <v>153</v>
      </c>
      <c r="D58" s="429"/>
      <c r="E58" s="429"/>
      <c r="F58" s="182" t="s">
        <v>154</v>
      </c>
      <c r="G58" s="199">
        <v>92</v>
      </c>
      <c r="H58" s="183"/>
      <c r="I58" s="199">
        <v>92</v>
      </c>
      <c r="J58" s="190"/>
      <c r="K58" s="183"/>
      <c r="L58" s="184">
        <v>1.45</v>
      </c>
      <c r="M58" s="183"/>
      <c r="N58" s="186">
        <v>65.069999999999993</v>
      </c>
      <c r="AF58" s="168"/>
      <c r="AG58" s="169"/>
      <c r="AH58" s="169"/>
      <c r="AK58" s="180" t="s">
        <v>153</v>
      </c>
    </row>
    <row r="59" spans="1:39" s="15" customFormat="1" ht="45" x14ac:dyDescent="0.25">
      <c r="A59" s="188"/>
      <c r="B59" s="179" t="s">
        <v>155</v>
      </c>
      <c r="C59" s="429" t="s">
        <v>156</v>
      </c>
      <c r="D59" s="429"/>
      <c r="E59" s="429"/>
      <c r="F59" s="182" t="s">
        <v>154</v>
      </c>
      <c r="G59" s="199">
        <v>46</v>
      </c>
      <c r="H59" s="185">
        <v>0.85</v>
      </c>
      <c r="I59" s="192">
        <v>39.1</v>
      </c>
      <c r="J59" s="190"/>
      <c r="K59" s="183"/>
      <c r="L59" s="184">
        <v>0.62</v>
      </c>
      <c r="M59" s="183"/>
      <c r="N59" s="186">
        <v>27.66</v>
      </c>
      <c r="AF59" s="168"/>
      <c r="AG59" s="169"/>
      <c r="AH59" s="169"/>
      <c r="AK59" s="180" t="s">
        <v>156</v>
      </c>
    </row>
    <row r="60" spans="1:39" s="15" customFormat="1" ht="15" x14ac:dyDescent="0.25">
      <c r="A60" s="200"/>
      <c r="B60" s="201"/>
      <c r="C60" s="438" t="s">
        <v>157</v>
      </c>
      <c r="D60" s="438"/>
      <c r="E60" s="438"/>
      <c r="F60" s="172"/>
      <c r="G60" s="173"/>
      <c r="H60" s="173"/>
      <c r="I60" s="173"/>
      <c r="J60" s="176"/>
      <c r="K60" s="173"/>
      <c r="L60" s="202">
        <v>13.07</v>
      </c>
      <c r="M60" s="195"/>
      <c r="N60" s="203">
        <v>248.77</v>
      </c>
      <c r="AF60" s="168"/>
      <c r="AG60" s="169"/>
      <c r="AH60" s="169"/>
      <c r="AM60" s="169" t="s">
        <v>157</v>
      </c>
    </row>
    <row r="61" spans="1:39" s="15" customFormat="1" ht="34.5" x14ac:dyDescent="0.25">
      <c r="A61" s="170" t="s">
        <v>141</v>
      </c>
      <c r="B61" s="171" t="s">
        <v>497</v>
      </c>
      <c r="C61" s="438" t="s">
        <v>498</v>
      </c>
      <c r="D61" s="438"/>
      <c r="E61" s="438"/>
      <c r="F61" s="172" t="s">
        <v>133</v>
      </c>
      <c r="G61" s="173">
        <v>3.3000000000000002E-2</v>
      </c>
      <c r="H61" s="174">
        <v>1</v>
      </c>
      <c r="I61" s="204">
        <v>3.3000000000000002E-2</v>
      </c>
      <c r="J61" s="176"/>
      <c r="K61" s="173"/>
      <c r="L61" s="176"/>
      <c r="M61" s="173"/>
      <c r="N61" s="177"/>
      <c r="AF61" s="168"/>
      <c r="AG61" s="169"/>
      <c r="AH61" s="169" t="s">
        <v>498</v>
      </c>
      <c r="AM61" s="169"/>
    </row>
    <row r="62" spans="1:39" s="15" customFormat="1" ht="15" x14ac:dyDescent="0.25">
      <c r="A62" s="178"/>
      <c r="B62" s="179" t="s">
        <v>541</v>
      </c>
      <c r="C62" s="439" t="s">
        <v>542</v>
      </c>
      <c r="D62" s="439"/>
      <c r="E62" s="439"/>
      <c r="F62" s="439"/>
      <c r="G62" s="439"/>
      <c r="H62" s="439"/>
      <c r="I62" s="439"/>
      <c r="J62" s="439"/>
      <c r="K62" s="439"/>
      <c r="L62" s="439"/>
      <c r="M62" s="439"/>
      <c r="N62" s="440"/>
      <c r="AF62" s="168"/>
      <c r="AG62" s="169"/>
      <c r="AH62" s="169"/>
      <c r="AI62" s="180" t="s">
        <v>542</v>
      </c>
      <c r="AM62" s="169"/>
    </row>
    <row r="63" spans="1:39" s="15" customFormat="1" ht="68.25" x14ac:dyDescent="0.25">
      <c r="A63" s="178"/>
      <c r="B63" s="179" t="s">
        <v>138</v>
      </c>
      <c r="C63" s="439" t="s">
        <v>139</v>
      </c>
      <c r="D63" s="439"/>
      <c r="E63" s="439"/>
      <c r="F63" s="439"/>
      <c r="G63" s="439"/>
      <c r="H63" s="439"/>
      <c r="I63" s="439"/>
      <c r="J63" s="439"/>
      <c r="K63" s="439"/>
      <c r="L63" s="439"/>
      <c r="M63" s="439"/>
      <c r="N63" s="440"/>
      <c r="AF63" s="168"/>
      <c r="AG63" s="169"/>
      <c r="AH63" s="169"/>
      <c r="AI63" s="180" t="s">
        <v>139</v>
      </c>
      <c r="AM63" s="169"/>
    </row>
    <row r="64" spans="1:39" s="15" customFormat="1" ht="15" x14ac:dyDescent="0.25">
      <c r="A64" s="181"/>
      <c r="B64" s="179" t="s">
        <v>130</v>
      </c>
      <c r="C64" s="429" t="s">
        <v>140</v>
      </c>
      <c r="D64" s="429"/>
      <c r="E64" s="429"/>
      <c r="F64" s="182"/>
      <c r="G64" s="183"/>
      <c r="H64" s="183"/>
      <c r="I64" s="183"/>
      <c r="J64" s="184">
        <v>76.75</v>
      </c>
      <c r="K64" s="205">
        <v>1.4375</v>
      </c>
      <c r="L64" s="184">
        <v>3.64</v>
      </c>
      <c r="M64" s="185">
        <v>44.77</v>
      </c>
      <c r="N64" s="186">
        <v>162.96</v>
      </c>
      <c r="AF64" s="168"/>
      <c r="AG64" s="169"/>
      <c r="AH64" s="169"/>
      <c r="AJ64" s="180" t="s">
        <v>140</v>
      </c>
      <c r="AM64" s="169"/>
    </row>
    <row r="65" spans="1:39" s="15" customFormat="1" ht="15" x14ac:dyDescent="0.25">
      <c r="A65" s="181"/>
      <c r="B65" s="179" t="s">
        <v>141</v>
      </c>
      <c r="C65" s="429" t="s">
        <v>142</v>
      </c>
      <c r="D65" s="429"/>
      <c r="E65" s="429"/>
      <c r="F65" s="182"/>
      <c r="G65" s="183"/>
      <c r="H65" s="183"/>
      <c r="I65" s="183"/>
      <c r="J65" s="187">
        <v>3030.55</v>
      </c>
      <c r="K65" s="205">
        <v>1.4375</v>
      </c>
      <c r="L65" s="184">
        <v>143.76</v>
      </c>
      <c r="M65" s="185">
        <v>13.24</v>
      </c>
      <c r="N65" s="206">
        <v>1903.38</v>
      </c>
      <c r="AF65" s="168"/>
      <c r="AG65" s="169"/>
      <c r="AH65" s="169"/>
      <c r="AJ65" s="180" t="s">
        <v>142</v>
      </c>
      <c r="AM65" s="169"/>
    </row>
    <row r="66" spans="1:39" s="15" customFormat="1" ht="15" x14ac:dyDescent="0.25">
      <c r="A66" s="181"/>
      <c r="B66" s="179" t="s">
        <v>143</v>
      </c>
      <c r="C66" s="429" t="s">
        <v>144</v>
      </c>
      <c r="D66" s="429"/>
      <c r="E66" s="429"/>
      <c r="F66" s="182"/>
      <c r="G66" s="183"/>
      <c r="H66" s="183"/>
      <c r="I66" s="183"/>
      <c r="J66" s="184">
        <v>385.16</v>
      </c>
      <c r="K66" s="205">
        <v>1.4375</v>
      </c>
      <c r="L66" s="184">
        <v>18.27</v>
      </c>
      <c r="M66" s="185">
        <v>44.77</v>
      </c>
      <c r="N66" s="186">
        <v>817.95</v>
      </c>
      <c r="AF66" s="168"/>
      <c r="AG66" s="169"/>
      <c r="AH66" s="169"/>
      <c r="AJ66" s="180" t="s">
        <v>144</v>
      </c>
      <c r="AM66" s="169"/>
    </row>
    <row r="67" spans="1:39" s="15" customFormat="1" ht="15" x14ac:dyDescent="0.25">
      <c r="A67" s="181"/>
      <c r="B67" s="179" t="s">
        <v>145</v>
      </c>
      <c r="C67" s="429" t="s">
        <v>146</v>
      </c>
      <c r="D67" s="429"/>
      <c r="E67" s="429"/>
      <c r="F67" s="182"/>
      <c r="G67" s="183"/>
      <c r="H67" s="183"/>
      <c r="I67" s="183"/>
      <c r="J67" s="184">
        <v>4.34</v>
      </c>
      <c r="K67" s="183"/>
      <c r="L67" s="184">
        <v>0.14000000000000001</v>
      </c>
      <c r="M67" s="185">
        <v>8.16</v>
      </c>
      <c r="N67" s="186">
        <v>1.1399999999999999</v>
      </c>
      <c r="AF67" s="168"/>
      <c r="AG67" s="169"/>
      <c r="AH67" s="169"/>
      <c r="AJ67" s="180" t="s">
        <v>146</v>
      </c>
      <c r="AM67" s="169"/>
    </row>
    <row r="68" spans="1:39" s="15" customFormat="1" ht="15" x14ac:dyDescent="0.25">
      <c r="A68" s="188"/>
      <c r="B68" s="179"/>
      <c r="C68" s="429" t="s">
        <v>147</v>
      </c>
      <c r="D68" s="429"/>
      <c r="E68" s="429"/>
      <c r="F68" s="182" t="s">
        <v>148</v>
      </c>
      <c r="G68" s="185">
        <v>9.84</v>
      </c>
      <c r="H68" s="205">
        <v>1.4375</v>
      </c>
      <c r="I68" s="189">
        <v>0.46678500000000001</v>
      </c>
      <c r="J68" s="190"/>
      <c r="K68" s="183"/>
      <c r="L68" s="190"/>
      <c r="M68" s="183"/>
      <c r="N68" s="191"/>
      <c r="AF68" s="168"/>
      <c r="AG68" s="169"/>
      <c r="AH68" s="169"/>
      <c r="AK68" s="180" t="s">
        <v>147</v>
      </c>
      <c r="AM68" s="169"/>
    </row>
    <row r="69" spans="1:39" s="15" customFormat="1" ht="15" x14ac:dyDescent="0.25">
      <c r="A69" s="188"/>
      <c r="B69" s="179"/>
      <c r="C69" s="429" t="s">
        <v>149</v>
      </c>
      <c r="D69" s="429"/>
      <c r="E69" s="429"/>
      <c r="F69" s="182" t="s">
        <v>148</v>
      </c>
      <c r="G69" s="185">
        <v>28.53</v>
      </c>
      <c r="H69" s="205">
        <v>1.4375</v>
      </c>
      <c r="I69" s="193">
        <v>1.3533919000000001</v>
      </c>
      <c r="J69" s="190"/>
      <c r="K69" s="183"/>
      <c r="L69" s="190"/>
      <c r="M69" s="183"/>
      <c r="N69" s="191"/>
      <c r="AF69" s="168"/>
      <c r="AG69" s="169"/>
      <c r="AH69" s="169"/>
      <c r="AK69" s="180" t="s">
        <v>149</v>
      </c>
      <c r="AM69" s="169"/>
    </row>
    <row r="70" spans="1:39" s="15" customFormat="1" ht="15" x14ac:dyDescent="0.25">
      <c r="A70" s="181"/>
      <c r="B70" s="179"/>
      <c r="C70" s="430" t="s">
        <v>150</v>
      </c>
      <c r="D70" s="430"/>
      <c r="E70" s="430"/>
      <c r="F70" s="194"/>
      <c r="G70" s="195"/>
      <c r="H70" s="195"/>
      <c r="I70" s="195"/>
      <c r="J70" s="196">
        <v>3111.64</v>
      </c>
      <c r="K70" s="195"/>
      <c r="L70" s="197">
        <v>147.54</v>
      </c>
      <c r="M70" s="195"/>
      <c r="N70" s="207">
        <v>2067.48</v>
      </c>
      <c r="AF70" s="168"/>
      <c r="AG70" s="169"/>
      <c r="AH70" s="169"/>
      <c r="AL70" s="180" t="s">
        <v>150</v>
      </c>
      <c r="AM70" s="169"/>
    </row>
    <row r="71" spans="1:39" s="15" customFormat="1" ht="15" x14ac:dyDescent="0.25">
      <c r="A71" s="188"/>
      <c r="B71" s="179"/>
      <c r="C71" s="429" t="s">
        <v>151</v>
      </c>
      <c r="D71" s="429"/>
      <c r="E71" s="429"/>
      <c r="F71" s="182"/>
      <c r="G71" s="183"/>
      <c r="H71" s="183"/>
      <c r="I71" s="183"/>
      <c r="J71" s="190"/>
      <c r="K71" s="183"/>
      <c r="L71" s="184">
        <v>21.91</v>
      </c>
      <c r="M71" s="183"/>
      <c r="N71" s="186">
        <v>980.91</v>
      </c>
      <c r="AF71" s="168"/>
      <c r="AG71" s="169"/>
      <c r="AH71" s="169"/>
      <c r="AK71" s="180" t="s">
        <v>151</v>
      </c>
      <c r="AM71" s="169"/>
    </row>
    <row r="72" spans="1:39" s="15" customFormat="1" ht="23.25" x14ac:dyDescent="0.25">
      <c r="A72" s="188"/>
      <c r="B72" s="179" t="s">
        <v>152</v>
      </c>
      <c r="C72" s="429" t="s">
        <v>153</v>
      </c>
      <c r="D72" s="429"/>
      <c r="E72" s="429"/>
      <c r="F72" s="182" t="s">
        <v>154</v>
      </c>
      <c r="G72" s="199">
        <v>92</v>
      </c>
      <c r="H72" s="183"/>
      <c r="I72" s="199">
        <v>92</v>
      </c>
      <c r="J72" s="190"/>
      <c r="K72" s="183"/>
      <c r="L72" s="184">
        <v>20.16</v>
      </c>
      <c r="M72" s="183"/>
      <c r="N72" s="186">
        <v>902.44</v>
      </c>
      <c r="AF72" s="168"/>
      <c r="AG72" s="169"/>
      <c r="AH72" s="169"/>
      <c r="AK72" s="180" t="s">
        <v>153</v>
      </c>
      <c r="AM72" s="169"/>
    </row>
    <row r="73" spans="1:39" s="15" customFormat="1" ht="45" x14ac:dyDescent="0.25">
      <c r="A73" s="188"/>
      <c r="B73" s="179" t="s">
        <v>155</v>
      </c>
      <c r="C73" s="429" t="s">
        <v>156</v>
      </c>
      <c r="D73" s="429"/>
      <c r="E73" s="429"/>
      <c r="F73" s="182" t="s">
        <v>154</v>
      </c>
      <c r="G73" s="199">
        <v>46</v>
      </c>
      <c r="H73" s="185">
        <v>0.85</v>
      </c>
      <c r="I73" s="192">
        <v>39.1</v>
      </c>
      <c r="J73" s="190"/>
      <c r="K73" s="183"/>
      <c r="L73" s="184">
        <v>8.57</v>
      </c>
      <c r="M73" s="183"/>
      <c r="N73" s="186">
        <v>383.54</v>
      </c>
      <c r="AF73" s="168"/>
      <c r="AG73" s="169"/>
      <c r="AH73" s="169"/>
      <c r="AK73" s="180" t="s">
        <v>156</v>
      </c>
      <c r="AM73" s="169"/>
    </row>
    <row r="74" spans="1:39" s="15" customFormat="1" ht="15" x14ac:dyDescent="0.25">
      <c r="A74" s="200"/>
      <c r="B74" s="201"/>
      <c r="C74" s="438" t="s">
        <v>157</v>
      </c>
      <c r="D74" s="438"/>
      <c r="E74" s="438"/>
      <c r="F74" s="172"/>
      <c r="G74" s="173"/>
      <c r="H74" s="173"/>
      <c r="I74" s="173"/>
      <c r="J74" s="176"/>
      <c r="K74" s="173"/>
      <c r="L74" s="202">
        <v>176.27</v>
      </c>
      <c r="M74" s="195"/>
      <c r="N74" s="208">
        <v>3353.46</v>
      </c>
      <c r="AF74" s="168"/>
      <c r="AG74" s="169"/>
      <c r="AH74" s="169"/>
      <c r="AM74" s="169" t="s">
        <v>157</v>
      </c>
    </row>
    <row r="75" spans="1:39" s="15" customFormat="1" ht="45.75" x14ac:dyDescent="0.25">
      <c r="A75" s="170" t="s">
        <v>143</v>
      </c>
      <c r="B75" s="171" t="s">
        <v>543</v>
      </c>
      <c r="C75" s="438" t="s">
        <v>544</v>
      </c>
      <c r="D75" s="438"/>
      <c r="E75" s="438"/>
      <c r="F75" s="172" t="s">
        <v>133</v>
      </c>
      <c r="G75" s="173">
        <v>0.15908</v>
      </c>
      <c r="H75" s="174">
        <v>1</v>
      </c>
      <c r="I75" s="175">
        <v>0.15908</v>
      </c>
      <c r="J75" s="176"/>
      <c r="K75" s="173"/>
      <c r="L75" s="176"/>
      <c r="M75" s="173"/>
      <c r="N75" s="177"/>
      <c r="AF75" s="168"/>
      <c r="AG75" s="169"/>
      <c r="AH75" s="169" t="s">
        <v>544</v>
      </c>
      <c r="AM75" s="169"/>
    </row>
    <row r="76" spans="1:39" s="15" customFormat="1" ht="68.25" x14ac:dyDescent="0.25">
      <c r="A76" s="178"/>
      <c r="B76" s="179" t="s">
        <v>138</v>
      </c>
      <c r="C76" s="439" t="s">
        <v>139</v>
      </c>
      <c r="D76" s="439"/>
      <c r="E76" s="439"/>
      <c r="F76" s="439"/>
      <c r="G76" s="439"/>
      <c r="H76" s="439"/>
      <c r="I76" s="439"/>
      <c r="J76" s="439"/>
      <c r="K76" s="439"/>
      <c r="L76" s="439"/>
      <c r="M76" s="439"/>
      <c r="N76" s="440"/>
      <c r="AF76" s="168"/>
      <c r="AG76" s="169"/>
      <c r="AH76" s="169"/>
      <c r="AI76" s="180" t="s">
        <v>139</v>
      </c>
      <c r="AM76" s="169"/>
    </row>
    <row r="77" spans="1:39" s="15" customFormat="1" ht="15" x14ac:dyDescent="0.25">
      <c r="A77" s="181"/>
      <c r="B77" s="179" t="s">
        <v>141</v>
      </c>
      <c r="C77" s="429" t="s">
        <v>142</v>
      </c>
      <c r="D77" s="429"/>
      <c r="E77" s="429"/>
      <c r="F77" s="182"/>
      <c r="G77" s="183"/>
      <c r="H77" s="183"/>
      <c r="I77" s="183"/>
      <c r="J77" s="187">
        <v>2750</v>
      </c>
      <c r="K77" s="185">
        <v>1.1499999999999999</v>
      </c>
      <c r="L77" s="184">
        <v>503.09</v>
      </c>
      <c r="M77" s="185">
        <v>13.24</v>
      </c>
      <c r="N77" s="206">
        <v>6660.91</v>
      </c>
      <c r="AF77" s="168"/>
      <c r="AG77" s="169"/>
      <c r="AH77" s="169"/>
      <c r="AJ77" s="180" t="s">
        <v>142</v>
      </c>
      <c r="AM77" s="169"/>
    </row>
    <row r="78" spans="1:39" s="15" customFormat="1" ht="15" x14ac:dyDescent="0.25">
      <c r="A78" s="181"/>
      <c r="B78" s="179" t="s">
        <v>143</v>
      </c>
      <c r="C78" s="429" t="s">
        <v>144</v>
      </c>
      <c r="D78" s="429"/>
      <c r="E78" s="429"/>
      <c r="F78" s="182"/>
      <c r="G78" s="183"/>
      <c r="H78" s="183"/>
      <c r="I78" s="183"/>
      <c r="J78" s="184">
        <v>371.25</v>
      </c>
      <c r="K78" s="185">
        <v>1.1499999999999999</v>
      </c>
      <c r="L78" s="184">
        <v>67.92</v>
      </c>
      <c r="M78" s="185">
        <v>44.77</v>
      </c>
      <c r="N78" s="206">
        <v>3040.78</v>
      </c>
      <c r="AF78" s="168"/>
      <c r="AG78" s="169"/>
      <c r="AH78" s="169"/>
      <c r="AJ78" s="180" t="s">
        <v>144</v>
      </c>
      <c r="AM78" s="169"/>
    </row>
    <row r="79" spans="1:39" s="15" customFormat="1" ht="15" x14ac:dyDescent="0.25">
      <c r="A79" s="188"/>
      <c r="B79" s="179"/>
      <c r="C79" s="429" t="s">
        <v>149</v>
      </c>
      <c r="D79" s="429"/>
      <c r="E79" s="429"/>
      <c r="F79" s="182" t="s">
        <v>148</v>
      </c>
      <c r="G79" s="192">
        <v>27.5</v>
      </c>
      <c r="H79" s="185">
        <v>1.1499999999999999</v>
      </c>
      <c r="I79" s="189">
        <v>5.0309049999999997</v>
      </c>
      <c r="J79" s="190"/>
      <c r="K79" s="183"/>
      <c r="L79" s="190"/>
      <c r="M79" s="183"/>
      <c r="N79" s="191"/>
      <c r="AF79" s="168"/>
      <c r="AG79" s="169"/>
      <c r="AH79" s="169"/>
      <c r="AK79" s="180" t="s">
        <v>149</v>
      </c>
      <c r="AM79" s="169"/>
    </row>
    <row r="80" spans="1:39" s="15" customFormat="1" ht="15" x14ac:dyDescent="0.25">
      <c r="A80" s="181"/>
      <c r="B80" s="179"/>
      <c r="C80" s="430" t="s">
        <v>150</v>
      </c>
      <c r="D80" s="430"/>
      <c r="E80" s="430"/>
      <c r="F80" s="194"/>
      <c r="G80" s="195"/>
      <c r="H80" s="195"/>
      <c r="I80" s="195"/>
      <c r="J80" s="196">
        <v>2750</v>
      </c>
      <c r="K80" s="195"/>
      <c r="L80" s="197">
        <v>503.09</v>
      </c>
      <c r="M80" s="195"/>
      <c r="N80" s="207">
        <v>6660.91</v>
      </c>
      <c r="AF80" s="168"/>
      <c r="AG80" s="169"/>
      <c r="AH80" s="169"/>
      <c r="AL80" s="180" t="s">
        <v>150</v>
      </c>
      <c r="AM80" s="169"/>
    </row>
    <row r="81" spans="1:39" s="15" customFormat="1" ht="15" x14ac:dyDescent="0.25">
      <c r="A81" s="188"/>
      <c r="B81" s="179"/>
      <c r="C81" s="429" t="s">
        <v>151</v>
      </c>
      <c r="D81" s="429"/>
      <c r="E81" s="429"/>
      <c r="F81" s="182"/>
      <c r="G81" s="183"/>
      <c r="H81" s="183"/>
      <c r="I81" s="183"/>
      <c r="J81" s="190"/>
      <c r="K81" s="183"/>
      <c r="L81" s="184">
        <v>67.92</v>
      </c>
      <c r="M81" s="183"/>
      <c r="N81" s="206">
        <v>3040.78</v>
      </c>
      <c r="AF81" s="168"/>
      <c r="AG81" s="169"/>
      <c r="AH81" s="169"/>
      <c r="AK81" s="180" t="s">
        <v>151</v>
      </c>
      <c r="AM81" s="169"/>
    </row>
    <row r="82" spans="1:39" s="15" customFormat="1" ht="23.25" x14ac:dyDescent="0.25">
      <c r="A82" s="188"/>
      <c r="B82" s="179" t="s">
        <v>152</v>
      </c>
      <c r="C82" s="429" t="s">
        <v>153</v>
      </c>
      <c r="D82" s="429"/>
      <c r="E82" s="429"/>
      <c r="F82" s="182" t="s">
        <v>154</v>
      </c>
      <c r="G82" s="199">
        <v>92</v>
      </c>
      <c r="H82" s="183"/>
      <c r="I82" s="199">
        <v>92</v>
      </c>
      <c r="J82" s="190"/>
      <c r="K82" s="183"/>
      <c r="L82" s="184">
        <v>62.49</v>
      </c>
      <c r="M82" s="183"/>
      <c r="N82" s="206">
        <v>2797.52</v>
      </c>
      <c r="AF82" s="168"/>
      <c r="AG82" s="169"/>
      <c r="AH82" s="169"/>
      <c r="AK82" s="180" t="s">
        <v>153</v>
      </c>
      <c r="AM82" s="169"/>
    </row>
    <row r="83" spans="1:39" s="15" customFormat="1" ht="45" x14ac:dyDescent="0.25">
      <c r="A83" s="188"/>
      <c r="B83" s="179" t="s">
        <v>155</v>
      </c>
      <c r="C83" s="429" t="s">
        <v>156</v>
      </c>
      <c r="D83" s="429"/>
      <c r="E83" s="429"/>
      <c r="F83" s="182" t="s">
        <v>154</v>
      </c>
      <c r="G83" s="199">
        <v>46</v>
      </c>
      <c r="H83" s="185">
        <v>0.85</v>
      </c>
      <c r="I83" s="192">
        <v>39.1</v>
      </c>
      <c r="J83" s="190"/>
      <c r="K83" s="183"/>
      <c r="L83" s="184">
        <v>26.56</v>
      </c>
      <c r="M83" s="183"/>
      <c r="N83" s="206">
        <v>1188.94</v>
      </c>
      <c r="AF83" s="168"/>
      <c r="AG83" s="169"/>
      <c r="AH83" s="169"/>
      <c r="AK83" s="180" t="s">
        <v>156</v>
      </c>
      <c r="AM83" s="169"/>
    </row>
    <row r="84" spans="1:39" s="15" customFormat="1" ht="15" x14ac:dyDescent="0.25">
      <c r="A84" s="200"/>
      <c r="B84" s="201"/>
      <c r="C84" s="438" t="s">
        <v>157</v>
      </c>
      <c r="D84" s="438"/>
      <c r="E84" s="438"/>
      <c r="F84" s="172"/>
      <c r="G84" s="173"/>
      <c r="H84" s="173"/>
      <c r="I84" s="173"/>
      <c r="J84" s="176"/>
      <c r="K84" s="173"/>
      <c r="L84" s="202">
        <v>592.14</v>
      </c>
      <c r="M84" s="195"/>
      <c r="N84" s="208">
        <v>10647.37</v>
      </c>
      <c r="AF84" s="168"/>
      <c r="AG84" s="169"/>
      <c r="AH84" s="169"/>
      <c r="AM84" s="169" t="s">
        <v>157</v>
      </c>
    </row>
    <row r="85" spans="1:39" s="15" customFormat="1" ht="34.5" x14ac:dyDescent="0.25">
      <c r="A85" s="170" t="s">
        <v>145</v>
      </c>
      <c r="B85" s="171" t="s">
        <v>545</v>
      </c>
      <c r="C85" s="438" t="s">
        <v>546</v>
      </c>
      <c r="D85" s="438"/>
      <c r="E85" s="438"/>
      <c r="F85" s="172" t="s">
        <v>160</v>
      </c>
      <c r="G85" s="173">
        <v>7.6E-3</v>
      </c>
      <c r="H85" s="174">
        <v>1</v>
      </c>
      <c r="I85" s="209">
        <v>7.6E-3</v>
      </c>
      <c r="J85" s="176"/>
      <c r="K85" s="173"/>
      <c r="L85" s="176"/>
      <c r="M85" s="173"/>
      <c r="N85" s="177"/>
      <c r="AF85" s="168"/>
      <c r="AG85" s="169"/>
      <c r="AH85" s="169" t="s">
        <v>546</v>
      </c>
      <c r="AM85" s="169"/>
    </row>
    <row r="86" spans="1:39" s="15" customFormat="1" ht="15" x14ac:dyDescent="0.25">
      <c r="A86" s="178"/>
      <c r="B86" s="179" t="s">
        <v>161</v>
      </c>
      <c r="C86" s="439" t="s">
        <v>162</v>
      </c>
      <c r="D86" s="439"/>
      <c r="E86" s="439"/>
      <c r="F86" s="439"/>
      <c r="G86" s="439"/>
      <c r="H86" s="439"/>
      <c r="I86" s="439"/>
      <c r="J86" s="439"/>
      <c r="K86" s="439"/>
      <c r="L86" s="439"/>
      <c r="M86" s="439"/>
      <c r="N86" s="440"/>
      <c r="AF86" s="168"/>
      <c r="AG86" s="169"/>
      <c r="AH86" s="169"/>
      <c r="AI86" s="180" t="s">
        <v>162</v>
      </c>
      <c r="AM86" s="169"/>
    </row>
    <row r="87" spans="1:39" s="15" customFormat="1" ht="68.25" x14ac:dyDescent="0.25">
      <c r="A87" s="178"/>
      <c r="B87" s="179" t="s">
        <v>138</v>
      </c>
      <c r="C87" s="439" t="s">
        <v>139</v>
      </c>
      <c r="D87" s="439"/>
      <c r="E87" s="439"/>
      <c r="F87" s="439"/>
      <c r="G87" s="439"/>
      <c r="H87" s="439"/>
      <c r="I87" s="439"/>
      <c r="J87" s="439"/>
      <c r="K87" s="439"/>
      <c r="L87" s="439"/>
      <c r="M87" s="439"/>
      <c r="N87" s="440"/>
      <c r="AF87" s="168"/>
      <c r="AG87" s="169"/>
      <c r="AH87" s="169"/>
      <c r="AI87" s="180" t="s">
        <v>139</v>
      </c>
      <c r="AM87" s="169"/>
    </row>
    <row r="88" spans="1:39" s="15" customFormat="1" ht="15" x14ac:dyDescent="0.25">
      <c r="A88" s="181"/>
      <c r="B88" s="179" t="s">
        <v>130</v>
      </c>
      <c r="C88" s="429" t="s">
        <v>140</v>
      </c>
      <c r="D88" s="429"/>
      <c r="E88" s="429"/>
      <c r="F88" s="182"/>
      <c r="G88" s="183"/>
      <c r="H88" s="183"/>
      <c r="I88" s="183"/>
      <c r="J88" s="187">
        <v>1201.2</v>
      </c>
      <c r="K88" s="185">
        <v>1.38</v>
      </c>
      <c r="L88" s="184">
        <v>12.6</v>
      </c>
      <c r="M88" s="185">
        <v>44.77</v>
      </c>
      <c r="N88" s="186">
        <v>564.1</v>
      </c>
      <c r="AF88" s="168"/>
      <c r="AG88" s="169"/>
      <c r="AH88" s="169"/>
      <c r="AJ88" s="180" t="s">
        <v>140</v>
      </c>
      <c r="AM88" s="169"/>
    </row>
    <row r="89" spans="1:39" s="15" customFormat="1" ht="15" x14ac:dyDescent="0.25">
      <c r="A89" s="188"/>
      <c r="B89" s="179"/>
      <c r="C89" s="429" t="s">
        <v>147</v>
      </c>
      <c r="D89" s="429"/>
      <c r="E89" s="429"/>
      <c r="F89" s="182" t="s">
        <v>148</v>
      </c>
      <c r="G89" s="199">
        <v>154</v>
      </c>
      <c r="H89" s="185">
        <v>1.38</v>
      </c>
      <c r="I89" s="189">
        <v>1.6151519999999999</v>
      </c>
      <c r="J89" s="190"/>
      <c r="K89" s="183"/>
      <c r="L89" s="190"/>
      <c r="M89" s="183"/>
      <c r="N89" s="191"/>
      <c r="AF89" s="168"/>
      <c r="AG89" s="169"/>
      <c r="AH89" s="169"/>
      <c r="AK89" s="180" t="s">
        <v>147</v>
      </c>
      <c r="AM89" s="169"/>
    </row>
    <row r="90" spans="1:39" s="15" customFormat="1" ht="15" x14ac:dyDescent="0.25">
      <c r="A90" s="181"/>
      <c r="B90" s="179"/>
      <c r="C90" s="430" t="s">
        <v>150</v>
      </c>
      <c r="D90" s="430"/>
      <c r="E90" s="430"/>
      <c r="F90" s="194"/>
      <c r="G90" s="195"/>
      <c r="H90" s="195"/>
      <c r="I90" s="195"/>
      <c r="J90" s="196">
        <v>1201.2</v>
      </c>
      <c r="K90" s="195"/>
      <c r="L90" s="197">
        <v>12.6</v>
      </c>
      <c r="M90" s="195"/>
      <c r="N90" s="198">
        <v>564.1</v>
      </c>
      <c r="AF90" s="168"/>
      <c r="AG90" s="169"/>
      <c r="AH90" s="169"/>
      <c r="AL90" s="180" t="s">
        <v>150</v>
      </c>
      <c r="AM90" s="169"/>
    </row>
    <row r="91" spans="1:39" s="15" customFormat="1" ht="15" x14ac:dyDescent="0.25">
      <c r="A91" s="188"/>
      <c r="B91" s="179"/>
      <c r="C91" s="429" t="s">
        <v>151</v>
      </c>
      <c r="D91" s="429"/>
      <c r="E91" s="429"/>
      <c r="F91" s="182"/>
      <c r="G91" s="183"/>
      <c r="H91" s="183"/>
      <c r="I91" s="183"/>
      <c r="J91" s="190"/>
      <c r="K91" s="183"/>
      <c r="L91" s="184">
        <v>12.6</v>
      </c>
      <c r="M91" s="183"/>
      <c r="N91" s="186">
        <v>564.1</v>
      </c>
      <c r="AF91" s="168"/>
      <c r="AG91" s="169"/>
      <c r="AH91" s="169"/>
      <c r="AK91" s="180" t="s">
        <v>151</v>
      </c>
      <c r="AM91" s="169"/>
    </row>
    <row r="92" spans="1:39" s="15" customFormat="1" ht="23.25" x14ac:dyDescent="0.25">
      <c r="A92" s="188"/>
      <c r="B92" s="179" t="s">
        <v>163</v>
      </c>
      <c r="C92" s="429" t="s">
        <v>164</v>
      </c>
      <c r="D92" s="429"/>
      <c r="E92" s="429"/>
      <c r="F92" s="182" t="s">
        <v>154</v>
      </c>
      <c r="G92" s="199">
        <v>89</v>
      </c>
      <c r="H92" s="183"/>
      <c r="I92" s="199">
        <v>89</v>
      </c>
      <c r="J92" s="190"/>
      <c r="K92" s="183"/>
      <c r="L92" s="184">
        <v>11.21</v>
      </c>
      <c r="M92" s="183"/>
      <c r="N92" s="186">
        <v>502.05</v>
      </c>
      <c r="AF92" s="168"/>
      <c r="AG92" s="169"/>
      <c r="AH92" s="169"/>
      <c r="AK92" s="180" t="s">
        <v>164</v>
      </c>
      <c r="AM92" s="169"/>
    </row>
    <row r="93" spans="1:39" s="15" customFormat="1" ht="45" x14ac:dyDescent="0.25">
      <c r="A93" s="188"/>
      <c r="B93" s="179" t="s">
        <v>165</v>
      </c>
      <c r="C93" s="429" t="s">
        <v>166</v>
      </c>
      <c r="D93" s="429"/>
      <c r="E93" s="429"/>
      <c r="F93" s="182" t="s">
        <v>154</v>
      </c>
      <c r="G93" s="199">
        <v>40</v>
      </c>
      <c r="H93" s="185">
        <v>0.85</v>
      </c>
      <c r="I93" s="199">
        <v>34</v>
      </c>
      <c r="J93" s="190"/>
      <c r="K93" s="183"/>
      <c r="L93" s="184">
        <v>4.28</v>
      </c>
      <c r="M93" s="183"/>
      <c r="N93" s="186">
        <v>191.79</v>
      </c>
      <c r="AF93" s="168"/>
      <c r="AG93" s="169"/>
      <c r="AH93" s="169"/>
      <c r="AK93" s="180" t="s">
        <v>166</v>
      </c>
      <c r="AM93" s="169"/>
    </row>
    <row r="94" spans="1:39" s="15" customFormat="1" ht="15" x14ac:dyDescent="0.25">
      <c r="A94" s="200"/>
      <c r="B94" s="201"/>
      <c r="C94" s="438" t="s">
        <v>157</v>
      </c>
      <c r="D94" s="438"/>
      <c r="E94" s="438"/>
      <c r="F94" s="172"/>
      <c r="G94" s="173"/>
      <c r="H94" s="173"/>
      <c r="I94" s="173"/>
      <c r="J94" s="176"/>
      <c r="K94" s="173"/>
      <c r="L94" s="202">
        <v>28.09</v>
      </c>
      <c r="M94" s="195"/>
      <c r="N94" s="208">
        <v>1257.94</v>
      </c>
      <c r="AF94" s="168"/>
      <c r="AG94" s="169"/>
      <c r="AH94" s="169"/>
      <c r="AM94" s="169" t="s">
        <v>157</v>
      </c>
    </row>
    <row r="95" spans="1:39" s="15" customFormat="1" ht="34.5" x14ac:dyDescent="0.25">
      <c r="A95" s="170" t="s">
        <v>172</v>
      </c>
      <c r="B95" s="171" t="s">
        <v>547</v>
      </c>
      <c r="C95" s="438" t="s">
        <v>548</v>
      </c>
      <c r="D95" s="438"/>
      <c r="E95" s="438"/>
      <c r="F95" s="172" t="s">
        <v>160</v>
      </c>
      <c r="G95" s="173">
        <v>2.92E-2</v>
      </c>
      <c r="H95" s="174">
        <v>1</v>
      </c>
      <c r="I95" s="209">
        <v>2.92E-2</v>
      </c>
      <c r="J95" s="176"/>
      <c r="K95" s="173"/>
      <c r="L95" s="176"/>
      <c r="M95" s="173"/>
      <c r="N95" s="177"/>
      <c r="AF95" s="168"/>
      <c r="AG95" s="169"/>
      <c r="AH95" s="169" t="s">
        <v>548</v>
      </c>
      <c r="AM95" s="169"/>
    </row>
    <row r="96" spans="1:39" s="15" customFormat="1" ht="23.25" x14ac:dyDescent="0.25">
      <c r="A96" s="178"/>
      <c r="B96" s="179" t="s">
        <v>549</v>
      </c>
      <c r="C96" s="439" t="s">
        <v>550</v>
      </c>
      <c r="D96" s="439"/>
      <c r="E96" s="439"/>
      <c r="F96" s="439"/>
      <c r="G96" s="439"/>
      <c r="H96" s="439"/>
      <c r="I96" s="439"/>
      <c r="J96" s="439"/>
      <c r="K96" s="439"/>
      <c r="L96" s="439"/>
      <c r="M96" s="439"/>
      <c r="N96" s="440"/>
      <c r="AF96" s="168"/>
      <c r="AG96" s="169"/>
      <c r="AH96" s="169"/>
      <c r="AI96" s="180" t="s">
        <v>550</v>
      </c>
      <c r="AM96" s="169"/>
    </row>
    <row r="97" spans="1:40" s="15" customFormat="1" ht="68.25" x14ac:dyDescent="0.25">
      <c r="A97" s="178"/>
      <c r="B97" s="179" t="s">
        <v>138</v>
      </c>
      <c r="C97" s="439" t="s">
        <v>139</v>
      </c>
      <c r="D97" s="439"/>
      <c r="E97" s="439"/>
      <c r="F97" s="439"/>
      <c r="G97" s="439"/>
      <c r="H97" s="439"/>
      <c r="I97" s="439"/>
      <c r="J97" s="439"/>
      <c r="K97" s="439"/>
      <c r="L97" s="439"/>
      <c r="M97" s="439"/>
      <c r="N97" s="440"/>
      <c r="AF97" s="168"/>
      <c r="AG97" s="169"/>
      <c r="AH97" s="169"/>
      <c r="AI97" s="180" t="s">
        <v>139</v>
      </c>
      <c r="AM97" s="169"/>
    </row>
    <row r="98" spans="1:40" s="15" customFormat="1" ht="15" x14ac:dyDescent="0.25">
      <c r="A98" s="181"/>
      <c r="B98" s="179" t="s">
        <v>130</v>
      </c>
      <c r="C98" s="429" t="s">
        <v>140</v>
      </c>
      <c r="D98" s="429"/>
      <c r="E98" s="429"/>
      <c r="F98" s="182"/>
      <c r="G98" s="183"/>
      <c r="H98" s="183"/>
      <c r="I98" s="183"/>
      <c r="J98" s="187">
        <v>2212.3200000000002</v>
      </c>
      <c r="K98" s="205">
        <v>1.3225</v>
      </c>
      <c r="L98" s="184">
        <v>85.43</v>
      </c>
      <c r="M98" s="185">
        <v>44.77</v>
      </c>
      <c r="N98" s="206">
        <v>3824.7</v>
      </c>
      <c r="AF98" s="168"/>
      <c r="AG98" s="169"/>
      <c r="AH98" s="169"/>
      <c r="AJ98" s="180" t="s">
        <v>140</v>
      </c>
      <c r="AM98" s="169"/>
    </row>
    <row r="99" spans="1:40" s="15" customFormat="1" ht="15" x14ac:dyDescent="0.25">
      <c r="A99" s="188"/>
      <c r="B99" s="179"/>
      <c r="C99" s="429" t="s">
        <v>147</v>
      </c>
      <c r="D99" s="429"/>
      <c r="E99" s="429"/>
      <c r="F99" s="182" t="s">
        <v>148</v>
      </c>
      <c r="G99" s="199">
        <v>264</v>
      </c>
      <c r="H99" s="205">
        <v>1.3225</v>
      </c>
      <c r="I99" s="189">
        <v>10.194888000000001</v>
      </c>
      <c r="J99" s="190"/>
      <c r="K99" s="183"/>
      <c r="L99" s="190"/>
      <c r="M99" s="183"/>
      <c r="N99" s="191"/>
      <c r="AF99" s="168"/>
      <c r="AG99" s="169"/>
      <c r="AH99" s="169"/>
      <c r="AK99" s="180" t="s">
        <v>147</v>
      </c>
      <c r="AM99" s="169"/>
    </row>
    <row r="100" spans="1:40" s="15" customFormat="1" ht="15" x14ac:dyDescent="0.25">
      <c r="A100" s="181"/>
      <c r="B100" s="179"/>
      <c r="C100" s="430" t="s">
        <v>150</v>
      </c>
      <c r="D100" s="430"/>
      <c r="E100" s="430"/>
      <c r="F100" s="194"/>
      <c r="G100" s="195"/>
      <c r="H100" s="195"/>
      <c r="I100" s="195"/>
      <c r="J100" s="196">
        <v>2212.3200000000002</v>
      </c>
      <c r="K100" s="195"/>
      <c r="L100" s="197">
        <v>85.43</v>
      </c>
      <c r="M100" s="195"/>
      <c r="N100" s="207">
        <v>3824.7</v>
      </c>
      <c r="AF100" s="168"/>
      <c r="AG100" s="169"/>
      <c r="AH100" s="169"/>
      <c r="AL100" s="180" t="s">
        <v>150</v>
      </c>
      <c r="AM100" s="169"/>
    </row>
    <row r="101" spans="1:40" s="15" customFormat="1" ht="15" x14ac:dyDescent="0.25">
      <c r="A101" s="188"/>
      <c r="B101" s="179"/>
      <c r="C101" s="429" t="s">
        <v>151</v>
      </c>
      <c r="D101" s="429"/>
      <c r="E101" s="429"/>
      <c r="F101" s="182"/>
      <c r="G101" s="183"/>
      <c r="H101" s="183"/>
      <c r="I101" s="183"/>
      <c r="J101" s="190"/>
      <c r="K101" s="183"/>
      <c r="L101" s="184">
        <v>85.43</v>
      </c>
      <c r="M101" s="183"/>
      <c r="N101" s="206">
        <v>3824.7</v>
      </c>
      <c r="AF101" s="168"/>
      <c r="AG101" s="169"/>
      <c r="AH101" s="169"/>
      <c r="AK101" s="180" t="s">
        <v>151</v>
      </c>
      <c r="AM101" s="169"/>
    </row>
    <row r="102" spans="1:40" s="15" customFormat="1" ht="23.25" x14ac:dyDescent="0.25">
      <c r="A102" s="188"/>
      <c r="B102" s="179" t="s">
        <v>163</v>
      </c>
      <c r="C102" s="429" t="s">
        <v>164</v>
      </c>
      <c r="D102" s="429"/>
      <c r="E102" s="429"/>
      <c r="F102" s="182" t="s">
        <v>154</v>
      </c>
      <c r="G102" s="199">
        <v>89</v>
      </c>
      <c r="H102" s="183"/>
      <c r="I102" s="199">
        <v>89</v>
      </c>
      <c r="J102" s="190"/>
      <c r="K102" s="183"/>
      <c r="L102" s="184">
        <v>76.03</v>
      </c>
      <c r="M102" s="183"/>
      <c r="N102" s="206">
        <v>3403.98</v>
      </c>
      <c r="AF102" s="168"/>
      <c r="AG102" s="169"/>
      <c r="AH102" s="169"/>
      <c r="AK102" s="180" t="s">
        <v>164</v>
      </c>
      <c r="AM102" s="169"/>
    </row>
    <row r="103" spans="1:40" s="15" customFormat="1" ht="45" x14ac:dyDescent="0.25">
      <c r="A103" s="188"/>
      <c r="B103" s="179" t="s">
        <v>165</v>
      </c>
      <c r="C103" s="429" t="s">
        <v>166</v>
      </c>
      <c r="D103" s="429"/>
      <c r="E103" s="429"/>
      <c r="F103" s="182" t="s">
        <v>154</v>
      </c>
      <c r="G103" s="199">
        <v>40</v>
      </c>
      <c r="H103" s="185">
        <v>0.85</v>
      </c>
      <c r="I103" s="199">
        <v>34</v>
      </c>
      <c r="J103" s="190"/>
      <c r="K103" s="183"/>
      <c r="L103" s="184">
        <v>29.05</v>
      </c>
      <c r="M103" s="183"/>
      <c r="N103" s="206">
        <v>1300.4000000000001</v>
      </c>
      <c r="AF103" s="168"/>
      <c r="AG103" s="169"/>
      <c r="AH103" s="169"/>
      <c r="AK103" s="180" t="s">
        <v>166</v>
      </c>
      <c r="AM103" s="169"/>
    </row>
    <row r="104" spans="1:40" s="15" customFormat="1" ht="15" x14ac:dyDescent="0.25">
      <c r="A104" s="200"/>
      <c r="B104" s="201"/>
      <c r="C104" s="438" t="s">
        <v>157</v>
      </c>
      <c r="D104" s="438"/>
      <c r="E104" s="438"/>
      <c r="F104" s="172"/>
      <c r="G104" s="173"/>
      <c r="H104" s="173"/>
      <c r="I104" s="173"/>
      <c r="J104" s="176"/>
      <c r="K104" s="173"/>
      <c r="L104" s="202">
        <v>190.51</v>
      </c>
      <c r="M104" s="195"/>
      <c r="N104" s="208">
        <v>8529.08</v>
      </c>
      <c r="AF104" s="168"/>
      <c r="AG104" s="169"/>
      <c r="AH104" s="169"/>
      <c r="AM104" s="169" t="s">
        <v>157</v>
      </c>
    </row>
    <row r="105" spans="1:40" s="15" customFormat="1" ht="23.25" x14ac:dyDescent="0.25">
      <c r="A105" s="170" t="s">
        <v>180</v>
      </c>
      <c r="B105" s="171" t="s">
        <v>494</v>
      </c>
      <c r="C105" s="438" t="s">
        <v>173</v>
      </c>
      <c r="D105" s="438"/>
      <c r="E105" s="438"/>
      <c r="F105" s="172" t="s">
        <v>174</v>
      </c>
      <c r="G105" s="173">
        <v>33</v>
      </c>
      <c r="H105" s="174">
        <v>1</v>
      </c>
      <c r="I105" s="174">
        <v>33</v>
      </c>
      <c r="J105" s="202">
        <v>162.38</v>
      </c>
      <c r="K105" s="173"/>
      <c r="L105" s="210">
        <v>5358.54</v>
      </c>
      <c r="M105" s="211">
        <v>8.16</v>
      </c>
      <c r="N105" s="208">
        <v>43725.69</v>
      </c>
      <c r="AF105" s="168"/>
      <c r="AG105" s="169"/>
      <c r="AH105" s="169" t="s">
        <v>173</v>
      </c>
      <c r="AM105" s="169"/>
    </row>
    <row r="106" spans="1:40" s="15" customFormat="1" ht="15" x14ac:dyDescent="0.25">
      <c r="A106" s="212"/>
      <c r="B106" s="213"/>
      <c r="C106" s="429" t="s">
        <v>175</v>
      </c>
      <c r="D106" s="429"/>
      <c r="E106" s="429"/>
      <c r="F106" s="429"/>
      <c r="G106" s="429"/>
      <c r="H106" s="429"/>
      <c r="I106" s="429"/>
      <c r="J106" s="429"/>
      <c r="K106" s="429"/>
      <c r="L106" s="429"/>
      <c r="M106" s="429"/>
      <c r="N106" s="441"/>
      <c r="AF106" s="168"/>
      <c r="AG106" s="169"/>
      <c r="AH106" s="169"/>
      <c r="AM106" s="169"/>
      <c r="AN106" s="180" t="s">
        <v>175</v>
      </c>
    </row>
    <row r="107" spans="1:40" s="15" customFormat="1" ht="15" x14ac:dyDescent="0.25">
      <c r="A107" s="200"/>
      <c r="B107" s="201"/>
      <c r="C107" s="438" t="s">
        <v>157</v>
      </c>
      <c r="D107" s="438"/>
      <c r="E107" s="438"/>
      <c r="F107" s="172"/>
      <c r="G107" s="173"/>
      <c r="H107" s="173"/>
      <c r="I107" s="173"/>
      <c r="J107" s="176"/>
      <c r="K107" s="173"/>
      <c r="L107" s="210">
        <v>5358.54</v>
      </c>
      <c r="M107" s="195"/>
      <c r="N107" s="208">
        <v>43725.69</v>
      </c>
      <c r="AF107" s="168"/>
      <c r="AG107" s="169"/>
      <c r="AH107" s="169"/>
      <c r="AM107" s="169" t="s">
        <v>157</v>
      </c>
    </row>
    <row r="108" spans="1:40" s="15" customFormat="1" ht="34.5" x14ac:dyDescent="0.25">
      <c r="A108" s="170" t="s">
        <v>183</v>
      </c>
      <c r="B108" s="171" t="s">
        <v>513</v>
      </c>
      <c r="C108" s="438" t="s">
        <v>514</v>
      </c>
      <c r="D108" s="438"/>
      <c r="E108" s="438"/>
      <c r="F108" s="172" t="s">
        <v>133</v>
      </c>
      <c r="G108" s="173">
        <v>0.13671</v>
      </c>
      <c r="H108" s="174">
        <v>1</v>
      </c>
      <c r="I108" s="175">
        <v>0.13671</v>
      </c>
      <c r="J108" s="176"/>
      <c r="K108" s="173"/>
      <c r="L108" s="176"/>
      <c r="M108" s="173"/>
      <c r="N108" s="177"/>
      <c r="AF108" s="168"/>
      <c r="AG108" s="169"/>
      <c r="AH108" s="169" t="s">
        <v>514</v>
      </c>
      <c r="AM108" s="169"/>
    </row>
    <row r="109" spans="1:40" s="15" customFormat="1" ht="68.25" x14ac:dyDescent="0.25">
      <c r="A109" s="178"/>
      <c r="B109" s="179" t="s">
        <v>138</v>
      </c>
      <c r="C109" s="439" t="s">
        <v>139</v>
      </c>
      <c r="D109" s="439"/>
      <c r="E109" s="439"/>
      <c r="F109" s="439"/>
      <c r="G109" s="439"/>
      <c r="H109" s="439"/>
      <c r="I109" s="439"/>
      <c r="J109" s="439"/>
      <c r="K109" s="439"/>
      <c r="L109" s="439"/>
      <c r="M109" s="439"/>
      <c r="N109" s="440"/>
      <c r="AF109" s="168"/>
      <c r="AG109" s="169"/>
      <c r="AH109" s="169"/>
      <c r="AI109" s="180" t="s">
        <v>139</v>
      </c>
      <c r="AM109" s="169"/>
    </row>
    <row r="110" spans="1:40" s="15" customFormat="1" ht="15" x14ac:dyDescent="0.25">
      <c r="A110" s="181"/>
      <c r="B110" s="179" t="s">
        <v>141</v>
      </c>
      <c r="C110" s="429" t="s">
        <v>142</v>
      </c>
      <c r="D110" s="429"/>
      <c r="E110" s="429"/>
      <c r="F110" s="182"/>
      <c r="G110" s="183"/>
      <c r="H110" s="183"/>
      <c r="I110" s="183"/>
      <c r="J110" s="184">
        <v>479.33</v>
      </c>
      <c r="K110" s="185">
        <v>1.1499999999999999</v>
      </c>
      <c r="L110" s="184">
        <v>75.36</v>
      </c>
      <c r="M110" s="185">
        <v>13.24</v>
      </c>
      <c r="N110" s="186">
        <v>997.77</v>
      </c>
      <c r="AF110" s="168"/>
      <c r="AG110" s="169"/>
      <c r="AH110" s="169"/>
      <c r="AJ110" s="180" t="s">
        <v>142</v>
      </c>
      <c r="AM110" s="169"/>
    </row>
    <row r="111" spans="1:40" s="15" customFormat="1" ht="15" x14ac:dyDescent="0.25">
      <c r="A111" s="181"/>
      <c r="B111" s="179" t="s">
        <v>143</v>
      </c>
      <c r="C111" s="429" t="s">
        <v>144</v>
      </c>
      <c r="D111" s="429"/>
      <c r="E111" s="429"/>
      <c r="F111" s="182"/>
      <c r="G111" s="183"/>
      <c r="H111" s="183"/>
      <c r="I111" s="183"/>
      <c r="J111" s="184">
        <v>93.5</v>
      </c>
      <c r="K111" s="185">
        <v>1.1499999999999999</v>
      </c>
      <c r="L111" s="184">
        <v>14.7</v>
      </c>
      <c r="M111" s="185">
        <v>44.77</v>
      </c>
      <c r="N111" s="186">
        <v>658.12</v>
      </c>
      <c r="AF111" s="168"/>
      <c r="AG111" s="169"/>
      <c r="AH111" s="169"/>
      <c r="AJ111" s="180" t="s">
        <v>144</v>
      </c>
      <c r="AM111" s="169"/>
    </row>
    <row r="112" spans="1:40" s="15" customFormat="1" ht="15" x14ac:dyDescent="0.25">
      <c r="A112" s="188"/>
      <c r="B112" s="179"/>
      <c r="C112" s="429" t="s">
        <v>149</v>
      </c>
      <c r="D112" s="429"/>
      <c r="E112" s="429"/>
      <c r="F112" s="182" t="s">
        <v>148</v>
      </c>
      <c r="G112" s="185">
        <v>8.06</v>
      </c>
      <c r="H112" s="185">
        <v>1.1499999999999999</v>
      </c>
      <c r="I112" s="189">
        <v>1.2671650000000001</v>
      </c>
      <c r="J112" s="190"/>
      <c r="K112" s="183"/>
      <c r="L112" s="190"/>
      <c r="M112" s="183"/>
      <c r="N112" s="191"/>
      <c r="AF112" s="168"/>
      <c r="AG112" s="169"/>
      <c r="AH112" s="169"/>
      <c r="AK112" s="180" t="s">
        <v>149</v>
      </c>
      <c r="AM112" s="169"/>
    </row>
    <row r="113" spans="1:40" s="15" customFormat="1" ht="15" x14ac:dyDescent="0.25">
      <c r="A113" s="181"/>
      <c r="B113" s="179"/>
      <c r="C113" s="430" t="s">
        <v>150</v>
      </c>
      <c r="D113" s="430"/>
      <c r="E113" s="430"/>
      <c r="F113" s="194"/>
      <c r="G113" s="195"/>
      <c r="H113" s="195"/>
      <c r="I113" s="195"/>
      <c r="J113" s="197">
        <v>479.33</v>
      </c>
      <c r="K113" s="195"/>
      <c r="L113" s="197">
        <v>75.36</v>
      </c>
      <c r="M113" s="195"/>
      <c r="N113" s="198">
        <v>997.77</v>
      </c>
      <c r="AF113" s="168"/>
      <c r="AG113" s="169"/>
      <c r="AH113" s="169"/>
      <c r="AL113" s="180" t="s">
        <v>150</v>
      </c>
      <c r="AM113" s="169"/>
    </row>
    <row r="114" spans="1:40" s="15" customFormat="1" ht="15" x14ac:dyDescent="0.25">
      <c r="A114" s="188"/>
      <c r="B114" s="179"/>
      <c r="C114" s="429" t="s">
        <v>151</v>
      </c>
      <c r="D114" s="429"/>
      <c r="E114" s="429"/>
      <c r="F114" s="182"/>
      <c r="G114" s="183"/>
      <c r="H114" s="183"/>
      <c r="I114" s="183"/>
      <c r="J114" s="190"/>
      <c r="K114" s="183"/>
      <c r="L114" s="184">
        <v>14.7</v>
      </c>
      <c r="M114" s="183"/>
      <c r="N114" s="186">
        <v>658.12</v>
      </c>
      <c r="AF114" s="168"/>
      <c r="AG114" s="169"/>
      <c r="AH114" s="169"/>
      <c r="AK114" s="180" t="s">
        <v>151</v>
      </c>
      <c r="AM114" s="169"/>
    </row>
    <row r="115" spans="1:40" s="15" customFormat="1" ht="23.25" x14ac:dyDescent="0.25">
      <c r="A115" s="188"/>
      <c r="B115" s="179" t="s">
        <v>152</v>
      </c>
      <c r="C115" s="429" t="s">
        <v>153</v>
      </c>
      <c r="D115" s="429"/>
      <c r="E115" s="429"/>
      <c r="F115" s="182" t="s">
        <v>154</v>
      </c>
      <c r="G115" s="199">
        <v>92</v>
      </c>
      <c r="H115" s="183"/>
      <c r="I115" s="199">
        <v>92</v>
      </c>
      <c r="J115" s="190"/>
      <c r="K115" s="183"/>
      <c r="L115" s="184">
        <v>13.52</v>
      </c>
      <c r="M115" s="183"/>
      <c r="N115" s="186">
        <v>605.47</v>
      </c>
      <c r="AF115" s="168"/>
      <c r="AG115" s="169"/>
      <c r="AH115" s="169"/>
      <c r="AK115" s="180" t="s">
        <v>153</v>
      </c>
      <c r="AM115" s="169"/>
    </row>
    <row r="116" spans="1:40" s="15" customFormat="1" ht="45" x14ac:dyDescent="0.25">
      <c r="A116" s="188"/>
      <c r="B116" s="179" t="s">
        <v>155</v>
      </c>
      <c r="C116" s="429" t="s">
        <v>156</v>
      </c>
      <c r="D116" s="429"/>
      <c r="E116" s="429"/>
      <c r="F116" s="182" t="s">
        <v>154</v>
      </c>
      <c r="G116" s="199">
        <v>46</v>
      </c>
      <c r="H116" s="185">
        <v>0.85</v>
      </c>
      <c r="I116" s="192">
        <v>39.1</v>
      </c>
      <c r="J116" s="190"/>
      <c r="K116" s="183"/>
      <c r="L116" s="184">
        <v>5.75</v>
      </c>
      <c r="M116" s="183"/>
      <c r="N116" s="186">
        <v>257.32</v>
      </c>
      <c r="AF116" s="168"/>
      <c r="AG116" s="169"/>
      <c r="AH116" s="169"/>
      <c r="AK116" s="180" t="s">
        <v>156</v>
      </c>
      <c r="AM116" s="169"/>
    </row>
    <row r="117" spans="1:40" s="15" customFormat="1" ht="15" x14ac:dyDescent="0.25">
      <c r="A117" s="200"/>
      <c r="B117" s="201"/>
      <c r="C117" s="438" t="s">
        <v>157</v>
      </c>
      <c r="D117" s="438"/>
      <c r="E117" s="438"/>
      <c r="F117" s="172"/>
      <c r="G117" s="173"/>
      <c r="H117" s="173"/>
      <c r="I117" s="173"/>
      <c r="J117" s="176"/>
      <c r="K117" s="173"/>
      <c r="L117" s="202">
        <v>94.63</v>
      </c>
      <c r="M117" s="195"/>
      <c r="N117" s="208">
        <v>1860.56</v>
      </c>
      <c r="AF117" s="168"/>
      <c r="AG117" s="169"/>
      <c r="AH117" s="169"/>
      <c r="AM117" s="169" t="s">
        <v>157</v>
      </c>
    </row>
    <row r="118" spans="1:40" s="15" customFormat="1" ht="23.25" x14ac:dyDescent="0.25">
      <c r="A118" s="170" t="s">
        <v>186</v>
      </c>
      <c r="B118" s="171" t="s">
        <v>551</v>
      </c>
      <c r="C118" s="438" t="s">
        <v>552</v>
      </c>
      <c r="D118" s="438"/>
      <c r="E118" s="438"/>
      <c r="F118" s="172" t="s">
        <v>160</v>
      </c>
      <c r="G118" s="173">
        <v>0.28000000000000003</v>
      </c>
      <c r="H118" s="174">
        <v>1</v>
      </c>
      <c r="I118" s="211">
        <v>0.28000000000000003</v>
      </c>
      <c r="J118" s="176"/>
      <c r="K118" s="173"/>
      <c r="L118" s="176"/>
      <c r="M118" s="173"/>
      <c r="N118" s="177"/>
      <c r="AF118" s="168"/>
      <c r="AG118" s="169"/>
      <c r="AH118" s="169" t="s">
        <v>552</v>
      </c>
      <c r="AM118" s="169"/>
    </row>
    <row r="119" spans="1:40" s="15" customFormat="1" ht="68.25" x14ac:dyDescent="0.25">
      <c r="A119" s="178"/>
      <c r="B119" s="179" t="s">
        <v>138</v>
      </c>
      <c r="C119" s="439" t="s">
        <v>139</v>
      </c>
      <c r="D119" s="439"/>
      <c r="E119" s="439"/>
      <c r="F119" s="439"/>
      <c r="G119" s="439"/>
      <c r="H119" s="439"/>
      <c r="I119" s="439"/>
      <c r="J119" s="439"/>
      <c r="K119" s="439"/>
      <c r="L119" s="439"/>
      <c r="M119" s="439"/>
      <c r="N119" s="440"/>
      <c r="AF119" s="168"/>
      <c r="AG119" s="169"/>
      <c r="AH119" s="169"/>
      <c r="AI119" s="180" t="s">
        <v>139</v>
      </c>
      <c r="AM119" s="169"/>
    </row>
    <row r="120" spans="1:40" s="15" customFormat="1" ht="15" x14ac:dyDescent="0.25">
      <c r="A120" s="181"/>
      <c r="B120" s="179" t="s">
        <v>130</v>
      </c>
      <c r="C120" s="429" t="s">
        <v>140</v>
      </c>
      <c r="D120" s="429"/>
      <c r="E120" s="429"/>
      <c r="F120" s="182"/>
      <c r="G120" s="183"/>
      <c r="H120" s="183"/>
      <c r="I120" s="183"/>
      <c r="J120" s="184">
        <v>729</v>
      </c>
      <c r="K120" s="185">
        <v>1.1499999999999999</v>
      </c>
      <c r="L120" s="184">
        <v>234.74</v>
      </c>
      <c r="M120" s="185">
        <v>44.77</v>
      </c>
      <c r="N120" s="206">
        <v>10509.31</v>
      </c>
      <c r="AF120" s="168"/>
      <c r="AG120" s="169"/>
      <c r="AH120" s="169"/>
      <c r="AJ120" s="180" t="s">
        <v>140</v>
      </c>
      <c r="AM120" s="169"/>
    </row>
    <row r="121" spans="1:40" s="15" customFormat="1" ht="15" x14ac:dyDescent="0.25">
      <c r="A121" s="188"/>
      <c r="B121" s="179"/>
      <c r="C121" s="429" t="s">
        <v>147</v>
      </c>
      <c r="D121" s="429"/>
      <c r="E121" s="429"/>
      <c r="F121" s="182" t="s">
        <v>148</v>
      </c>
      <c r="G121" s="192">
        <v>97.2</v>
      </c>
      <c r="H121" s="185">
        <v>1.1499999999999999</v>
      </c>
      <c r="I121" s="205">
        <v>31.298400000000001</v>
      </c>
      <c r="J121" s="190"/>
      <c r="K121" s="183"/>
      <c r="L121" s="190"/>
      <c r="M121" s="183"/>
      <c r="N121" s="191"/>
      <c r="AF121" s="168"/>
      <c r="AG121" s="169"/>
      <c r="AH121" s="169"/>
      <c r="AK121" s="180" t="s">
        <v>147</v>
      </c>
      <c r="AM121" s="169"/>
    </row>
    <row r="122" spans="1:40" s="15" customFormat="1" ht="15" x14ac:dyDescent="0.25">
      <c r="A122" s="181"/>
      <c r="B122" s="179"/>
      <c r="C122" s="430" t="s">
        <v>150</v>
      </c>
      <c r="D122" s="430"/>
      <c r="E122" s="430"/>
      <c r="F122" s="194"/>
      <c r="G122" s="195"/>
      <c r="H122" s="195"/>
      <c r="I122" s="195"/>
      <c r="J122" s="197">
        <v>729</v>
      </c>
      <c r="K122" s="195"/>
      <c r="L122" s="197">
        <v>234.74</v>
      </c>
      <c r="M122" s="195"/>
      <c r="N122" s="207">
        <v>10509.31</v>
      </c>
      <c r="AF122" s="168"/>
      <c r="AG122" s="169"/>
      <c r="AH122" s="169"/>
      <c r="AL122" s="180" t="s">
        <v>150</v>
      </c>
      <c r="AM122" s="169"/>
    </row>
    <row r="123" spans="1:40" s="15" customFormat="1" ht="15" x14ac:dyDescent="0.25">
      <c r="A123" s="188"/>
      <c r="B123" s="179"/>
      <c r="C123" s="429" t="s">
        <v>151</v>
      </c>
      <c r="D123" s="429"/>
      <c r="E123" s="429"/>
      <c r="F123" s="182"/>
      <c r="G123" s="183"/>
      <c r="H123" s="183"/>
      <c r="I123" s="183"/>
      <c r="J123" s="190"/>
      <c r="K123" s="183"/>
      <c r="L123" s="184">
        <v>234.74</v>
      </c>
      <c r="M123" s="183"/>
      <c r="N123" s="206">
        <v>10509.31</v>
      </c>
      <c r="AF123" s="168"/>
      <c r="AG123" s="169"/>
      <c r="AH123" s="169"/>
      <c r="AK123" s="180" t="s">
        <v>151</v>
      </c>
      <c r="AM123" s="169"/>
    </row>
    <row r="124" spans="1:40" s="15" customFormat="1" ht="23.25" x14ac:dyDescent="0.25">
      <c r="A124" s="188"/>
      <c r="B124" s="179" t="s">
        <v>163</v>
      </c>
      <c r="C124" s="429" t="s">
        <v>164</v>
      </c>
      <c r="D124" s="429"/>
      <c r="E124" s="429"/>
      <c r="F124" s="182" t="s">
        <v>154</v>
      </c>
      <c r="G124" s="199">
        <v>89</v>
      </c>
      <c r="H124" s="183"/>
      <c r="I124" s="199">
        <v>89</v>
      </c>
      <c r="J124" s="190"/>
      <c r="K124" s="183"/>
      <c r="L124" s="184">
        <v>208.92</v>
      </c>
      <c r="M124" s="183"/>
      <c r="N124" s="206">
        <v>9353.2900000000009</v>
      </c>
      <c r="AF124" s="168"/>
      <c r="AG124" s="169"/>
      <c r="AH124" s="169"/>
      <c r="AK124" s="180" t="s">
        <v>164</v>
      </c>
      <c r="AM124" s="169"/>
    </row>
    <row r="125" spans="1:40" s="15" customFormat="1" ht="45" x14ac:dyDescent="0.25">
      <c r="A125" s="188"/>
      <c r="B125" s="179" t="s">
        <v>165</v>
      </c>
      <c r="C125" s="429" t="s">
        <v>166</v>
      </c>
      <c r="D125" s="429"/>
      <c r="E125" s="429"/>
      <c r="F125" s="182" t="s">
        <v>154</v>
      </c>
      <c r="G125" s="199">
        <v>40</v>
      </c>
      <c r="H125" s="185">
        <v>0.85</v>
      </c>
      <c r="I125" s="199">
        <v>34</v>
      </c>
      <c r="J125" s="190"/>
      <c r="K125" s="183"/>
      <c r="L125" s="184">
        <v>79.81</v>
      </c>
      <c r="M125" s="183"/>
      <c r="N125" s="206">
        <v>3573.17</v>
      </c>
      <c r="AF125" s="168"/>
      <c r="AG125" s="169"/>
      <c r="AH125" s="169"/>
      <c r="AK125" s="180" t="s">
        <v>166</v>
      </c>
      <c r="AM125" s="169"/>
    </row>
    <row r="126" spans="1:40" s="15" customFormat="1" ht="15" x14ac:dyDescent="0.25">
      <c r="A126" s="200"/>
      <c r="B126" s="201"/>
      <c r="C126" s="438" t="s">
        <v>157</v>
      </c>
      <c r="D126" s="438"/>
      <c r="E126" s="438"/>
      <c r="F126" s="172"/>
      <c r="G126" s="173"/>
      <c r="H126" s="173"/>
      <c r="I126" s="173"/>
      <c r="J126" s="176"/>
      <c r="K126" s="173"/>
      <c r="L126" s="202">
        <v>523.47</v>
      </c>
      <c r="M126" s="195"/>
      <c r="N126" s="208">
        <v>23435.77</v>
      </c>
      <c r="AF126" s="168"/>
      <c r="AG126" s="169"/>
      <c r="AH126" s="169"/>
      <c r="AM126" s="169" t="s">
        <v>157</v>
      </c>
    </row>
    <row r="127" spans="1:40" s="15" customFormat="1" ht="22.5" x14ac:dyDescent="0.25">
      <c r="A127" s="170" t="s">
        <v>187</v>
      </c>
      <c r="B127" s="171" t="s">
        <v>433</v>
      </c>
      <c r="C127" s="438" t="s">
        <v>195</v>
      </c>
      <c r="D127" s="438"/>
      <c r="E127" s="438"/>
      <c r="F127" s="172" t="s">
        <v>174</v>
      </c>
      <c r="G127" s="173">
        <v>9</v>
      </c>
      <c r="H127" s="174">
        <v>1</v>
      </c>
      <c r="I127" s="174">
        <v>9</v>
      </c>
      <c r="J127" s="202">
        <v>99.98</v>
      </c>
      <c r="K127" s="204">
        <v>1.012</v>
      </c>
      <c r="L127" s="202">
        <v>910.62</v>
      </c>
      <c r="M127" s="211">
        <v>8.16</v>
      </c>
      <c r="N127" s="208">
        <v>7430.66</v>
      </c>
      <c r="AF127" s="168"/>
      <c r="AG127" s="169"/>
      <c r="AH127" s="169" t="s">
        <v>195</v>
      </c>
      <c r="AM127" s="169"/>
    </row>
    <row r="128" spans="1:40" s="15" customFormat="1" ht="15" x14ac:dyDescent="0.25">
      <c r="A128" s="212"/>
      <c r="B128" s="213"/>
      <c r="C128" s="429" t="s">
        <v>196</v>
      </c>
      <c r="D128" s="429"/>
      <c r="E128" s="429"/>
      <c r="F128" s="429"/>
      <c r="G128" s="429"/>
      <c r="H128" s="429"/>
      <c r="I128" s="429"/>
      <c r="J128" s="429"/>
      <c r="K128" s="429"/>
      <c r="L128" s="429"/>
      <c r="M128" s="429"/>
      <c r="N128" s="441"/>
      <c r="AF128" s="168"/>
      <c r="AG128" s="169"/>
      <c r="AH128" s="169"/>
      <c r="AM128" s="169"/>
      <c r="AN128" s="180" t="s">
        <v>196</v>
      </c>
    </row>
    <row r="129" spans="1:39" s="15" customFormat="1" ht="15" x14ac:dyDescent="0.25">
      <c r="A129" s="178"/>
      <c r="B129" s="179"/>
      <c r="C129" s="439" t="s">
        <v>553</v>
      </c>
      <c r="D129" s="439"/>
      <c r="E129" s="439"/>
      <c r="F129" s="439"/>
      <c r="G129" s="439"/>
      <c r="H129" s="439"/>
      <c r="I129" s="439"/>
      <c r="J129" s="439"/>
      <c r="K129" s="439"/>
      <c r="L129" s="439"/>
      <c r="M129" s="439"/>
      <c r="N129" s="440"/>
      <c r="AF129" s="168"/>
      <c r="AG129" s="169"/>
      <c r="AH129" s="169"/>
      <c r="AI129" s="180" t="s">
        <v>553</v>
      </c>
      <c r="AM129" s="169"/>
    </row>
    <row r="130" spans="1:39" s="15" customFormat="1" ht="15" x14ac:dyDescent="0.25">
      <c r="A130" s="200"/>
      <c r="B130" s="201"/>
      <c r="C130" s="438" t="s">
        <v>157</v>
      </c>
      <c r="D130" s="438"/>
      <c r="E130" s="438"/>
      <c r="F130" s="172"/>
      <c r="G130" s="173"/>
      <c r="H130" s="173"/>
      <c r="I130" s="173"/>
      <c r="J130" s="176"/>
      <c r="K130" s="173"/>
      <c r="L130" s="202">
        <v>910.62</v>
      </c>
      <c r="M130" s="195"/>
      <c r="N130" s="208">
        <v>7430.66</v>
      </c>
      <c r="AF130" s="168"/>
      <c r="AG130" s="169"/>
      <c r="AH130" s="169"/>
      <c r="AM130" s="169" t="s">
        <v>157</v>
      </c>
    </row>
    <row r="131" spans="1:39" s="15" customFormat="1" ht="15" x14ac:dyDescent="0.25">
      <c r="A131" s="435" t="s">
        <v>554</v>
      </c>
      <c r="B131" s="436"/>
      <c r="C131" s="436"/>
      <c r="D131" s="436"/>
      <c r="E131" s="436"/>
      <c r="F131" s="436"/>
      <c r="G131" s="436"/>
      <c r="H131" s="436"/>
      <c r="I131" s="436"/>
      <c r="J131" s="436"/>
      <c r="K131" s="436"/>
      <c r="L131" s="436"/>
      <c r="M131" s="436"/>
      <c r="N131" s="437"/>
      <c r="AF131" s="168"/>
      <c r="AG131" s="169" t="s">
        <v>554</v>
      </c>
      <c r="AH131" s="169"/>
      <c r="AM131" s="169"/>
    </row>
    <row r="132" spans="1:39" s="15" customFormat="1" ht="23.25" x14ac:dyDescent="0.25">
      <c r="A132" s="170" t="s">
        <v>194</v>
      </c>
      <c r="B132" s="171" t="s">
        <v>555</v>
      </c>
      <c r="C132" s="438" t="s">
        <v>556</v>
      </c>
      <c r="D132" s="438"/>
      <c r="E132" s="438"/>
      <c r="F132" s="172" t="s">
        <v>174</v>
      </c>
      <c r="G132" s="173">
        <v>0.8</v>
      </c>
      <c r="H132" s="174">
        <v>1</v>
      </c>
      <c r="I132" s="214">
        <v>0.8</v>
      </c>
      <c r="J132" s="176"/>
      <c r="K132" s="173"/>
      <c r="L132" s="176"/>
      <c r="M132" s="173"/>
      <c r="N132" s="177"/>
      <c r="AF132" s="168"/>
      <c r="AG132" s="169"/>
      <c r="AH132" s="169" t="s">
        <v>556</v>
      </c>
      <c r="AM132" s="169"/>
    </row>
    <row r="133" spans="1:39" s="15" customFormat="1" ht="68.25" x14ac:dyDescent="0.25">
      <c r="A133" s="178"/>
      <c r="B133" s="179" t="s">
        <v>138</v>
      </c>
      <c r="C133" s="439" t="s">
        <v>139</v>
      </c>
      <c r="D133" s="439"/>
      <c r="E133" s="439"/>
      <c r="F133" s="439"/>
      <c r="G133" s="439"/>
      <c r="H133" s="439"/>
      <c r="I133" s="439"/>
      <c r="J133" s="439"/>
      <c r="K133" s="439"/>
      <c r="L133" s="439"/>
      <c r="M133" s="439"/>
      <c r="N133" s="440"/>
      <c r="AF133" s="168"/>
      <c r="AG133" s="169"/>
      <c r="AH133" s="169"/>
      <c r="AI133" s="180" t="s">
        <v>139</v>
      </c>
      <c r="AM133" s="169"/>
    </row>
    <row r="134" spans="1:39" s="15" customFormat="1" ht="15" x14ac:dyDescent="0.25">
      <c r="A134" s="181"/>
      <c r="B134" s="179" t="s">
        <v>130</v>
      </c>
      <c r="C134" s="429" t="s">
        <v>140</v>
      </c>
      <c r="D134" s="429"/>
      <c r="E134" s="429"/>
      <c r="F134" s="182"/>
      <c r="G134" s="183"/>
      <c r="H134" s="183"/>
      <c r="I134" s="183"/>
      <c r="J134" s="184">
        <v>6.75</v>
      </c>
      <c r="K134" s="185">
        <v>1.1499999999999999</v>
      </c>
      <c r="L134" s="184">
        <v>6.21</v>
      </c>
      <c r="M134" s="185">
        <v>44.77</v>
      </c>
      <c r="N134" s="186">
        <v>278.02</v>
      </c>
      <c r="AF134" s="168"/>
      <c r="AG134" s="169"/>
      <c r="AH134" s="169"/>
      <c r="AJ134" s="180" t="s">
        <v>140</v>
      </c>
      <c r="AM134" s="169"/>
    </row>
    <row r="135" spans="1:39" s="15" customFormat="1" ht="15" x14ac:dyDescent="0.25">
      <c r="A135" s="181"/>
      <c r="B135" s="179" t="s">
        <v>141</v>
      </c>
      <c r="C135" s="429" t="s">
        <v>142</v>
      </c>
      <c r="D135" s="429"/>
      <c r="E135" s="429"/>
      <c r="F135" s="182"/>
      <c r="G135" s="183"/>
      <c r="H135" s="183"/>
      <c r="I135" s="183"/>
      <c r="J135" s="184">
        <v>8.2899999999999991</v>
      </c>
      <c r="K135" s="185">
        <v>1.1499999999999999</v>
      </c>
      <c r="L135" s="184">
        <v>7.63</v>
      </c>
      <c r="M135" s="185">
        <v>13.24</v>
      </c>
      <c r="N135" s="186">
        <v>101.02</v>
      </c>
      <c r="AF135" s="168"/>
      <c r="AG135" s="169"/>
      <c r="AH135" s="169"/>
      <c r="AJ135" s="180" t="s">
        <v>142</v>
      </c>
      <c r="AM135" s="169"/>
    </row>
    <row r="136" spans="1:39" s="15" customFormat="1" ht="15" x14ac:dyDescent="0.25">
      <c r="A136" s="181"/>
      <c r="B136" s="179" t="s">
        <v>143</v>
      </c>
      <c r="C136" s="429" t="s">
        <v>144</v>
      </c>
      <c r="D136" s="429"/>
      <c r="E136" s="429"/>
      <c r="F136" s="182"/>
      <c r="G136" s="183"/>
      <c r="H136" s="183"/>
      <c r="I136" s="183"/>
      <c r="J136" s="184">
        <v>0.81</v>
      </c>
      <c r="K136" s="185">
        <v>1.1499999999999999</v>
      </c>
      <c r="L136" s="184">
        <v>0.75</v>
      </c>
      <c r="M136" s="185">
        <v>44.77</v>
      </c>
      <c r="N136" s="186">
        <v>33.58</v>
      </c>
      <c r="AF136" s="168"/>
      <c r="AG136" s="169"/>
      <c r="AH136" s="169"/>
      <c r="AJ136" s="180" t="s">
        <v>144</v>
      </c>
      <c r="AM136" s="169"/>
    </row>
    <row r="137" spans="1:39" s="15" customFormat="1" ht="15" x14ac:dyDescent="0.25">
      <c r="A137" s="181"/>
      <c r="B137" s="179" t="s">
        <v>145</v>
      </c>
      <c r="C137" s="429" t="s">
        <v>146</v>
      </c>
      <c r="D137" s="429"/>
      <c r="E137" s="429"/>
      <c r="F137" s="182"/>
      <c r="G137" s="183"/>
      <c r="H137" s="183"/>
      <c r="I137" s="183"/>
      <c r="J137" s="184">
        <v>0.37</v>
      </c>
      <c r="K137" s="183"/>
      <c r="L137" s="184">
        <v>0.3</v>
      </c>
      <c r="M137" s="185">
        <v>8.16</v>
      </c>
      <c r="N137" s="186">
        <v>2.4500000000000002</v>
      </c>
      <c r="AF137" s="168"/>
      <c r="AG137" s="169"/>
      <c r="AH137" s="169"/>
      <c r="AJ137" s="180" t="s">
        <v>146</v>
      </c>
      <c r="AM137" s="169"/>
    </row>
    <row r="138" spans="1:39" s="15" customFormat="1" ht="15" x14ac:dyDescent="0.25">
      <c r="A138" s="188"/>
      <c r="B138" s="179"/>
      <c r="C138" s="429" t="s">
        <v>147</v>
      </c>
      <c r="D138" s="429"/>
      <c r="E138" s="429"/>
      <c r="F138" s="182" t="s">
        <v>148</v>
      </c>
      <c r="G138" s="185">
        <v>0.85</v>
      </c>
      <c r="H138" s="185">
        <v>1.1499999999999999</v>
      </c>
      <c r="I138" s="215">
        <v>0.78200000000000003</v>
      </c>
      <c r="J138" s="190"/>
      <c r="K138" s="183"/>
      <c r="L138" s="190"/>
      <c r="M138" s="183"/>
      <c r="N138" s="191"/>
      <c r="AF138" s="168"/>
      <c r="AG138" s="169"/>
      <c r="AH138" s="169"/>
      <c r="AK138" s="180" t="s">
        <v>147</v>
      </c>
      <c r="AM138" s="169"/>
    </row>
    <row r="139" spans="1:39" s="15" customFormat="1" ht="15" x14ac:dyDescent="0.25">
      <c r="A139" s="188"/>
      <c r="B139" s="179"/>
      <c r="C139" s="429" t="s">
        <v>149</v>
      </c>
      <c r="D139" s="429"/>
      <c r="E139" s="429"/>
      <c r="F139" s="182" t="s">
        <v>148</v>
      </c>
      <c r="G139" s="185">
        <v>7.0000000000000007E-2</v>
      </c>
      <c r="H139" s="185">
        <v>1.1499999999999999</v>
      </c>
      <c r="I139" s="205">
        <v>6.4399999999999999E-2</v>
      </c>
      <c r="J139" s="190"/>
      <c r="K139" s="183"/>
      <c r="L139" s="190"/>
      <c r="M139" s="183"/>
      <c r="N139" s="191"/>
      <c r="AF139" s="168"/>
      <c r="AG139" s="169"/>
      <c r="AH139" s="169"/>
      <c r="AK139" s="180" t="s">
        <v>149</v>
      </c>
      <c r="AM139" s="169"/>
    </row>
    <row r="140" spans="1:39" s="15" customFormat="1" ht="15" x14ac:dyDescent="0.25">
      <c r="A140" s="181"/>
      <c r="B140" s="179"/>
      <c r="C140" s="430" t="s">
        <v>150</v>
      </c>
      <c r="D140" s="430"/>
      <c r="E140" s="430"/>
      <c r="F140" s="194"/>
      <c r="G140" s="195"/>
      <c r="H140" s="195"/>
      <c r="I140" s="195"/>
      <c r="J140" s="197">
        <v>15.41</v>
      </c>
      <c r="K140" s="195"/>
      <c r="L140" s="197">
        <v>14.14</v>
      </c>
      <c r="M140" s="195"/>
      <c r="N140" s="198">
        <v>381.49</v>
      </c>
      <c r="AF140" s="168"/>
      <c r="AG140" s="169"/>
      <c r="AH140" s="169"/>
      <c r="AL140" s="180" t="s">
        <v>150</v>
      </c>
      <c r="AM140" s="169"/>
    </row>
    <row r="141" spans="1:39" s="15" customFormat="1" ht="15" x14ac:dyDescent="0.25">
      <c r="A141" s="188"/>
      <c r="B141" s="179"/>
      <c r="C141" s="429" t="s">
        <v>151</v>
      </c>
      <c r="D141" s="429"/>
      <c r="E141" s="429"/>
      <c r="F141" s="182"/>
      <c r="G141" s="183"/>
      <c r="H141" s="183"/>
      <c r="I141" s="183"/>
      <c r="J141" s="190"/>
      <c r="K141" s="183"/>
      <c r="L141" s="184">
        <v>6.96</v>
      </c>
      <c r="M141" s="183"/>
      <c r="N141" s="186">
        <v>311.60000000000002</v>
      </c>
      <c r="AF141" s="168"/>
      <c r="AG141" s="169"/>
      <c r="AH141" s="169"/>
      <c r="AK141" s="180" t="s">
        <v>151</v>
      </c>
      <c r="AM141" s="169"/>
    </row>
    <row r="142" spans="1:39" s="15" customFormat="1" ht="22.5" x14ac:dyDescent="0.25">
      <c r="A142" s="188"/>
      <c r="B142" s="179" t="s">
        <v>557</v>
      </c>
      <c r="C142" s="429" t="s">
        <v>558</v>
      </c>
      <c r="D142" s="429"/>
      <c r="E142" s="429"/>
      <c r="F142" s="182" t="s">
        <v>154</v>
      </c>
      <c r="G142" s="199">
        <v>110</v>
      </c>
      <c r="H142" s="183"/>
      <c r="I142" s="199">
        <v>110</v>
      </c>
      <c r="J142" s="190"/>
      <c r="K142" s="183"/>
      <c r="L142" s="184">
        <v>7.66</v>
      </c>
      <c r="M142" s="183"/>
      <c r="N142" s="186">
        <v>342.76</v>
      </c>
      <c r="AF142" s="168"/>
      <c r="AG142" s="169"/>
      <c r="AH142" s="169"/>
      <c r="AK142" s="180" t="s">
        <v>558</v>
      </c>
      <c r="AM142" s="169"/>
    </row>
    <row r="143" spans="1:39" s="15" customFormat="1" ht="45" x14ac:dyDescent="0.25">
      <c r="A143" s="188"/>
      <c r="B143" s="179" t="s">
        <v>559</v>
      </c>
      <c r="C143" s="429" t="s">
        <v>560</v>
      </c>
      <c r="D143" s="429"/>
      <c r="E143" s="429"/>
      <c r="F143" s="182" t="s">
        <v>154</v>
      </c>
      <c r="G143" s="199">
        <v>69</v>
      </c>
      <c r="H143" s="185">
        <v>0.85</v>
      </c>
      <c r="I143" s="185">
        <v>58.65</v>
      </c>
      <c r="J143" s="190"/>
      <c r="K143" s="183"/>
      <c r="L143" s="184">
        <v>4.08</v>
      </c>
      <c r="M143" s="183"/>
      <c r="N143" s="186">
        <v>182.75</v>
      </c>
      <c r="AF143" s="168"/>
      <c r="AG143" s="169"/>
      <c r="AH143" s="169"/>
      <c r="AK143" s="180" t="s">
        <v>560</v>
      </c>
      <c r="AM143" s="169"/>
    </row>
    <row r="144" spans="1:39" s="15" customFormat="1" ht="15" x14ac:dyDescent="0.25">
      <c r="A144" s="200"/>
      <c r="B144" s="201"/>
      <c r="C144" s="438" t="s">
        <v>157</v>
      </c>
      <c r="D144" s="438"/>
      <c r="E144" s="438"/>
      <c r="F144" s="172"/>
      <c r="G144" s="173"/>
      <c r="H144" s="173"/>
      <c r="I144" s="173"/>
      <c r="J144" s="176"/>
      <c r="K144" s="173"/>
      <c r="L144" s="202">
        <v>25.88</v>
      </c>
      <c r="M144" s="195"/>
      <c r="N144" s="203">
        <v>907</v>
      </c>
      <c r="AF144" s="168"/>
      <c r="AG144" s="169"/>
      <c r="AH144" s="169"/>
      <c r="AM144" s="169" t="s">
        <v>157</v>
      </c>
    </row>
    <row r="145" spans="1:40" s="15" customFormat="1" ht="22.5" x14ac:dyDescent="0.25">
      <c r="A145" s="170" t="s">
        <v>198</v>
      </c>
      <c r="B145" s="171" t="s">
        <v>433</v>
      </c>
      <c r="C145" s="438" t="s">
        <v>561</v>
      </c>
      <c r="D145" s="438"/>
      <c r="E145" s="438"/>
      <c r="F145" s="172" t="s">
        <v>174</v>
      </c>
      <c r="G145" s="173">
        <v>0.92</v>
      </c>
      <c r="H145" s="174">
        <v>1</v>
      </c>
      <c r="I145" s="211">
        <v>0.92</v>
      </c>
      <c r="J145" s="202">
        <v>325.20999999999998</v>
      </c>
      <c r="K145" s="204">
        <v>1.012</v>
      </c>
      <c r="L145" s="202">
        <v>302.77999999999997</v>
      </c>
      <c r="M145" s="211">
        <v>8.16</v>
      </c>
      <c r="N145" s="208">
        <v>2470.6799999999998</v>
      </c>
      <c r="AF145" s="168"/>
      <c r="AG145" s="169"/>
      <c r="AH145" s="169" t="s">
        <v>561</v>
      </c>
      <c r="AM145" s="169"/>
    </row>
    <row r="146" spans="1:40" s="15" customFormat="1" ht="15" x14ac:dyDescent="0.25">
      <c r="A146" s="212"/>
      <c r="B146" s="213"/>
      <c r="C146" s="429" t="s">
        <v>562</v>
      </c>
      <c r="D146" s="429"/>
      <c r="E146" s="429"/>
      <c r="F146" s="429"/>
      <c r="G146" s="429"/>
      <c r="H146" s="429"/>
      <c r="I146" s="429"/>
      <c r="J146" s="429"/>
      <c r="K146" s="429"/>
      <c r="L146" s="429"/>
      <c r="M146" s="429"/>
      <c r="N146" s="441"/>
      <c r="AF146" s="168"/>
      <c r="AG146" s="169"/>
      <c r="AH146" s="169"/>
      <c r="AM146" s="169"/>
      <c r="AN146" s="180" t="s">
        <v>562</v>
      </c>
    </row>
    <row r="147" spans="1:40" s="15" customFormat="1" ht="15" x14ac:dyDescent="0.25">
      <c r="A147" s="178"/>
      <c r="B147" s="179"/>
      <c r="C147" s="439" t="s">
        <v>553</v>
      </c>
      <c r="D147" s="439"/>
      <c r="E147" s="439"/>
      <c r="F147" s="439"/>
      <c r="G147" s="439"/>
      <c r="H147" s="439"/>
      <c r="I147" s="439"/>
      <c r="J147" s="439"/>
      <c r="K147" s="439"/>
      <c r="L147" s="439"/>
      <c r="M147" s="439"/>
      <c r="N147" s="440"/>
      <c r="AF147" s="168"/>
      <c r="AG147" s="169"/>
      <c r="AH147" s="169"/>
      <c r="AI147" s="180" t="s">
        <v>553</v>
      </c>
      <c r="AM147" s="169"/>
    </row>
    <row r="148" spans="1:40" s="15" customFormat="1" ht="15" x14ac:dyDescent="0.25">
      <c r="A148" s="200"/>
      <c r="B148" s="201"/>
      <c r="C148" s="438" t="s">
        <v>157</v>
      </c>
      <c r="D148" s="438"/>
      <c r="E148" s="438"/>
      <c r="F148" s="172"/>
      <c r="G148" s="173"/>
      <c r="H148" s="173"/>
      <c r="I148" s="173"/>
      <c r="J148" s="176"/>
      <c r="K148" s="173"/>
      <c r="L148" s="202">
        <v>302.77999999999997</v>
      </c>
      <c r="M148" s="195"/>
      <c r="N148" s="208">
        <v>2470.6799999999998</v>
      </c>
      <c r="AF148" s="168"/>
      <c r="AG148" s="169"/>
      <c r="AH148" s="169"/>
      <c r="AM148" s="169" t="s">
        <v>157</v>
      </c>
    </row>
    <row r="149" spans="1:40" s="15" customFormat="1" ht="23.25" x14ac:dyDescent="0.25">
      <c r="A149" s="170" t="s">
        <v>201</v>
      </c>
      <c r="B149" s="171" t="s">
        <v>563</v>
      </c>
      <c r="C149" s="438" t="s">
        <v>564</v>
      </c>
      <c r="D149" s="438"/>
      <c r="E149" s="438"/>
      <c r="F149" s="172" t="s">
        <v>565</v>
      </c>
      <c r="G149" s="173">
        <v>0.27</v>
      </c>
      <c r="H149" s="174">
        <v>1</v>
      </c>
      <c r="I149" s="211">
        <v>0.27</v>
      </c>
      <c r="J149" s="176"/>
      <c r="K149" s="173"/>
      <c r="L149" s="176"/>
      <c r="M149" s="173"/>
      <c r="N149" s="177"/>
      <c r="AF149" s="168"/>
      <c r="AG149" s="169"/>
      <c r="AH149" s="169" t="s">
        <v>564</v>
      </c>
      <c r="AM149" s="169"/>
    </row>
    <row r="150" spans="1:40" s="15" customFormat="1" ht="68.25" x14ac:dyDescent="0.25">
      <c r="A150" s="178"/>
      <c r="B150" s="179" t="s">
        <v>138</v>
      </c>
      <c r="C150" s="439" t="s">
        <v>139</v>
      </c>
      <c r="D150" s="439"/>
      <c r="E150" s="439"/>
      <c r="F150" s="439"/>
      <c r="G150" s="439"/>
      <c r="H150" s="439"/>
      <c r="I150" s="439"/>
      <c r="J150" s="439"/>
      <c r="K150" s="439"/>
      <c r="L150" s="439"/>
      <c r="M150" s="439"/>
      <c r="N150" s="440"/>
      <c r="AF150" s="168"/>
      <c r="AG150" s="169"/>
      <c r="AH150" s="169"/>
      <c r="AI150" s="180" t="s">
        <v>139</v>
      </c>
      <c r="AM150" s="169"/>
    </row>
    <row r="151" spans="1:40" s="15" customFormat="1" ht="15" x14ac:dyDescent="0.25">
      <c r="A151" s="181"/>
      <c r="B151" s="179" t="s">
        <v>130</v>
      </c>
      <c r="C151" s="429" t="s">
        <v>140</v>
      </c>
      <c r="D151" s="429"/>
      <c r="E151" s="429"/>
      <c r="F151" s="182"/>
      <c r="G151" s="183"/>
      <c r="H151" s="183"/>
      <c r="I151" s="183"/>
      <c r="J151" s="184">
        <v>83.33</v>
      </c>
      <c r="K151" s="185">
        <v>1.1499999999999999</v>
      </c>
      <c r="L151" s="184">
        <v>25.87</v>
      </c>
      <c r="M151" s="185">
        <v>44.77</v>
      </c>
      <c r="N151" s="206">
        <v>1158.2</v>
      </c>
      <c r="AF151" s="168"/>
      <c r="AG151" s="169"/>
      <c r="AH151" s="169"/>
      <c r="AJ151" s="180" t="s">
        <v>140</v>
      </c>
      <c r="AM151" s="169"/>
    </row>
    <row r="152" spans="1:40" s="15" customFormat="1" ht="15" x14ac:dyDescent="0.25">
      <c r="A152" s="181"/>
      <c r="B152" s="179" t="s">
        <v>141</v>
      </c>
      <c r="C152" s="429" t="s">
        <v>142</v>
      </c>
      <c r="D152" s="429"/>
      <c r="E152" s="429"/>
      <c r="F152" s="182"/>
      <c r="G152" s="183"/>
      <c r="H152" s="183"/>
      <c r="I152" s="183"/>
      <c r="J152" s="184">
        <v>28.8</v>
      </c>
      <c r="K152" s="185">
        <v>1.1499999999999999</v>
      </c>
      <c r="L152" s="184">
        <v>8.94</v>
      </c>
      <c r="M152" s="185">
        <v>13.24</v>
      </c>
      <c r="N152" s="186">
        <v>118.37</v>
      </c>
      <c r="AF152" s="168"/>
      <c r="AG152" s="169"/>
      <c r="AH152" s="169"/>
      <c r="AJ152" s="180" t="s">
        <v>142</v>
      </c>
      <c r="AM152" s="169"/>
    </row>
    <row r="153" spans="1:40" s="15" customFormat="1" ht="15" x14ac:dyDescent="0.25">
      <c r="A153" s="181"/>
      <c r="B153" s="179" t="s">
        <v>143</v>
      </c>
      <c r="C153" s="429" t="s">
        <v>144</v>
      </c>
      <c r="D153" s="429"/>
      <c r="E153" s="429"/>
      <c r="F153" s="182"/>
      <c r="G153" s="183"/>
      <c r="H153" s="183"/>
      <c r="I153" s="183"/>
      <c r="J153" s="184">
        <v>3.22</v>
      </c>
      <c r="K153" s="185">
        <v>1.1499999999999999</v>
      </c>
      <c r="L153" s="184">
        <v>1</v>
      </c>
      <c r="M153" s="185">
        <v>44.77</v>
      </c>
      <c r="N153" s="186">
        <v>44.77</v>
      </c>
      <c r="AF153" s="168"/>
      <c r="AG153" s="169"/>
      <c r="AH153" s="169"/>
      <c r="AJ153" s="180" t="s">
        <v>144</v>
      </c>
      <c r="AM153" s="169"/>
    </row>
    <row r="154" spans="1:40" s="15" customFormat="1" ht="15" x14ac:dyDescent="0.25">
      <c r="A154" s="188"/>
      <c r="B154" s="179"/>
      <c r="C154" s="429" t="s">
        <v>147</v>
      </c>
      <c r="D154" s="429"/>
      <c r="E154" s="429"/>
      <c r="F154" s="182" t="s">
        <v>148</v>
      </c>
      <c r="G154" s="192">
        <v>10.199999999999999</v>
      </c>
      <c r="H154" s="185">
        <v>1.1499999999999999</v>
      </c>
      <c r="I154" s="205">
        <v>3.1671</v>
      </c>
      <c r="J154" s="190"/>
      <c r="K154" s="183"/>
      <c r="L154" s="190"/>
      <c r="M154" s="183"/>
      <c r="N154" s="191"/>
      <c r="AF154" s="168"/>
      <c r="AG154" s="169"/>
      <c r="AH154" s="169"/>
      <c r="AK154" s="180" t="s">
        <v>147</v>
      </c>
      <c r="AM154" s="169"/>
    </row>
    <row r="155" spans="1:40" s="15" customFormat="1" ht="15" x14ac:dyDescent="0.25">
      <c r="A155" s="188"/>
      <c r="B155" s="179"/>
      <c r="C155" s="429" t="s">
        <v>149</v>
      </c>
      <c r="D155" s="429"/>
      <c r="E155" s="429"/>
      <c r="F155" s="182" t="s">
        <v>148</v>
      </c>
      <c r="G155" s="185">
        <v>0.32</v>
      </c>
      <c r="H155" s="185">
        <v>1.1499999999999999</v>
      </c>
      <c r="I155" s="216">
        <v>9.9360000000000004E-2</v>
      </c>
      <c r="J155" s="190"/>
      <c r="K155" s="183"/>
      <c r="L155" s="190"/>
      <c r="M155" s="183"/>
      <c r="N155" s="191"/>
      <c r="AF155" s="168"/>
      <c r="AG155" s="169"/>
      <c r="AH155" s="169"/>
      <c r="AK155" s="180" t="s">
        <v>149</v>
      </c>
      <c r="AM155" s="169"/>
    </row>
    <row r="156" spans="1:40" s="15" customFormat="1" ht="15" x14ac:dyDescent="0.25">
      <c r="A156" s="181"/>
      <c r="B156" s="179"/>
      <c r="C156" s="430" t="s">
        <v>150</v>
      </c>
      <c r="D156" s="430"/>
      <c r="E156" s="430"/>
      <c r="F156" s="194"/>
      <c r="G156" s="195"/>
      <c r="H156" s="195"/>
      <c r="I156" s="195"/>
      <c r="J156" s="197">
        <v>112.13</v>
      </c>
      <c r="K156" s="195"/>
      <c r="L156" s="197">
        <v>34.81</v>
      </c>
      <c r="M156" s="195"/>
      <c r="N156" s="207">
        <v>1276.57</v>
      </c>
      <c r="AF156" s="168"/>
      <c r="AG156" s="169"/>
      <c r="AH156" s="169"/>
      <c r="AL156" s="180" t="s">
        <v>150</v>
      </c>
      <c r="AM156" s="169"/>
    </row>
    <row r="157" spans="1:40" s="15" customFormat="1" ht="15" x14ac:dyDescent="0.25">
      <c r="A157" s="188"/>
      <c r="B157" s="179"/>
      <c r="C157" s="429" t="s">
        <v>151</v>
      </c>
      <c r="D157" s="429"/>
      <c r="E157" s="429"/>
      <c r="F157" s="182"/>
      <c r="G157" s="183"/>
      <c r="H157" s="183"/>
      <c r="I157" s="183"/>
      <c r="J157" s="190"/>
      <c r="K157" s="183"/>
      <c r="L157" s="184">
        <v>26.87</v>
      </c>
      <c r="M157" s="183"/>
      <c r="N157" s="206">
        <v>1202.97</v>
      </c>
      <c r="AF157" s="168"/>
      <c r="AG157" s="169"/>
      <c r="AH157" s="169"/>
      <c r="AK157" s="180" t="s">
        <v>151</v>
      </c>
      <c r="AM157" s="169"/>
    </row>
    <row r="158" spans="1:40" s="15" customFormat="1" ht="23.25" x14ac:dyDescent="0.25">
      <c r="A158" s="188"/>
      <c r="B158" s="179" t="s">
        <v>566</v>
      </c>
      <c r="C158" s="429" t="s">
        <v>567</v>
      </c>
      <c r="D158" s="429"/>
      <c r="E158" s="429"/>
      <c r="F158" s="182" t="s">
        <v>154</v>
      </c>
      <c r="G158" s="199">
        <v>117</v>
      </c>
      <c r="H158" s="183"/>
      <c r="I158" s="199">
        <v>117</v>
      </c>
      <c r="J158" s="190"/>
      <c r="K158" s="183"/>
      <c r="L158" s="184">
        <v>31.44</v>
      </c>
      <c r="M158" s="183"/>
      <c r="N158" s="206">
        <v>1407.47</v>
      </c>
      <c r="AF158" s="168"/>
      <c r="AG158" s="169"/>
      <c r="AH158" s="169"/>
      <c r="AK158" s="180" t="s">
        <v>567</v>
      </c>
      <c r="AM158" s="169"/>
    </row>
    <row r="159" spans="1:40" s="15" customFormat="1" ht="45" x14ac:dyDescent="0.25">
      <c r="A159" s="188"/>
      <c r="B159" s="179" t="s">
        <v>568</v>
      </c>
      <c r="C159" s="429" t="s">
        <v>569</v>
      </c>
      <c r="D159" s="429"/>
      <c r="E159" s="429"/>
      <c r="F159" s="182" t="s">
        <v>154</v>
      </c>
      <c r="G159" s="199">
        <v>74</v>
      </c>
      <c r="H159" s="185">
        <v>0.85</v>
      </c>
      <c r="I159" s="192">
        <v>62.9</v>
      </c>
      <c r="J159" s="190"/>
      <c r="K159" s="183"/>
      <c r="L159" s="184">
        <v>16.899999999999999</v>
      </c>
      <c r="M159" s="183"/>
      <c r="N159" s="186">
        <v>756.67</v>
      </c>
      <c r="AF159" s="168"/>
      <c r="AG159" s="169"/>
      <c r="AH159" s="169"/>
      <c r="AK159" s="180" t="s">
        <v>569</v>
      </c>
      <c r="AM159" s="169"/>
    </row>
    <row r="160" spans="1:40" s="15" customFormat="1" ht="15" x14ac:dyDescent="0.25">
      <c r="A160" s="200"/>
      <c r="B160" s="201"/>
      <c r="C160" s="438" t="s">
        <v>157</v>
      </c>
      <c r="D160" s="438"/>
      <c r="E160" s="438"/>
      <c r="F160" s="172"/>
      <c r="G160" s="173"/>
      <c r="H160" s="173"/>
      <c r="I160" s="173"/>
      <c r="J160" s="176"/>
      <c r="K160" s="173"/>
      <c r="L160" s="202">
        <v>83.15</v>
      </c>
      <c r="M160" s="195"/>
      <c r="N160" s="208">
        <v>3440.71</v>
      </c>
      <c r="AF160" s="168"/>
      <c r="AG160" s="169"/>
      <c r="AH160" s="169"/>
      <c r="AM160" s="169" t="s">
        <v>157</v>
      </c>
    </row>
    <row r="161" spans="1:40" s="15" customFormat="1" ht="22.5" x14ac:dyDescent="0.25">
      <c r="A161" s="170" t="s">
        <v>226</v>
      </c>
      <c r="B161" s="171" t="s">
        <v>433</v>
      </c>
      <c r="C161" s="438" t="s">
        <v>195</v>
      </c>
      <c r="D161" s="438"/>
      <c r="E161" s="438"/>
      <c r="F161" s="172" t="s">
        <v>174</v>
      </c>
      <c r="G161" s="173">
        <v>2.97</v>
      </c>
      <c r="H161" s="174">
        <v>1</v>
      </c>
      <c r="I161" s="211">
        <v>2.97</v>
      </c>
      <c r="J161" s="202">
        <v>99.98</v>
      </c>
      <c r="K161" s="204">
        <v>1.012</v>
      </c>
      <c r="L161" s="202">
        <v>300.5</v>
      </c>
      <c r="M161" s="211">
        <v>8.16</v>
      </c>
      <c r="N161" s="208">
        <v>2452.08</v>
      </c>
      <c r="AF161" s="168"/>
      <c r="AG161" s="169"/>
      <c r="AH161" s="169" t="s">
        <v>195</v>
      </c>
      <c r="AM161" s="169"/>
    </row>
    <row r="162" spans="1:40" s="15" customFormat="1" ht="15" x14ac:dyDescent="0.25">
      <c r="A162" s="212"/>
      <c r="B162" s="213"/>
      <c r="C162" s="429" t="s">
        <v>196</v>
      </c>
      <c r="D162" s="429"/>
      <c r="E162" s="429"/>
      <c r="F162" s="429"/>
      <c r="G162" s="429"/>
      <c r="H162" s="429"/>
      <c r="I162" s="429"/>
      <c r="J162" s="429"/>
      <c r="K162" s="429"/>
      <c r="L162" s="429"/>
      <c r="M162" s="429"/>
      <c r="N162" s="441"/>
      <c r="AF162" s="168"/>
      <c r="AG162" s="169"/>
      <c r="AH162" s="169"/>
      <c r="AM162" s="169"/>
      <c r="AN162" s="180" t="s">
        <v>196</v>
      </c>
    </row>
    <row r="163" spans="1:40" s="15" customFormat="1" ht="15" x14ac:dyDescent="0.25">
      <c r="A163" s="178"/>
      <c r="B163" s="179"/>
      <c r="C163" s="439" t="s">
        <v>553</v>
      </c>
      <c r="D163" s="439"/>
      <c r="E163" s="439"/>
      <c r="F163" s="439"/>
      <c r="G163" s="439"/>
      <c r="H163" s="439"/>
      <c r="I163" s="439"/>
      <c r="J163" s="439"/>
      <c r="K163" s="439"/>
      <c r="L163" s="439"/>
      <c r="M163" s="439"/>
      <c r="N163" s="440"/>
      <c r="AF163" s="168"/>
      <c r="AG163" s="169"/>
      <c r="AH163" s="169"/>
      <c r="AI163" s="180" t="s">
        <v>553</v>
      </c>
      <c r="AM163" s="169"/>
    </row>
    <row r="164" spans="1:40" s="15" customFormat="1" ht="15" x14ac:dyDescent="0.25">
      <c r="A164" s="200"/>
      <c r="B164" s="201"/>
      <c r="C164" s="438" t="s">
        <v>157</v>
      </c>
      <c r="D164" s="438"/>
      <c r="E164" s="438"/>
      <c r="F164" s="172"/>
      <c r="G164" s="173"/>
      <c r="H164" s="173"/>
      <c r="I164" s="173"/>
      <c r="J164" s="176"/>
      <c r="K164" s="173"/>
      <c r="L164" s="202">
        <v>300.5</v>
      </c>
      <c r="M164" s="195"/>
      <c r="N164" s="208">
        <v>2452.08</v>
      </c>
      <c r="AF164" s="168"/>
      <c r="AG164" s="169"/>
      <c r="AH164" s="169"/>
      <c r="AM164" s="169" t="s">
        <v>157</v>
      </c>
    </row>
    <row r="165" spans="1:40" s="15" customFormat="1" ht="15" x14ac:dyDescent="0.25">
      <c r="A165" s="435" t="s">
        <v>570</v>
      </c>
      <c r="B165" s="436"/>
      <c r="C165" s="436"/>
      <c r="D165" s="436"/>
      <c r="E165" s="436"/>
      <c r="F165" s="436"/>
      <c r="G165" s="436"/>
      <c r="H165" s="436"/>
      <c r="I165" s="436"/>
      <c r="J165" s="436"/>
      <c r="K165" s="436"/>
      <c r="L165" s="436"/>
      <c r="M165" s="436"/>
      <c r="N165" s="437"/>
      <c r="AF165" s="168"/>
      <c r="AG165" s="169" t="s">
        <v>570</v>
      </c>
      <c r="AH165" s="169"/>
      <c r="AM165" s="169"/>
    </row>
    <row r="166" spans="1:40" s="15" customFormat="1" ht="34.5" x14ac:dyDescent="0.25">
      <c r="A166" s="170" t="s">
        <v>234</v>
      </c>
      <c r="B166" s="171" t="s">
        <v>571</v>
      </c>
      <c r="C166" s="438" t="s">
        <v>572</v>
      </c>
      <c r="D166" s="438"/>
      <c r="E166" s="438"/>
      <c r="F166" s="172" t="s">
        <v>573</v>
      </c>
      <c r="G166" s="173">
        <v>0.28999999999999998</v>
      </c>
      <c r="H166" s="174">
        <v>1</v>
      </c>
      <c r="I166" s="211">
        <v>0.28999999999999998</v>
      </c>
      <c r="J166" s="176"/>
      <c r="K166" s="173"/>
      <c r="L166" s="176"/>
      <c r="M166" s="173"/>
      <c r="N166" s="177"/>
      <c r="AF166" s="168"/>
      <c r="AG166" s="169"/>
      <c r="AH166" s="169" t="s">
        <v>572</v>
      </c>
      <c r="AM166" s="169"/>
    </row>
    <row r="167" spans="1:40" s="15" customFormat="1" ht="68.25" x14ac:dyDescent="0.25">
      <c r="A167" s="178"/>
      <c r="B167" s="179" t="s">
        <v>138</v>
      </c>
      <c r="C167" s="439" t="s">
        <v>139</v>
      </c>
      <c r="D167" s="439"/>
      <c r="E167" s="439"/>
      <c r="F167" s="439"/>
      <c r="G167" s="439"/>
      <c r="H167" s="439"/>
      <c r="I167" s="439"/>
      <c r="J167" s="439"/>
      <c r="K167" s="439"/>
      <c r="L167" s="439"/>
      <c r="M167" s="439"/>
      <c r="N167" s="440"/>
      <c r="AF167" s="168"/>
      <c r="AG167" s="169"/>
      <c r="AH167" s="169"/>
      <c r="AI167" s="180" t="s">
        <v>139</v>
      </c>
      <c r="AM167" s="169"/>
    </row>
    <row r="168" spans="1:40" s="15" customFormat="1" ht="15" x14ac:dyDescent="0.25">
      <c r="A168" s="181"/>
      <c r="B168" s="179" t="s">
        <v>130</v>
      </c>
      <c r="C168" s="429" t="s">
        <v>140</v>
      </c>
      <c r="D168" s="429"/>
      <c r="E168" s="429"/>
      <c r="F168" s="182"/>
      <c r="G168" s="183"/>
      <c r="H168" s="183"/>
      <c r="I168" s="183"/>
      <c r="J168" s="184">
        <v>248.96</v>
      </c>
      <c r="K168" s="185">
        <v>1.1499999999999999</v>
      </c>
      <c r="L168" s="184">
        <v>83.03</v>
      </c>
      <c r="M168" s="185">
        <v>44.77</v>
      </c>
      <c r="N168" s="206">
        <v>3717.25</v>
      </c>
      <c r="AF168" s="168"/>
      <c r="AG168" s="169"/>
      <c r="AH168" s="169"/>
      <c r="AJ168" s="180" t="s">
        <v>140</v>
      </c>
      <c r="AM168" s="169"/>
    </row>
    <row r="169" spans="1:40" s="15" customFormat="1" ht="15" x14ac:dyDescent="0.25">
      <c r="A169" s="181"/>
      <c r="B169" s="179" t="s">
        <v>141</v>
      </c>
      <c r="C169" s="429" t="s">
        <v>142</v>
      </c>
      <c r="D169" s="429"/>
      <c r="E169" s="429"/>
      <c r="F169" s="182"/>
      <c r="G169" s="183"/>
      <c r="H169" s="183"/>
      <c r="I169" s="183"/>
      <c r="J169" s="184">
        <v>477.23</v>
      </c>
      <c r="K169" s="185">
        <v>1.1499999999999999</v>
      </c>
      <c r="L169" s="184">
        <v>159.16</v>
      </c>
      <c r="M169" s="185">
        <v>13.24</v>
      </c>
      <c r="N169" s="206">
        <v>2107.2800000000002</v>
      </c>
      <c r="AF169" s="168"/>
      <c r="AG169" s="169"/>
      <c r="AH169" s="169"/>
      <c r="AJ169" s="180" t="s">
        <v>142</v>
      </c>
      <c r="AM169" s="169"/>
    </row>
    <row r="170" spans="1:40" s="15" customFormat="1" ht="15" x14ac:dyDescent="0.25">
      <c r="A170" s="181"/>
      <c r="B170" s="179" t="s">
        <v>143</v>
      </c>
      <c r="C170" s="429" t="s">
        <v>144</v>
      </c>
      <c r="D170" s="429"/>
      <c r="E170" s="429"/>
      <c r="F170" s="182"/>
      <c r="G170" s="183"/>
      <c r="H170" s="183"/>
      <c r="I170" s="183"/>
      <c r="J170" s="184">
        <v>56.42</v>
      </c>
      <c r="K170" s="185">
        <v>1.1499999999999999</v>
      </c>
      <c r="L170" s="184">
        <v>18.82</v>
      </c>
      <c r="M170" s="185">
        <v>44.77</v>
      </c>
      <c r="N170" s="186">
        <v>842.57</v>
      </c>
      <c r="AF170" s="168"/>
      <c r="AG170" s="169"/>
      <c r="AH170" s="169"/>
      <c r="AJ170" s="180" t="s">
        <v>144</v>
      </c>
      <c r="AM170" s="169"/>
    </row>
    <row r="171" spans="1:40" s="15" customFormat="1" ht="15" x14ac:dyDescent="0.25">
      <c r="A171" s="181"/>
      <c r="B171" s="179" t="s">
        <v>145</v>
      </c>
      <c r="C171" s="429" t="s">
        <v>146</v>
      </c>
      <c r="D171" s="429"/>
      <c r="E171" s="429"/>
      <c r="F171" s="182"/>
      <c r="G171" s="183"/>
      <c r="H171" s="183"/>
      <c r="I171" s="183"/>
      <c r="J171" s="184">
        <v>11.96</v>
      </c>
      <c r="K171" s="183"/>
      <c r="L171" s="184">
        <v>3.47</v>
      </c>
      <c r="M171" s="185">
        <v>8.16</v>
      </c>
      <c r="N171" s="186">
        <v>28.32</v>
      </c>
      <c r="AF171" s="168"/>
      <c r="AG171" s="169"/>
      <c r="AH171" s="169"/>
      <c r="AJ171" s="180" t="s">
        <v>146</v>
      </c>
      <c r="AM171" s="169"/>
    </row>
    <row r="172" spans="1:40" s="15" customFormat="1" ht="15" x14ac:dyDescent="0.25">
      <c r="A172" s="188"/>
      <c r="B172" s="179"/>
      <c r="C172" s="429" t="s">
        <v>147</v>
      </c>
      <c r="D172" s="429"/>
      <c r="E172" s="429"/>
      <c r="F172" s="182" t="s">
        <v>148</v>
      </c>
      <c r="G172" s="185">
        <v>27.12</v>
      </c>
      <c r="H172" s="185">
        <v>1.1499999999999999</v>
      </c>
      <c r="I172" s="216">
        <v>9.0445200000000003</v>
      </c>
      <c r="J172" s="190"/>
      <c r="K172" s="183"/>
      <c r="L172" s="190"/>
      <c r="M172" s="183"/>
      <c r="N172" s="191"/>
      <c r="AF172" s="168"/>
      <c r="AG172" s="169"/>
      <c r="AH172" s="169"/>
      <c r="AK172" s="180" t="s">
        <v>147</v>
      </c>
      <c r="AM172" s="169"/>
    </row>
    <row r="173" spans="1:40" s="15" customFormat="1" ht="15" x14ac:dyDescent="0.25">
      <c r="A173" s="188"/>
      <c r="B173" s="179"/>
      <c r="C173" s="429" t="s">
        <v>149</v>
      </c>
      <c r="D173" s="429"/>
      <c r="E173" s="429"/>
      <c r="F173" s="182" t="s">
        <v>148</v>
      </c>
      <c r="G173" s="192">
        <v>4.2</v>
      </c>
      <c r="H173" s="185">
        <v>1.1499999999999999</v>
      </c>
      <c r="I173" s="205">
        <v>1.4007000000000001</v>
      </c>
      <c r="J173" s="190"/>
      <c r="K173" s="183"/>
      <c r="L173" s="190"/>
      <c r="M173" s="183"/>
      <c r="N173" s="191"/>
      <c r="AF173" s="168"/>
      <c r="AG173" s="169"/>
      <c r="AH173" s="169"/>
      <c r="AK173" s="180" t="s">
        <v>149</v>
      </c>
      <c r="AM173" s="169"/>
    </row>
    <row r="174" spans="1:40" s="15" customFormat="1" ht="15" x14ac:dyDescent="0.25">
      <c r="A174" s="181"/>
      <c r="B174" s="179"/>
      <c r="C174" s="430" t="s">
        <v>150</v>
      </c>
      <c r="D174" s="430"/>
      <c r="E174" s="430"/>
      <c r="F174" s="194"/>
      <c r="G174" s="195"/>
      <c r="H174" s="195"/>
      <c r="I174" s="195"/>
      <c r="J174" s="197">
        <v>738.15</v>
      </c>
      <c r="K174" s="195"/>
      <c r="L174" s="197">
        <v>245.66</v>
      </c>
      <c r="M174" s="195"/>
      <c r="N174" s="207">
        <v>5852.85</v>
      </c>
      <c r="AF174" s="168"/>
      <c r="AG174" s="169"/>
      <c r="AH174" s="169"/>
      <c r="AL174" s="180" t="s">
        <v>150</v>
      </c>
      <c r="AM174" s="169"/>
    </row>
    <row r="175" spans="1:40" s="15" customFormat="1" ht="15" x14ac:dyDescent="0.25">
      <c r="A175" s="188"/>
      <c r="B175" s="179"/>
      <c r="C175" s="429" t="s">
        <v>151</v>
      </c>
      <c r="D175" s="429"/>
      <c r="E175" s="429"/>
      <c r="F175" s="182"/>
      <c r="G175" s="183"/>
      <c r="H175" s="183"/>
      <c r="I175" s="183"/>
      <c r="J175" s="190"/>
      <c r="K175" s="183"/>
      <c r="L175" s="184">
        <v>101.85</v>
      </c>
      <c r="M175" s="183"/>
      <c r="N175" s="206">
        <v>4559.82</v>
      </c>
      <c r="AF175" s="168"/>
      <c r="AG175" s="169"/>
      <c r="AH175" s="169"/>
      <c r="AK175" s="180" t="s">
        <v>151</v>
      </c>
      <c r="AM175" s="169"/>
    </row>
    <row r="176" spans="1:40" s="15" customFormat="1" ht="23.25" x14ac:dyDescent="0.25">
      <c r="A176" s="188"/>
      <c r="B176" s="179" t="s">
        <v>566</v>
      </c>
      <c r="C176" s="429" t="s">
        <v>567</v>
      </c>
      <c r="D176" s="429"/>
      <c r="E176" s="429"/>
      <c r="F176" s="182" t="s">
        <v>154</v>
      </c>
      <c r="G176" s="199">
        <v>117</v>
      </c>
      <c r="H176" s="183"/>
      <c r="I176" s="199">
        <v>117</v>
      </c>
      <c r="J176" s="190"/>
      <c r="K176" s="183"/>
      <c r="L176" s="184">
        <v>119.16</v>
      </c>
      <c r="M176" s="183"/>
      <c r="N176" s="206">
        <v>5334.99</v>
      </c>
      <c r="AF176" s="168"/>
      <c r="AG176" s="169"/>
      <c r="AH176" s="169"/>
      <c r="AK176" s="180" t="s">
        <v>567</v>
      </c>
      <c r="AM176" s="169"/>
    </row>
    <row r="177" spans="1:41" s="15" customFormat="1" ht="45" x14ac:dyDescent="0.25">
      <c r="A177" s="188"/>
      <c r="B177" s="179" t="s">
        <v>568</v>
      </c>
      <c r="C177" s="429" t="s">
        <v>569</v>
      </c>
      <c r="D177" s="429"/>
      <c r="E177" s="429"/>
      <c r="F177" s="182" t="s">
        <v>154</v>
      </c>
      <c r="G177" s="199">
        <v>74</v>
      </c>
      <c r="H177" s="185">
        <v>0.85</v>
      </c>
      <c r="I177" s="192">
        <v>62.9</v>
      </c>
      <c r="J177" s="190"/>
      <c r="K177" s="183"/>
      <c r="L177" s="184">
        <v>64.06</v>
      </c>
      <c r="M177" s="183"/>
      <c r="N177" s="206">
        <v>2868.13</v>
      </c>
      <c r="AF177" s="168"/>
      <c r="AG177" s="169"/>
      <c r="AH177" s="169"/>
      <c r="AK177" s="180" t="s">
        <v>569</v>
      </c>
      <c r="AM177" s="169"/>
    </row>
    <row r="178" spans="1:41" s="15" customFormat="1" ht="15" x14ac:dyDescent="0.25">
      <c r="A178" s="200"/>
      <c r="B178" s="201"/>
      <c r="C178" s="438" t="s">
        <v>157</v>
      </c>
      <c r="D178" s="438"/>
      <c r="E178" s="438"/>
      <c r="F178" s="172"/>
      <c r="G178" s="173"/>
      <c r="H178" s="173"/>
      <c r="I178" s="173"/>
      <c r="J178" s="176"/>
      <c r="K178" s="173"/>
      <c r="L178" s="202">
        <v>428.88</v>
      </c>
      <c r="M178" s="195"/>
      <c r="N178" s="208">
        <v>14055.97</v>
      </c>
      <c r="AF178" s="168"/>
      <c r="AG178" s="169"/>
      <c r="AH178" s="169"/>
      <c r="AM178" s="169" t="s">
        <v>157</v>
      </c>
    </row>
    <row r="179" spans="1:41" s="15" customFormat="1" ht="45.75" x14ac:dyDescent="0.25">
      <c r="A179" s="170" t="s">
        <v>238</v>
      </c>
      <c r="B179" s="171" t="s">
        <v>574</v>
      </c>
      <c r="C179" s="438" t="s">
        <v>575</v>
      </c>
      <c r="D179" s="438"/>
      <c r="E179" s="438"/>
      <c r="F179" s="172" t="s">
        <v>274</v>
      </c>
      <c r="G179" s="173">
        <v>29</v>
      </c>
      <c r="H179" s="174">
        <v>1</v>
      </c>
      <c r="I179" s="174">
        <v>29</v>
      </c>
      <c r="J179" s="202">
        <v>238.07</v>
      </c>
      <c r="K179" s="173"/>
      <c r="L179" s="210">
        <v>6904.03</v>
      </c>
      <c r="M179" s="211">
        <v>8.16</v>
      </c>
      <c r="N179" s="208">
        <v>56336.88</v>
      </c>
      <c r="AF179" s="168"/>
      <c r="AG179" s="169"/>
      <c r="AH179" s="169" t="s">
        <v>575</v>
      </c>
      <c r="AM179" s="169"/>
    </row>
    <row r="180" spans="1:41" s="15" customFormat="1" ht="15" x14ac:dyDescent="0.25">
      <c r="A180" s="200"/>
      <c r="B180" s="201"/>
      <c r="C180" s="438" t="s">
        <v>157</v>
      </c>
      <c r="D180" s="438"/>
      <c r="E180" s="438"/>
      <c r="F180" s="172"/>
      <c r="G180" s="173"/>
      <c r="H180" s="173"/>
      <c r="I180" s="173"/>
      <c r="J180" s="176"/>
      <c r="K180" s="173"/>
      <c r="L180" s="210">
        <v>6904.03</v>
      </c>
      <c r="M180" s="195"/>
      <c r="N180" s="208">
        <v>56336.88</v>
      </c>
      <c r="AF180" s="168"/>
      <c r="AG180" s="169"/>
      <c r="AH180" s="169"/>
      <c r="AM180" s="169" t="s">
        <v>157</v>
      </c>
    </row>
    <row r="181" spans="1:41" s="15" customFormat="1" ht="15" x14ac:dyDescent="0.25">
      <c r="A181" s="435" t="s">
        <v>576</v>
      </c>
      <c r="B181" s="436"/>
      <c r="C181" s="436"/>
      <c r="D181" s="436"/>
      <c r="E181" s="436"/>
      <c r="F181" s="436"/>
      <c r="G181" s="436"/>
      <c r="H181" s="436"/>
      <c r="I181" s="436"/>
      <c r="J181" s="436"/>
      <c r="K181" s="436"/>
      <c r="L181" s="436"/>
      <c r="M181" s="436"/>
      <c r="N181" s="437"/>
      <c r="AF181" s="168"/>
      <c r="AG181" s="169" t="s">
        <v>576</v>
      </c>
      <c r="AH181" s="169"/>
      <c r="AM181" s="169"/>
    </row>
    <row r="182" spans="1:41" s="15" customFormat="1" ht="34.5" x14ac:dyDescent="0.25">
      <c r="A182" s="170" t="s">
        <v>242</v>
      </c>
      <c r="B182" s="171" t="s">
        <v>577</v>
      </c>
      <c r="C182" s="438" t="s">
        <v>578</v>
      </c>
      <c r="D182" s="438"/>
      <c r="E182" s="438"/>
      <c r="F182" s="172" t="s">
        <v>565</v>
      </c>
      <c r="G182" s="173">
        <v>0.56599999999999995</v>
      </c>
      <c r="H182" s="174">
        <v>1</v>
      </c>
      <c r="I182" s="204">
        <v>0.56599999999999995</v>
      </c>
      <c r="J182" s="176"/>
      <c r="K182" s="173"/>
      <c r="L182" s="176"/>
      <c r="M182" s="173"/>
      <c r="N182" s="177"/>
      <c r="AF182" s="168"/>
      <c r="AG182" s="169"/>
      <c r="AH182" s="169" t="s">
        <v>578</v>
      </c>
      <c r="AM182" s="169"/>
    </row>
    <row r="183" spans="1:41" s="15" customFormat="1" ht="15" x14ac:dyDescent="0.25">
      <c r="A183" s="212"/>
      <c r="B183" s="213"/>
      <c r="C183" s="429" t="s">
        <v>579</v>
      </c>
      <c r="D183" s="429"/>
      <c r="E183" s="429"/>
      <c r="F183" s="429"/>
      <c r="G183" s="429"/>
      <c r="H183" s="429"/>
      <c r="I183" s="429"/>
      <c r="J183" s="429"/>
      <c r="K183" s="429"/>
      <c r="L183" s="429"/>
      <c r="M183" s="429"/>
      <c r="N183" s="441"/>
      <c r="AF183" s="168"/>
      <c r="AG183" s="169"/>
      <c r="AH183" s="169"/>
      <c r="AM183" s="169"/>
      <c r="AO183" s="180" t="s">
        <v>579</v>
      </c>
    </row>
    <row r="184" spans="1:41" s="15" customFormat="1" ht="68.25" x14ac:dyDescent="0.25">
      <c r="A184" s="178"/>
      <c r="B184" s="179" t="s">
        <v>138</v>
      </c>
      <c r="C184" s="439" t="s">
        <v>139</v>
      </c>
      <c r="D184" s="439"/>
      <c r="E184" s="439"/>
      <c r="F184" s="439"/>
      <c r="G184" s="439"/>
      <c r="H184" s="439"/>
      <c r="I184" s="439"/>
      <c r="J184" s="439"/>
      <c r="K184" s="439"/>
      <c r="L184" s="439"/>
      <c r="M184" s="439"/>
      <c r="N184" s="440"/>
      <c r="AF184" s="168"/>
      <c r="AG184" s="169"/>
      <c r="AH184" s="169"/>
      <c r="AI184" s="180" t="s">
        <v>139</v>
      </c>
      <c r="AM184" s="169"/>
    </row>
    <row r="185" spans="1:41" s="15" customFormat="1" ht="15" x14ac:dyDescent="0.25">
      <c r="A185" s="181"/>
      <c r="B185" s="179" t="s">
        <v>130</v>
      </c>
      <c r="C185" s="429" t="s">
        <v>140</v>
      </c>
      <c r="D185" s="429"/>
      <c r="E185" s="429"/>
      <c r="F185" s="182"/>
      <c r="G185" s="183"/>
      <c r="H185" s="183"/>
      <c r="I185" s="183"/>
      <c r="J185" s="184">
        <v>731.22</v>
      </c>
      <c r="K185" s="185">
        <v>1.1499999999999999</v>
      </c>
      <c r="L185" s="184">
        <v>475.95</v>
      </c>
      <c r="M185" s="185">
        <v>44.77</v>
      </c>
      <c r="N185" s="206">
        <v>21308.28</v>
      </c>
      <c r="AF185" s="168"/>
      <c r="AG185" s="169"/>
      <c r="AH185" s="169"/>
      <c r="AJ185" s="180" t="s">
        <v>140</v>
      </c>
      <c r="AM185" s="169"/>
    </row>
    <row r="186" spans="1:41" s="15" customFormat="1" ht="15" x14ac:dyDescent="0.25">
      <c r="A186" s="181"/>
      <c r="B186" s="179" t="s">
        <v>141</v>
      </c>
      <c r="C186" s="429" t="s">
        <v>142</v>
      </c>
      <c r="D186" s="429"/>
      <c r="E186" s="429"/>
      <c r="F186" s="182"/>
      <c r="G186" s="183"/>
      <c r="H186" s="183"/>
      <c r="I186" s="183"/>
      <c r="J186" s="187">
        <v>1520.51</v>
      </c>
      <c r="K186" s="185">
        <v>1.1499999999999999</v>
      </c>
      <c r="L186" s="184">
        <v>989.7</v>
      </c>
      <c r="M186" s="185">
        <v>13.24</v>
      </c>
      <c r="N186" s="206">
        <v>13103.63</v>
      </c>
      <c r="AF186" s="168"/>
      <c r="AG186" s="169"/>
      <c r="AH186" s="169"/>
      <c r="AJ186" s="180" t="s">
        <v>142</v>
      </c>
      <c r="AM186" s="169"/>
    </row>
    <row r="187" spans="1:41" s="15" customFormat="1" ht="15" x14ac:dyDescent="0.25">
      <c r="A187" s="181"/>
      <c r="B187" s="179" t="s">
        <v>143</v>
      </c>
      <c r="C187" s="429" t="s">
        <v>144</v>
      </c>
      <c r="D187" s="429"/>
      <c r="E187" s="429"/>
      <c r="F187" s="182"/>
      <c r="G187" s="183"/>
      <c r="H187" s="183"/>
      <c r="I187" s="183"/>
      <c r="J187" s="184">
        <v>201.05</v>
      </c>
      <c r="K187" s="185">
        <v>1.1499999999999999</v>
      </c>
      <c r="L187" s="184">
        <v>130.86000000000001</v>
      </c>
      <c r="M187" s="185">
        <v>44.77</v>
      </c>
      <c r="N187" s="206">
        <v>5858.6</v>
      </c>
      <c r="AF187" s="168"/>
      <c r="AG187" s="169"/>
      <c r="AH187" s="169"/>
      <c r="AJ187" s="180" t="s">
        <v>144</v>
      </c>
      <c r="AM187" s="169"/>
    </row>
    <row r="188" spans="1:41" s="15" customFormat="1" ht="15" x14ac:dyDescent="0.25">
      <c r="A188" s="181"/>
      <c r="B188" s="179" t="s">
        <v>145</v>
      </c>
      <c r="C188" s="429" t="s">
        <v>146</v>
      </c>
      <c r="D188" s="429"/>
      <c r="E188" s="429"/>
      <c r="F188" s="182"/>
      <c r="G188" s="183"/>
      <c r="H188" s="183"/>
      <c r="I188" s="183"/>
      <c r="J188" s="187">
        <v>3939.59</v>
      </c>
      <c r="K188" s="183"/>
      <c r="L188" s="187">
        <v>2229.81</v>
      </c>
      <c r="M188" s="185">
        <v>8.16</v>
      </c>
      <c r="N188" s="206">
        <v>18195.25</v>
      </c>
      <c r="AF188" s="168"/>
      <c r="AG188" s="169"/>
      <c r="AH188" s="169"/>
      <c r="AJ188" s="180" t="s">
        <v>146</v>
      </c>
      <c r="AM188" s="169"/>
    </row>
    <row r="189" spans="1:41" s="15" customFormat="1" ht="15" x14ac:dyDescent="0.25">
      <c r="A189" s="188"/>
      <c r="B189" s="179"/>
      <c r="C189" s="429" t="s">
        <v>147</v>
      </c>
      <c r="D189" s="429"/>
      <c r="E189" s="429"/>
      <c r="F189" s="182" t="s">
        <v>148</v>
      </c>
      <c r="G189" s="185">
        <v>80.62</v>
      </c>
      <c r="H189" s="185">
        <v>1.1499999999999999</v>
      </c>
      <c r="I189" s="189">
        <v>52.475557999999999</v>
      </c>
      <c r="J189" s="190"/>
      <c r="K189" s="183"/>
      <c r="L189" s="190"/>
      <c r="M189" s="183"/>
      <c r="N189" s="191"/>
      <c r="AF189" s="168"/>
      <c r="AG189" s="169"/>
      <c r="AH189" s="169"/>
      <c r="AK189" s="180" t="s">
        <v>147</v>
      </c>
      <c r="AM189" s="169"/>
    </row>
    <row r="190" spans="1:41" s="15" customFormat="1" ht="15" x14ac:dyDescent="0.25">
      <c r="A190" s="188"/>
      <c r="B190" s="179"/>
      <c r="C190" s="429" t="s">
        <v>149</v>
      </c>
      <c r="D190" s="429"/>
      <c r="E190" s="429"/>
      <c r="F190" s="182" t="s">
        <v>148</v>
      </c>
      <c r="G190" s="185">
        <v>15.75</v>
      </c>
      <c r="H190" s="185">
        <v>1.1499999999999999</v>
      </c>
      <c r="I190" s="189">
        <v>10.251675000000001</v>
      </c>
      <c r="J190" s="190"/>
      <c r="K190" s="183"/>
      <c r="L190" s="190"/>
      <c r="M190" s="183"/>
      <c r="N190" s="191"/>
      <c r="AF190" s="168"/>
      <c r="AG190" s="169"/>
      <c r="AH190" s="169"/>
      <c r="AK190" s="180" t="s">
        <v>149</v>
      </c>
      <c r="AM190" s="169"/>
    </row>
    <row r="191" spans="1:41" s="15" customFormat="1" ht="15" x14ac:dyDescent="0.25">
      <c r="A191" s="181"/>
      <c r="B191" s="179"/>
      <c r="C191" s="430" t="s">
        <v>150</v>
      </c>
      <c r="D191" s="430"/>
      <c r="E191" s="430"/>
      <c r="F191" s="194"/>
      <c r="G191" s="195"/>
      <c r="H191" s="195"/>
      <c r="I191" s="195"/>
      <c r="J191" s="196">
        <v>6191.32</v>
      </c>
      <c r="K191" s="195"/>
      <c r="L191" s="196">
        <v>3695.46</v>
      </c>
      <c r="M191" s="195"/>
      <c r="N191" s="207">
        <v>52607.16</v>
      </c>
      <c r="AF191" s="168"/>
      <c r="AG191" s="169"/>
      <c r="AH191" s="169"/>
      <c r="AL191" s="180" t="s">
        <v>150</v>
      </c>
      <c r="AM191" s="169"/>
    </row>
    <row r="192" spans="1:41" s="15" customFormat="1" ht="15" x14ac:dyDescent="0.25">
      <c r="A192" s="188"/>
      <c r="B192" s="179"/>
      <c r="C192" s="429" t="s">
        <v>151</v>
      </c>
      <c r="D192" s="429"/>
      <c r="E192" s="429"/>
      <c r="F192" s="182"/>
      <c r="G192" s="183"/>
      <c r="H192" s="183"/>
      <c r="I192" s="183"/>
      <c r="J192" s="190"/>
      <c r="K192" s="183"/>
      <c r="L192" s="184">
        <v>606.80999999999995</v>
      </c>
      <c r="M192" s="183"/>
      <c r="N192" s="206">
        <v>27166.880000000001</v>
      </c>
      <c r="AF192" s="168"/>
      <c r="AG192" s="169"/>
      <c r="AH192" s="169"/>
      <c r="AK192" s="180" t="s">
        <v>151</v>
      </c>
      <c r="AM192" s="169"/>
    </row>
    <row r="193" spans="1:39" s="15" customFormat="1" ht="23.25" x14ac:dyDescent="0.25">
      <c r="A193" s="188"/>
      <c r="B193" s="179" t="s">
        <v>566</v>
      </c>
      <c r="C193" s="429" t="s">
        <v>567</v>
      </c>
      <c r="D193" s="429"/>
      <c r="E193" s="429"/>
      <c r="F193" s="182" t="s">
        <v>154</v>
      </c>
      <c r="G193" s="199">
        <v>117</v>
      </c>
      <c r="H193" s="183"/>
      <c r="I193" s="199">
        <v>117</v>
      </c>
      <c r="J193" s="190"/>
      <c r="K193" s="183"/>
      <c r="L193" s="184">
        <v>709.97</v>
      </c>
      <c r="M193" s="183"/>
      <c r="N193" s="206">
        <v>31785.25</v>
      </c>
      <c r="AF193" s="168"/>
      <c r="AG193" s="169"/>
      <c r="AH193" s="169"/>
      <c r="AK193" s="180" t="s">
        <v>567</v>
      </c>
      <c r="AM193" s="169"/>
    </row>
    <row r="194" spans="1:39" s="15" customFormat="1" ht="45" x14ac:dyDescent="0.25">
      <c r="A194" s="188"/>
      <c r="B194" s="179" t="s">
        <v>568</v>
      </c>
      <c r="C194" s="429" t="s">
        <v>569</v>
      </c>
      <c r="D194" s="429"/>
      <c r="E194" s="429"/>
      <c r="F194" s="182" t="s">
        <v>154</v>
      </c>
      <c r="G194" s="199">
        <v>74</v>
      </c>
      <c r="H194" s="185">
        <v>0.85</v>
      </c>
      <c r="I194" s="192">
        <v>62.9</v>
      </c>
      <c r="J194" s="190"/>
      <c r="K194" s="183"/>
      <c r="L194" s="184">
        <v>381.68</v>
      </c>
      <c r="M194" s="183"/>
      <c r="N194" s="206">
        <v>17087.97</v>
      </c>
      <c r="AF194" s="168"/>
      <c r="AG194" s="169"/>
      <c r="AH194" s="169"/>
      <c r="AK194" s="180" t="s">
        <v>569</v>
      </c>
      <c r="AM194" s="169"/>
    </row>
    <row r="195" spans="1:39" s="15" customFormat="1" ht="15" x14ac:dyDescent="0.25">
      <c r="A195" s="200"/>
      <c r="B195" s="201"/>
      <c r="C195" s="438" t="s">
        <v>157</v>
      </c>
      <c r="D195" s="438"/>
      <c r="E195" s="438"/>
      <c r="F195" s="172"/>
      <c r="G195" s="173"/>
      <c r="H195" s="173"/>
      <c r="I195" s="173"/>
      <c r="J195" s="176"/>
      <c r="K195" s="173"/>
      <c r="L195" s="210">
        <v>4787.1099999999997</v>
      </c>
      <c r="M195" s="195"/>
      <c r="N195" s="208">
        <v>101480.38</v>
      </c>
      <c r="AF195" s="168"/>
      <c r="AG195" s="169"/>
      <c r="AH195" s="169"/>
      <c r="AM195" s="169" t="s">
        <v>157</v>
      </c>
    </row>
    <row r="196" spans="1:39" s="15" customFormat="1" ht="23.25" x14ac:dyDescent="0.25">
      <c r="A196" s="170" t="s">
        <v>248</v>
      </c>
      <c r="B196" s="171" t="s">
        <v>580</v>
      </c>
      <c r="C196" s="438" t="s">
        <v>581</v>
      </c>
      <c r="D196" s="438"/>
      <c r="E196" s="438"/>
      <c r="F196" s="172" t="s">
        <v>229</v>
      </c>
      <c r="G196" s="173">
        <v>1</v>
      </c>
      <c r="H196" s="174">
        <v>1</v>
      </c>
      <c r="I196" s="174">
        <v>1</v>
      </c>
      <c r="J196" s="202">
        <v>873.72</v>
      </c>
      <c r="K196" s="173"/>
      <c r="L196" s="202">
        <v>873.72</v>
      </c>
      <c r="M196" s="211">
        <v>8.16</v>
      </c>
      <c r="N196" s="208">
        <v>7129.56</v>
      </c>
      <c r="AF196" s="168"/>
      <c r="AG196" s="169"/>
      <c r="AH196" s="169" t="s">
        <v>581</v>
      </c>
      <c r="AM196" s="169"/>
    </row>
    <row r="197" spans="1:39" s="15" customFormat="1" ht="15" x14ac:dyDescent="0.25">
      <c r="A197" s="200"/>
      <c r="B197" s="201"/>
      <c r="C197" s="438" t="s">
        <v>157</v>
      </c>
      <c r="D197" s="438"/>
      <c r="E197" s="438"/>
      <c r="F197" s="172"/>
      <c r="G197" s="173"/>
      <c r="H197" s="173"/>
      <c r="I197" s="173"/>
      <c r="J197" s="176"/>
      <c r="K197" s="173"/>
      <c r="L197" s="202">
        <v>873.72</v>
      </c>
      <c r="M197" s="195"/>
      <c r="N197" s="208">
        <v>7129.56</v>
      </c>
      <c r="AF197" s="168"/>
      <c r="AG197" s="169"/>
      <c r="AH197" s="169"/>
      <c r="AM197" s="169" t="s">
        <v>157</v>
      </c>
    </row>
    <row r="198" spans="1:39" s="15" customFormat="1" ht="34.5" x14ac:dyDescent="0.25">
      <c r="A198" s="170" t="s">
        <v>251</v>
      </c>
      <c r="B198" s="171" t="s">
        <v>582</v>
      </c>
      <c r="C198" s="438" t="s">
        <v>583</v>
      </c>
      <c r="D198" s="438"/>
      <c r="E198" s="438"/>
      <c r="F198" s="172" t="s">
        <v>229</v>
      </c>
      <c r="G198" s="173">
        <v>1</v>
      </c>
      <c r="H198" s="174">
        <v>1</v>
      </c>
      <c r="I198" s="174">
        <v>1</v>
      </c>
      <c r="J198" s="202">
        <v>593.85</v>
      </c>
      <c r="K198" s="173"/>
      <c r="L198" s="202">
        <v>593.85</v>
      </c>
      <c r="M198" s="211">
        <v>8.16</v>
      </c>
      <c r="N198" s="208">
        <v>4845.82</v>
      </c>
      <c r="AF198" s="168"/>
      <c r="AG198" s="169"/>
      <c r="AH198" s="169" t="s">
        <v>583</v>
      </c>
      <c r="AM198" s="169"/>
    </row>
    <row r="199" spans="1:39" s="15" customFormat="1" ht="15" x14ac:dyDescent="0.25">
      <c r="A199" s="200"/>
      <c r="B199" s="201"/>
      <c r="C199" s="438" t="s">
        <v>157</v>
      </c>
      <c r="D199" s="438"/>
      <c r="E199" s="438"/>
      <c r="F199" s="172"/>
      <c r="G199" s="173"/>
      <c r="H199" s="173"/>
      <c r="I199" s="173"/>
      <c r="J199" s="176"/>
      <c r="K199" s="173"/>
      <c r="L199" s="202">
        <v>593.85</v>
      </c>
      <c r="M199" s="195"/>
      <c r="N199" s="208">
        <v>4845.82</v>
      </c>
      <c r="AF199" s="168"/>
      <c r="AG199" s="169"/>
      <c r="AH199" s="169"/>
      <c r="AM199" s="169" t="s">
        <v>157</v>
      </c>
    </row>
    <row r="200" spans="1:39" s="15" customFormat="1" ht="34.5" x14ac:dyDescent="0.25">
      <c r="A200" s="170" t="s">
        <v>254</v>
      </c>
      <c r="B200" s="171" t="s">
        <v>584</v>
      </c>
      <c r="C200" s="438" t="s">
        <v>585</v>
      </c>
      <c r="D200" s="438"/>
      <c r="E200" s="438"/>
      <c r="F200" s="172" t="s">
        <v>229</v>
      </c>
      <c r="G200" s="173">
        <v>3</v>
      </c>
      <c r="H200" s="174">
        <v>1</v>
      </c>
      <c r="I200" s="174">
        <v>3</v>
      </c>
      <c r="J200" s="202">
        <v>901.16</v>
      </c>
      <c r="K200" s="173"/>
      <c r="L200" s="210">
        <v>2703.48</v>
      </c>
      <c r="M200" s="211">
        <v>8.16</v>
      </c>
      <c r="N200" s="208">
        <v>22060.400000000001</v>
      </c>
      <c r="AF200" s="168"/>
      <c r="AG200" s="169"/>
      <c r="AH200" s="169" t="s">
        <v>585</v>
      </c>
      <c r="AM200" s="169"/>
    </row>
    <row r="201" spans="1:39" s="15" customFormat="1" ht="15" x14ac:dyDescent="0.25">
      <c r="A201" s="200"/>
      <c r="B201" s="201"/>
      <c r="C201" s="438" t="s">
        <v>157</v>
      </c>
      <c r="D201" s="438"/>
      <c r="E201" s="438"/>
      <c r="F201" s="172"/>
      <c r="G201" s="173"/>
      <c r="H201" s="173"/>
      <c r="I201" s="173"/>
      <c r="J201" s="176"/>
      <c r="K201" s="173"/>
      <c r="L201" s="210">
        <v>2703.48</v>
      </c>
      <c r="M201" s="195"/>
      <c r="N201" s="208">
        <v>22060.400000000001</v>
      </c>
      <c r="AF201" s="168"/>
      <c r="AG201" s="169"/>
      <c r="AH201" s="169"/>
      <c r="AM201" s="169" t="s">
        <v>157</v>
      </c>
    </row>
    <row r="202" spans="1:39" s="15" customFormat="1" ht="23.25" x14ac:dyDescent="0.25">
      <c r="A202" s="170" t="s">
        <v>257</v>
      </c>
      <c r="B202" s="171" t="s">
        <v>586</v>
      </c>
      <c r="C202" s="438" t="s">
        <v>587</v>
      </c>
      <c r="D202" s="438"/>
      <c r="E202" s="438"/>
      <c r="F202" s="172" t="s">
        <v>229</v>
      </c>
      <c r="G202" s="173">
        <v>1</v>
      </c>
      <c r="H202" s="174">
        <v>1</v>
      </c>
      <c r="I202" s="174">
        <v>1</v>
      </c>
      <c r="J202" s="202">
        <v>31.43</v>
      </c>
      <c r="K202" s="173"/>
      <c r="L202" s="202">
        <v>31.43</v>
      </c>
      <c r="M202" s="211">
        <v>8.16</v>
      </c>
      <c r="N202" s="203">
        <v>256.47000000000003</v>
      </c>
      <c r="AF202" s="168"/>
      <c r="AG202" s="169"/>
      <c r="AH202" s="169" t="s">
        <v>587</v>
      </c>
      <c r="AM202" s="169"/>
    </row>
    <row r="203" spans="1:39" s="15" customFormat="1" ht="15" x14ac:dyDescent="0.25">
      <c r="A203" s="200"/>
      <c r="B203" s="201"/>
      <c r="C203" s="438" t="s">
        <v>157</v>
      </c>
      <c r="D203" s="438"/>
      <c r="E203" s="438"/>
      <c r="F203" s="172"/>
      <c r="G203" s="173"/>
      <c r="H203" s="173"/>
      <c r="I203" s="173"/>
      <c r="J203" s="176"/>
      <c r="K203" s="173"/>
      <c r="L203" s="202">
        <v>31.43</v>
      </c>
      <c r="M203" s="195"/>
      <c r="N203" s="203">
        <v>256.47000000000003</v>
      </c>
      <c r="AF203" s="168"/>
      <c r="AG203" s="169"/>
      <c r="AH203" s="169"/>
      <c r="AM203" s="169" t="s">
        <v>157</v>
      </c>
    </row>
    <row r="204" spans="1:39" s="15" customFormat="1" ht="23.25" x14ac:dyDescent="0.25">
      <c r="A204" s="170" t="s">
        <v>588</v>
      </c>
      <c r="B204" s="171" t="s">
        <v>589</v>
      </c>
      <c r="C204" s="438" t="s">
        <v>590</v>
      </c>
      <c r="D204" s="438"/>
      <c r="E204" s="438"/>
      <c r="F204" s="172" t="s">
        <v>229</v>
      </c>
      <c r="G204" s="173">
        <v>1</v>
      </c>
      <c r="H204" s="174">
        <v>1</v>
      </c>
      <c r="I204" s="174">
        <v>1</v>
      </c>
      <c r="J204" s="202">
        <v>596.04</v>
      </c>
      <c r="K204" s="173"/>
      <c r="L204" s="202">
        <v>596.04</v>
      </c>
      <c r="M204" s="211">
        <v>8.16</v>
      </c>
      <c r="N204" s="208">
        <v>4863.6899999999996</v>
      </c>
      <c r="AF204" s="168"/>
      <c r="AG204" s="169"/>
      <c r="AH204" s="169" t="s">
        <v>590</v>
      </c>
      <c r="AM204" s="169"/>
    </row>
    <row r="205" spans="1:39" s="15" customFormat="1" ht="15" x14ac:dyDescent="0.25">
      <c r="A205" s="200"/>
      <c r="B205" s="201"/>
      <c r="C205" s="438" t="s">
        <v>157</v>
      </c>
      <c r="D205" s="438"/>
      <c r="E205" s="438"/>
      <c r="F205" s="172"/>
      <c r="G205" s="173"/>
      <c r="H205" s="173"/>
      <c r="I205" s="173"/>
      <c r="J205" s="176"/>
      <c r="K205" s="173"/>
      <c r="L205" s="202">
        <v>596.04</v>
      </c>
      <c r="M205" s="195"/>
      <c r="N205" s="208">
        <v>4863.6899999999996</v>
      </c>
      <c r="AF205" s="168"/>
      <c r="AG205" s="169"/>
      <c r="AH205" s="169"/>
      <c r="AM205" s="169" t="s">
        <v>157</v>
      </c>
    </row>
    <row r="206" spans="1:39" s="15" customFormat="1" ht="23.25" x14ac:dyDescent="0.25">
      <c r="A206" s="170" t="s">
        <v>260</v>
      </c>
      <c r="B206" s="171" t="s">
        <v>591</v>
      </c>
      <c r="C206" s="438" t="s">
        <v>592</v>
      </c>
      <c r="D206" s="438"/>
      <c r="E206" s="438"/>
      <c r="F206" s="172" t="s">
        <v>278</v>
      </c>
      <c r="G206" s="173">
        <v>2.5999999999999999E-2</v>
      </c>
      <c r="H206" s="174">
        <v>1</v>
      </c>
      <c r="I206" s="204">
        <v>2.5999999999999999E-2</v>
      </c>
      <c r="J206" s="210">
        <v>7571</v>
      </c>
      <c r="K206" s="173"/>
      <c r="L206" s="202">
        <v>196.85</v>
      </c>
      <c r="M206" s="211">
        <v>8.16</v>
      </c>
      <c r="N206" s="208">
        <v>1606.3</v>
      </c>
      <c r="AF206" s="168"/>
      <c r="AG206" s="169"/>
      <c r="AH206" s="169" t="s">
        <v>592</v>
      </c>
      <c r="AM206" s="169"/>
    </row>
    <row r="207" spans="1:39" s="15" customFormat="1" ht="15" x14ac:dyDescent="0.25">
      <c r="A207" s="200"/>
      <c r="B207" s="201"/>
      <c r="C207" s="438" t="s">
        <v>157</v>
      </c>
      <c r="D207" s="438"/>
      <c r="E207" s="438"/>
      <c r="F207" s="172"/>
      <c r="G207" s="173"/>
      <c r="H207" s="173"/>
      <c r="I207" s="173"/>
      <c r="J207" s="176"/>
      <c r="K207" s="173"/>
      <c r="L207" s="202">
        <v>196.85</v>
      </c>
      <c r="M207" s="195"/>
      <c r="N207" s="208">
        <v>1606.3</v>
      </c>
      <c r="AF207" s="168"/>
      <c r="AG207" s="169"/>
      <c r="AH207" s="169"/>
      <c r="AM207" s="169" t="s">
        <v>157</v>
      </c>
    </row>
    <row r="208" spans="1:39" s="15" customFormat="1" ht="34.5" x14ac:dyDescent="0.25">
      <c r="A208" s="170" t="s">
        <v>593</v>
      </c>
      <c r="B208" s="171" t="s">
        <v>594</v>
      </c>
      <c r="C208" s="438" t="s">
        <v>595</v>
      </c>
      <c r="D208" s="438"/>
      <c r="E208" s="438"/>
      <c r="F208" s="172" t="s">
        <v>229</v>
      </c>
      <c r="G208" s="173">
        <v>1</v>
      </c>
      <c r="H208" s="174">
        <v>1</v>
      </c>
      <c r="I208" s="174">
        <v>1</v>
      </c>
      <c r="J208" s="202">
        <v>282.83999999999997</v>
      </c>
      <c r="K208" s="173"/>
      <c r="L208" s="202">
        <v>282.83999999999997</v>
      </c>
      <c r="M208" s="211">
        <v>8.16</v>
      </c>
      <c r="N208" s="208">
        <v>2307.9699999999998</v>
      </c>
      <c r="AF208" s="168"/>
      <c r="AG208" s="169"/>
      <c r="AH208" s="169" t="s">
        <v>595</v>
      </c>
      <c r="AM208" s="169"/>
    </row>
    <row r="209" spans="1:39" s="15" customFormat="1" ht="15" x14ac:dyDescent="0.25">
      <c r="A209" s="200"/>
      <c r="B209" s="201"/>
      <c r="C209" s="438" t="s">
        <v>157</v>
      </c>
      <c r="D209" s="438"/>
      <c r="E209" s="438"/>
      <c r="F209" s="172"/>
      <c r="G209" s="173"/>
      <c r="H209" s="173"/>
      <c r="I209" s="173"/>
      <c r="J209" s="176"/>
      <c r="K209" s="173"/>
      <c r="L209" s="202">
        <v>282.83999999999997</v>
      </c>
      <c r="M209" s="195"/>
      <c r="N209" s="208">
        <v>2307.9699999999998</v>
      </c>
      <c r="AF209" s="168"/>
      <c r="AG209" s="169"/>
      <c r="AH209" s="169"/>
      <c r="AM209" s="169" t="s">
        <v>157</v>
      </c>
    </row>
    <row r="210" spans="1:39" s="15" customFormat="1" ht="34.5" x14ac:dyDescent="0.25">
      <c r="A210" s="170" t="s">
        <v>596</v>
      </c>
      <c r="B210" s="171" t="s">
        <v>597</v>
      </c>
      <c r="C210" s="438" t="s">
        <v>598</v>
      </c>
      <c r="D210" s="438"/>
      <c r="E210" s="438"/>
      <c r="F210" s="172" t="s">
        <v>599</v>
      </c>
      <c r="G210" s="173">
        <v>0.34799999999999998</v>
      </c>
      <c r="H210" s="174">
        <v>1</v>
      </c>
      <c r="I210" s="204">
        <v>0.34799999999999998</v>
      </c>
      <c r="J210" s="176"/>
      <c r="K210" s="173"/>
      <c r="L210" s="176"/>
      <c r="M210" s="173"/>
      <c r="N210" s="177"/>
      <c r="AF210" s="168"/>
      <c r="AG210" s="169"/>
      <c r="AH210" s="169" t="s">
        <v>598</v>
      </c>
      <c r="AM210" s="169"/>
    </row>
    <row r="211" spans="1:39" s="15" customFormat="1" ht="68.25" x14ac:dyDescent="0.25">
      <c r="A211" s="178"/>
      <c r="B211" s="179" t="s">
        <v>138</v>
      </c>
      <c r="C211" s="439" t="s">
        <v>139</v>
      </c>
      <c r="D211" s="439"/>
      <c r="E211" s="439"/>
      <c r="F211" s="439"/>
      <c r="G211" s="439"/>
      <c r="H211" s="439"/>
      <c r="I211" s="439"/>
      <c r="J211" s="439"/>
      <c r="K211" s="439"/>
      <c r="L211" s="439"/>
      <c r="M211" s="439"/>
      <c r="N211" s="440"/>
      <c r="AF211" s="168"/>
      <c r="AG211" s="169"/>
      <c r="AH211" s="169"/>
      <c r="AI211" s="180" t="s">
        <v>139</v>
      </c>
      <c r="AM211" s="169"/>
    </row>
    <row r="212" spans="1:39" s="15" customFormat="1" ht="15" x14ac:dyDescent="0.25">
      <c r="A212" s="181"/>
      <c r="B212" s="179" t="s">
        <v>130</v>
      </c>
      <c r="C212" s="429" t="s">
        <v>140</v>
      </c>
      <c r="D212" s="429"/>
      <c r="E212" s="429"/>
      <c r="F212" s="182"/>
      <c r="G212" s="183"/>
      <c r="H212" s="183"/>
      <c r="I212" s="183"/>
      <c r="J212" s="184">
        <v>201.61</v>
      </c>
      <c r="K212" s="185">
        <v>1.1499999999999999</v>
      </c>
      <c r="L212" s="184">
        <v>80.680000000000007</v>
      </c>
      <c r="M212" s="185">
        <v>44.77</v>
      </c>
      <c r="N212" s="206">
        <v>3612.04</v>
      </c>
      <c r="AF212" s="168"/>
      <c r="AG212" s="169"/>
      <c r="AH212" s="169"/>
      <c r="AJ212" s="180" t="s">
        <v>140</v>
      </c>
      <c r="AM212" s="169"/>
    </row>
    <row r="213" spans="1:39" s="15" customFormat="1" ht="15" x14ac:dyDescent="0.25">
      <c r="A213" s="181"/>
      <c r="B213" s="179" t="s">
        <v>141</v>
      </c>
      <c r="C213" s="429" t="s">
        <v>142</v>
      </c>
      <c r="D213" s="429"/>
      <c r="E213" s="429"/>
      <c r="F213" s="182"/>
      <c r="G213" s="183"/>
      <c r="H213" s="183"/>
      <c r="I213" s="183"/>
      <c r="J213" s="184">
        <v>71.64</v>
      </c>
      <c r="K213" s="185">
        <v>1.1499999999999999</v>
      </c>
      <c r="L213" s="184">
        <v>28.67</v>
      </c>
      <c r="M213" s="185">
        <v>13.24</v>
      </c>
      <c r="N213" s="186">
        <v>379.59</v>
      </c>
      <c r="AF213" s="168"/>
      <c r="AG213" s="169"/>
      <c r="AH213" s="169"/>
      <c r="AJ213" s="180" t="s">
        <v>142</v>
      </c>
      <c r="AM213" s="169"/>
    </row>
    <row r="214" spans="1:39" s="15" customFormat="1" ht="15" x14ac:dyDescent="0.25">
      <c r="A214" s="181"/>
      <c r="B214" s="179" t="s">
        <v>143</v>
      </c>
      <c r="C214" s="429" t="s">
        <v>144</v>
      </c>
      <c r="D214" s="429"/>
      <c r="E214" s="429"/>
      <c r="F214" s="182"/>
      <c r="G214" s="183"/>
      <c r="H214" s="183"/>
      <c r="I214" s="183"/>
      <c r="J214" s="184">
        <v>2.3199999999999998</v>
      </c>
      <c r="K214" s="185">
        <v>1.1499999999999999</v>
      </c>
      <c r="L214" s="184">
        <v>0.93</v>
      </c>
      <c r="M214" s="185">
        <v>44.77</v>
      </c>
      <c r="N214" s="186">
        <v>41.64</v>
      </c>
      <c r="AF214" s="168"/>
      <c r="AG214" s="169"/>
      <c r="AH214" s="169"/>
      <c r="AJ214" s="180" t="s">
        <v>144</v>
      </c>
      <c r="AM214" s="169"/>
    </row>
    <row r="215" spans="1:39" s="15" customFormat="1" ht="15" x14ac:dyDescent="0.25">
      <c r="A215" s="181"/>
      <c r="B215" s="179" t="s">
        <v>145</v>
      </c>
      <c r="C215" s="429" t="s">
        <v>146</v>
      </c>
      <c r="D215" s="429"/>
      <c r="E215" s="429"/>
      <c r="F215" s="182"/>
      <c r="G215" s="183"/>
      <c r="H215" s="183"/>
      <c r="I215" s="183"/>
      <c r="J215" s="184">
        <v>62.75</v>
      </c>
      <c r="K215" s="183"/>
      <c r="L215" s="184">
        <v>21.84</v>
      </c>
      <c r="M215" s="185">
        <v>8.16</v>
      </c>
      <c r="N215" s="186">
        <v>178.21</v>
      </c>
      <c r="AF215" s="168"/>
      <c r="AG215" s="169"/>
      <c r="AH215" s="169"/>
      <c r="AJ215" s="180" t="s">
        <v>146</v>
      </c>
      <c r="AM215" s="169"/>
    </row>
    <row r="216" spans="1:39" s="15" customFormat="1" ht="15" x14ac:dyDescent="0.25">
      <c r="A216" s="188"/>
      <c r="B216" s="179"/>
      <c r="C216" s="429" t="s">
        <v>147</v>
      </c>
      <c r="D216" s="429"/>
      <c r="E216" s="429"/>
      <c r="F216" s="182" t="s">
        <v>148</v>
      </c>
      <c r="G216" s="192">
        <v>21.2</v>
      </c>
      <c r="H216" s="185">
        <v>1.1499999999999999</v>
      </c>
      <c r="I216" s="216">
        <v>8.4842399999999998</v>
      </c>
      <c r="J216" s="190"/>
      <c r="K216" s="183"/>
      <c r="L216" s="190"/>
      <c r="M216" s="183"/>
      <c r="N216" s="191"/>
      <c r="AF216" s="168"/>
      <c r="AG216" s="169"/>
      <c r="AH216" s="169"/>
      <c r="AK216" s="180" t="s">
        <v>147</v>
      </c>
      <c r="AM216" s="169"/>
    </row>
    <row r="217" spans="1:39" s="15" customFormat="1" ht="15" x14ac:dyDescent="0.25">
      <c r="A217" s="188"/>
      <c r="B217" s="179"/>
      <c r="C217" s="429" t="s">
        <v>149</v>
      </c>
      <c r="D217" s="429"/>
      <c r="E217" s="429"/>
      <c r="F217" s="182" t="s">
        <v>148</v>
      </c>
      <c r="G217" s="192">
        <v>0.2</v>
      </c>
      <c r="H217" s="185">
        <v>1.1499999999999999</v>
      </c>
      <c r="I217" s="216">
        <v>8.004E-2</v>
      </c>
      <c r="J217" s="190"/>
      <c r="K217" s="183"/>
      <c r="L217" s="190"/>
      <c r="M217" s="183"/>
      <c r="N217" s="191"/>
      <c r="AF217" s="168"/>
      <c r="AG217" s="169"/>
      <c r="AH217" s="169"/>
      <c r="AK217" s="180" t="s">
        <v>149</v>
      </c>
      <c r="AM217" s="169"/>
    </row>
    <row r="218" spans="1:39" s="15" customFormat="1" ht="15" x14ac:dyDescent="0.25">
      <c r="A218" s="181"/>
      <c r="B218" s="179"/>
      <c r="C218" s="430" t="s">
        <v>150</v>
      </c>
      <c r="D218" s="430"/>
      <c r="E218" s="430"/>
      <c r="F218" s="194"/>
      <c r="G218" s="195"/>
      <c r="H218" s="195"/>
      <c r="I218" s="195"/>
      <c r="J218" s="197">
        <v>336</v>
      </c>
      <c r="K218" s="195"/>
      <c r="L218" s="197">
        <v>131.19</v>
      </c>
      <c r="M218" s="195"/>
      <c r="N218" s="207">
        <v>4169.84</v>
      </c>
      <c r="AF218" s="168"/>
      <c r="AG218" s="169"/>
      <c r="AH218" s="169"/>
      <c r="AL218" s="180" t="s">
        <v>150</v>
      </c>
      <c r="AM218" s="169"/>
    </row>
    <row r="219" spans="1:39" s="15" customFormat="1" ht="15" x14ac:dyDescent="0.25">
      <c r="A219" s="188"/>
      <c r="B219" s="179"/>
      <c r="C219" s="429" t="s">
        <v>151</v>
      </c>
      <c r="D219" s="429"/>
      <c r="E219" s="429"/>
      <c r="F219" s="182"/>
      <c r="G219" s="183"/>
      <c r="H219" s="183"/>
      <c r="I219" s="183"/>
      <c r="J219" s="190"/>
      <c r="K219" s="183"/>
      <c r="L219" s="184">
        <v>81.61</v>
      </c>
      <c r="M219" s="183"/>
      <c r="N219" s="206">
        <v>3653.68</v>
      </c>
      <c r="AF219" s="168"/>
      <c r="AG219" s="169"/>
      <c r="AH219" s="169"/>
      <c r="AK219" s="180" t="s">
        <v>151</v>
      </c>
      <c r="AM219" s="169"/>
    </row>
    <row r="220" spans="1:39" s="15" customFormat="1" ht="22.5" x14ac:dyDescent="0.25">
      <c r="A220" s="188"/>
      <c r="B220" s="179" t="s">
        <v>557</v>
      </c>
      <c r="C220" s="429" t="s">
        <v>558</v>
      </c>
      <c r="D220" s="429"/>
      <c r="E220" s="429"/>
      <c r="F220" s="182" t="s">
        <v>154</v>
      </c>
      <c r="G220" s="199">
        <v>110</v>
      </c>
      <c r="H220" s="183"/>
      <c r="I220" s="199">
        <v>110</v>
      </c>
      <c r="J220" s="190"/>
      <c r="K220" s="183"/>
      <c r="L220" s="184">
        <v>89.77</v>
      </c>
      <c r="M220" s="183"/>
      <c r="N220" s="206">
        <v>4019.05</v>
      </c>
      <c r="AF220" s="168"/>
      <c r="AG220" s="169"/>
      <c r="AH220" s="169"/>
      <c r="AK220" s="180" t="s">
        <v>558</v>
      </c>
      <c r="AM220" s="169"/>
    </row>
    <row r="221" spans="1:39" s="15" customFormat="1" ht="45" x14ac:dyDescent="0.25">
      <c r="A221" s="188"/>
      <c r="B221" s="179" t="s">
        <v>559</v>
      </c>
      <c r="C221" s="429" t="s">
        <v>560</v>
      </c>
      <c r="D221" s="429"/>
      <c r="E221" s="429"/>
      <c r="F221" s="182" t="s">
        <v>154</v>
      </c>
      <c r="G221" s="199">
        <v>69</v>
      </c>
      <c r="H221" s="185">
        <v>0.85</v>
      </c>
      <c r="I221" s="185">
        <v>58.65</v>
      </c>
      <c r="J221" s="190"/>
      <c r="K221" s="183"/>
      <c r="L221" s="184">
        <v>47.86</v>
      </c>
      <c r="M221" s="183"/>
      <c r="N221" s="206">
        <v>2142.88</v>
      </c>
      <c r="AF221" s="168"/>
      <c r="AG221" s="169"/>
      <c r="AH221" s="169"/>
      <c r="AK221" s="180" t="s">
        <v>560</v>
      </c>
      <c r="AM221" s="169"/>
    </row>
    <row r="222" spans="1:39" s="15" customFormat="1" ht="15" x14ac:dyDescent="0.25">
      <c r="A222" s="200"/>
      <c r="B222" s="201"/>
      <c r="C222" s="438" t="s">
        <v>157</v>
      </c>
      <c r="D222" s="438"/>
      <c r="E222" s="438"/>
      <c r="F222" s="172"/>
      <c r="G222" s="173"/>
      <c r="H222" s="173"/>
      <c r="I222" s="173"/>
      <c r="J222" s="176"/>
      <c r="K222" s="173"/>
      <c r="L222" s="202">
        <v>268.82</v>
      </c>
      <c r="M222" s="195"/>
      <c r="N222" s="208">
        <v>10331.77</v>
      </c>
      <c r="AF222" s="168"/>
      <c r="AG222" s="169"/>
      <c r="AH222" s="169"/>
      <c r="AM222" s="169" t="s">
        <v>157</v>
      </c>
    </row>
    <row r="223" spans="1:39" s="15" customFormat="1" ht="15" x14ac:dyDescent="0.25">
      <c r="A223" s="170" t="s">
        <v>600</v>
      </c>
      <c r="B223" s="171" t="s">
        <v>601</v>
      </c>
      <c r="C223" s="438" t="s">
        <v>602</v>
      </c>
      <c r="D223" s="438"/>
      <c r="E223" s="438"/>
      <c r="F223" s="172" t="s">
        <v>278</v>
      </c>
      <c r="G223" s="173">
        <v>7.0000000000000007E-2</v>
      </c>
      <c r="H223" s="174">
        <v>1</v>
      </c>
      <c r="I223" s="211">
        <v>7.0000000000000007E-2</v>
      </c>
      <c r="J223" s="210">
        <v>21597.69</v>
      </c>
      <c r="K223" s="173"/>
      <c r="L223" s="210">
        <v>1511.84</v>
      </c>
      <c r="M223" s="211">
        <v>8.16</v>
      </c>
      <c r="N223" s="208">
        <v>12336.61</v>
      </c>
      <c r="AF223" s="168"/>
      <c r="AG223" s="169"/>
      <c r="AH223" s="169" t="s">
        <v>602</v>
      </c>
      <c r="AM223" s="169"/>
    </row>
    <row r="224" spans="1:39" s="15" customFormat="1" ht="15" x14ac:dyDescent="0.25">
      <c r="A224" s="200"/>
      <c r="B224" s="201"/>
      <c r="C224" s="438" t="s">
        <v>157</v>
      </c>
      <c r="D224" s="438"/>
      <c r="E224" s="438"/>
      <c r="F224" s="172"/>
      <c r="G224" s="173"/>
      <c r="H224" s="173"/>
      <c r="I224" s="173"/>
      <c r="J224" s="176"/>
      <c r="K224" s="173"/>
      <c r="L224" s="210">
        <v>1511.84</v>
      </c>
      <c r="M224" s="195"/>
      <c r="N224" s="208">
        <v>12336.61</v>
      </c>
      <c r="AF224" s="168"/>
      <c r="AG224" s="169"/>
      <c r="AH224" s="169"/>
      <c r="AM224" s="169" t="s">
        <v>157</v>
      </c>
    </row>
    <row r="225" spans="1:39" s="15" customFormat="1" ht="23.25" x14ac:dyDescent="0.25">
      <c r="A225" s="170" t="s">
        <v>268</v>
      </c>
      <c r="B225" s="171" t="s">
        <v>603</v>
      </c>
      <c r="C225" s="438" t="s">
        <v>604</v>
      </c>
      <c r="D225" s="438"/>
      <c r="E225" s="438"/>
      <c r="F225" s="172" t="s">
        <v>278</v>
      </c>
      <c r="G225" s="173">
        <v>1.0999999999999999E-2</v>
      </c>
      <c r="H225" s="174">
        <v>1</v>
      </c>
      <c r="I225" s="204">
        <v>1.0999999999999999E-2</v>
      </c>
      <c r="J225" s="210">
        <v>11885.47</v>
      </c>
      <c r="K225" s="173"/>
      <c r="L225" s="202">
        <v>130.74</v>
      </c>
      <c r="M225" s="211">
        <v>8.16</v>
      </c>
      <c r="N225" s="208">
        <v>1066.8399999999999</v>
      </c>
      <c r="AF225" s="168"/>
      <c r="AG225" s="169"/>
      <c r="AH225" s="169" t="s">
        <v>604</v>
      </c>
      <c r="AM225" s="169"/>
    </row>
    <row r="226" spans="1:39" s="15" customFormat="1" ht="15" x14ac:dyDescent="0.25">
      <c r="A226" s="200"/>
      <c r="B226" s="201"/>
      <c r="C226" s="438" t="s">
        <v>157</v>
      </c>
      <c r="D226" s="438"/>
      <c r="E226" s="438"/>
      <c r="F226" s="172"/>
      <c r="G226" s="173"/>
      <c r="H226" s="173"/>
      <c r="I226" s="173"/>
      <c r="J226" s="176"/>
      <c r="K226" s="173"/>
      <c r="L226" s="202">
        <v>130.74</v>
      </c>
      <c r="M226" s="195"/>
      <c r="N226" s="208">
        <v>1066.8399999999999</v>
      </c>
      <c r="AF226" s="168"/>
      <c r="AG226" s="169"/>
      <c r="AH226" s="169"/>
      <c r="AM226" s="169" t="s">
        <v>157</v>
      </c>
    </row>
    <row r="227" spans="1:39" s="15" customFormat="1" ht="34.5" x14ac:dyDescent="0.25">
      <c r="A227" s="170" t="s">
        <v>271</v>
      </c>
      <c r="B227" s="171" t="s">
        <v>605</v>
      </c>
      <c r="C227" s="438" t="s">
        <v>606</v>
      </c>
      <c r="D227" s="438"/>
      <c r="E227" s="438"/>
      <c r="F227" s="172" t="s">
        <v>160</v>
      </c>
      <c r="G227" s="173">
        <v>5.0000000000000001E-3</v>
      </c>
      <c r="H227" s="174">
        <v>1</v>
      </c>
      <c r="I227" s="204">
        <v>5.0000000000000001E-3</v>
      </c>
      <c r="J227" s="176"/>
      <c r="K227" s="173"/>
      <c r="L227" s="176"/>
      <c r="M227" s="173"/>
      <c r="N227" s="177"/>
      <c r="AF227" s="168"/>
      <c r="AG227" s="169"/>
      <c r="AH227" s="169" t="s">
        <v>606</v>
      </c>
      <c r="AM227" s="169"/>
    </row>
    <row r="228" spans="1:39" s="15" customFormat="1" ht="68.25" x14ac:dyDescent="0.25">
      <c r="A228" s="178"/>
      <c r="B228" s="179" t="s">
        <v>138</v>
      </c>
      <c r="C228" s="439" t="s">
        <v>139</v>
      </c>
      <c r="D228" s="439"/>
      <c r="E228" s="439"/>
      <c r="F228" s="439"/>
      <c r="G228" s="439"/>
      <c r="H228" s="439"/>
      <c r="I228" s="439"/>
      <c r="J228" s="439"/>
      <c r="K228" s="439"/>
      <c r="L228" s="439"/>
      <c r="M228" s="439"/>
      <c r="N228" s="440"/>
      <c r="AF228" s="168"/>
      <c r="AG228" s="169"/>
      <c r="AH228" s="169"/>
      <c r="AI228" s="180" t="s">
        <v>139</v>
      </c>
      <c r="AM228" s="169"/>
    </row>
    <row r="229" spans="1:39" s="15" customFormat="1" ht="15" x14ac:dyDescent="0.25">
      <c r="A229" s="181"/>
      <c r="B229" s="179" t="s">
        <v>130</v>
      </c>
      <c r="C229" s="429" t="s">
        <v>140</v>
      </c>
      <c r="D229" s="429"/>
      <c r="E229" s="429"/>
      <c r="F229" s="182"/>
      <c r="G229" s="183"/>
      <c r="H229" s="183"/>
      <c r="I229" s="183"/>
      <c r="J229" s="187">
        <v>11740.6</v>
      </c>
      <c r="K229" s="185">
        <v>1.1499999999999999</v>
      </c>
      <c r="L229" s="184">
        <v>67.510000000000005</v>
      </c>
      <c r="M229" s="185">
        <v>44.77</v>
      </c>
      <c r="N229" s="206">
        <v>3022.42</v>
      </c>
      <c r="AF229" s="168"/>
      <c r="AG229" s="169"/>
      <c r="AH229" s="169"/>
      <c r="AJ229" s="180" t="s">
        <v>140</v>
      </c>
      <c r="AM229" s="169"/>
    </row>
    <row r="230" spans="1:39" s="15" customFormat="1" ht="15" x14ac:dyDescent="0.25">
      <c r="A230" s="181"/>
      <c r="B230" s="179" t="s">
        <v>141</v>
      </c>
      <c r="C230" s="429" t="s">
        <v>142</v>
      </c>
      <c r="D230" s="429"/>
      <c r="E230" s="429"/>
      <c r="F230" s="182"/>
      <c r="G230" s="183"/>
      <c r="H230" s="183"/>
      <c r="I230" s="183"/>
      <c r="J230" s="187">
        <v>13693.92</v>
      </c>
      <c r="K230" s="185">
        <v>1.1499999999999999</v>
      </c>
      <c r="L230" s="184">
        <v>78.739999999999995</v>
      </c>
      <c r="M230" s="185">
        <v>13.24</v>
      </c>
      <c r="N230" s="206">
        <v>1042.52</v>
      </c>
      <c r="AF230" s="168"/>
      <c r="AG230" s="169"/>
      <c r="AH230" s="169"/>
      <c r="AJ230" s="180" t="s">
        <v>142</v>
      </c>
      <c r="AM230" s="169"/>
    </row>
    <row r="231" spans="1:39" s="15" customFormat="1" ht="15" x14ac:dyDescent="0.25">
      <c r="A231" s="181"/>
      <c r="B231" s="179" t="s">
        <v>143</v>
      </c>
      <c r="C231" s="429" t="s">
        <v>144</v>
      </c>
      <c r="D231" s="429"/>
      <c r="E231" s="429"/>
      <c r="F231" s="182"/>
      <c r="G231" s="183"/>
      <c r="H231" s="183"/>
      <c r="I231" s="183"/>
      <c r="J231" s="187">
        <v>1884.46</v>
      </c>
      <c r="K231" s="185">
        <v>1.1499999999999999</v>
      </c>
      <c r="L231" s="184">
        <v>10.84</v>
      </c>
      <c r="M231" s="185">
        <v>44.77</v>
      </c>
      <c r="N231" s="186">
        <v>485.31</v>
      </c>
      <c r="AF231" s="168"/>
      <c r="AG231" s="169"/>
      <c r="AH231" s="169"/>
      <c r="AJ231" s="180" t="s">
        <v>144</v>
      </c>
      <c r="AM231" s="169"/>
    </row>
    <row r="232" spans="1:39" s="15" customFormat="1" ht="15" x14ac:dyDescent="0.25">
      <c r="A232" s="181"/>
      <c r="B232" s="179" t="s">
        <v>145</v>
      </c>
      <c r="C232" s="429" t="s">
        <v>146</v>
      </c>
      <c r="D232" s="429"/>
      <c r="E232" s="429"/>
      <c r="F232" s="182"/>
      <c r="G232" s="183"/>
      <c r="H232" s="183"/>
      <c r="I232" s="183"/>
      <c r="J232" s="187">
        <v>6821.32</v>
      </c>
      <c r="K232" s="183"/>
      <c r="L232" s="184">
        <v>34.11</v>
      </c>
      <c r="M232" s="185">
        <v>8.16</v>
      </c>
      <c r="N232" s="186">
        <v>278.33999999999997</v>
      </c>
      <c r="AF232" s="168"/>
      <c r="AG232" s="169"/>
      <c r="AH232" s="169"/>
      <c r="AJ232" s="180" t="s">
        <v>146</v>
      </c>
      <c r="AM232" s="169"/>
    </row>
    <row r="233" spans="1:39" s="15" customFormat="1" ht="15" x14ac:dyDescent="0.25">
      <c r="A233" s="188"/>
      <c r="B233" s="179"/>
      <c r="C233" s="429" t="s">
        <v>147</v>
      </c>
      <c r="D233" s="429"/>
      <c r="E233" s="429"/>
      <c r="F233" s="182" t="s">
        <v>148</v>
      </c>
      <c r="G233" s="199">
        <v>1249</v>
      </c>
      <c r="H233" s="185">
        <v>1.1499999999999999</v>
      </c>
      <c r="I233" s="216">
        <v>7.1817500000000001</v>
      </c>
      <c r="J233" s="190"/>
      <c r="K233" s="183"/>
      <c r="L233" s="190"/>
      <c r="M233" s="183"/>
      <c r="N233" s="191"/>
      <c r="AF233" s="168"/>
      <c r="AG233" s="169"/>
      <c r="AH233" s="169"/>
      <c r="AK233" s="180" t="s">
        <v>147</v>
      </c>
      <c r="AM233" s="169"/>
    </row>
    <row r="234" spans="1:39" s="15" customFormat="1" ht="15" x14ac:dyDescent="0.25">
      <c r="A234" s="188"/>
      <c r="B234" s="179"/>
      <c r="C234" s="429" t="s">
        <v>149</v>
      </c>
      <c r="D234" s="429"/>
      <c r="E234" s="429"/>
      <c r="F234" s="182" t="s">
        <v>148</v>
      </c>
      <c r="G234" s="185">
        <v>140.18</v>
      </c>
      <c r="H234" s="185">
        <v>1.1499999999999999</v>
      </c>
      <c r="I234" s="189">
        <v>0.80603499999999995</v>
      </c>
      <c r="J234" s="190"/>
      <c r="K234" s="183"/>
      <c r="L234" s="190"/>
      <c r="M234" s="183"/>
      <c r="N234" s="191"/>
      <c r="AF234" s="168"/>
      <c r="AG234" s="169"/>
      <c r="AH234" s="169"/>
      <c r="AK234" s="180" t="s">
        <v>149</v>
      </c>
      <c r="AM234" s="169"/>
    </row>
    <row r="235" spans="1:39" s="15" customFormat="1" ht="15" x14ac:dyDescent="0.25">
      <c r="A235" s="181"/>
      <c r="B235" s="179"/>
      <c r="C235" s="430" t="s">
        <v>150</v>
      </c>
      <c r="D235" s="430"/>
      <c r="E235" s="430"/>
      <c r="F235" s="194"/>
      <c r="G235" s="195"/>
      <c r="H235" s="195"/>
      <c r="I235" s="195"/>
      <c r="J235" s="196">
        <v>32255.84</v>
      </c>
      <c r="K235" s="195"/>
      <c r="L235" s="197">
        <v>180.36</v>
      </c>
      <c r="M235" s="195"/>
      <c r="N235" s="207">
        <v>4343.28</v>
      </c>
      <c r="AF235" s="168"/>
      <c r="AG235" s="169"/>
      <c r="AH235" s="169"/>
      <c r="AL235" s="180" t="s">
        <v>150</v>
      </c>
      <c r="AM235" s="169"/>
    </row>
    <row r="236" spans="1:39" s="15" customFormat="1" ht="15" x14ac:dyDescent="0.25">
      <c r="A236" s="188"/>
      <c r="B236" s="179"/>
      <c r="C236" s="429" t="s">
        <v>151</v>
      </c>
      <c r="D236" s="429"/>
      <c r="E236" s="429"/>
      <c r="F236" s="182"/>
      <c r="G236" s="183"/>
      <c r="H236" s="183"/>
      <c r="I236" s="183"/>
      <c r="J236" s="190"/>
      <c r="K236" s="183"/>
      <c r="L236" s="184">
        <v>78.349999999999994</v>
      </c>
      <c r="M236" s="183"/>
      <c r="N236" s="206">
        <v>3507.73</v>
      </c>
      <c r="AF236" s="168"/>
      <c r="AG236" s="169"/>
      <c r="AH236" s="169"/>
      <c r="AK236" s="180" t="s">
        <v>151</v>
      </c>
      <c r="AM236" s="169"/>
    </row>
    <row r="237" spans="1:39" s="15" customFormat="1" ht="23.25" x14ac:dyDescent="0.25">
      <c r="A237" s="188"/>
      <c r="B237" s="179" t="s">
        <v>607</v>
      </c>
      <c r="C237" s="429" t="s">
        <v>608</v>
      </c>
      <c r="D237" s="429"/>
      <c r="E237" s="429"/>
      <c r="F237" s="182" t="s">
        <v>154</v>
      </c>
      <c r="G237" s="199">
        <v>102</v>
      </c>
      <c r="H237" s="183"/>
      <c r="I237" s="199">
        <v>102</v>
      </c>
      <c r="J237" s="190"/>
      <c r="K237" s="183"/>
      <c r="L237" s="184">
        <v>79.92</v>
      </c>
      <c r="M237" s="183"/>
      <c r="N237" s="206">
        <v>3577.88</v>
      </c>
      <c r="AF237" s="168"/>
      <c r="AG237" s="169"/>
      <c r="AH237" s="169"/>
      <c r="AK237" s="180" t="s">
        <v>608</v>
      </c>
      <c r="AM237" s="169"/>
    </row>
    <row r="238" spans="1:39" s="15" customFormat="1" ht="45" x14ac:dyDescent="0.25">
      <c r="A238" s="188"/>
      <c r="B238" s="179" t="s">
        <v>609</v>
      </c>
      <c r="C238" s="429" t="s">
        <v>610</v>
      </c>
      <c r="D238" s="429"/>
      <c r="E238" s="429"/>
      <c r="F238" s="182" t="s">
        <v>154</v>
      </c>
      <c r="G238" s="199">
        <v>58</v>
      </c>
      <c r="H238" s="185">
        <v>0.85</v>
      </c>
      <c r="I238" s="192">
        <v>49.3</v>
      </c>
      <c r="J238" s="190"/>
      <c r="K238" s="183"/>
      <c r="L238" s="184">
        <v>38.630000000000003</v>
      </c>
      <c r="M238" s="183"/>
      <c r="N238" s="206">
        <v>1729.31</v>
      </c>
      <c r="AF238" s="168"/>
      <c r="AG238" s="169"/>
      <c r="AH238" s="169"/>
      <c r="AK238" s="180" t="s">
        <v>610</v>
      </c>
      <c r="AM238" s="169"/>
    </row>
    <row r="239" spans="1:39" s="15" customFormat="1" ht="15" x14ac:dyDescent="0.25">
      <c r="A239" s="200"/>
      <c r="B239" s="201"/>
      <c r="C239" s="438" t="s">
        <v>157</v>
      </c>
      <c r="D239" s="438"/>
      <c r="E239" s="438"/>
      <c r="F239" s="172"/>
      <c r="G239" s="173"/>
      <c r="H239" s="173"/>
      <c r="I239" s="173"/>
      <c r="J239" s="176"/>
      <c r="K239" s="173"/>
      <c r="L239" s="202">
        <v>298.91000000000003</v>
      </c>
      <c r="M239" s="195"/>
      <c r="N239" s="208">
        <v>9650.4699999999993</v>
      </c>
      <c r="AF239" s="168"/>
      <c r="AG239" s="169"/>
      <c r="AH239" s="169"/>
      <c r="AM239" s="169" t="s">
        <v>157</v>
      </c>
    </row>
    <row r="240" spans="1:39" s="15" customFormat="1" ht="34.5" x14ac:dyDescent="0.25">
      <c r="A240" s="170" t="s">
        <v>275</v>
      </c>
      <c r="B240" s="171" t="s">
        <v>611</v>
      </c>
      <c r="C240" s="438" t="s">
        <v>612</v>
      </c>
      <c r="D240" s="438"/>
      <c r="E240" s="438"/>
      <c r="F240" s="172" t="s">
        <v>174</v>
      </c>
      <c r="G240" s="173">
        <v>0.50749999999999995</v>
      </c>
      <c r="H240" s="174">
        <v>1</v>
      </c>
      <c r="I240" s="209">
        <v>0.50749999999999995</v>
      </c>
      <c r="J240" s="202">
        <v>850.61</v>
      </c>
      <c r="K240" s="173"/>
      <c r="L240" s="202">
        <v>431.68</v>
      </c>
      <c r="M240" s="211">
        <v>8.16</v>
      </c>
      <c r="N240" s="208">
        <v>3522.51</v>
      </c>
      <c r="AF240" s="168"/>
      <c r="AG240" s="169"/>
      <c r="AH240" s="169" t="s">
        <v>612</v>
      </c>
      <c r="AM240" s="169"/>
    </row>
    <row r="241" spans="1:43" s="15" customFormat="1" ht="15" x14ac:dyDescent="0.25">
      <c r="A241" s="200"/>
      <c r="B241" s="201"/>
      <c r="C241" s="438" t="s">
        <v>157</v>
      </c>
      <c r="D241" s="438"/>
      <c r="E241" s="438"/>
      <c r="F241" s="172"/>
      <c r="G241" s="173"/>
      <c r="H241" s="173"/>
      <c r="I241" s="173"/>
      <c r="J241" s="176"/>
      <c r="K241" s="173"/>
      <c r="L241" s="202">
        <v>431.68</v>
      </c>
      <c r="M241" s="195"/>
      <c r="N241" s="208">
        <v>3522.51</v>
      </c>
      <c r="AF241" s="168"/>
      <c r="AG241" s="169"/>
      <c r="AH241" s="169"/>
      <c r="AM241" s="169" t="s">
        <v>157</v>
      </c>
    </row>
    <row r="242" spans="1:43" s="15" customFormat="1" ht="15" x14ac:dyDescent="0.25">
      <c r="A242" s="217"/>
      <c r="B242" s="218"/>
      <c r="C242" s="218"/>
      <c r="D242" s="218"/>
      <c r="E242" s="218"/>
      <c r="F242" s="219"/>
      <c r="G242" s="219"/>
      <c r="H242" s="219"/>
      <c r="I242" s="219"/>
      <c r="J242" s="220"/>
      <c r="K242" s="219"/>
      <c r="L242" s="220"/>
      <c r="M242" s="183"/>
      <c r="N242" s="220"/>
      <c r="AF242" s="168"/>
      <c r="AG242" s="169"/>
      <c r="AH242" s="169"/>
      <c r="AM242" s="169"/>
    </row>
    <row r="243" spans="1:43" s="15" customFormat="1" ht="11.25" hidden="1" customHeight="1" x14ac:dyDescent="0.25">
      <c r="B243" s="221"/>
      <c r="C243" s="221"/>
      <c r="D243" s="221"/>
      <c r="E243" s="221"/>
      <c r="F243" s="221"/>
      <c r="G243" s="221"/>
      <c r="H243" s="221"/>
      <c r="I243" s="221"/>
      <c r="J243" s="221"/>
      <c r="K243" s="221"/>
      <c r="L243" s="222"/>
      <c r="M243" s="222"/>
      <c r="N243" s="222"/>
      <c r="R243" s="223"/>
    </row>
    <row r="244" spans="1:43" s="15" customFormat="1" ht="15" x14ac:dyDescent="0.25">
      <c r="A244" s="224"/>
      <c r="B244" s="225"/>
      <c r="C244" s="438" t="s">
        <v>523</v>
      </c>
      <c r="D244" s="438"/>
      <c r="E244" s="438"/>
      <c r="F244" s="438"/>
      <c r="G244" s="438"/>
      <c r="H244" s="438"/>
      <c r="I244" s="438"/>
      <c r="J244" s="438"/>
      <c r="K244" s="438"/>
      <c r="L244" s="226"/>
      <c r="M244" s="227"/>
      <c r="N244" s="228"/>
      <c r="AP244" s="169" t="s">
        <v>523</v>
      </c>
    </row>
    <row r="245" spans="1:43" s="15" customFormat="1" ht="15" x14ac:dyDescent="0.25">
      <c r="A245" s="229"/>
      <c r="B245" s="327"/>
      <c r="C245" s="442" t="s">
        <v>205</v>
      </c>
      <c r="D245" s="442"/>
      <c r="E245" s="442"/>
      <c r="F245" s="442"/>
      <c r="G245" s="442"/>
      <c r="H245" s="442"/>
      <c r="I245" s="442"/>
      <c r="J245" s="442"/>
      <c r="K245" s="442"/>
      <c r="L245" s="328">
        <v>26500.32</v>
      </c>
      <c r="M245" s="329"/>
      <c r="N245" s="232">
        <v>265823.65999999997</v>
      </c>
      <c r="AP245" s="169"/>
      <c r="AQ245" s="180" t="s">
        <v>205</v>
      </c>
    </row>
    <row r="246" spans="1:43" s="15" customFormat="1" ht="15" x14ac:dyDescent="0.25">
      <c r="A246" s="229"/>
      <c r="B246" s="327"/>
      <c r="C246" s="442" t="s">
        <v>206</v>
      </c>
      <c r="D246" s="442"/>
      <c r="E246" s="442"/>
      <c r="F246" s="442"/>
      <c r="G246" s="442"/>
      <c r="H246" s="442"/>
      <c r="I246" s="442"/>
      <c r="J246" s="442"/>
      <c r="K246" s="442"/>
      <c r="L246" s="330"/>
      <c r="M246" s="329"/>
      <c r="N246" s="234"/>
      <c r="AP246" s="169"/>
      <c r="AQ246" s="180" t="s">
        <v>206</v>
      </c>
    </row>
    <row r="247" spans="1:43" s="15" customFormat="1" ht="15" x14ac:dyDescent="0.25">
      <c r="A247" s="229"/>
      <c r="B247" s="327"/>
      <c r="C247" s="442" t="s">
        <v>207</v>
      </c>
      <c r="D247" s="442"/>
      <c r="E247" s="442"/>
      <c r="F247" s="442"/>
      <c r="G247" s="442"/>
      <c r="H247" s="442"/>
      <c r="I247" s="442"/>
      <c r="J247" s="442"/>
      <c r="K247" s="442"/>
      <c r="L247" s="328">
        <v>1075.99</v>
      </c>
      <c r="M247" s="329"/>
      <c r="N247" s="232">
        <v>48172.05</v>
      </c>
      <c r="AP247" s="169"/>
      <c r="AQ247" s="180" t="s">
        <v>207</v>
      </c>
    </row>
    <row r="248" spans="1:43" s="15" customFormat="1" ht="15" x14ac:dyDescent="0.25">
      <c r="A248" s="229"/>
      <c r="B248" s="327"/>
      <c r="C248" s="442" t="s">
        <v>208</v>
      </c>
      <c r="D248" s="442"/>
      <c r="E248" s="442"/>
      <c r="F248" s="442"/>
      <c r="G248" s="442"/>
      <c r="H248" s="442"/>
      <c r="I248" s="442"/>
      <c r="J248" s="442"/>
      <c r="K248" s="442"/>
      <c r="L248" s="328">
        <v>2005.72</v>
      </c>
      <c r="M248" s="329"/>
      <c r="N248" s="232">
        <v>26555.74</v>
      </c>
      <c r="AP248" s="169"/>
      <c r="AQ248" s="180" t="s">
        <v>208</v>
      </c>
    </row>
    <row r="249" spans="1:43" s="15" customFormat="1" ht="15" x14ac:dyDescent="0.25">
      <c r="A249" s="229"/>
      <c r="B249" s="327"/>
      <c r="C249" s="442" t="s">
        <v>209</v>
      </c>
      <c r="D249" s="442"/>
      <c r="E249" s="442"/>
      <c r="F249" s="442"/>
      <c r="G249" s="442"/>
      <c r="H249" s="442"/>
      <c r="I249" s="442"/>
      <c r="J249" s="442"/>
      <c r="K249" s="442"/>
      <c r="L249" s="364">
        <v>265.33999999999997</v>
      </c>
      <c r="M249" s="329"/>
      <c r="N249" s="232">
        <v>11879.28</v>
      </c>
      <c r="AP249" s="169"/>
      <c r="AQ249" s="180" t="s">
        <v>209</v>
      </c>
    </row>
    <row r="250" spans="1:43" s="15" customFormat="1" ht="15" x14ac:dyDescent="0.25">
      <c r="A250" s="229"/>
      <c r="B250" s="327"/>
      <c r="C250" s="442" t="s">
        <v>210</v>
      </c>
      <c r="D250" s="442"/>
      <c r="E250" s="442"/>
      <c r="F250" s="442"/>
      <c r="G250" s="442"/>
      <c r="H250" s="442"/>
      <c r="I250" s="442"/>
      <c r="J250" s="442"/>
      <c r="K250" s="442"/>
      <c r="L250" s="328">
        <v>23418.61</v>
      </c>
      <c r="M250" s="329"/>
      <c r="N250" s="232">
        <v>191095.87</v>
      </c>
      <c r="AP250" s="169"/>
      <c r="AQ250" s="180" t="s">
        <v>210</v>
      </c>
    </row>
    <row r="251" spans="1:43" s="15" customFormat="1" ht="15" x14ac:dyDescent="0.25">
      <c r="A251" s="229"/>
      <c r="B251" s="327"/>
      <c r="C251" s="442" t="s">
        <v>211</v>
      </c>
      <c r="D251" s="442"/>
      <c r="E251" s="442"/>
      <c r="F251" s="442"/>
      <c r="G251" s="442"/>
      <c r="H251" s="442"/>
      <c r="I251" s="442"/>
      <c r="J251" s="442"/>
      <c r="K251" s="442"/>
      <c r="L251" s="328">
        <v>28639.87</v>
      </c>
      <c r="M251" s="329"/>
      <c r="N251" s="232">
        <v>361611.41</v>
      </c>
      <c r="AP251" s="169"/>
      <c r="AQ251" s="180" t="s">
        <v>211</v>
      </c>
    </row>
    <row r="252" spans="1:43" s="15" customFormat="1" ht="15" x14ac:dyDescent="0.25">
      <c r="A252" s="229"/>
      <c r="B252" s="327"/>
      <c r="C252" s="442" t="s">
        <v>206</v>
      </c>
      <c r="D252" s="442"/>
      <c r="E252" s="442"/>
      <c r="F252" s="442"/>
      <c r="G252" s="442"/>
      <c r="H252" s="442"/>
      <c r="I252" s="442"/>
      <c r="J252" s="442"/>
      <c r="K252" s="442"/>
      <c r="L252" s="330"/>
      <c r="M252" s="329"/>
      <c r="N252" s="234"/>
      <c r="AP252" s="169"/>
      <c r="AQ252" s="180" t="s">
        <v>206</v>
      </c>
    </row>
    <row r="253" spans="1:43" s="15" customFormat="1" ht="15" x14ac:dyDescent="0.25">
      <c r="A253" s="229"/>
      <c r="B253" s="327"/>
      <c r="C253" s="442" t="s">
        <v>450</v>
      </c>
      <c r="D253" s="442"/>
      <c r="E253" s="442"/>
      <c r="F253" s="442"/>
      <c r="G253" s="442"/>
      <c r="H253" s="442"/>
      <c r="I253" s="442"/>
      <c r="J253" s="442"/>
      <c r="K253" s="442"/>
      <c r="L253" s="328">
        <v>1075.99</v>
      </c>
      <c r="M253" s="329"/>
      <c r="N253" s="232">
        <v>48172.05</v>
      </c>
      <c r="AP253" s="169"/>
      <c r="AQ253" s="180" t="s">
        <v>450</v>
      </c>
    </row>
    <row r="254" spans="1:43" s="15" customFormat="1" ht="15" x14ac:dyDescent="0.25">
      <c r="A254" s="229"/>
      <c r="B254" s="327"/>
      <c r="C254" s="442" t="s">
        <v>451</v>
      </c>
      <c r="D254" s="442"/>
      <c r="E254" s="442"/>
      <c r="F254" s="442"/>
      <c r="G254" s="442"/>
      <c r="H254" s="442"/>
      <c r="I254" s="442"/>
      <c r="J254" s="442"/>
      <c r="K254" s="442"/>
      <c r="L254" s="328">
        <v>2005.72</v>
      </c>
      <c r="M254" s="329"/>
      <c r="N254" s="232">
        <v>26555.74</v>
      </c>
      <c r="AP254" s="169"/>
      <c r="AQ254" s="180" t="s">
        <v>451</v>
      </c>
    </row>
    <row r="255" spans="1:43" s="15" customFormat="1" ht="15" x14ac:dyDescent="0.25">
      <c r="A255" s="229"/>
      <c r="B255" s="327"/>
      <c r="C255" s="442" t="s">
        <v>452</v>
      </c>
      <c r="D255" s="442"/>
      <c r="E255" s="442"/>
      <c r="F255" s="442"/>
      <c r="G255" s="442"/>
      <c r="H255" s="442"/>
      <c r="I255" s="442"/>
      <c r="J255" s="442"/>
      <c r="K255" s="442"/>
      <c r="L255" s="364">
        <v>265.33999999999997</v>
      </c>
      <c r="M255" s="329"/>
      <c r="N255" s="232">
        <v>11879.28</v>
      </c>
      <c r="AP255" s="169"/>
      <c r="AQ255" s="180" t="s">
        <v>452</v>
      </c>
    </row>
    <row r="256" spans="1:43" s="15" customFormat="1" ht="15" x14ac:dyDescent="0.25">
      <c r="A256" s="229"/>
      <c r="B256" s="327"/>
      <c r="C256" s="442" t="s">
        <v>453</v>
      </c>
      <c r="D256" s="442"/>
      <c r="E256" s="442"/>
      <c r="F256" s="442"/>
      <c r="G256" s="442"/>
      <c r="H256" s="442"/>
      <c r="I256" s="442"/>
      <c r="J256" s="442"/>
      <c r="K256" s="442"/>
      <c r="L256" s="328">
        <v>23418.61</v>
      </c>
      <c r="M256" s="329"/>
      <c r="N256" s="232">
        <v>191095.87</v>
      </c>
      <c r="AP256" s="169"/>
      <c r="AQ256" s="180" t="s">
        <v>453</v>
      </c>
    </row>
    <row r="257" spans="1:45" s="15" customFormat="1" ht="15" x14ac:dyDescent="0.25">
      <c r="A257" s="229"/>
      <c r="B257" s="327"/>
      <c r="C257" s="442" t="s">
        <v>454</v>
      </c>
      <c r="D257" s="442"/>
      <c r="E257" s="442"/>
      <c r="F257" s="442"/>
      <c r="G257" s="442"/>
      <c r="H257" s="442"/>
      <c r="I257" s="442"/>
      <c r="J257" s="442"/>
      <c r="K257" s="442"/>
      <c r="L257" s="328">
        <v>1431.7</v>
      </c>
      <c r="M257" s="329"/>
      <c r="N257" s="232">
        <v>64097.22</v>
      </c>
      <c r="AP257" s="169"/>
      <c r="AQ257" s="180" t="s">
        <v>454</v>
      </c>
    </row>
    <row r="258" spans="1:45" s="15" customFormat="1" ht="15" x14ac:dyDescent="0.25">
      <c r="A258" s="229"/>
      <c r="B258" s="327"/>
      <c r="C258" s="442" t="s">
        <v>455</v>
      </c>
      <c r="D258" s="442"/>
      <c r="E258" s="442"/>
      <c r="F258" s="442"/>
      <c r="G258" s="442"/>
      <c r="H258" s="442"/>
      <c r="I258" s="442"/>
      <c r="J258" s="442"/>
      <c r="K258" s="442"/>
      <c r="L258" s="364">
        <v>707.85</v>
      </c>
      <c r="M258" s="329"/>
      <c r="N258" s="232">
        <v>31690.53</v>
      </c>
      <c r="AP258" s="169"/>
      <c r="AQ258" s="180" t="s">
        <v>455</v>
      </c>
    </row>
    <row r="259" spans="1:45" s="15" customFormat="1" ht="15" x14ac:dyDescent="0.25">
      <c r="A259" s="229"/>
      <c r="B259" s="327"/>
      <c r="C259" s="442" t="s">
        <v>221</v>
      </c>
      <c r="D259" s="442"/>
      <c r="E259" s="442"/>
      <c r="F259" s="442"/>
      <c r="G259" s="442"/>
      <c r="H259" s="442"/>
      <c r="I259" s="442"/>
      <c r="J259" s="442"/>
      <c r="K259" s="442"/>
      <c r="L259" s="328">
        <v>1341.33</v>
      </c>
      <c r="M259" s="329"/>
      <c r="N259" s="232">
        <v>60051.33</v>
      </c>
      <c r="AP259" s="169"/>
      <c r="AQ259" s="180" t="s">
        <v>221</v>
      </c>
    </row>
    <row r="260" spans="1:45" s="15" customFormat="1" ht="15" x14ac:dyDescent="0.25">
      <c r="A260" s="229"/>
      <c r="B260" s="327"/>
      <c r="C260" s="442" t="s">
        <v>222</v>
      </c>
      <c r="D260" s="442"/>
      <c r="E260" s="442"/>
      <c r="F260" s="442"/>
      <c r="G260" s="442"/>
      <c r="H260" s="442"/>
      <c r="I260" s="442"/>
      <c r="J260" s="442"/>
      <c r="K260" s="442"/>
      <c r="L260" s="328">
        <v>1431.7</v>
      </c>
      <c r="M260" s="329"/>
      <c r="N260" s="232">
        <v>64097.22</v>
      </c>
      <c r="AP260" s="169"/>
      <c r="AQ260" s="180" t="s">
        <v>222</v>
      </c>
    </row>
    <row r="261" spans="1:45" s="15" customFormat="1" ht="15" x14ac:dyDescent="0.25">
      <c r="A261" s="229"/>
      <c r="B261" s="327"/>
      <c r="C261" s="442" t="s">
        <v>223</v>
      </c>
      <c r="D261" s="442"/>
      <c r="E261" s="442"/>
      <c r="F261" s="442"/>
      <c r="G261" s="442"/>
      <c r="H261" s="442"/>
      <c r="I261" s="442"/>
      <c r="J261" s="442"/>
      <c r="K261" s="442"/>
      <c r="L261" s="364">
        <v>707.85</v>
      </c>
      <c r="M261" s="329"/>
      <c r="N261" s="232">
        <v>31690.53</v>
      </c>
      <c r="AP261" s="169"/>
      <c r="AQ261" s="180" t="s">
        <v>223</v>
      </c>
    </row>
    <row r="262" spans="1:45" s="15" customFormat="1" ht="15" x14ac:dyDescent="0.25">
      <c r="A262" s="229"/>
      <c r="B262" s="331"/>
      <c r="C262" s="443" t="s">
        <v>524</v>
      </c>
      <c r="D262" s="443"/>
      <c r="E262" s="443"/>
      <c r="F262" s="443"/>
      <c r="G262" s="443"/>
      <c r="H262" s="443"/>
      <c r="I262" s="443"/>
      <c r="J262" s="443"/>
      <c r="K262" s="443"/>
      <c r="L262" s="332">
        <v>28639.87</v>
      </c>
      <c r="M262" s="333"/>
      <c r="N262" s="239">
        <v>361611.41</v>
      </c>
      <c r="AP262" s="169"/>
      <c r="AR262" s="169" t="s">
        <v>524</v>
      </c>
    </row>
    <row r="263" spans="1:45" s="15" customFormat="1" ht="15" x14ac:dyDescent="0.25">
      <c r="A263" s="229"/>
      <c r="B263" s="331"/>
      <c r="C263" s="443" t="s">
        <v>524</v>
      </c>
      <c r="D263" s="443"/>
      <c r="E263" s="443"/>
      <c r="F263" s="443"/>
      <c r="G263" s="443"/>
      <c r="H263" s="443"/>
      <c r="I263" s="443"/>
      <c r="J263" s="443"/>
      <c r="K263" s="443"/>
      <c r="L263" s="332">
        <v>28639.87</v>
      </c>
      <c r="M263" s="333"/>
      <c r="N263" s="239">
        <v>361611.41</v>
      </c>
      <c r="AP263" s="169"/>
      <c r="AR263" s="169" t="s">
        <v>524</v>
      </c>
    </row>
    <row r="264" spans="1:45" s="15" customFormat="1" ht="15" x14ac:dyDescent="0.25">
      <c r="A264" s="229"/>
      <c r="B264" s="331"/>
      <c r="C264" s="443" t="s">
        <v>525</v>
      </c>
      <c r="D264" s="443"/>
      <c r="E264" s="443"/>
      <c r="F264" s="443"/>
      <c r="G264" s="443"/>
      <c r="H264" s="443"/>
      <c r="I264" s="443"/>
      <c r="J264" s="443"/>
      <c r="K264" s="443"/>
      <c r="L264" s="332">
        <v>28639.87</v>
      </c>
      <c r="M264" s="333"/>
      <c r="N264" s="239">
        <v>361611.41</v>
      </c>
      <c r="AP264" s="169"/>
      <c r="AR264" s="169" t="s">
        <v>525</v>
      </c>
    </row>
    <row r="265" spans="1:45" s="15" customFormat="1" ht="15" hidden="1" x14ac:dyDescent="0.25">
      <c r="A265" s="229"/>
      <c r="B265" s="331"/>
      <c r="C265" s="443" t="s">
        <v>526</v>
      </c>
      <c r="D265" s="443"/>
      <c r="E265" s="443"/>
      <c r="F265" s="443"/>
      <c r="G265" s="443"/>
      <c r="H265" s="443"/>
      <c r="I265" s="443"/>
      <c r="J265" s="443"/>
      <c r="K265" s="443"/>
      <c r="L265" s="332">
        <v>28639.87</v>
      </c>
      <c r="M265" s="333"/>
      <c r="N265" s="239">
        <v>361611.41</v>
      </c>
      <c r="AP265" s="169"/>
      <c r="AR265" s="169"/>
      <c r="AS265" s="169" t="s">
        <v>526</v>
      </c>
    </row>
    <row r="266" spans="1:45" s="15" customFormat="1" ht="15" customHeight="1" x14ac:dyDescent="0.25">
      <c r="A266" s="229"/>
      <c r="B266" s="331"/>
      <c r="C266" s="443" t="s">
        <v>526</v>
      </c>
      <c r="D266" s="443"/>
      <c r="E266" s="443"/>
      <c r="F266" s="443"/>
      <c r="G266" s="443"/>
      <c r="H266" s="443"/>
      <c r="I266" s="443"/>
      <c r="J266" s="443"/>
      <c r="K266" s="443"/>
      <c r="L266" s="332">
        <v>2396399.5</v>
      </c>
      <c r="M266" s="333"/>
      <c r="N266" s="239">
        <f>N265</f>
        <v>361611.41</v>
      </c>
      <c r="AP266" s="169"/>
      <c r="AR266" s="169"/>
      <c r="AS266" s="169" t="s">
        <v>526</v>
      </c>
    </row>
    <row r="267" spans="1:45" s="15" customFormat="1" ht="15" x14ac:dyDescent="0.25">
      <c r="A267" s="253"/>
      <c r="B267" s="324"/>
      <c r="C267" s="445" t="s">
        <v>56</v>
      </c>
      <c r="D267" s="445"/>
      <c r="E267" s="445"/>
      <c r="F267" s="445"/>
      <c r="G267" s="445"/>
      <c r="H267" s="445"/>
      <c r="I267" s="445"/>
      <c r="J267" s="445"/>
      <c r="K267" s="445"/>
      <c r="L267" s="325"/>
      <c r="M267" s="326"/>
      <c r="N267" s="257">
        <f>ROUND(N266*0.082,2)</f>
        <v>29652.14</v>
      </c>
      <c r="AQ267" s="258"/>
      <c r="AS267" s="258"/>
    </row>
    <row r="268" spans="1:45" s="15" customFormat="1" ht="15" x14ac:dyDescent="0.25">
      <c r="A268" s="253"/>
      <c r="B268" s="324"/>
      <c r="C268" s="444" t="s">
        <v>1729</v>
      </c>
      <c r="D268" s="444"/>
      <c r="E268" s="444"/>
      <c r="F268" s="444"/>
      <c r="G268" s="444"/>
      <c r="H268" s="444"/>
      <c r="I268" s="444"/>
      <c r="J268" s="444"/>
      <c r="K268" s="444"/>
      <c r="L268" s="325"/>
      <c r="M268" s="326"/>
      <c r="N268" s="259">
        <f>N266+N267</f>
        <v>391263.55</v>
      </c>
      <c r="AQ268" s="258"/>
      <c r="AS268" s="258"/>
    </row>
    <row r="269" spans="1:45" s="15" customFormat="1" ht="15" x14ac:dyDescent="0.25">
      <c r="A269" s="253"/>
      <c r="B269" s="324"/>
      <c r="C269" s="445" t="s">
        <v>63</v>
      </c>
      <c r="D269" s="445"/>
      <c r="E269" s="445"/>
      <c r="F269" s="445"/>
      <c r="G269" s="445"/>
      <c r="H269" s="445"/>
      <c r="I269" s="445"/>
      <c r="J269" s="445"/>
      <c r="K269" s="445"/>
      <c r="L269" s="325"/>
      <c r="M269" s="326"/>
      <c r="N269" s="257">
        <f>ROUND(N268*0.024,2)</f>
        <v>9390.33</v>
      </c>
      <c r="AQ269" s="258"/>
      <c r="AS269" s="258"/>
    </row>
    <row r="270" spans="1:45" s="15" customFormat="1" ht="15" x14ac:dyDescent="0.25">
      <c r="A270" s="253"/>
      <c r="B270" s="324"/>
      <c r="C270" s="444" t="s">
        <v>1730</v>
      </c>
      <c r="D270" s="444"/>
      <c r="E270" s="444"/>
      <c r="F270" s="444"/>
      <c r="G270" s="444"/>
      <c r="H270" s="444"/>
      <c r="I270" s="444"/>
      <c r="J270" s="444"/>
      <c r="K270" s="444"/>
      <c r="L270" s="325"/>
      <c r="M270" s="326"/>
      <c r="N270" s="259">
        <f>N268+N269</f>
        <v>400653.88</v>
      </c>
      <c r="AQ270" s="258"/>
      <c r="AS270" s="258"/>
    </row>
    <row r="271" spans="1:45" s="15" customFormat="1" ht="15" x14ac:dyDescent="0.25">
      <c r="A271" s="253"/>
      <c r="B271" s="324"/>
      <c r="C271" s="444" t="s">
        <v>1754</v>
      </c>
      <c r="D271" s="444"/>
      <c r="E271" s="444"/>
      <c r="F271" s="444"/>
      <c r="G271" s="444"/>
      <c r="H271" s="444"/>
      <c r="I271" s="444"/>
      <c r="J271" s="444"/>
      <c r="K271" s="444"/>
      <c r="L271" s="325"/>
      <c r="M271" s="326"/>
      <c r="N271" s="259">
        <f>ROUND(N270*1.0514*0.83,2)</f>
        <v>349635.42</v>
      </c>
      <c r="R271" s="259"/>
      <c r="S271" s="312"/>
      <c r="AQ271" s="258"/>
      <c r="AS271" s="258"/>
    </row>
    <row r="272" spans="1:45" s="15" customFormat="1" ht="15" x14ac:dyDescent="0.25">
      <c r="A272" s="253"/>
      <c r="B272" s="324"/>
      <c r="C272" s="444" t="s">
        <v>1751</v>
      </c>
      <c r="D272" s="444"/>
      <c r="E272" s="444"/>
      <c r="F272" s="444"/>
      <c r="G272" s="444"/>
      <c r="H272" s="444"/>
      <c r="I272" s="444"/>
      <c r="J272" s="444"/>
      <c r="K272" s="444"/>
      <c r="L272" s="325"/>
      <c r="M272" s="326"/>
      <c r="N272" s="259">
        <f>N271</f>
        <v>349635.42</v>
      </c>
      <c r="AQ272" s="258"/>
      <c r="AS272" s="258"/>
    </row>
    <row r="273" spans="1:49" s="15" customFormat="1" ht="15" x14ac:dyDescent="0.25">
      <c r="A273" s="253"/>
      <c r="B273" s="334"/>
      <c r="C273" s="445" t="s">
        <v>1752</v>
      </c>
      <c r="D273" s="445"/>
      <c r="E273" s="445"/>
      <c r="F273" s="445"/>
      <c r="G273" s="445"/>
      <c r="H273" s="445"/>
      <c r="I273" s="445"/>
      <c r="J273" s="445"/>
      <c r="K273" s="445"/>
      <c r="L273" s="335"/>
      <c r="M273" s="336"/>
      <c r="N273" s="257">
        <f>ROUND(N272*0.2,2)</f>
        <v>69927.08</v>
      </c>
      <c r="AQ273" s="314"/>
      <c r="AS273" s="314"/>
    </row>
    <row r="274" spans="1:49" s="15" customFormat="1" ht="15" x14ac:dyDescent="0.25">
      <c r="A274" s="260"/>
      <c r="B274" s="261"/>
      <c r="C274" s="446" t="s">
        <v>1753</v>
      </c>
      <c r="D274" s="446"/>
      <c r="E274" s="446"/>
      <c r="F274" s="446"/>
      <c r="G274" s="446"/>
      <c r="H274" s="446"/>
      <c r="I274" s="446"/>
      <c r="J274" s="446"/>
      <c r="K274" s="446"/>
      <c r="L274" s="262"/>
      <c r="M274" s="263"/>
      <c r="N274" s="264">
        <f>N272+N273</f>
        <v>419562.5</v>
      </c>
      <c r="AQ274" s="258"/>
      <c r="AS274" s="258"/>
    </row>
    <row r="277" spans="1:49" s="15" customFormat="1" ht="15" x14ac:dyDescent="0.25">
      <c r="A277" s="313"/>
      <c r="B277" s="254"/>
      <c r="C277" s="291"/>
      <c r="D277" s="291"/>
      <c r="E277" s="291"/>
      <c r="F277" s="291"/>
      <c r="G277" s="291"/>
      <c r="H277" s="291"/>
      <c r="I277" s="291"/>
      <c r="J277" s="291"/>
      <c r="K277" s="291"/>
      <c r="L277" s="255"/>
      <c r="M277" s="256"/>
      <c r="N277" s="255"/>
      <c r="AQ277" s="258"/>
      <c r="AS277" s="258"/>
    </row>
    <row r="278" spans="1:49" s="15" customFormat="1" ht="15" x14ac:dyDescent="0.25">
      <c r="A278" s="313"/>
      <c r="B278" s="254"/>
      <c r="C278" s="291"/>
      <c r="D278" s="291"/>
      <c r="E278" s="291"/>
      <c r="F278" s="291"/>
      <c r="G278" s="291"/>
      <c r="H278" s="291"/>
      <c r="I278" s="291"/>
      <c r="J278" s="291"/>
      <c r="K278" s="291"/>
      <c r="L278" s="255"/>
      <c r="M278" s="256"/>
      <c r="N278" s="255"/>
      <c r="AQ278" s="258"/>
      <c r="AS278" s="258"/>
    </row>
    <row r="279" spans="1:49" s="318" customFormat="1" ht="15" x14ac:dyDescent="0.25">
      <c r="A279" s="315"/>
      <c r="B279" s="316" t="s">
        <v>527</v>
      </c>
      <c r="C279" s="407"/>
      <c r="D279" s="407"/>
      <c r="E279" s="407"/>
      <c r="F279" s="407"/>
      <c r="G279" s="407"/>
      <c r="H279" s="408"/>
      <c r="I279" s="408"/>
      <c r="J279" s="408"/>
      <c r="K279" s="408"/>
      <c r="L279" s="408"/>
      <c r="M279" s="15"/>
      <c r="N279" s="15"/>
      <c r="O279" s="15"/>
      <c r="P279" s="15"/>
      <c r="Q279" s="15"/>
      <c r="R279" s="15"/>
      <c r="S279" s="15"/>
      <c r="T279" s="15"/>
      <c r="U279" s="15"/>
      <c r="V279" s="317"/>
      <c r="W279" s="317"/>
      <c r="X279" s="317"/>
      <c r="Y279" s="317"/>
      <c r="Z279" s="317"/>
      <c r="AA279" s="317"/>
      <c r="AB279" s="317"/>
      <c r="AC279" s="317"/>
      <c r="AD279" s="317"/>
      <c r="AE279" s="317"/>
      <c r="AF279" s="317"/>
      <c r="AG279" s="317"/>
      <c r="AH279" s="317"/>
      <c r="AI279" s="317"/>
      <c r="AJ279" s="317"/>
      <c r="AK279" s="317"/>
      <c r="AL279" s="317"/>
      <c r="AM279" s="317"/>
      <c r="AN279" s="317"/>
      <c r="AO279" s="317"/>
      <c r="AP279" s="317"/>
      <c r="AQ279" s="317"/>
      <c r="AR279" s="317"/>
      <c r="AS279" s="317"/>
      <c r="AT279" s="317" t="s">
        <v>6</v>
      </c>
      <c r="AU279" s="317" t="s">
        <v>6</v>
      </c>
      <c r="AV279" s="317"/>
      <c r="AW279" s="317"/>
    </row>
    <row r="280" spans="1:49" s="320" customFormat="1" ht="16.5" customHeight="1" x14ac:dyDescent="0.25">
      <c r="A280" s="319"/>
      <c r="B280" s="316"/>
      <c r="C280" s="406" t="s">
        <v>81</v>
      </c>
      <c r="D280" s="406"/>
      <c r="E280" s="406"/>
      <c r="F280" s="406"/>
      <c r="G280" s="406"/>
      <c r="H280" s="406"/>
      <c r="I280" s="406"/>
      <c r="J280" s="406"/>
      <c r="K280" s="406"/>
      <c r="L280" s="406"/>
      <c r="V280" s="321"/>
      <c r="W280" s="321"/>
      <c r="X280" s="321"/>
      <c r="Y280" s="321"/>
      <c r="Z280" s="321"/>
      <c r="AA280" s="321"/>
      <c r="AB280" s="321"/>
      <c r="AC280" s="321"/>
      <c r="AD280" s="321"/>
      <c r="AE280" s="321"/>
      <c r="AF280" s="321"/>
      <c r="AG280" s="321"/>
      <c r="AH280" s="321"/>
      <c r="AI280" s="321"/>
      <c r="AJ280" s="321"/>
      <c r="AK280" s="321"/>
      <c r="AL280" s="321"/>
      <c r="AM280" s="321"/>
      <c r="AN280" s="321"/>
      <c r="AO280" s="321"/>
      <c r="AP280" s="321"/>
      <c r="AQ280" s="321"/>
      <c r="AR280" s="321"/>
      <c r="AS280" s="321"/>
      <c r="AT280" s="321"/>
      <c r="AU280" s="321"/>
      <c r="AV280" s="321"/>
      <c r="AW280" s="321"/>
    </row>
    <row r="281" spans="1:49" s="318" customFormat="1" ht="15" x14ac:dyDescent="0.25">
      <c r="A281" s="315"/>
      <c r="B281" s="316" t="s">
        <v>528</v>
      </c>
      <c r="C281" s="407"/>
      <c r="D281" s="407"/>
      <c r="E281" s="407"/>
      <c r="F281" s="407"/>
      <c r="G281" s="407"/>
      <c r="H281" s="408"/>
      <c r="I281" s="408"/>
      <c r="J281" s="408"/>
      <c r="K281" s="408"/>
      <c r="L281" s="408"/>
      <c r="M281" s="15"/>
      <c r="N281" s="15"/>
      <c r="O281" s="15"/>
      <c r="P281" s="15"/>
      <c r="Q281" s="15"/>
      <c r="R281" s="15"/>
      <c r="S281" s="15"/>
      <c r="T281" s="15"/>
      <c r="U281" s="15"/>
      <c r="V281" s="317"/>
      <c r="W281" s="317"/>
      <c r="X281" s="317"/>
      <c r="Y281" s="317"/>
      <c r="Z281" s="317"/>
      <c r="AA281" s="317"/>
      <c r="AB281" s="317"/>
      <c r="AC281" s="317"/>
      <c r="AD281" s="317"/>
      <c r="AE281" s="317"/>
      <c r="AF281" s="317"/>
      <c r="AG281" s="317"/>
      <c r="AH281" s="317"/>
      <c r="AI281" s="317"/>
      <c r="AJ281" s="317"/>
      <c r="AK281" s="317"/>
      <c r="AL281" s="317"/>
      <c r="AM281" s="317"/>
      <c r="AN281" s="317"/>
      <c r="AO281" s="317"/>
      <c r="AP281" s="317"/>
      <c r="AQ281" s="317"/>
      <c r="AR281" s="317"/>
      <c r="AS281" s="317"/>
      <c r="AT281" s="317"/>
      <c r="AU281" s="317"/>
      <c r="AV281" s="317" t="s">
        <v>6</v>
      </c>
      <c r="AW281" s="317" t="s">
        <v>6</v>
      </c>
    </row>
    <row r="282" spans="1:49" s="320" customFormat="1" ht="16.5" customHeight="1" x14ac:dyDescent="0.25">
      <c r="A282" s="319"/>
      <c r="C282" s="406" t="s">
        <v>81</v>
      </c>
      <c r="D282" s="406"/>
      <c r="E282" s="406"/>
      <c r="F282" s="406"/>
      <c r="G282" s="406"/>
      <c r="H282" s="406"/>
      <c r="I282" s="406"/>
      <c r="J282" s="406"/>
      <c r="K282" s="406"/>
      <c r="L282" s="406"/>
      <c r="V282" s="321"/>
      <c r="W282" s="321"/>
      <c r="X282" s="321"/>
      <c r="Y282" s="321"/>
      <c r="Z282" s="321"/>
      <c r="AA282" s="321"/>
      <c r="AB282" s="321"/>
      <c r="AC282" s="321"/>
      <c r="AD282" s="321"/>
      <c r="AE282" s="321"/>
      <c r="AF282" s="321"/>
      <c r="AG282" s="321"/>
      <c r="AH282" s="321"/>
      <c r="AI282" s="321"/>
      <c r="AJ282" s="321"/>
      <c r="AK282" s="321"/>
      <c r="AL282" s="321"/>
      <c r="AM282" s="321"/>
      <c r="AN282" s="321"/>
      <c r="AO282" s="321"/>
      <c r="AP282" s="321"/>
      <c r="AQ282" s="321"/>
      <c r="AR282" s="321"/>
      <c r="AS282" s="321"/>
      <c r="AT282" s="321"/>
      <c r="AU282" s="321"/>
      <c r="AV282" s="321"/>
      <c r="AW282" s="321"/>
    </row>
    <row r="283" spans="1:49" s="318" customFormat="1" ht="19.5" customHeight="1" x14ac:dyDescent="0.2">
      <c r="A283" s="315"/>
      <c r="C283" s="322"/>
      <c r="D283" s="322"/>
      <c r="E283" s="322"/>
      <c r="F283" s="322"/>
      <c r="G283" s="322"/>
      <c r="H283" s="322"/>
      <c r="I283" s="322"/>
      <c r="J283" s="322"/>
      <c r="K283" s="322"/>
      <c r="L283" s="322"/>
      <c r="V283" s="317"/>
      <c r="W283" s="317"/>
      <c r="X283" s="317"/>
      <c r="Y283" s="317"/>
      <c r="Z283" s="317"/>
      <c r="AA283" s="317"/>
      <c r="AB283" s="317"/>
      <c r="AC283" s="317"/>
      <c r="AD283" s="317"/>
      <c r="AE283" s="317"/>
      <c r="AF283" s="317"/>
      <c r="AG283" s="317"/>
      <c r="AH283" s="317"/>
      <c r="AI283" s="317"/>
      <c r="AJ283" s="317"/>
      <c r="AK283" s="317"/>
      <c r="AL283" s="317"/>
      <c r="AM283" s="317"/>
      <c r="AN283" s="317"/>
      <c r="AO283" s="317"/>
      <c r="AP283" s="317"/>
      <c r="AQ283" s="317"/>
      <c r="AR283" s="317"/>
      <c r="AS283" s="317"/>
      <c r="AT283" s="317"/>
      <c r="AU283" s="317"/>
      <c r="AV283" s="317"/>
      <c r="AW283" s="317"/>
    </row>
    <row r="284" spans="1:49" s="15" customFormat="1" ht="22.5" customHeight="1" x14ac:dyDescent="0.25">
      <c r="A284" s="409" t="s">
        <v>529</v>
      </c>
      <c r="B284" s="409"/>
      <c r="C284" s="409"/>
      <c r="D284" s="409"/>
      <c r="E284" s="409"/>
      <c r="F284" s="409"/>
      <c r="G284" s="409"/>
      <c r="H284" s="409"/>
      <c r="I284" s="409"/>
      <c r="J284" s="409"/>
      <c r="K284" s="409"/>
      <c r="L284" s="409"/>
      <c r="M284" s="409"/>
      <c r="N284" s="409"/>
      <c r="O284" s="323"/>
      <c r="P284" s="323"/>
    </row>
    <row r="285" spans="1:49" s="15" customFormat="1" ht="12.75" customHeight="1" x14ac:dyDescent="0.25">
      <c r="A285" s="409" t="s">
        <v>530</v>
      </c>
      <c r="B285" s="409"/>
      <c r="C285" s="409"/>
      <c r="D285" s="409"/>
      <c r="E285" s="409"/>
      <c r="F285" s="409"/>
      <c r="G285" s="409"/>
      <c r="H285" s="409"/>
      <c r="I285" s="409"/>
      <c r="J285" s="409"/>
      <c r="K285" s="409"/>
      <c r="L285" s="409"/>
      <c r="M285" s="409"/>
      <c r="N285" s="409"/>
      <c r="O285" s="323"/>
      <c r="P285" s="323"/>
    </row>
    <row r="286" spans="1:49" s="15" customFormat="1" ht="12.75" customHeight="1" x14ac:dyDescent="0.25">
      <c r="A286" s="409" t="s">
        <v>531</v>
      </c>
      <c r="B286" s="409"/>
      <c r="C286" s="409"/>
      <c r="D286" s="409"/>
      <c r="E286" s="409"/>
      <c r="F286" s="409"/>
      <c r="G286" s="409"/>
      <c r="H286" s="409"/>
      <c r="I286" s="409"/>
      <c r="J286" s="409"/>
      <c r="K286" s="409"/>
      <c r="L286" s="409"/>
      <c r="M286" s="409"/>
      <c r="N286" s="409"/>
      <c r="O286" s="323"/>
      <c r="P286" s="323"/>
    </row>
  </sheetData>
  <autoFilter ref="A43:N241" xr:uid="{8362AC74-C126-48CE-96F5-749DB249769D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276">
    <mergeCell ref="C272:K272"/>
    <mergeCell ref="C273:K273"/>
    <mergeCell ref="C274:K274"/>
    <mergeCell ref="C279:G279"/>
    <mergeCell ref="H279:L279"/>
    <mergeCell ref="C263:K263"/>
    <mergeCell ref="C264:K264"/>
    <mergeCell ref="C265:K265"/>
    <mergeCell ref="C269:K269"/>
    <mergeCell ref="C270:K270"/>
    <mergeCell ref="C266:K266"/>
    <mergeCell ref="C267:K267"/>
    <mergeCell ref="C268:K268"/>
    <mergeCell ref="C271:K271"/>
    <mergeCell ref="C257:K257"/>
    <mergeCell ref="C258:K258"/>
    <mergeCell ref="C259:K259"/>
    <mergeCell ref="C260:K260"/>
    <mergeCell ref="C261:K261"/>
    <mergeCell ref="C262:K262"/>
    <mergeCell ref="C251:K251"/>
    <mergeCell ref="C252:K252"/>
    <mergeCell ref="C253:K253"/>
    <mergeCell ref="C254:K254"/>
    <mergeCell ref="C255:K255"/>
    <mergeCell ref="C256:K256"/>
    <mergeCell ref="C245:K245"/>
    <mergeCell ref="C246:K246"/>
    <mergeCell ref="C247:K247"/>
    <mergeCell ref="C248:K248"/>
    <mergeCell ref="C249:K249"/>
    <mergeCell ref="C250:K250"/>
    <mergeCell ref="C237:E237"/>
    <mergeCell ref="C238:E238"/>
    <mergeCell ref="C239:E239"/>
    <mergeCell ref="C240:E240"/>
    <mergeCell ref="C241:E241"/>
    <mergeCell ref="C244:K244"/>
    <mergeCell ref="C231:E231"/>
    <mergeCell ref="C232:E232"/>
    <mergeCell ref="C233:E233"/>
    <mergeCell ref="C234:E234"/>
    <mergeCell ref="C235:E235"/>
    <mergeCell ref="C236:E236"/>
    <mergeCell ref="C225:E225"/>
    <mergeCell ref="C226:E226"/>
    <mergeCell ref="C227:E227"/>
    <mergeCell ref="C228:N228"/>
    <mergeCell ref="C229:E229"/>
    <mergeCell ref="C230:E230"/>
    <mergeCell ref="C219:E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E216"/>
    <mergeCell ref="C217:E217"/>
    <mergeCell ref="C218:E218"/>
    <mergeCell ref="C207:E207"/>
    <mergeCell ref="C208:E208"/>
    <mergeCell ref="C209:E209"/>
    <mergeCell ref="C210:E210"/>
    <mergeCell ref="C211:N211"/>
    <mergeCell ref="C212:E212"/>
    <mergeCell ref="C201:E201"/>
    <mergeCell ref="C202:E202"/>
    <mergeCell ref="C203:E203"/>
    <mergeCell ref="C204:E204"/>
    <mergeCell ref="C205:E205"/>
    <mergeCell ref="C206:E206"/>
    <mergeCell ref="C195:E195"/>
    <mergeCell ref="C196:E196"/>
    <mergeCell ref="C197:E197"/>
    <mergeCell ref="C198:E198"/>
    <mergeCell ref="C199:E199"/>
    <mergeCell ref="C200:E200"/>
    <mergeCell ref="C189:E189"/>
    <mergeCell ref="C190:E190"/>
    <mergeCell ref="C191:E191"/>
    <mergeCell ref="C192:E192"/>
    <mergeCell ref="C193:E193"/>
    <mergeCell ref="C194:E194"/>
    <mergeCell ref="C183:N183"/>
    <mergeCell ref="C184:N184"/>
    <mergeCell ref="C185:E185"/>
    <mergeCell ref="C186:E186"/>
    <mergeCell ref="C187:E187"/>
    <mergeCell ref="C188:E188"/>
    <mergeCell ref="C177:E177"/>
    <mergeCell ref="C178:E178"/>
    <mergeCell ref="C179:E179"/>
    <mergeCell ref="C180:E180"/>
    <mergeCell ref="A181:N181"/>
    <mergeCell ref="C182:E182"/>
    <mergeCell ref="C171:E171"/>
    <mergeCell ref="C172:E172"/>
    <mergeCell ref="C173:E173"/>
    <mergeCell ref="C174:E174"/>
    <mergeCell ref="C175:E175"/>
    <mergeCell ref="C176:E176"/>
    <mergeCell ref="A165:N165"/>
    <mergeCell ref="C166:E166"/>
    <mergeCell ref="C167:N167"/>
    <mergeCell ref="C168:E168"/>
    <mergeCell ref="C169:E169"/>
    <mergeCell ref="C170:E170"/>
    <mergeCell ref="C159:E159"/>
    <mergeCell ref="C160:E160"/>
    <mergeCell ref="C161:E161"/>
    <mergeCell ref="C162:N162"/>
    <mergeCell ref="C163:N163"/>
    <mergeCell ref="C164:E164"/>
    <mergeCell ref="C153:E153"/>
    <mergeCell ref="C154:E154"/>
    <mergeCell ref="C155:E155"/>
    <mergeCell ref="C156:E156"/>
    <mergeCell ref="C157:E157"/>
    <mergeCell ref="C158:E158"/>
    <mergeCell ref="C147:N147"/>
    <mergeCell ref="C148:E148"/>
    <mergeCell ref="C149:E149"/>
    <mergeCell ref="C150:N150"/>
    <mergeCell ref="C151:E151"/>
    <mergeCell ref="C152:E152"/>
    <mergeCell ref="C141:E141"/>
    <mergeCell ref="C142:E142"/>
    <mergeCell ref="C143:E143"/>
    <mergeCell ref="C144:E144"/>
    <mergeCell ref="C145:E145"/>
    <mergeCell ref="C146:N146"/>
    <mergeCell ref="C135:E135"/>
    <mergeCell ref="C136:E136"/>
    <mergeCell ref="C137:E137"/>
    <mergeCell ref="C138:E138"/>
    <mergeCell ref="C139:E139"/>
    <mergeCell ref="C140:E140"/>
    <mergeCell ref="C129:N129"/>
    <mergeCell ref="C130:E130"/>
    <mergeCell ref="A131:N131"/>
    <mergeCell ref="C132:E132"/>
    <mergeCell ref="C133:N133"/>
    <mergeCell ref="C134:E134"/>
    <mergeCell ref="C123:E123"/>
    <mergeCell ref="C124:E124"/>
    <mergeCell ref="C125:E125"/>
    <mergeCell ref="C126:E126"/>
    <mergeCell ref="C127:E127"/>
    <mergeCell ref="C128:N128"/>
    <mergeCell ref="C117:E117"/>
    <mergeCell ref="C118:E118"/>
    <mergeCell ref="C119:N119"/>
    <mergeCell ref="C120:E120"/>
    <mergeCell ref="C121:E121"/>
    <mergeCell ref="C122:E122"/>
    <mergeCell ref="C111:E111"/>
    <mergeCell ref="C112:E112"/>
    <mergeCell ref="C113:E113"/>
    <mergeCell ref="C114:E114"/>
    <mergeCell ref="C115:E115"/>
    <mergeCell ref="C116:E116"/>
    <mergeCell ref="C105:E105"/>
    <mergeCell ref="C106:N106"/>
    <mergeCell ref="C107:E107"/>
    <mergeCell ref="C108:E108"/>
    <mergeCell ref="C109:N109"/>
    <mergeCell ref="C110:E110"/>
    <mergeCell ref="C99:E99"/>
    <mergeCell ref="C100:E100"/>
    <mergeCell ref="C101:E101"/>
    <mergeCell ref="C102:E102"/>
    <mergeCell ref="C103:E103"/>
    <mergeCell ref="C104:E104"/>
    <mergeCell ref="C93:E93"/>
    <mergeCell ref="C94:E94"/>
    <mergeCell ref="C95:E95"/>
    <mergeCell ref="C96:N96"/>
    <mergeCell ref="C97:N97"/>
    <mergeCell ref="C98:E98"/>
    <mergeCell ref="C87:N87"/>
    <mergeCell ref="C88:E88"/>
    <mergeCell ref="C89:E89"/>
    <mergeCell ref="C90:E90"/>
    <mergeCell ref="C91:E91"/>
    <mergeCell ref="C92:E92"/>
    <mergeCell ref="C81:E81"/>
    <mergeCell ref="C82:E82"/>
    <mergeCell ref="C83:E83"/>
    <mergeCell ref="C84:E84"/>
    <mergeCell ref="C85:E85"/>
    <mergeCell ref="C86:N86"/>
    <mergeCell ref="C75:E75"/>
    <mergeCell ref="C76:N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E74"/>
    <mergeCell ref="C63:N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N62"/>
    <mergeCell ref="C52:E52"/>
    <mergeCell ref="C53:E53"/>
    <mergeCell ref="C54:E54"/>
    <mergeCell ref="C55:E55"/>
    <mergeCell ref="C56:E56"/>
    <mergeCell ref="N43:N45"/>
    <mergeCell ref="C46:E46"/>
    <mergeCell ref="A47:N47"/>
    <mergeCell ref="A48:N48"/>
    <mergeCell ref="C49:E49"/>
    <mergeCell ref="C50:N50"/>
    <mergeCell ref="C43:E45"/>
    <mergeCell ref="F43:F45"/>
    <mergeCell ref="G43:I44"/>
    <mergeCell ref="J43:L44"/>
    <mergeCell ref="M43:M45"/>
    <mergeCell ref="A26:N26"/>
    <mergeCell ref="A28:N28"/>
    <mergeCell ref="A17:F17"/>
    <mergeCell ref="G17:N17"/>
    <mergeCell ref="A18:F18"/>
    <mergeCell ref="G18:N18"/>
    <mergeCell ref="A19:F19"/>
    <mergeCell ref="G19:N19"/>
    <mergeCell ref="C51:E51"/>
    <mergeCell ref="G14:N14"/>
    <mergeCell ref="A15:F15"/>
    <mergeCell ref="G15:N15"/>
    <mergeCell ref="A16:F16"/>
    <mergeCell ref="G16:N16"/>
    <mergeCell ref="A21:N21"/>
    <mergeCell ref="A22:N22"/>
    <mergeCell ref="A24:N24"/>
    <mergeCell ref="A25:N25"/>
    <mergeCell ref="C280:L280"/>
    <mergeCell ref="C281:G281"/>
    <mergeCell ref="H281:L281"/>
    <mergeCell ref="C282:L282"/>
    <mergeCell ref="A284:N284"/>
    <mergeCell ref="A285:N285"/>
    <mergeCell ref="A286:N286"/>
    <mergeCell ref="C7:D7"/>
    <mergeCell ref="A1:N1"/>
    <mergeCell ref="A3:N3"/>
    <mergeCell ref="H5:I5"/>
    <mergeCell ref="A6:D6"/>
    <mergeCell ref="H6:K6"/>
    <mergeCell ref="J7:K7"/>
    <mergeCell ref="L41:M41"/>
    <mergeCell ref="A43:A45"/>
    <mergeCell ref="B43:B45"/>
    <mergeCell ref="A29:N29"/>
    <mergeCell ref="B31:F31"/>
    <mergeCell ref="B32:F32"/>
    <mergeCell ref="D34:F34"/>
    <mergeCell ref="L39:M39"/>
    <mergeCell ref="L40:M40"/>
    <mergeCell ref="G13:N13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10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5294C-0F7F-4AEE-BFE7-9706F3C95B49}">
  <sheetPr>
    <pageSetUpPr fitToPage="1"/>
  </sheetPr>
  <dimension ref="A1:AZ1023"/>
  <sheetViews>
    <sheetView topLeftCell="A18" workbookViewId="0">
      <selection activeCell="B43" sqref="B43:B45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3" width="164.140625" style="180" hidden="1" customWidth="1"/>
    <col min="34" max="34" width="39.5703125" style="180" hidden="1" customWidth="1"/>
    <col min="35" max="36" width="134.85546875" style="180" hidden="1" customWidth="1"/>
    <col min="37" max="40" width="39.5703125" style="180" hidden="1" customWidth="1"/>
    <col min="41" max="41" width="134.85546875" style="180" hidden="1" customWidth="1"/>
    <col min="42" max="48" width="101.140625" style="180" hidden="1" customWidth="1"/>
    <col min="49" max="49" width="58.7109375" style="180" hidden="1" customWidth="1"/>
    <col min="50" max="50" width="55.28515625" style="180" hidden="1" customWidth="1"/>
    <col min="51" max="51" width="58.7109375" style="180" hidden="1" customWidth="1"/>
    <col min="52" max="52" width="55.28515625" style="180" hidden="1" customWidth="1"/>
    <col min="53" max="16384" width="9.140625" style="240"/>
  </cols>
  <sheetData>
    <row r="1" spans="1:49" s="271" customFormat="1" ht="11.25" customHeight="1" x14ac:dyDescent="0.2">
      <c r="A1" s="410" t="s">
        <v>1744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410" t="s">
        <v>1745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411" t="s">
        <v>1734</v>
      </c>
      <c r="I5" s="411"/>
      <c r="L5" s="276"/>
      <c r="M5" s="276"/>
    </row>
    <row r="6" spans="1:49" s="275" customFormat="1" ht="31.15" customHeight="1" x14ac:dyDescent="0.2">
      <c r="A6" s="412" t="s">
        <v>1735</v>
      </c>
      <c r="B6" s="412"/>
      <c r="C6" s="412"/>
      <c r="D6" s="412"/>
      <c r="H6" s="412" t="s">
        <v>1746</v>
      </c>
      <c r="I6" s="412"/>
      <c r="J6" s="412"/>
      <c r="K6" s="412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413" t="s">
        <v>1736</v>
      </c>
      <c r="D7" s="413"/>
      <c r="H7" s="280"/>
      <c r="I7" s="281"/>
      <c r="J7" s="413" t="s">
        <v>1747</v>
      </c>
      <c r="K7" s="413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20" customFormat="1" ht="15" x14ac:dyDescent="0.25">
      <c r="N9" s="121" t="s">
        <v>86</v>
      </c>
    </row>
    <row r="10" spans="1:49" s="120" customFormat="1" ht="11.25" customHeight="1" x14ac:dyDescent="0.25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3" t="s">
        <v>87</v>
      </c>
    </row>
    <row r="11" spans="1:49" s="120" customFormat="1" ht="6.75" customHeight="1" x14ac:dyDescent="0.25">
      <c r="A11" s="122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1"/>
    </row>
    <row r="12" spans="1:49" s="120" customFormat="1" ht="2.25" customHeight="1" x14ac:dyDescent="0.25">
      <c r="A12" s="125"/>
      <c r="B12" s="126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49" s="120" customFormat="1" ht="11.25" customHeight="1" x14ac:dyDescent="0.25">
      <c r="A13" s="125" t="s">
        <v>88</v>
      </c>
      <c r="B13" s="126"/>
      <c r="C13" s="122"/>
      <c r="E13" s="122"/>
      <c r="F13" s="122"/>
      <c r="G13" s="450" t="s">
        <v>532</v>
      </c>
      <c r="H13" s="450"/>
      <c r="I13" s="450"/>
      <c r="J13" s="450"/>
      <c r="K13" s="450"/>
      <c r="L13" s="450"/>
      <c r="M13" s="450"/>
      <c r="N13" s="450"/>
    </row>
    <row r="14" spans="1:49" s="120" customFormat="1" ht="56.25" customHeight="1" x14ac:dyDescent="0.25">
      <c r="A14" s="125" t="s">
        <v>89</v>
      </c>
      <c r="B14" s="126"/>
      <c r="C14" s="122"/>
      <c r="E14" s="127"/>
      <c r="F14" s="127"/>
      <c r="G14" s="448" t="s">
        <v>90</v>
      </c>
      <c r="H14" s="448"/>
      <c r="I14" s="448"/>
      <c r="J14" s="448"/>
      <c r="K14" s="448"/>
      <c r="L14" s="448"/>
      <c r="M14" s="448"/>
      <c r="N14" s="448"/>
      <c r="V14" s="128" t="s">
        <v>90</v>
      </c>
    </row>
    <row r="15" spans="1:49" s="120" customFormat="1" ht="45" customHeight="1" x14ac:dyDescent="0.25">
      <c r="A15" s="447" t="s">
        <v>91</v>
      </c>
      <c r="B15" s="447"/>
      <c r="C15" s="447"/>
      <c r="D15" s="447"/>
      <c r="E15" s="447"/>
      <c r="F15" s="447"/>
      <c r="G15" s="448" t="s">
        <v>92</v>
      </c>
      <c r="H15" s="448"/>
      <c r="I15" s="448"/>
      <c r="J15" s="448"/>
      <c r="K15" s="448"/>
      <c r="L15" s="448"/>
      <c r="M15" s="448"/>
      <c r="N15" s="448"/>
      <c r="P15" s="129" t="s">
        <v>91</v>
      </c>
      <c r="Q15" s="129" t="s">
        <v>92</v>
      </c>
      <c r="R15" s="130"/>
      <c r="S15" s="130"/>
      <c r="T15" s="130"/>
      <c r="U15" s="130"/>
      <c r="W15" s="128" t="s">
        <v>92</v>
      </c>
    </row>
    <row r="16" spans="1:49" s="120" customFormat="1" ht="67.5" customHeight="1" x14ac:dyDescent="0.25">
      <c r="A16" s="451" t="s">
        <v>93</v>
      </c>
      <c r="B16" s="451"/>
      <c r="C16" s="451"/>
      <c r="D16" s="451"/>
      <c r="E16" s="451"/>
      <c r="F16" s="451"/>
      <c r="G16" s="448"/>
      <c r="H16" s="448"/>
      <c r="I16" s="448"/>
      <c r="J16" s="448"/>
      <c r="K16" s="448"/>
      <c r="L16" s="448"/>
      <c r="M16" s="448"/>
      <c r="N16" s="448"/>
      <c r="P16" s="129" t="s">
        <v>94</v>
      </c>
      <c r="Q16" s="129"/>
      <c r="R16" s="130"/>
      <c r="S16" s="130"/>
      <c r="T16" s="130"/>
      <c r="U16" s="130"/>
      <c r="X16" s="128" t="s">
        <v>6</v>
      </c>
    </row>
    <row r="17" spans="1:30" s="120" customFormat="1" ht="33.75" customHeight="1" x14ac:dyDescent="0.25">
      <c r="A17" s="447" t="s">
        <v>95</v>
      </c>
      <c r="B17" s="447"/>
      <c r="C17" s="447"/>
      <c r="D17" s="447"/>
      <c r="E17" s="447"/>
      <c r="F17" s="447"/>
      <c r="G17" s="448"/>
      <c r="H17" s="448"/>
      <c r="I17" s="448"/>
      <c r="J17" s="448"/>
      <c r="K17" s="448"/>
      <c r="L17" s="448"/>
      <c r="M17" s="448"/>
      <c r="N17" s="448"/>
      <c r="P17" s="129" t="s">
        <v>95</v>
      </c>
      <c r="Q17" s="129"/>
      <c r="R17" s="130"/>
      <c r="S17" s="130"/>
      <c r="T17" s="130"/>
      <c r="U17" s="130"/>
      <c r="Y17" s="128" t="s">
        <v>6</v>
      </c>
    </row>
    <row r="18" spans="1:30" s="120" customFormat="1" ht="11.25" customHeight="1" x14ac:dyDescent="0.25">
      <c r="A18" s="449" t="s">
        <v>96</v>
      </c>
      <c r="B18" s="449"/>
      <c r="C18" s="449"/>
      <c r="D18" s="449"/>
      <c r="E18" s="449"/>
      <c r="F18" s="449"/>
      <c r="G18" s="448" t="s">
        <v>97</v>
      </c>
      <c r="H18" s="448"/>
      <c r="I18" s="448"/>
      <c r="J18" s="448"/>
      <c r="K18" s="448"/>
      <c r="L18" s="448"/>
      <c r="M18" s="448"/>
      <c r="N18" s="448"/>
      <c r="Z18" s="128" t="s">
        <v>97</v>
      </c>
    </row>
    <row r="19" spans="1:30" s="120" customFormat="1" ht="15" x14ac:dyDescent="0.25">
      <c r="A19" s="449" t="s">
        <v>98</v>
      </c>
      <c r="B19" s="449"/>
      <c r="C19" s="449"/>
      <c r="D19" s="449"/>
      <c r="E19" s="449"/>
      <c r="F19" s="449"/>
      <c r="G19" s="448"/>
      <c r="H19" s="448"/>
      <c r="I19" s="448"/>
      <c r="J19" s="448"/>
      <c r="K19" s="448"/>
      <c r="L19" s="448"/>
      <c r="M19" s="448"/>
      <c r="N19" s="448"/>
      <c r="AA19" s="128" t="s">
        <v>6</v>
      </c>
    </row>
    <row r="20" spans="1:30" s="120" customFormat="1" ht="3.75" customHeight="1" x14ac:dyDescent="0.25">
      <c r="A20" s="131"/>
      <c r="B20" s="122"/>
      <c r="C20" s="122"/>
      <c r="D20" s="122"/>
      <c r="E20" s="122"/>
      <c r="F20" s="126"/>
      <c r="G20" s="126"/>
      <c r="H20" s="126"/>
      <c r="I20" s="126"/>
      <c r="J20" s="126"/>
      <c r="K20" s="126"/>
      <c r="L20" s="126"/>
      <c r="M20" s="126"/>
      <c r="N20" s="126"/>
    </row>
    <row r="21" spans="1:30" s="15" customFormat="1" ht="15" x14ac:dyDescent="0.25">
      <c r="A21" s="418" t="s">
        <v>83</v>
      </c>
      <c r="B21" s="418"/>
      <c r="C21" s="418"/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AB21" s="21" t="s">
        <v>6</v>
      </c>
    </row>
    <row r="22" spans="1:30" s="15" customFormat="1" ht="15" x14ac:dyDescent="0.25">
      <c r="A22" s="419" t="s">
        <v>7</v>
      </c>
      <c r="B22" s="419"/>
      <c r="C22" s="419"/>
      <c r="D22" s="419"/>
      <c r="E22" s="419"/>
      <c r="F22" s="419"/>
      <c r="G22" s="419"/>
      <c r="H22" s="419"/>
      <c r="I22" s="419"/>
      <c r="J22" s="419"/>
      <c r="K22" s="419"/>
      <c r="L22" s="419"/>
      <c r="M22" s="419"/>
      <c r="N22" s="419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418" t="s">
        <v>83</v>
      </c>
      <c r="B24" s="418"/>
      <c r="C24" s="418"/>
      <c r="D24" s="418"/>
      <c r="E24" s="418"/>
      <c r="F24" s="418"/>
      <c r="G24" s="418"/>
      <c r="H24" s="418"/>
      <c r="I24" s="418"/>
      <c r="J24" s="418"/>
      <c r="K24" s="418"/>
      <c r="L24" s="418"/>
      <c r="M24" s="418"/>
      <c r="N24" s="418"/>
      <c r="AC24" s="21" t="s">
        <v>6</v>
      </c>
    </row>
    <row r="25" spans="1:30" s="15" customFormat="1" ht="15" x14ac:dyDescent="0.25">
      <c r="A25" s="419" t="s">
        <v>99</v>
      </c>
      <c r="B25" s="419"/>
      <c r="C25" s="419"/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</row>
    <row r="26" spans="1:30" s="120" customFormat="1" ht="21" customHeight="1" x14ac:dyDescent="0.25">
      <c r="A26" s="455" t="s">
        <v>614</v>
      </c>
      <c r="B26" s="455"/>
      <c r="C26" s="455"/>
      <c r="D26" s="455"/>
      <c r="E26" s="455"/>
      <c r="F26" s="455"/>
      <c r="G26" s="455"/>
      <c r="H26" s="455"/>
      <c r="I26" s="455"/>
      <c r="J26" s="455"/>
      <c r="K26" s="455"/>
      <c r="L26" s="455"/>
      <c r="M26" s="455"/>
      <c r="N26" s="455"/>
    </row>
    <row r="27" spans="1:30" s="120" customFormat="1" ht="3.75" customHeight="1" x14ac:dyDescent="0.25">
      <c r="A27" s="242"/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</row>
    <row r="28" spans="1:30" s="120" customFormat="1" ht="15" x14ac:dyDescent="0.25">
      <c r="A28" s="456" t="s">
        <v>923</v>
      </c>
      <c r="B28" s="456"/>
      <c r="C28" s="456"/>
      <c r="D28" s="456"/>
      <c r="E28" s="456"/>
      <c r="F28" s="456"/>
      <c r="G28" s="456"/>
      <c r="H28" s="456"/>
      <c r="I28" s="456"/>
      <c r="J28" s="456"/>
      <c r="K28" s="456"/>
      <c r="L28" s="456"/>
      <c r="M28" s="456"/>
      <c r="N28" s="456"/>
      <c r="AD28" s="128" t="s">
        <v>43</v>
      </c>
    </row>
    <row r="29" spans="1:30" s="120" customFormat="1" ht="12" customHeight="1" x14ac:dyDescent="0.25">
      <c r="A29" s="452" t="s">
        <v>101</v>
      </c>
      <c r="B29" s="452"/>
      <c r="C29" s="452"/>
      <c r="D29" s="452"/>
      <c r="E29" s="452"/>
      <c r="F29" s="452"/>
      <c r="G29" s="452"/>
      <c r="H29" s="452"/>
      <c r="I29" s="452"/>
      <c r="J29" s="452"/>
      <c r="K29" s="452"/>
      <c r="L29" s="452"/>
      <c r="M29" s="452"/>
      <c r="N29" s="452"/>
    </row>
    <row r="30" spans="1:30" s="120" customFormat="1" ht="12" customHeight="1" x14ac:dyDescent="0.25">
      <c r="A30" s="122" t="s">
        <v>102</v>
      </c>
      <c r="B30" s="133" t="s">
        <v>103</v>
      </c>
      <c r="C30" s="134" t="s">
        <v>104</v>
      </c>
      <c r="D30" s="134"/>
      <c r="E30" s="134"/>
      <c r="F30" s="127"/>
      <c r="G30" s="127"/>
      <c r="H30" s="127"/>
      <c r="I30" s="127"/>
      <c r="J30" s="127"/>
      <c r="K30" s="127"/>
      <c r="L30" s="127"/>
      <c r="M30" s="127"/>
      <c r="N30" s="127"/>
    </row>
    <row r="31" spans="1:30" s="120" customFormat="1" ht="12" customHeight="1" x14ac:dyDescent="0.25">
      <c r="A31" s="122" t="s">
        <v>105</v>
      </c>
      <c r="B31" s="450" t="s">
        <v>924</v>
      </c>
      <c r="C31" s="450"/>
      <c r="D31" s="450"/>
      <c r="E31" s="450"/>
      <c r="F31" s="450"/>
      <c r="G31" s="127"/>
      <c r="H31" s="127"/>
      <c r="I31" s="127"/>
      <c r="J31" s="127"/>
      <c r="K31" s="127"/>
      <c r="L31" s="127"/>
      <c r="M31" s="127"/>
      <c r="N31" s="127"/>
    </row>
    <row r="32" spans="1:30" s="120" customFormat="1" ht="15" x14ac:dyDescent="0.25">
      <c r="A32" s="122"/>
      <c r="B32" s="453" t="s">
        <v>106</v>
      </c>
      <c r="C32" s="453"/>
      <c r="D32" s="453"/>
      <c r="E32" s="453"/>
      <c r="F32" s="453"/>
      <c r="G32" s="135"/>
      <c r="H32" s="135"/>
      <c r="I32" s="135"/>
      <c r="J32" s="135"/>
      <c r="K32" s="135"/>
      <c r="L32" s="135"/>
      <c r="M32" s="136"/>
      <c r="N32" s="135"/>
    </row>
    <row r="33" spans="1:33" s="120" customFormat="1" ht="5.25" customHeight="1" x14ac:dyDescent="0.25">
      <c r="A33" s="122"/>
      <c r="B33" s="122"/>
      <c r="C33" s="122"/>
      <c r="D33" s="137"/>
      <c r="E33" s="137"/>
      <c r="F33" s="137"/>
      <c r="G33" s="137"/>
      <c r="H33" s="137"/>
      <c r="I33" s="137"/>
      <c r="J33" s="137"/>
      <c r="K33" s="137"/>
      <c r="L33" s="137"/>
      <c r="M33" s="135"/>
      <c r="N33" s="135"/>
    </row>
    <row r="34" spans="1:33" s="120" customFormat="1" ht="15" x14ac:dyDescent="0.25">
      <c r="A34" s="138" t="s">
        <v>107</v>
      </c>
      <c r="B34" s="122"/>
      <c r="C34" s="122"/>
      <c r="D34" s="454" t="s">
        <v>534</v>
      </c>
      <c r="E34" s="454"/>
      <c r="F34" s="454"/>
      <c r="G34" s="139"/>
      <c r="H34" s="139"/>
      <c r="I34" s="139"/>
      <c r="J34" s="139"/>
      <c r="K34" s="139"/>
      <c r="L34" s="139"/>
      <c r="M34" s="139"/>
      <c r="N34" s="139"/>
      <c r="AE34" s="128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2571.61</v>
      </c>
      <c r="D36" s="157" t="s">
        <v>615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2565.83</v>
      </c>
      <c r="D38" s="157" t="s">
        <v>616</v>
      </c>
      <c r="E38" s="158" t="s">
        <v>110</v>
      </c>
      <c r="G38" s="17" t="s">
        <v>113</v>
      </c>
      <c r="I38" s="17"/>
      <c r="J38" s="17"/>
      <c r="K38" s="17"/>
      <c r="L38" s="156">
        <v>387.39</v>
      </c>
      <c r="M38" s="162" t="s">
        <v>617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5.78</v>
      </c>
      <c r="D39" s="163" t="s">
        <v>618</v>
      </c>
      <c r="E39" s="158" t="s">
        <v>110</v>
      </c>
      <c r="G39" s="17" t="s">
        <v>116</v>
      </c>
      <c r="I39" s="17"/>
      <c r="J39" s="17"/>
      <c r="K39" s="17"/>
      <c r="L39" s="428">
        <v>916.08</v>
      </c>
      <c r="M39" s="42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428">
        <v>100.08</v>
      </c>
      <c r="M40" s="42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423" t="s">
        <v>119</v>
      </c>
      <c r="M41" s="423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424" t="s">
        <v>8</v>
      </c>
      <c r="B43" s="425" t="s">
        <v>9</v>
      </c>
      <c r="C43" s="425" t="s">
        <v>120</v>
      </c>
      <c r="D43" s="425"/>
      <c r="E43" s="425"/>
      <c r="F43" s="425" t="s">
        <v>121</v>
      </c>
      <c r="G43" s="425" t="s">
        <v>122</v>
      </c>
      <c r="H43" s="425"/>
      <c r="I43" s="425"/>
      <c r="J43" s="425" t="s">
        <v>123</v>
      </c>
      <c r="K43" s="425"/>
      <c r="L43" s="425"/>
      <c r="M43" s="425" t="s">
        <v>124</v>
      </c>
      <c r="N43" s="425" t="s">
        <v>125</v>
      </c>
    </row>
    <row r="44" spans="1:33" s="15" customFormat="1" ht="28.5" customHeight="1" x14ac:dyDescent="0.25">
      <c r="A44" s="424"/>
      <c r="B44" s="425"/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</row>
    <row r="45" spans="1:33" s="15" customFormat="1" ht="22.5" x14ac:dyDescent="0.25">
      <c r="A45" s="424"/>
      <c r="B45" s="425"/>
      <c r="C45" s="425"/>
      <c r="D45" s="425"/>
      <c r="E45" s="425"/>
      <c r="F45" s="425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425"/>
      <c r="N45" s="425"/>
    </row>
    <row r="46" spans="1:33" s="15" customFormat="1" ht="15" x14ac:dyDescent="0.25">
      <c r="A46" s="166">
        <v>1</v>
      </c>
      <c r="B46" s="167">
        <v>2</v>
      </c>
      <c r="C46" s="431">
        <v>3</v>
      </c>
      <c r="D46" s="431"/>
      <c r="E46" s="431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432" t="s">
        <v>619</v>
      </c>
      <c r="B47" s="433"/>
      <c r="C47" s="433"/>
      <c r="D47" s="433"/>
      <c r="E47" s="433"/>
      <c r="F47" s="433"/>
      <c r="G47" s="433"/>
      <c r="H47" s="433"/>
      <c r="I47" s="433"/>
      <c r="J47" s="433"/>
      <c r="K47" s="433"/>
      <c r="L47" s="433"/>
      <c r="M47" s="433"/>
      <c r="N47" s="434"/>
      <c r="AF47" s="168" t="s">
        <v>619</v>
      </c>
    </row>
    <row r="48" spans="1:33" s="15" customFormat="1" ht="15" x14ac:dyDescent="0.25">
      <c r="A48" s="435" t="s">
        <v>620</v>
      </c>
      <c r="B48" s="436"/>
      <c r="C48" s="436"/>
      <c r="D48" s="436"/>
      <c r="E48" s="436"/>
      <c r="F48" s="436"/>
      <c r="G48" s="436"/>
      <c r="H48" s="436"/>
      <c r="I48" s="436"/>
      <c r="J48" s="436"/>
      <c r="K48" s="436"/>
      <c r="L48" s="436"/>
      <c r="M48" s="436"/>
      <c r="N48" s="437"/>
      <c r="AF48" s="168"/>
      <c r="AG48" s="169" t="s">
        <v>620</v>
      </c>
    </row>
    <row r="49" spans="1:40" s="15" customFormat="1" ht="34.5" x14ac:dyDescent="0.25">
      <c r="A49" s="170" t="s">
        <v>130</v>
      </c>
      <c r="B49" s="171" t="s">
        <v>539</v>
      </c>
      <c r="C49" s="438" t="s">
        <v>540</v>
      </c>
      <c r="D49" s="438"/>
      <c r="E49" s="438"/>
      <c r="F49" s="172" t="s">
        <v>133</v>
      </c>
      <c r="G49" s="173">
        <v>0.25679000000000002</v>
      </c>
      <c r="H49" s="174">
        <v>1</v>
      </c>
      <c r="I49" s="175">
        <v>0.25679000000000002</v>
      </c>
      <c r="J49" s="176"/>
      <c r="K49" s="173"/>
      <c r="L49" s="176"/>
      <c r="M49" s="173"/>
      <c r="N49" s="177"/>
      <c r="AF49" s="168"/>
      <c r="AG49" s="169"/>
      <c r="AH49" s="169" t="s">
        <v>540</v>
      </c>
    </row>
    <row r="50" spans="1:40" s="15" customFormat="1" ht="15" x14ac:dyDescent="0.25">
      <c r="A50" s="212"/>
      <c r="B50" s="213"/>
      <c r="C50" s="429" t="s">
        <v>621</v>
      </c>
      <c r="D50" s="429"/>
      <c r="E50" s="429"/>
      <c r="F50" s="429"/>
      <c r="G50" s="429"/>
      <c r="H50" s="429"/>
      <c r="I50" s="429"/>
      <c r="J50" s="429"/>
      <c r="K50" s="429"/>
      <c r="L50" s="429"/>
      <c r="M50" s="429"/>
      <c r="N50" s="441"/>
      <c r="AF50" s="168"/>
      <c r="AG50" s="169"/>
      <c r="AH50" s="169"/>
      <c r="AI50" s="180" t="s">
        <v>621</v>
      </c>
    </row>
    <row r="51" spans="1:40" s="15" customFormat="1" ht="23.25" x14ac:dyDescent="0.25">
      <c r="A51" s="178"/>
      <c r="B51" s="179" t="s">
        <v>136</v>
      </c>
      <c r="C51" s="439" t="s">
        <v>137</v>
      </c>
      <c r="D51" s="439"/>
      <c r="E51" s="439"/>
      <c r="F51" s="439"/>
      <c r="G51" s="439"/>
      <c r="H51" s="439"/>
      <c r="I51" s="439"/>
      <c r="J51" s="439"/>
      <c r="K51" s="439"/>
      <c r="L51" s="439"/>
      <c r="M51" s="439"/>
      <c r="N51" s="440"/>
      <c r="AF51" s="168"/>
      <c r="AG51" s="169"/>
      <c r="AH51" s="169"/>
      <c r="AJ51" s="180" t="s">
        <v>137</v>
      </c>
    </row>
    <row r="52" spans="1:40" s="15" customFormat="1" ht="68.25" x14ac:dyDescent="0.25">
      <c r="A52" s="178"/>
      <c r="B52" s="179" t="s">
        <v>138</v>
      </c>
      <c r="C52" s="439" t="s">
        <v>139</v>
      </c>
      <c r="D52" s="439"/>
      <c r="E52" s="439"/>
      <c r="F52" s="439"/>
      <c r="G52" s="439"/>
      <c r="H52" s="439"/>
      <c r="I52" s="439"/>
      <c r="J52" s="439"/>
      <c r="K52" s="439"/>
      <c r="L52" s="439"/>
      <c r="M52" s="439"/>
      <c r="N52" s="440"/>
      <c r="AF52" s="168"/>
      <c r="AG52" s="169"/>
      <c r="AH52" s="169"/>
      <c r="AJ52" s="180" t="s">
        <v>139</v>
      </c>
    </row>
    <row r="53" spans="1:40" s="15" customFormat="1" ht="15" x14ac:dyDescent="0.25">
      <c r="A53" s="181"/>
      <c r="B53" s="179" t="s">
        <v>130</v>
      </c>
      <c r="C53" s="429" t="s">
        <v>140</v>
      </c>
      <c r="D53" s="429"/>
      <c r="E53" s="429"/>
      <c r="F53" s="182"/>
      <c r="G53" s="183"/>
      <c r="H53" s="183"/>
      <c r="I53" s="183"/>
      <c r="J53" s="184">
        <v>69.260000000000005</v>
      </c>
      <c r="K53" s="205">
        <v>1.3225</v>
      </c>
      <c r="L53" s="184">
        <v>23.52</v>
      </c>
      <c r="M53" s="185">
        <v>44.77</v>
      </c>
      <c r="N53" s="206">
        <v>1052.99</v>
      </c>
      <c r="AF53" s="168"/>
      <c r="AG53" s="169"/>
      <c r="AH53" s="169"/>
      <c r="AK53" s="180" t="s">
        <v>140</v>
      </c>
    </row>
    <row r="54" spans="1:40" s="15" customFormat="1" ht="15" x14ac:dyDescent="0.25">
      <c r="A54" s="181"/>
      <c r="B54" s="179" t="s">
        <v>141</v>
      </c>
      <c r="C54" s="429" t="s">
        <v>142</v>
      </c>
      <c r="D54" s="429"/>
      <c r="E54" s="429"/>
      <c r="F54" s="182"/>
      <c r="G54" s="183"/>
      <c r="H54" s="183"/>
      <c r="I54" s="183"/>
      <c r="J54" s="187">
        <v>2224.71</v>
      </c>
      <c r="K54" s="205">
        <v>1.4375</v>
      </c>
      <c r="L54" s="184">
        <v>821.22</v>
      </c>
      <c r="M54" s="185">
        <v>13.24</v>
      </c>
      <c r="N54" s="206">
        <v>10872.95</v>
      </c>
      <c r="AF54" s="168"/>
      <c r="AG54" s="169"/>
      <c r="AH54" s="169"/>
      <c r="AK54" s="180" t="s">
        <v>142</v>
      </c>
    </row>
    <row r="55" spans="1:40" s="15" customFormat="1" ht="15" x14ac:dyDescent="0.25">
      <c r="A55" s="181"/>
      <c r="B55" s="179" t="s">
        <v>143</v>
      </c>
      <c r="C55" s="429" t="s">
        <v>144</v>
      </c>
      <c r="D55" s="429"/>
      <c r="E55" s="429"/>
      <c r="F55" s="182"/>
      <c r="G55" s="183"/>
      <c r="H55" s="183"/>
      <c r="I55" s="183"/>
      <c r="J55" s="184">
        <v>260.55</v>
      </c>
      <c r="K55" s="205">
        <v>1.4375</v>
      </c>
      <c r="L55" s="184">
        <v>96.18</v>
      </c>
      <c r="M55" s="185">
        <v>44.77</v>
      </c>
      <c r="N55" s="206">
        <v>4305.9799999999996</v>
      </c>
      <c r="AF55" s="168"/>
      <c r="AG55" s="169"/>
      <c r="AH55" s="169"/>
      <c r="AK55" s="180" t="s">
        <v>144</v>
      </c>
    </row>
    <row r="56" spans="1:40" s="15" customFormat="1" ht="15" x14ac:dyDescent="0.25">
      <c r="A56" s="188"/>
      <c r="B56" s="179"/>
      <c r="C56" s="429" t="s">
        <v>147</v>
      </c>
      <c r="D56" s="429"/>
      <c r="E56" s="429"/>
      <c r="F56" s="182" t="s">
        <v>148</v>
      </c>
      <c r="G56" s="185">
        <v>8.8800000000000008</v>
      </c>
      <c r="H56" s="205">
        <v>1.3225</v>
      </c>
      <c r="I56" s="193">
        <v>3.0156904</v>
      </c>
      <c r="J56" s="190"/>
      <c r="K56" s="183"/>
      <c r="L56" s="190"/>
      <c r="M56" s="183"/>
      <c r="N56" s="191"/>
      <c r="AF56" s="168"/>
      <c r="AG56" s="169"/>
      <c r="AH56" s="169"/>
      <c r="AL56" s="180" t="s">
        <v>147</v>
      </c>
    </row>
    <row r="57" spans="1:40" s="15" customFormat="1" ht="15" x14ac:dyDescent="0.25">
      <c r="A57" s="188"/>
      <c r="B57" s="179"/>
      <c r="C57" s="429" t="s">
        <v>149</v>
      </c>
      <c r="D57" s="429"/>
      <c r="E57" s="429"/>
      <c r="F57" s="182" t="s">
        <v>148</v>
      </c>
      <c r="G57" s="192">
        <v>19.3</v>
      </c>
      <c r="H57" s="205">
        <v>1.4375</v>
      </c>
      <c r="I57" s="193">
        <v>7.1243176000000004</v>
      </c>
      <c r="J57" s="190"/>
      <c r="K57" s="183"/>
      <c r="L57" s="190"/>
      <c r="M57" s="183"/>
      <c r="N57" s="191"/>
      <c r="AF57" s="168"/>
      <c r="AG57" s="169"/>
      <c r="AH57" s="169"/>
      <c r="AL57" s="180" t="s">
        <v>149</v>
      </c>
    </row>
    <row r="58" spans="1:40" s="15" customFormat="1" ht="15" x14ac:dyDescent="0.25">
      <c r="A58" s="181"/>
      <c r="B58" s="179"/>
      <c r="C58" s="430" t="s">
        <v>150</v>
      </c>
      <c r="D58" s="430"/>
      <c r="E58" s="430"/>
      <c r="F58" s="194"/>
      <c r="G58" s="195"/>
      <c r="H58" s="195"/>
      <c r="I58" s="195"/>
      <c r="J58" s="196">
        <v>2293.9699999999998</v>
      </c>
      <c r="K58" s="195"/>
      <c r="L58" s="197">
        <v>844.74</v>
      </c>
      <c r="M58" s="195"/>
      <c r="N58" s="207">
        <v>11925.94</v>
      </c>
      <c r="AF58" s="168"/>
      <c r="AG58" s="169"/>
      <c r="AH58" s="169"/>
      <c r="AM58" s="180" t="s">
        <v>150</v>
      </c>
    </row>
    <row r="59" spans="1:40" s="15" customFormat="1" ht="15" x14ac:dyDescent="0.25">
      <c r="A59" s="188"/>
      <c r="B59" s="179"/>
      <c r="C59" s="429" t="s">
        <v>151</v>
      </c>
      <c r="D59" s="429"/>
      <c r="E59" s="429"/>
      <c r="F59" s="182"/>
      <c r="G59" s="183"/>
      <c r="H59" s="183"/>
      <c r="I59" s="183"/>
      <c r="J59" s="190"/>
      <c r="K59" s="183"/>
      <c r="L59" s="184">
        <v>119.7</v>
      </c>
      <c r="M59" s="183"/>
      <c r="N59" s="206">
        <v>5358.97</v>
      </c>
      <c r="AF59" s="168"/>
      <c r="AG59" s="169"/>
      <c r="AH59" s="169"/>
      <c r="AL59" s="180" t="s">
        <v>151</v>
      </c>
    </row>
    <row r="60" spans="1:40" s="15" customFormat="1" ht="23.25" x14ac:dyDescent="0.25">
      <c r="A60" s="188"/>
      <c r="B60" s="179" t="s">
        <v>152</v>
      </c>
      <c r="C60" s="429" t="s">
        <v>153</v>
      </c>
      <c r="D60" s="429"/>
      <c r="E60" s="429"/>
      <c r="F60" s="182" t="s">
        <v>154</v>
      </c>
      <c r="G60" s="199">
        <v>92</v>
      </c>
      <c r="H60" s="183"/>
      <c r="I60" s="199">
        <v>92</v>
      </c>
      <c r="J60" s="190"/>
      <c r="K60" s="183"/>
      <c r="L60" s="184">
        <v>110.12</v>
      </c>
      <c r="M60" s="183"/>
      <c r="N60" s="206">
        <v>4930.25</v>
      </c>
      <c r="AF60" s="168"/>
      <c r="AG60" s="169"/>
      <c r="AH60" s="169"/>
      <c r="AL60" s="180" t="s">
        <v>153</v>
      </c>
    </row>
    <row r="61" spans="1:40" s="15" customFormat="1" ht="45" x14ac:dyDescent="0.25">
      <c r="A61" s="188"/>
      <c r="B61" s="179" t="s">
        <v>155</v>
      </c>
      <c r="C61" s="429" t="s">
        <v>156</v>
      </c>
      <c r="D61" s="429"/>
      <c r="E61" s="429"/>
      <c r="F61" s="182" t="s">
        <v>154</v>
      </c>
      <c r="G61" s="199">
        <v>46</v>
      </c>
      <c r="H61" s="185">
        <v>0.85</v>
      </c>
      <c r="I61" s="192">
        <v>39.1</v>
      </c>
      <c r="J61" s="190"/>
      <c r="K61" s="183"/>
      <c r="L61" s="184">
        <v>46.8</v>
      </c>
      <c r="M61" s="183"/>
      <c r="N61" s="206">
        <v>2095.36</v>
      </c>
      <c r="AF61" s="168"/>
      <c r="AG61" s="169"/>
      <c r="AH61" s="169"/>
      <c r="AL61" s="180" t="s">
        <v>156</v>
      </c>
    </row>
    <row r="62" spans="1:40" s="15" customFormat="1" ht="15" x14ac:dyDescent="0.25">
      <c r="A62" s="200"/>
      <c r="B62" s="201"/>
      <c r="C62" s="438" t="s">
        <v>157</v>
      </c>
      <c r="D62" s="438"/>
      <c r="E62" s="438"/>
      <c r="F62" s="172"/>
      <c r="G62" s="173"/>
      <c r="H62" s="173"/>
      <c r="I62" s="173"/>
      <c r="J62" s="176"/>
      <c r="K62" s="173"/>
      <c r="L62" s="210">
        <v>1001.66</v>
      </c>
      <c r="M62" s="195"/>
      <c r="N62" s="208">
        <v>18951.55</v>
      </c>
      <c r="AF62" s="168"/>
      <c r="AG62" s="169"/>
      <c r="AH62" s="169"/>
      <c r="AN62" s="169" t="s">
        <v>157</v>
      </c>
    </row>
    <row r="63" spans="1:40" s="15" customFormat="1" ht="34.5" x14ac:dyDescent="0.25">
      <c r="A63" s="170" t="s">
        <v>141</v>
      </c>
      <c r="B63" s="171" t="s">
        <v>497</v>
      </c>
      <c r="C63" s="438" t="s">
        <v>498</v>
      </c>
      <c r="D63" s="438"/>
      <c r="E63" s="438"/>
      <c r="F63" s="172" t="s">
        <v>133</v>
      </c>
      <c r="G63" s="173">
        <v>8.3000000000000004E-2</v>
      </c>
      <c r="H63" s="174">
        <v>1</v>
      </c>
      <c r="I63" s="204">
        <v>8.3000000000000004E-2</v>
      </c>
      <c r="J63" s="176"/>
      <c r="K63" s="173"/>
      <c r="L63" s="176"/>
      <c r="M63" s="173"/>
      <c r="N63" s="177"/>
      <c r="AF63" s="168"/>
      <c r="AG63" s="169"/>
      <c r="AH63" s="169" t="s">
        <v>498</v>
      </c>
      <c r="AN63" s="169"/>
    </row>
    <row r="64" spans="1:40" s="15" customFormat="1" ht="15" x14ac:dyDescent="0.25">
      <c r="A64" s="212"/>
      <c r="B64" s="213"/>
      <c r="C64" s="429" t="s">
        <v>622</v>
      </c>
      <c r="D64" s="429"/>
      <c r="E64" s="429"/>
      <c r="F64" s="429"/>
      <c r="G64" s="429"/>
      <c r="H64" s="429"/>
      <c r="I64" s="429"/>
      <c r="J64" s="429"/>
      <c r="K64" s="429"/>
      <c r="L64" s="429"/>
      <c r="M64" s="429"/>
      <c r="N64" s="441"/>
      <c r="AF64" s="168"/>
      <c r="AG64" s="169"/>
      <c r="AH64" s="169"/>
      <c r="AI64" s="180" t="s">
        <v>622</v>
      </c>
      <c r="AN64" s="169"/>
    </row>
    <row r="65" spans="1:40" s="15" customFormat="1" ht="23.25" x14ac:dyDescent="0.25">
      <c r="A65" s="178"/>
      <c r="B65" s="179" t="s">
        <v>136</v>
      </c>
      <c r="C65" s="439" t="s">
        <v>137</v>
      </c>
      <c r="D65" s="439"/>
      <c r="E65" s="439"/>
      <c r="F65" s="439"/>
      <c r="G65" s="439"/>
      <c r="H65" s="439"/>
      <c r="I65" s="439"/>
      <c r="J65" s="439"/>
      <c r="K65" s="439"/>
      <c r="L65" s="439"/>
      <c r="M65" s="439"/>
      <c r="N65" s="440"/>
      <c r="AF65" s="168"/>
      <c r="AG65" s="169"/>
      <c r="AH65" s="169"/>
      <c r="AJ65" s="180" t="s">
        <v>137</v>
      </c>
      <c r="AN65" s="169"/>
    </row>
    <row r="66" spans="1:40" s="15" customFormat="1" ht="68.25" x14ac:dyDescent="0.25">
      <c r="A66" s="178"/>
      <c r="B66" s="179" t="s">
        <v>138</v>
      </c>
      <c r="C66" s="439" t="s">
        <v>139</v>
      </c>
      <c r="D66" s="439"/>
      <c r="E66" s="439"/>
      <c r="F66" s="439"/>
      <c r="G66" s="439"/>
      <c r="H66" s="439"/>
      <c r="I66" s="439"/>
      <c r="J66" s="439"/>
      <c r="K66" s="439"/>
      <c r="L66" s="439"/>
      <c r="M66" s="439"/>
      <c r="N66" s="440"/>
      <c r="AF66" s="168"/>
      <c r="AG66" s="169"/>
      <c r="AH66" s="169"/>
      <c r="AJ66" s="180" t="s">
        <v>139</v>
      </c>
      <c r="AN66" s="169"/>
    </row>
    <row r="67" spans="1:40" s="15" customFormat="1" ht="15" x14ac:dyDescent="0.25">
      <c r="A67" s="181"/>
      <c r="B67" s="179" t="s">
        <v>130</v>
      </c>
      <c r="C67" s="429" t="s">
        <v>140</v>
      </c>
      <c r="D67" s="429"/>
      <c r="E67" s="429"/>
      <c r="F67" s="182"/>
      <c r="G67" s="183"/>
      <c r="H67" s="183"/>
      <c r="I67" s="183"/>
      <c r="J67" s="184">
        <v>76.75</v>
      </c>
      <c r="K67" s="205">
        <v>1.3225</v>
      </c>
      <c r="L67" s="184">
        <v>8.42</v>
      </c>
      <c r="M67" s="185">
        <v>44.77</v>
      </c>
      <c r="N67" s="186">
        <v>376.96</v>
      </c>
      <c r="AF67" s="168"/>
      <c r="AG67" s="169"/>
      <c r="AH67" s="169"/>
      <c r="AK67" s="180" t="s">
        <v>140</v>
      </c>
      <c r="AN67" s="169"/>
    </row>
    <row r="68" spans="1:40" s="15" customFormat="1" ht="15" x14ac:dyDescent="0.25">
      <c r="A68" s="181"/>
      <c r="B68" s="179" t="s">
        <v>141</v>
      </c>
      <c r="C68" s="429" t="s">
        <v>142</v>
      </c>
      <c r="D68" s="429"/>
      <c r="E68" s="429"/>
      <c r="F68" s="182"/>
      <c r="G68" s="183"/>
      <c r="H68" s="183"/>
      <c r="I68" s="183"/>
      <c r="J68" s="187">
        <v>3030.55</v>
      </c>
      <c r="K68" s="205">
        <v>1.4375</v>
      </c>
      <c r="L68" s="184">
        <v>361.58</v>
      </c>
      <c r="M68" s="185">
        <v>13.24</v>
      </c>
      <c r="N68" s="206">
        <v>4787.32</v>
      </c>
      <c r="AF68" s="168"/>
      <c r="AG68" s="169"/>
      <c r="AH68" s="169"/>
      <c r="AK68" s="180" t="s">
        <v>142</v>
      </c>
      <c r="AN68" s="169"/>
    </row>
    <row r="69" spans="1:40" s="15" customFormat="1" ht="15" x14ac:dyDescent="0.25">
      <c r="A69" s="181"/>
      <c r="B69" s="179" t="s">
        <v>143</v>
      </c>
      <c r="C69" s="429" t="s">
        <v>144</v>
      </c>
      <c r="D69" s="429"/>
      <c r="E69" s="429"/>
      <c r="F69" s="182"/>
      <c r="G69" s="183"/>
      <c r="H69" s="183"/>
      <c r="I69" s="183"/>
      <c r="J69" s="184">
        <v>385.16</v>
      </c>
      <c r="K69" s="205">
        <v>1.4375</v>
      </c>
      <c r="L69" s="184">
        <v>45.95</v>
      </c>
      <c r="M69" s="185">
        <v>44.77</v>
      </c>
      <c r="N69" s="206">
        <v>2057.1799999999998</v>
      </c>
      <c r="AF69" s="168"/>
      <c r="AG69" s="169"/>
      <c r="AH69" s="169"/>
      <c r="AK69" s="180" t="s">
        <v>144</v>
      </c>
      <c r="AN69" s="169"/>
    </row>
    <row r="70" spans="1:40" s="15" customFormat="1" ht="15" x14ac:dyDescent="0.25">
      <c r="A70" s="181"/>
      <c r="B70" s="179" t="s">
        <v>145</v>
      </c>
      <c r="C70" s="429" t="s">
        <v>146</v>
      </c>
      <c r="D70" s="429"/>
      <c r="E70" s="429"/>
      <c r="F70" s="182"/>
      <c r="G70" s="183"/>
      <c r="H70" s="183"/>
      <c r="I70" s="183"/>
      <c r="J70" s="184">
        <v>4.34</v>
      </c>
      <c r="K70" s="183"/>
      <c r="L70" s="184">
        <v>0.36</v>
      </c>
      <c r="M70" s="185">
        <v>8.16</v>
      </c>
      <c r="N70" s="186">
        <v>2.94</v>
      </c>
      <c r="AF70" s="168"/>
      <c r="AG70" s="169"/>
      <c r="AH70" s="169"/>
      <c r="AK70" s="180" t="s">
        <v>146</v>
      </c>
      <c r="AN70" s="169"/>
    </row>
    <row r="71" spans="1:40" s="15" customFormat="1" ht="15" x14ac:dyDescent="0.25">
      <c r="A71" s="188"/>
      <c r="B71" s="179"/>
      <c r="C71" s="429" t="s">
        <v>147</v>
      </c>
      <c r="D71" s="429"/>
      <c r="E71" s="429"/>
      <c r="F71" s="182" t="s">
        <v>148</v>
      </c>
      <c r="G71" s="185">
        <v>9.84</v>
      </c>
      <c r="H71" s="205">
        <v>1.3225</v>
      </c>
      <c r="I71" s="193">
        <v>1.0801122000000001</v>
      </c>
      <c r="J71" s="190"/>
      <c r="K71" s="183"/>
      <c r="L71" s="190"/>
      <c r="M71" s="183"/>
      <c r="N71" s="191"/>
      <c r="AF71" s="168"/>
      <c r="AG71" s="169"/>
      <c r="AH71" s="169"/>
      <c r="AL71" s="180" t="s">
        <v>147</v>
      </c>
      <c r="AN71" s="169"/>
    </row>
    <row r="72" spans="1:40" s="15" customFormat="1" ht="15" x14ac:dyDescent="0.25">
      <c r="A72" s="188"/>
      <c r="B72" s="179"/>
      <c r="C72" s="429" t="s">
        <v>149</v>
      </c>
      <c r="D72" s="429"/>
      <c r="E72" s="429"/>
      <c r="F72" s="182" t="s">
        <v>148</v>
      </c>
      <c r="G72" s="185">
        <v>28.53</v>
      </c>
      <c r="H72" s="205">
        <v>1.4375</v>
      </c>
      <c r="I72" s="193">
        <v>3.4039855999999999</v>
      </c>
      <c r="J72" s="190"/>
      <c r="K72" s="183"/>
      <c r="L72" s="190"/>
      <c r="M72" s="183"/>
      <c r="N72" s="191"/>
      <c r="AF72" s="168"/>
      <c r="AG72" s="169"/>
      <c r="AH72" s="169"/>
      <c r="AL72" s="180" t="s">
        <v>149</v>
      </c>
      <c r="AN72" s="169"/>
    </row>
    <row r="73" spans="1:40" s="15" customFormat="1" ht="15" x14ac:dyDescent="0.25">
      <c r="A73" s="181"/>
      <c r="B73" s="179"/>
      <c r="C73" s="430" t="s">
        <v>150</v>
      </c>
      <c r="D73" s="430"/>
      <c r="E73" s="430"/>
      <c r="F73" s="194"/>
      <c r="G73" s="195"/>
      <c r="H73" s="195"/>
      <c r="I73" s="195"/>
      <c r="J73" s="196">
        <v>3111.64</v>
      </c>
      <c r="K73" s="195"/>
      <c r="L73" s="197">
        <v>370.36</v>
      </c>
      <c r="M73" s="195"/>
      <c r="N73" s="207">
        <v>5167.22</v>
      </c>
      <c r="AF73" s="168"/>
      <c r="AG73" s="169"/>
      <c r="AH73" s="169"/>
      <c r="AM73" s="180" t="s">
        <v>150</v>
      </c>
      <c r="AN73" s="169"/>
    </row>
    <row r="74" spans="1:40" s="15" customFormat="1" ht="15" x14ac:dyDescent="0.25">
      <c r="A74" s="188"/>
      <c r="B74" s="179"/>
      <c r="C74" s="429" t="s">
        <v>151</v>
      </c>
      <c r="D74" s="429"/>
      <c r="E74" s="429"/>
      <c r="F74" s="182"/>
      <c r="G74" s="183"/>
      <c r="H74" s="183"/>
      <c r="I74" s="183"/>
      <c r="J74" s="190"/>
      <c r="K74" s="183"/>
      <c r="L74" s="184">
        <v>54.37</v>
      </c>
      <c r="M74" s="183"/>
      <c r="N74" s="206">
        <v>2434.14</v>
      </c>
      <c r="AF74" s="168"/>
      <c r="AG74" s="169"/>
      <c r="AH74" s="169"/>
      <c r="AL74" s="180" t="s">
        <v>151</v>
      </c>
      <c r="AN74" s="169"/>
    </row>
    <row r="75" spans="1:40" s="15" customFormat="1" ht="23.25" x14ac:dyDescent="0.25">
      <c r="A75" s="188"/>
      <c r="B75" s="179" t="s">
        <v>152</v>
      </c>
      <c r="C75" s="429" t="s">
        <v>153</v>
      </c>
      <c r="D75" s="429"/>
      <c r="E75" s="429"/>
      <c r="F75" s="182" t="s">
        <v>154</v>
      </c>
      <c r="G75" s="199">
        <v>92</v>
      </c>
      <c r="H75" s="183"/>
      <c r="I75" s="199">
        <v>92</v>
      </c>
      <c r="J75" s="190"/>
      <c r="K75" s="183"/>
      <c r="L75" s="184">
        <v>50.02</v>
      </c>
      <c r="M75" s="183"/>
      <c r="N75" s="206">
        <v>2239.41</v>
      </c>
      <c r="AF75" s="168"/>
      <c r="AG75" s="169"/>
      <c r="AH75" s="169"/>
      <c r="AL75" s="180" t="s">
        <v>153</v>
      </c>
      <c r="AN75" s="169"/>
    </row>
    <row r="76" spans="1:40" s="15" customFormat="1" ht="45" x14ac:dyDescent="0.25">
      <c r="A76" s="188"/>
      <c r="B76" s="179" t="s">
        <v>155</v>
      </c>
      <c r="C76" s="429" t="s">
        <v>156</v>
      </c>
      <c r="D76" s="429"/>
      <c r="E76" s="429"/>
      <c r="F76" s="182" t="s">
        <v>154</v>
      </c>
      <c r="G76" s="199">
        <v>46</v>
      </c>
      <c r="H76" s="185">
        <v>0.85</v>
      </c>
      <c r="I76" s="192">
        <v>39.1</v>
      </c>
      <c r="J76" s="190"/>
      <c r="K76" s="183"/>
      <c r="L76" s="184">
        <v>21.26</v>
      </c>
      <c r="M76" s="183"/>
      <c r="N76" s="186">
        <v>951.75</v>
      </c>
      <c r="AF76" s="168"/>
      <c r="AG76" s="169"/>
      <c r="AH76" s="169"/>
      <c r="AL76" s="180" t="s">
        <v>156</v>
      </c>
      <c r="AN76" s="169"/>
    </row>
    <row r="77" spans="1:40" s="15" customFormat="1" ht="15" x14ac:dyDescent="0.25">
      <c r="A77" s="200"/>
      <c r="B77" s="201"/>
      <c r="C77" s="438" t="s">
        <v>157</v>
      </c>
      <c r="D77" s="438"/>
      <c r="E77" s="438"/>
      <c r="F77" s="172"/>
      <c r="G77" s="173"/>
      <c r="H77" s="173"/>
      <c r="I77" s="173"/>
      <c r="J77" s="176"/>
      <c r="K77" s="173"/>
      <c r="L77" s="202">
        <v>441.64</v>
      </c>
      <c r="M77" s="195"/>
      <c r="N77" s="208">
        <v>8358.3799999999992</v>
      </c>
      <c r="AF77" s="168"/>
      <c r="AG77" s="169"/>
      <c r="AH77" s="169"/>
      <c r="AN77" s="169" t="s">
        <v>157</v>
      </c>
    </row>
    <row r="78" spans="1:40" s="15" customFormat="1" ht="57" x14ac:dyDescent="0.25">
      <c r="A78" s="170" t="s">
        <v>143</v>
      </c>
      <c r="B78" s="171" t="s">
        <v>623</v>
      </c>
      <c r="C78" s="438" t="s">
        <v>624</v>
      </c>
      <c r="D78" s="438"/>
      <c r="E78" s="438"/>
      <c r="F78" s="172" t="s">
        <v>160</v>
      </c>
      <c r="G78" s="173">
        <v>9.7900000000000001E-2</v>
      </c>
      <c r="H78" s="174">
        <v>1</v>
      </c>
      <c r="I78" s="209">
        <v>9.7900000000000001E-2</v>
      </c>
      <c r="J78" s="176"/>
      <c r="K78" s="173"/>
      <c r="L78" s="176"/>
      <c r="M78" s="173"/>
      <c r="N78" s="177"/>
      <c r="AF78" s="168"/>
      <c r="AG78" s="169"/>
      <c r="AH78" s="169" t="s">
        <v>624</v>
      </c>
      <c r="AN78" s="169"/>
    </row>
    <row r="79" spans="1:40" s="15" customFormat="1" ht="15" x14ac:dyDescent="0.25">
      <c r="A79" s="212"/>
      <c r="B79" s="213"/>
      <c r="C79" s="429" t="s">
        <v>625</v>
      </c>
      <c r="D79" s="429"/>
      <c r="E79" s="429"/>
      <c r="F79" s="429"/>
      <c r="G79" s="429"/>
      <c r="H79" s="429"/>
      <c r="I79" s="429"/>
      <c r="J79" s="429"/>
      <c r="K79" s="429"/>
      <c r="L79" s="429"/>
      <c r="M79" s="429"/>
      <c r="N79" s="441"/>
      <c r="AF79" s="168"/>
      <c r="AG79" s="169"/>
      <c r="AH79" s="169"/>
      <c r="AI79" s="180" t="s">
        <v>625</v>
      </c>
      <c r="AN79" s="169"/>
    </row>
    <row r="80" spans="1:40" s="15" customFormat="1" ht="23.25" x14ac:dyDescent="0.25">
      <c r="A80" s="178"/>
      <c r="B80" s="179" t="s">
        <v>136</v>
      </c>
      <c r="C80" s="439" t="s">
        <v>137</v>
      </c>
      <c r="D80" s="439"/>
      <c r="E80" s="439"/>
      <c r="F80" s="439"/>
      <c r="G80" s="439"/>
      <c r="H80" s="439"/>
      <c r="I80" s="439"/>
      <c r="J80" s="439"/>
      <c r="K80" s="439"/>
      <c r="L80" s="439"/>
      <c r="M80" s="439"/>
      <c r="N80" s="440"/>
      <c r="AF80" s="168"/>
      <c r="AG80" s="169"/>
      <c r="AH80" s="169"/>
      <c r="AJ80" s="180" t="s">
        <v>137</v>
      </c>
      <c r="AN80" s="169"/>
    </row>
    <row r="81" spans="1:41" s="15" customFormat="1" ht="68.25" x14ac:dyDescent="0.25">
      <c r="A81" s="178"/>
      <c r="B81" s="179" t="s">
        <v>138</v>
      </c>
      <c r="C81" s="439" t="s">
        <v>139</v>
      </c>
      <c r="D81" s="439"/>
      <c r="E81" s="439"/>
      <c r="F81" s="439"/>
      <c r="G81" s="439"/>
      <c r="H81" s="439"/>
      <c r="I81" s="439"/>
      <c r="J81" s="439"/>
      <c r="K81" s="439"/>
      <c r="L81" s="439"/>
      <c r="M81" s="439"/>
      <c r="N81" s="440"/>
      <c r="AF81" s="168"/>
      <c r="AG81" s="169"/>
      <c r="AH81" s="169"/>
      <c r="AJ81" s="180" t="s">
        <v>139</v>
      </c>
      <c r="AN81" s="169"/>
    </row>
    <row r="82" spans="1:41" s="15" customFormat="1" ht="15" x14ac:dyDescent="0.25">
      <c r="A82" s="181"/>
      <c r="B82" s="179" t="s">
        <v>130</v>
      </c>
      <c r="C82" s="429" t="s">
        <v>140</v>
      </c>
      <c r="D82" s="429"/>
      <c r="E82" s="429"/>
      <c r="F82" s="182"/>
      <c r="G82" s="183"/>
      <c r="H82" s="183"/>
      <c r="I82" s="183"/>
      <c r="J82" s="187">
        <v>2480.48</v>
      </c>
      <c r="K82" s="205">
        <v>1.3225</v>
      </c>
      <c r="L82" s="184">
        <v>321.14999999999998</v>
      </c>
      <c r="M82" s="185">
        <v>44.77</v>
      </c>
      <c r="N82" s="206">
        <v>14377.89</v>
      </c>
      <c r="AF82" s="168"/>
      <c r="AG82" s="169"/>
      <c r="AH82" s="169"/>
      <c r="AK82" s="180" t="s">
        <v>140</v>
      </c>
      <c r="AN82" s="169"/>
    </row>
    <row r="83" spans="1:41" s="15" customFormat="1" ht="15" x14ac:dyDescent="0.25">
      <c r="A83" s="188"/>
      <c r="B83" s="179"/>
      <c r="C83" s="429" t="s">
        <v>147</v>
      </c>
      <c r="D83" s="429"/>
      <c r="E83" s="429"/>
      <c r="F83" s="182" t="s">
        <v>148</v>
      </c>
      <c r="G83" s="199">
        <v>296</v>
      </c>
      <c r="H83" s="205">
        <v>1.3225</v>
      </c>
      <c r="I83" s="189">
        <v>38.323934000000001</v>
      </c>
      <c r="J83" s="190"/>
      <c r="K83" s="183"/>
      <c r="L83" s="190"/>
      <c r="M83" s="183"/>
      <c r="N83" s="191"/>
      <c r="AF83" s="168"/>
      <c r="AG83" s="169"/>
      <c r="AH83" s="169"/>
      <c r="AL83" s="180" t="s">
        <v>147</v>
      </c>
      <c r="AN83" s="169"/>
    </row>
    <row r="84" spans="1:41" s="15" customFormat="1" ht="15" x14ac:dyDescent="0.25">
      <c r="A84" s="181"/>
      <c r="B84" s="179"/>
      <c r="C84" s="430" t="s">
        <v>150</v>
      </c>
      <c r="D84" s="430"/>
      <c r="E84" s="430"/>
      <c r="F84" s="194"/>
      <c r="G84" s="195"/>
      <c r="H84" s="195"/>
      <c r="I84" s="195"/>
      <c r="J84" s="196">
        <v>2480.48</v>
      </c>
      <c r="K84" s="195"/>
      <c r="L84" s="197">
        <v>321.14999999999998</v>
      </c>
      <c r="M84" s="195"/>
      <c r="N84" s="207">
        <v>14377.89</v>
      </c>
      <c r="AF84" s="168"/>
      <c r="AG84" s="169"/>
      <c r="AH84" s="169"/>
      <c r="AM84" s="180" t="s">
        <v>150</v>
      </c>
      <c r="AN84" s="169"/>
    </row>
    <row r="85" spans="1:41" s="15" customFormat="1" ht="15" x14ac:dyDescent="0.25">
      <c r="A85" s="188"/>
      <c r="B85" s="179"/>
      <c r="C85" s="429" t="s">
        <v>151</v>
      </c>
      <c r="D85" s="429"/>
      <c r="E85" s="429"/>
      <c r="F85" s="182"/>
      <c r="G85" s="183"/>
      <c r="H85" s="183"/>
      <c r="I85" s="183"/>
      <c r="J85" s="190"/>
      <c r="K85" s="183"/>
      <c r="L85" s="184">
        <v>321.14999999999998</v>
      </c>
      <c r="M85" s="183"/>
      <c r="N85" s="206">
        <v>14377.89</v>
      </c>
      <c r="AF85" s="168"/>
      <c r="AG85" s="169"/>
      <c r="AH85" s="169"/>
      <c r="AL85" s="180" t="s">
        <v>151</v>
      </c>
      <c r="AN85" s="169"/>
    </row>
    <row r="86" spans="1:41" s="15" customFormat="1" ht="23.25" x14ac:dyDescent="0.25">
      <c r="A86" s="188"/>
      <c r="B86" s="179" t="s">
        <v>163</v>
      </c>
      <c r="C86" s="429" t="s">
        <v>164</v>
      </c>
      <c r="D86" s="429"/>
      <c r="E86" s="429"/>
      <c r="F86" s="182" t="s">
        <v>154</v>
      </c>
      <c r="G86" s="199">
        <v>89</v>
      </c>
      <c r="H86" s="183"/>
      <c r="I86" s="199">
        <v>89</v>
      </c>
      <c r="J86" s="190"/>
      <c r="K86" s="183"/>
      <c r="L86" s="184">
        <v>285.82</v>
      </c>
      <c r="M86" s="183"/>
      <c r="N86" s="206">
        <v>12796.32</v>
      </c>
      <c r="AF86" s="168"/>
      <c r="AG86" s="169"/>
      <c r="AH86" s="169"/>
      <c r="AL86" s="180" t="s">
        <v>164</v>
      </c>
      <c r="AN86" s="169"/>
    </row>
    <row r="87" spans="1:41" s="15" customFormat="1" ht="45" x14ac:dyDescent="0.25">
      <c r="A87" s="188"/>
      <c r="B87" s="179" t="s">
        <v>165</v>
      </c>
      <c r="C87" s="429" t="s">
        <v>166</v>
      </c>
      <c r="D87" s="429"/>
      <c r="E87" s="429"/>
      <c r="F87" s="182" t="s">
        <v>154</v>
      </c>
      <c r="G87" s="199">
        <v>40</v>
      </c>
      <c r="H87" s="185">
        <v>0.85</v>
      </c>
      <c r="I87" s="199">
        <v>34</v>
      </c>
      <c r="J87" s="190"/>
      <c r="K87" s="183"/>
      <c r="L87" s="184">
        <v>109.19</v>
      </c>
      <c r="M87" s="183"/>
      <c r="N87" s="206">
        <v>4888.4799999999996</v>
      </c>
      <c r="AF87" s="168"/>
      <c r="AG87" s="169"/>
      <c r="AH87" s="169"/>
      <c r="AL87" s="180" t="s">
        <v>166</v>
      </c>
      <c r="AN87" s="169"/>
    </row>
    <row r="88" spans="1:41" s="15" customFormat="1" ht="15" x14ac:dyDescent="0.25">
      <c r="A88" s="200"/>
      <c r="B88" s="201"/>
      <c r="C88" s="438" t="s">
        <v>157</v>
      </c>
      <c r="D88" s="438"/>
      <c r="E88" s="438"/>
      <c r="F88" s="172"/>
      <c r="G88" s="173"/>
      <c r="H88" s="173"/>
      <c r="I88" s="173"/>
      <c r="J88" s="176"/>
      <c r="K88" s="173"/>
      <c r="L88" s="202">
        <v>716.16</v>
      </c>
      <c r="M88" s="195"/>
      <c r="N88" s="208">
        <v>32062.69</v>
      </c>
      <c r="AF88" s="168"/>
      <c r="AG88" s="169"/>
      <c r="AH88" s="169"/>
      <c r="AN88" s="169" t="s">
        <v>157</v>
      </c>
    </row>
    <row r="89" spans="1:41" s="15" customFormat="1" ht="23.25" x14ac:dyDescent="0.25">
      <c r="A89" s="170" t="s">
        <v>145</v>
      </c>
      <c r="B89" s="171" t="s">
        <v>494</v>
      </c>
      <c r="C89" s="438" t="s">
        <v>173</v>
      </c>
      <c r="D89" s="438"/>
      <c r="E89" s="438"/>
      <c r="F89" s="172" t="s">
        <v>174</v>
      </c>
      <c r="G89" s="173">
        <v>83</v>
      </c>
      <c r="H89" s="174">
        <v>1</v>
      </c>
      <c r="I89" s="174">
        <v>83</v>
      </c>
      <c r="J89" s="202">
        <v>162.38</v>
      </c>
      <c r="K89" s="173"/>
      <c r="L89" s="210">
        <v>13477.54</v>
      </c>
      <c r="M89" s="211">
        <v>8.16</v>
      </c>
      <c r="N89" s="208">
        <v>109976.73</v>
      </c>
      <c r="AF89" s="168"/>
      <c r="AG89" s="169"/>
      <c r="AH89" s="169" t="s">
        <v>173</v>
      </c>
      <c r="AN89" s="169"/>
    </row>
    <row r="90" spans="1:41" s="15" customFormat="1" ht="15" x14ac:dyDescent="0.25">
      <c r="A90" s="212"/>
      <c r="B90" s="213"/>
      <c r="C90" s="429" t="s">
        <v>175</v>
      </c>
      <c r="D90" s="429"/>
      <c r="E90" s="429"/>
      <c r="F90" s="429"/>
      <c r="G90" s="429"/>
      <c r="H90" s="429"/>
      <c r="I90" s="429"/>
      <c r="J90" s="429"/>
      <c r="K90" s="429"/>
      <c r="L90" s="429"/>
      <c r="M90" s="429"/>
      <c r="N90" s="441"/>
      <c r="AF90" s="168"/>
      <c r="AG90" s="169"/>
      <c r="AH90" s="169"/>
      <c r="AN90" s="169"/>
      <c r="AO90" s="180" t="s">
        <v>175</v>
      </c>
    </row>
    <row r="91" spans="1:41" s="15" customFormat="1" ht="15" x14ac:dyDescent="0.25">
      <c r="A91" s="200"/>
      <c r="B91" s="201"/>
      <c r="C91" s="438" t="s">
        <v>157</v>
      </c>
      <c r="D91" s="438"/>
      <c r="E91" s="438"/>
      <c r="F91" s="172"/>
      <c r="G91" s="173"/>
      <c r="H91" s="173"/>
      <c r="I91" s="173"/>
      <c r="J91" s="176"/>
      <c r="K91" s="173"/>
      <c r="L91" s="210">
        <v>13477.54</v>
      </c>
      <c r="M91" s="195"/>
      <c r="N91" s="208">
        <v>109976.73</v>
      </c>
      <c r="AF91" s="168"/>
      <c r="AG91" s="169"/>
      <c r="AH91" s="169"/>
      <c r="AN91" s="169" t="s">
        <v>157</v>
      </c>
    </row>
    <row r="92" spans="1:41" s="15" customFormat="1" ht="34.5" x14ac:dyDescent="0.25">
      <c r="A92" s="170" t="s">
        <v>172</v>
      </c>
      <c r="B92" s="171" t="s">
        <v>626</v>
      </c>
      <c r="C92" s="438" t="s">
        <v>627</v>
      </c>
      <c r="D92" s="438"/>
      <c r="E92" s="438"/>
      <c r="F92" s="172" t="s">
        <v>133</v>
      </c>
      <c r="G92" s="173">
        <v>0.17212</v>
      </c>
      <c r="H92" s="174">
        <v>1</v>
      </c>
      <c r="I92" s="175">
        <v>0.17212</v>
      </c>
      <c r="J92" s="176"/>
      <c r="K92" s="173"/>
      <c r="L92" s="176"/>
      <c r="M92" s="173"/>
      <c r="N92" s="177"/>
      <c r="AF92" s="168"/>
      <c r="AG92" s="169"/>
      <c r="AH92" s="169" t="s">
        <v>627</v>
      </c>
      <c r="AN92" s="169"/>
    </row>
    <row r="93" spans="1:41" s="15" customFormat="1" ht="15" x14ac:dyDescent="0.25">
      <c r="A93" s="212"/>
      <c r="B93" s="213"/>
      <c r="C93" s="429" t="s">
        <v>628</v>
      </c>
      <c r="D93" s="429"/>
      <c r="E93" s="429"/>
      <c r="F93" s="429"/>
      <c r="G93" s="429"/>
      <c r="H93" s="429"/>
      <c r="I93" s="429"/>
      <c r="J93" s="429"/>
      <c r="K93" s="429"/>
      <c r="L93" s="429"/>
      <c r="M93" s="429"/>
      <c r="N93" s="441"/>
      <c r="AF93" s="168"/>
      <c r="AG93" s="169"/>
      <c r="AH93" s="169"/>
      <c r="AI93" s="180" t="s">
        <v>628</v>
      </c>
      <c r="AN93" s="169"/>
    </row>
    <row r="94" spans="1:41" s="15" customFormat="1" ht="23.25" x14ac:dyDescent="0.25">
      <c r="A94" s="178"/>
      <c r="B94" s="179" t="s">
        <v>136</v>
      </c>
      <c r="C94" s="439" t="s">
        <v>137</v>
      </c>
      <c r="D94" s="439"/>
      <c r="E94" s="439"/>
      <c r="F94" s="439"/>
      <c r="G94" s="439"/>
      <c r="H94" s="439"/>
      <c r="I94" s="439"/>
      <c r="J94" s="439"/>
      <c r="K94" s="439"/>
      <c r="L94" s="439"/>
      <c r="M94" s="439"/>
      <c r="N94" s="440"/>
      <c r="AF94" s="168"/>
      <c r="AG94" s="169"/>
      <c r="AH94" s="169"/>
      <c r="AJ94" s="180" t="s">
        <v>137</v>
      </c>
      <c r="AN94" s="169"/>
    </row>
    <row r="95" spans="1:41" s="15" customFormat="1" ht="68.25" x14ac:dyDescent="0.25">
      <c r="A95" s="178"/>
      <c r="B95" s="179" t="s">
        <v>138</v>
      </c>
      <c r="C95" s="439" t="s">
        <v>139</v>
      </c>
      <c r="D95" s="439"/>
      <c r="E95" s="439"/>
      <c r="F95" s="439"/>
      <c r="G95" s="439"/>
      <c r="H95" s="439"/>
      <c r="I95" s="439"/>
      <c r="J95" s="439"/>
      <c r="K95" s="439"/>
      <c r="L95" s="439"/>
      <c r="M95" s="439"/>
      <c r="N95" s="440"/>
      <c r="AF95" s="168"/>
      <c r="AG95" s="169"/>
      <c r="AH95" s="169"/>
      <c r="AJ95" s="180" t="s">
        <v>139</v>
      </c>
      <c r="AN95" s="169"/>
    </row>
    <row r="96" spans="1:41" s="15" customFormat="1" ht="15" x14ac:dyDescent="0.25">
      <c r="A96" s="181"/>
      <c r="B96" s="179" t="s">
        <v>141</v>
      </c>
      <c r="C96" s="429" t="s">
        <v>142</v>
      </c>
      <c r="D96" s="429"/>
      <c r="E96" s="429"/>
      <c r="F96" s="182"/>
      <c r="G96" s="183"/>
      <c r="H96" s="183"/>
      <c r="I96" s="183"/>
      <c r="J96" s="184">
        <v>410.94</v>
      </c>
      <c r="K96" s="205">
        <v>1.4375</v>
      </c>
      <c r="L96" s="184">
        <v>101.68</v>
      </c>
      <c r="M96" s="185">
        <v>13.24</v>
      </c>
      <c r="N96" s="206">
        <v>1346.24</v>
      </c>
      <c r="AF96" s="168"/>
      <c r="AG96" s="169"/>
      <c r="AH96" s="169"/>
      <c r="AK96" s="180" t="s">
        <v>142</v>
      </c>
      <c r="AN96" s="169"/>
    </row>
    <row r="97" spans="1:40" s="15" customFormat="1" ht="15" x14ac:dyDescent="0.25">
      <c r="A97" s="181"/>
      <c r="B97" s="179" t="s">
        <v>143</v>
      </c>
      <c r="C97" s="429" t="s">
        <v>144</v>
      </c>
      <c r="D97" s="429"/>
      <c r="E97" s="429"/>
      <c r="F97" s="182"/>
      <c r="G97" s="183"/>
      <c r="H97" s="183"/>
      <c r="I97" s="183"/>
      <c r="J97" s="184">
        <v>80.16</v>
      </c>
      <c r="K97" s="205">
        <v>1.4375</v>
      </c>
      <c r="L97" s="184">
        <v>19.829999999999998</v>
      </c>
      <c r="M97" s="185">
        <v>44.77</v>
      </c>
      <c r="N97" s="186">
        <v>887.79</v>
      </c>
      <c r="AF97" s="168"/>
      <c r="AG97" s="169"/>
      <c r="AH97" s="169"/>
      <c r="AK97" s="180" t="s">
        <v>144</v>
      </c>
      <c r="AN97" s="169"/>
    </row>
    <row r="98" spans="1:40" s="15" customFormat="1" ht="15" x14ac:dyDescent="0.25">
      <c r="A98" s="188"/>
      <c r="B98" s="179"/>
      <c r="C98" s="429" t="s">
        <v>149</v>
      </c>
      <c r="D98" s="429"/>
      <c r="E98" s="429"/>
      <c r="F98" s="182" t="s">
        <v>148</v>
      </c>
      <c r="G98" s="185">
        <v>6.91</v>
      </c>
      <c r="H98" s="205">
        <v>1.4375</v>
      </c>
      <c r="I98" s="193">
        <v>1.7096895000000001</v>
      </c>
      <c r="J98" s="190"/>
      <c r="K98" s="183"/>
      <c r="L98" s="190"/>
      <c r="M98" s="183"/>
      <c r="N98" s="191"/>
      <c r="AF98" s="168"/>
      <c r="AG98" s="169"/>
      <c r="AH98" s="169"/>
      <c r="AL98" s="180" t="s">
        <v>149</v>
      </c>
      <c r="AN98" s="169"/>
    </row>
    <row r="99" spans="1:40" s="15" customFormat="1" ht="15" x14ac:dyDescent="0.25">
      <c r="A99" s="181"/>
      <c r="B99" s="179"/>
      <c r="C99" s="430" t="s">
        <v>150</v>
      </c>
      <c r="D99" s="430"/>
      <c r="E99" s="430"/>
      <c r="F99" s="194"/>
      <c r="G99" s="195"/>
      <c r="H99" s="195"/>
      <c r="I99" s="195"/>
      <c r="J99" s="197">
        <v>410.94</v>
      </c>
      <c r="K99" s="195"/>
      <c r="L99" s="197">
        <v>101.68</v>
      </c>
      <c r="M99" s="195"/>
      <c r="N99" s="207">
        <v>1346.24</v>
      </c>
      <c r="AF99" s="168"/>
      <c r="AG99" s="169"/>
      <c r="AH99" s="169"/>
      <c r="AM99" s="180" t="s">
        <v>150</v>
      </c>
      <c r="AN99" s="169"/>
    </row>
    <row r="100" spans="1:40" s="15" customFormat="1" ht="15" x14ac:dyDescent="0.25">
      <c r="A100" s="188"/>
      <c r="B100" s="179"/>
      <c r="C100" s="429" t="s">
        <v>151</v>
      </c>
      <c r="D100" s="429"/>
      <c r="E100" s="429"/>
      <c r="F100" s="182"/>
      <c r="G100" s="183"/>
      <c r="H100" s="183"/>
      <c r="I100" s="183"/>
      <c r="J100" s="190"/>
      <c r="K100" s="183"/>
      <c r="L100" s="184">
        <v>19.829999999999998</v>
      </c>
      <c r="M100" s="183"/>
      <c r="N100" s="186">
        <v>887.79</v>
      </c>
      <c r="AF100" s="168"/>
      <c r="AG100" s="169"/>
      <c r="AH100" s="169"/>
      <c r="AL100" s="180" t="s">
        <v>151</v>
      </c>
      <c r="AN100" s="169"/>
    </row>
    <row r="101" spans="1:40" s="15" customFormat="1" ht="23.25" x14ac:dyDescent="0.25">
      <c r="A101" s="188"/>
      <c r="B101" s="179" t="s">
        <v>152</v>
      </c>
      <c r="C101" s="429" t="s">
        <v>153</v>
      </c>
      <c r="D101" s="429"/>
      <c r="E101" s="429"/>
      <c r="F101" s="182" t="s">
        <v>154</v>
      </c>
      <c r="G101" s="199">
        <v>92</v>
      </c>
      <c r="H101" s="183"/>
      <c r="I101" s="199">
        <v>92</v>
      </c>
      <c r="J101" s="190"/>
      <c r="K101" s="183"/>
      <c r="L101" s="184">
        <v>18.239999999999998</v>
      </c>
      <c r="M101" s="183"/>
      <c r="N101" s="186">
        <v>816.77</v>
      </c>
      <c r="AF101" s="168"/>
      <c r="AG101" s="169"/>
      <c r="AH101" s="169"/>
      <c r="AL101" s="180" t="s">
        <v>153</v>
      </c>
      <c r="AN101" s="169"/>
    </row>
    <row r="102" spans="1:40" s="15" customFormat="1" ht="45" x14ac:dyDescent="0.25">
      <c r="A102" s="188"/>
      <c r="B102" s="179" t="s">
        <v>155</v>
      </c>
      <c r="C102" s="429" t="s">
        <v>156</v>
      </c>
      <c r="D102" s="429"/>
      <c r="E102" s="429"/>
      <c r="F102" s="182" t="s">
        <v>154</v>
      </c>
      <c r="G102" s="199">
        <v>46</v>
      </c>
      <c r="H102" s="185">
        <v>0.85</v>
      </c>
      <c r="I102" s="192">
        <v>39.1</v>
      </c>
      <c r="J102" s="190"/>
      <c r="K102" s="183"/>
      <c r="L102" s="184">
        <v>7.75</v>
      </c>
      <c r="M102" s="183"/>
      <c r="N102" s="186">
        <v>347.13</v>
      </c>
      <c r="AF102" s="168"/>
      <c r="AG102" s="169"/>
      <c r="AH102" s="169"/>
      <c r="AL102" s="180" t="s">
        <v>156</v>
      </c>
      <c r="AN102" s="169"/>
    </row>
    <row r="103" spans="1:40" s="15" customFormat="1" ht="15" x14ac:dyDescent="0.25">
      <c r="A103" s="200"/>
      <c r="B103" s="201"/>
      <c r="C103" s="438" t="s">
        <v>157</v>
      </c>
      <c r="D103" s="438"/>
      <c r="E103" s="438"/>
      <c r="F103" s="172"/>
      <c r="G103" s="173"/>
      <c r="H103" s="173"/>
      <c r="I103" s="173"/>
      <c r="J103" s="176"/>
      <c r="K103" s="173"/>
      <c r="L103" s="202">
        <v>127.67</v>
      </c>
      <c r="M103" s="195"/>
      <c r="N103" s="208">
        <v>2510.14</v>
      </c>
      <c r="AF103" s="168"/>
      <c r="AG103" s="169"/>
      <c r="AH103" s="169"/>
      <c r="AN103" s="169" t="s">
        <v>157</v>
      </c>
    </row>
    <row r="104" spans="1:40" s="15" customFormat="1" ht="23.25" x14ac:dyDescent="0.25">
      <c r="A104" s="170" t="s">
        <v>176</v>
      </c>
      <c r="B104" s="171" t="s">
        <v>629</v>
      </c>
      <c r="C104" s="438" t="s">
        <v>630</v>
      </c>
      <c r="D104" s="438"/>
      <c r="E104" s="438"/>
      <c r="F104" s="172" t="s">
        <v>160</v>
      </c>
      <c r="G104" s="173">
        <v>0.17212</v>
      </c>
      <c r="H104" s="174">
        <v>1</v>
      </c>
      <c r="I104" s="175">
        <v>0.17212</v>
      </c>
      <c r="J104" s="176"/>
      <c r="K104" s="173"/>
      <c r="L104" s="176"/>
      <c r="M104" s="173"/>
      <c r="N104" s="177"/>
      <c r="AF104" s="168"/>
      <c r="AG104" s="169"/>
      <c r="AH104" s="169" t="s">
        <v>630</v>
      </c>
      <c r="AN104" s="169"/>
    </row>
    <row r="105" spans="1:40" s="15" customFormat="1" ht="23.25" x14ac:dyDescent="0.25">
      <c r="A105" s="178"/>
      <c r="B105" s="179" t="s">
        <v>136</v>
      </c>
      <c r="C105" s="439" t="s">
        <v>137</v>
      </c>
      <c r="D105" s="439"/>
      <c r="E105" s="439"/>
      <c r="F105" s="439"/>
      <c r="G105" s="439"/>
      <c r="H105" s="439"/>
      <c r="I105" s="439"/>
      <c r="J105" s="439"/>
      <c r="K105" s="439"/>
      <c r="L105" s="439"/>
      <c r="M105" s="439"/>
      <c r="N105" s="440"/>
      <c r="AF105" s="168"/>
      <c r="AG105" s="169"/>
      <c r="AH105" s="169"/>
      <c r="AJ105" s="180" t="s">
        <v>137</v>
      </c>
      <c r="AN105" s="169"/>
    </row>
    <row r="106" spans="1:40" s="15" customFormat="1" ht="68.25" x14ac:dyDescent="0.25">
      <c r="A106" s="178"/>
      <c r="B106" s="179" t="s">
        <v>138</v>
      </c>
      <c r="C106" s="439" t="s">
        <v>139</v>
      </c>
      <c r="D106" s="439"/>
      <c r="E106" s="439"/>
      <c r="F106" s="439"/>
      <c r="G106" s="439"/>
      <c r="H106" s="439"/>
      <c r="I106" s="439"/>
      <c r="J106" s="439"/>
      <c r="K106" s="439"/>
      <c r="L106" s="439"/>
      <c r="M106" s="439"/>
      <c r="N106" s="440"/>
      <c r="AF106" s="168"/>
      <c r="AG106" s="169"/>
      <c r="AH106" s="169"/>
      <c r="AJ106" s="180" t="s">
        <v>139</v>
      </c>
      <c r="AN106" s="169"/>
    </row>
    <row r="107" spans="1:40" s="15" customFormat="1" ht="15" x14ac:dyDescent="0.25">
      <c r="A107" s="181"/>
      <c r="B107" s="179" t="s">
        <v>130</v>
      </c>
      <c r="C107" s="429" t="s">
        <v>140</v>
      </c>
      <c r="D107" s="429"/>
      <c r="E107" s="429"/>
      <c r="F107" s="182"/>
      <c r="G107" s="183"/>
      <c r="H107" s="183"/>
      <c r="I107" s="183"/>
      <c r="J107" s="184">
        <v>106.88</v>
      </c>
      <c r="K107" s="205">
        <v>1.3225</v>
      </c>
      <c r="L107" s="184">
        <v>24.33</v>
      </c>
      <c r="M107" s="185">
        <v>44.77</v>
      </c>
      <c r="N107" s="206">
        <v>1089.25</v>
      </c>
      <c r="AF107" s="168"/>
      <c r="AG107" s="169"/>
      <c r="AH107" s="169"/>
      <c r="AK107" s="180" t="s">
        <v>140</v>
      </c>
      <c r="AN107" s="169"/>
    </row>
    <row r="108" spans="1:40" s="15" customFormat="1" ht="15" x14ac:dyDescent="0.25">
      <c r="A108" s="181"/>
      <c r="B108" s="179" t="s">
        <v>141</v>
      </c>
      <c r="C108" s="429" t="s">
        <v>142</v>
      </c>
      <c r="D108" s="429"/>
      <c r="E108" s="429"/>
      <c r="F108" s="182"/>
      <c r="G108" s="183"/>
      <c r="H108" s="183"/>
      <c r="I108" s="183"/>
      <c r="J108" s="184">
        <v>241.58</v>
      </c>
      <c r="K108" s="205">
        <v>1.4375</v>
      </c>
      <c r="L108" s="184">
        <v>59.77</v>
      </c>
      <c r="M108" s="185">
        <v>13.24</v>
      </c>
      <c r="N108" s="186">
        <v>791.35</v>
      </c>
      <c r="AF108" s="168"/>
      <c r="AG108" s="169"/>
      <c r="AH108" s="169"/>
      <c r="AK108" s="180" t="s">
        <v>142</v>
      </c>
      <c r="AN108" s="169"/>
    </row>
    <row r="109" spans="1:40" s="15" customFormat="1" ht="15" x14ac:dyDescent="0.25">
      <c r="A109" s="181"/>
      <c r="B109" s="179" t="s">
        <v>143</v>
      </c>
      <c r="C109" s="429" t="s">
        <v>144</v>
      </c>
      <c r="D109" s="429"/>
      <c r="E109" s="429"/>
      <c r="F109" s="182"/>
      <c r="G109" s="183"/>
      <c r="H109" s="183"/>
      <c r="I109" s="183"/>
      <c r="J109" s="184">
        <v>26.36</v>
      </c>
      <c r="K109" s="205">
        <v>1.4375</v>
      </c>
      <c r="L109" s="184">
        <v>6.52</v>
      </c>
      <c r="M109" s="185">
        <v>44.77</v>
      </c>
      <c r="N109" s="186">
        <v>291.89999999999998</v>
      </c>
      <c r="AF109" s="168"/>
      <c r="AG109" s="169"/>
      <c r="AH109" s="169"/>
      <c r="AK109" s="180" t="s">
        <v>144</v>
      </c>
      <c r="AN109" s="169"/>
    </row>
    <row r="110" spans="1:40" s="15" customFormat="1" ht="15" x14ac:dyDescent="0.25">
      <c r="A110" s="188"/>
      <c r="B110" s="179"/>
      <c r="C110" s="429" t="s">
        <v>147</v>
      </c>
      <c r="D110" s="429"/>
      <c r="E110" s="429"/>
      <c r="F110" s="182" t="s">
        <v>148</v>
      </c>
      <c r="G110" s="185">
        <v>12.53</v>
      </c>
      <c r="H110" s="205">
        <v>1.3225</v>
      </c>
      <c r="I110" s="193">
        <v>2.8521876000000002</v>
      </c>
      <c r="J110" s="190"/>
      <c r="K110" s="183"/>
      <c r="L110" s="190"/>
      <c r="M110" s="183"/>
      <c r="N110" s="191"/>
      <c r="AF110" s="168"/>
      <c r="AG110" s="169"/>
      <c r="AH110" s="169"/>
      <c r="AL110" s="180" t="s">
        <v>147</v>
      </c>
      <c r="AN110" s="169"/>
    </row>
    <row r="111" spans="1:40" s="15" customFormat="1" ht="15" x14ac:dyDescent="0.25">
      <c r="A111" s="188"/>
      <c r="B111" s="179"/>
      <c r="C111" s="429" t="s">
        <v>149</v>
      </c>
      <c r="D111" s="429"/>
      <c r="E111" s="429"/>
      <c r="F111" s="182" t="s">
        <v>148</v>
      </c>
      <c r="G111" s="185">
        <v>2.62</v>
      </c>
      <c r="H111" s="205">
        <v>1.4375</v>
      </c>
      <c r="I111" s="189">
        <v>0.64824700000000002</v>
      </c>
      <c r="J111" s="190"/>
      <c r="K111" s="183"/>
      <c r="L111" s="190"/>
      <c r="M111" s="183"/>
      <c r="N111" s="191"/>
      <c r="AF111" s="168"/>
      <c r="AG111" s="169"/>
      <c r="AH111" s="169"/>
      <c r="AL111" s="180" t="s">
        <v>149</v>
      </c>
      <c r="AN111" s="169"/>
    </row>
    <row r="112" spans="1:40" s="15" customFormat="1" ht="15" x14ac:dyDescent="0.25">
      <c r="A112" s="181"/>
      <c r="B112" s="179"/>
      <c r="C112" s="430" t="s">
        <v>150</v>
      </c>
      <c r="D112" s="430"/>
      <c r="E112" s="430"/>
      <c r="F112" s="194"/>
      <c r="G112" s="195"/>
      <c r="H112" s="195"/>
      <c r="I112" s="195"/>
      <c r="J112" s="197">
        <v>348.46</v>
      </c>
      <c r="K112" s="195"/>
      <c r="L112" s="197">
        <v>84.1</v>
      </c>
      <c r="M112" s="195"/>
      <c r="N112" s="207">
        <v>1880.6</v>
      </c>
      <c r="AF112" s="168"/>
      <c r="AG112" s="169"/>
      <c r="AH112" s="169"/>
      <c r="AM112" s="180" t="s">
        <v>150</v>
      </c>
      <c r="AN112" s="169"/>
    </row>
    <row r="113" spans="1:40" s="15" customFormat="1" ht="15" x14ac:dyDescent="0.25">
      <c r="A113" s="188"/>
      <c r="B113" s="179"/>
      <c r="C113" s="429" t="s">
        <v>151</v>
      </c>
      <c r="D113" s="429"/>
      <c r="E113" s="429"/>
      <c r="F113" s="182"/>
      <c r="G113" s="183"/>
      <c r="H113" s="183"/>
      <c r="I113" s="183"/>
      <c r="J113" s="190"/>
      <c r="K113" s="183"/>
      <c r="L113" s="184">
        <v>30.85</v>
      </c>
      <c r="M113" s="183"/>
      <c r="N113" s="206">
        <v>1381.15</v>
      </c>
      <c r="AF113" s="168"/>
      <c r="AG113" s="169"/>
      <c r="AH113" s="169"/>
      <c r="AL113" s="180" t="s">
        <v>151</v>
      </c>
      <c r="AN113" s="169"/>
    </row>
    <row r="114" spans="1:40" s="15" customFormat="1" ht="23.25" x14ac:dyDescent="0.25">
      <c r="A114" s="188"/>
      <c r="B114" s="179" t="s">
        <v>152</v>
      </c>
      <c r="C114" s="429" t="s">
        <v>153</v>
      </c>
      <c r="D114" s="429"/>
      <c r="E114" s="429"/>
      <c r="F114" s="182" t="s">
        <v>154</v>
      </c>
      <c r="G114" s="199">
        <v>92</v>
      </c>
      <c r="H114" s="183"/>
      <c r="I114" s="199">
        <v>92</v>
      </c>
      <c r="J114" s="190"/>
      <c r="K114" s="183"/>
      <c r="L114" s="184">
        <v>28.38</v>
      </c>
      <c r="M114" s="183"/>
      <c r="N114" s="206">
        <v>1270.6600000000001</v>
      </c>
      <c r="AF114" s="168"/>
      <c r="AG114" s="169"/>
      <c r="AH114" s="169"/>
      <c r="AL114" s="180" t="s">
        <v>153</v>
      </c>
      <c r="AN114" s="169"/>
    </row>
    <row r="115" spans="1:40" s="15" customFormat="1" ht="45" x14ac:dyDescent="0.25">
      <c r="A115" s="188"/>
      <c r="B115" s="179" t="s">
        <v>155</v>
      </c>
      <c r="C115" s="429" t="s">
        <v>156</v>
      </c>
      <c r="D115" s="429"/>
      <c r="E115" s="429"/>
      <c r="F115" s="182" t="s">
        <v>154</v>
      </c>
      <c r="G115" s="199">
        <v>46</v>
      </c>
      <c r="H115" s="185">
        <v>0.85</v>
      </c>
      <c r="I115" s="192">
        <v>39.1</v>
      </c>
      <c r="J115" s="190"/>
      <c r="K115" s="183"/>
      <c r="L115" s="184">
        <v>12.06</v>
      </c>
      <c r="M115" s="183"/>
      <c r="N115" s="186">
        <v>540.03</v>
      </c>
      <c r="AF115" s="168"/>
      <c r="AG115" s="169"/>
      <c r="AH115" s="169"/>
      <c r="AL115" s="180" t="s">
        <v>156</v>
      </c>
      <c r="AN115" s="169"/>
    </row>
    <row r="116" spans="1:40" s="15" customFormat="1" ht="15" x14ac:dyDescent="0.25">
      <c r="A116" s="200"/>
      <c r="B116" s="201"/>
      <c r="C116" s="438" t="s">
        <v>157</v>
      </c>
      <c r="D116" s="438"/>
      <c r="E116" s="438"/>
      <c r="F116" s="172"/>
      <c r="G116" s="173"/>
      <c r="H116" s="173"/>
      <c r="I116" s="173"/>
      <c r="J116" s="176"/>
      <c r="K116" s="173"/>
      <c r="L116" s="202">
        <v>124.54</v>
      </c>
      <c r="M116" s="195"/>
      <c r="N116" s="208">
        <v>3691.29</v>
      </c>
      <c r="AF116" s="168"/>
      <c r="AG116" s="169"/>
      <c r="AH116" s="169"/>
      <c r="AN116" s="169" t="s">
        <v>157</v>
      </c>
    </row>
    <row r="117" spans="1:40" s="15" customFormat="1" ht="15" x14ac:dyDescent="0.25">
      <c r="A117" s="435" t="s">
        <v>631</v>
      </c>
      <c r="B117" s="436"/>
      <c r="C117" s="436"/>
      <c r="D117" s="436"/>
      <c r="E117" s="436"/>
      <c r="F117" s="436"/>
      <c r="G117" s="436"/>
      <c r="H117" s="436"/>
      <c r="I117" s="436"/>
      <c r="J117" s="436"/>
      <c r="K117" s="436"/>
      <c r="L117" s="436"/>
      <c r="M117" s="436"/>
      <c r="N117" s="437"/>
      <c r="AF117" s="168"/>
      <c r="AG117" s="169" t="s">
        <v>631</v>
      </c>
      <c r="AH117" s="169"/>
      <c r="AN117" s="169"/>
    </row>
    <row r="118" spans="1:40" s="15" customFormat="1" ht="34.5" x14ac:dyDescent="0.25">
      <c r="A118" s="170" t="s">
        <v>183</v>
      </c>
      <c r="B118" s="171" t="s">
        <v>539</v>
      </c>
      <c r="C118" s="438" t="s">
        <v>540</v>
      </c>
      <c r="D118" s="438"/>
      <c r="E118" s="438"/>
      <c r="F118" s="172" t="s">
        <v>133</v>
      </c>
      <c r="G118" s="173">
        <v>6.5000000000000002E-2</v>
      </c>
      <c r="H118" s="174">
        <v>1</v>
      </c>
      <c r="I118" s="204">
        <v>6.5000000000000002E-2</v>
      </c>
      <c r="J118" s="176"/>
      <c r="K118" s="173"/>
      <c r="L118" s="176"/>
      <c r="M118" s="173"/>
      <c r="N118" s="177"/>
      <c r="AF118" s="168"/>
      <c r="AG118" s="169"/>
      <c r="AH118" s="169" t="s">
        <v>540</v>
      </c>
      <c r="AN118" s="169"/>
    </row>
    <row r="119" spans="1:40" s="15" customFormat="1" ht="15" x14ac:dyDescent="0.25">
      <c r="A119" s="212"/>
      <c r="B119" s="213"/>
      <c r="C119" s="429" t="s">
        <v>632</v>
      </c>
      <c r="D119" s="429"/>
      <c r="E119" s="429"/>
      <c r="F119" s="429"/>
      <c r="G119" s="429"/>
      <c r="H119" s="429"/>
      <c r="I119" s="429"/>
      <c r="J119" s="429"/>
      <c r="K119" s="429"/>
      <c r="L119" s="429"/>
      <c r="M119" s="429"/>
      <c r="N119" s="441"/>
      <c r="AF119" s="168"/>
      <c r="AG119" s="169"/>
      <c r="AH119" s="169"/>
      <c r="AI119" s="180" t="s">
        <v>632</v>
      </c>
      <c r="AN119" s="169"/>
    </row>
    <row r="120" spans="1:40" s="15" customFormat="1" ht="23.25" x14ac:dyDescent="0.25">
      <c r="A120" s="178"/>
      <c r="B120" s="179" t="s">
        <v>136</v>
      </c>
      <c r="C120" s="439" t="s">
        <v>137</v>
      </c>
      <c r="D120" s="439"/>
      <c r="E120" s="439"/>
      <c r="F120" s="439"/>
      <c r="G120" s="439"/>
      <c r="H120" s="439"/>
      <c r="I120" s="439"/>
      <c r="J120" s="439"/>
      <c r="K120" s="439"/>
      <c r="L120" s="439"/>
      <c r="M120" s="439"/>
      <c r="N120" s="440"/>
      <c r="AF120" s="168"/>
      <c r="AG120" s="169"/>
      <c r="AH120" s="169"/>
      <c r="AJ120" s="180" t="s">
        <v>137</v>
      </c>
      <c r="AN120" s="169"/>
    </row>
    <row r="121" spans="1:40" s="15" customFormat="1" ht="68.25" x14ac:dyDescent="0.25">
      <c r="A121" s="178"/>
      <c r="B121" s="179" t="s">
        <v>138</v>
      </c>
      <c r="C121" s="439" t="s">
        <v>139</v>
      </c>
      <c r="D121" s="439"/>
      <c r="E121" s="439"/>
      <c r="F121" s="439"/>
      <c r="G121" s="439"/>
      <c r="H121" s="439"/>
      <c r="I121" s="439"/>
      <c r="J121" s="439"/>
      <c r="K121" s="439"/>
      <c r="L121" s="439"/>
      <c r="M121" s="439"/>
      <c r="N121" s="440"/>
      <c r="AF121" s="168"/>
      <c r="AG121" s="169"/>
      <c r="AH121" s="169"/>
      <c r="AJ121" s="180" t="s">
        <v>139</v>
      </c>
      <c r="AN121" s="169"/>
    </row>
    <row r="122" spans="1:40" s="15" customFormat="1" ht="15" x14ac:dyDescent="0.25">
      <c r="A122" s="181"/>
      <c r="B122" s="179" t="s">
        <v>130</v>
      </c>
      <c r="C122" s="429" t="s">
        <v>140</v>
      </c>
      <c r="D122" s="429"/>
      <c r="E122" s="429"/>
      <c r="F122" s="182"/>
      <c r="G122" s="183"/>
      <c r="H122" s="183"/>
      <c r="I122" s="183"/>
      <c r="J122" s="184">
        <v>69.260000000000005</v>
      </c>
      <c r="K122" s="205">
        <v>1.3225</v>
      </c>
      <c r="L122" s="184">
        <v>5.95</v>
      </c>
      <c r="M122" s="185">
        <v>44.77</v>
      </c>
      <c r="N122" s="186">
        <v>266.38</v>
      </c>
      <c r="AF122" s="168"/>
      <c r="AG122" s="169"/>
      <c r="AH122" s="169"/>
      <c r="AK122" s="180" t="s">
        <v>140</v>
      </c>
      <c r="AN122" s="169"/>
    </row>
    <row r="123" spans="1:40" s="15" customFormat="1" ht="15" x14ac:dyDescent="0.25">
      <c r="A123" s="181"/>
      <c r="B123" s="179" t="s">
        <v>141</v>
      </c>
      <c r="C123" s="429" t="s">
        <v>142</v>
      </c>
      <c r="D123" s="429"/>
      <c r="E123" s="429"/>
      <c r="F123" s="182"/>
      <c r="G123" s="183"/>
      <c r="H123" s="183"/>
      <c r="I123" s="183"/>
      <c r="J123" s="187">
        <v>2224.71</v>
      </c>
      <c r="K123" s="205">
        <v>1.4375</v>
      </c>
      <c r="L123" s="184">
        <v>207.87</v>
      </c>
      <c r="M123" s="185">
        <v>13.24</v>
      </c>
      <c r="N123" s="206">
        <v>2752.2</v>
      </c>
      <c r="AF123" s="168"/>
      <c r="AG123" s="169"/>
      <c r="AH123" s="169"/>
      <c r="AK123" s="180" t="s">
        <v>142</v>
      </c>
      <c r="AN123" s="169"/>
    </row>
    <row r="124" spans="1:40" s="15" customFormat="1" ht="15" x14ac:dyDescent="0.25">
      <c r="A124" s="181"/>
      <c r="B124" s="179" t="s">
        <v>143</v>
      </c>
      <c r="C124" s="429" t="s">
        <v>144</v>
      </c>
      <c r="D124" s="429"/>
      <c r="E124" s="429"/>
      <c r="F124" s="182"/>
      <c r="G124" s="183"/>
      <c r="H124" s="183"/>
      <c r="I124" s="183"/>
      <c r="J124" s="184">
        <v>260.55</v>
      </c>
      <c r="K124" s="205">
        <v>1.4375</v>
      </c>
      <c r="L124" s="184">
        <v>24.35</v>
      </c>
      <c r="M124" s="185">
        <v>44.77</v>
      </c>
      <c r="N124" s="206">
        <v>1090.1500000000001</v>
      </c>
      <c r="AF124" s="168"/>
      <c r="AG124" s="169"/>
      <c r="AH124" s="169"/>
      <c r="AK124" s="180" t="s">
        <v>144</v>
      </c>
      <c r="AN124" s="169"/>
    </row>
    <row r="125" spans="1:40" s="15" customFormat="1" ht="15" x14ac:dyDescent="0.25">
      <c r="A125" s="188"/>
      <c r="B125" s="179"/>
      <c r="C125" s="429" t="s">
        <v>147</v>
      </c>
      <c r="D125" s="429"/>
      <c r="E125" s="429"/>
      <c r="F125" s="182" t="s">
        <v>148</v>
      </c>
      <c r="G125" s="185">
        <v>8.8800000000000008</v>
      </c>
      <c r="H125" s="205">
        <v>1.3225</v>
      </c>
      <c r="I125" s="189">
        <v>0.763347</v>
      </c>
      <c r="J125" s="190"/>
      <c r="K125" s="183"/>
      <c r="L125" s="190"/>
      <c r="M125" s="183"/>
      <c r="N125" s="191"/>
      <c r="AF125" s="168"/>
      <c r="AG125" s="169"/>
      <c r="AH125" s="169"/>
      <c r="AL125" s="180" t="s">
        <v>147</v>
      </c>
      <c r="AN125" s="169"/>
    </row>
    <row r="126" spans="1:40" s="15" customFormat="1" ht="15" x14ac:dyDescent="0.25">
      <c r="A126" s="188"/>
      <c r="B126" s="179"/>
      <c r="C126" s="429" t="s">
        <v>149</v>
      </c>
      <c r="D126" s="429"/>
      <c r="E126" s="429"/>
      <c r="F126" s="182" t="s">
        <v>148</v>
      </c>
      <c r="G126" s="192">
        <v>19.3</v>
      </c>
      <c r="H126" s="205">
        <v>1.4375</v>
      </c>
      <c r="I126" s="193">
        <v>1.8033437999999999</v>
      </c>
      <c r="J126" s="190"/>
      <c r="K126" s="183"/>
      <c r="L126" s="190"/>
      <c r="M126" s="183"/>
      <c r="N126" s="191"/>
      <c r="AF126" s="168"/>
      <c r="AG126" s="169"/>
      <c r="AH126" s="169"/>
      <c r="AL126" s="180" t="s">
        <v>149</v>
      </c>
      <c r="AN126" s="169"/>
    </row>
    <row r="127" spans="1:40" s="15" customFormat="1" ht="15" x14ac:dyDescent="0.25">
      <c r="A127" s="181"/>
      <c r="B127" s="179"/>
      <c r="C127" s="430" t="s">
        <v>150</v>
      </c>
      <c r="D127" s="430"/>
      <c r="E127" s="430"/>
      <c r="F127" s="194"/>
      <c r="G127" s="195"/>
      <c r="H127" s="195"/>
      <c r="I127" s="195"/>
      <c r="J127" s="196">
        <v>2293.9699999999998</v>
      </c>
      <c r="K127" s="195"/>
      <c r="L127" s="197">
        <v>213.82</v>
      </c>
      <c r="M127" s="195"/>
      <c r="N127" s="207">
        <v>3018.58</v>
      </c>
      <c r="AF127" s="168"/>
      <c r="AG127" s="169"/>
      <c r="AH127" s="169"/>
      <c r="AM127" s="180" t="s">
        <v>150</v>
      </c>
      <c r="AN127" s="169"/>
    </row>
    <row r="128" spans="1:40" s="15" customFormat="1" ht="15" x14ac:dyDescent="0.25">
      <c r="A128" s="188"/>
      <c r="B128" s="179"/>
      <c r="C128" s="429" t="s">
        <v>151</v>
      </c>
      <c r="D128" s="429"/>
      <c r="E128" s="429"/>
      <c r="F128" s="182"/>
      <c r="G128" s="183"/>
      <c r="H128" s="183"/>
      <c r="I128" s="183"/>
      <c r="J128" s="190"/>
      <c r="K128" s="183"/>
      <c r="L128" s="184">
        <v>30.3</v>
      </c>
      <c r="M128" s="183"/>
      <c r="N128" s="206">
        <v>1356.53</v>
      </c>
      <c r="AF128" s="168"/>
      <c r="AG128" s="169"/>
      <c r="AH128" s="169"/>
      <c r="AL128" s="180" t="s">
        <v>151</v>
      </c>
      <c r="AN128" s="169"/>
    </row>
    <row r="129" spans="1:40" s="15" customFormat="1" ht="23.25" x14ac:dyDescent="0.25">
      <c r="A129" s="188"/>
      <c r="B129" s="179" t="s">
        <v>152</v>
      </c>
      <c r="C129" s="429" t="s">
        <v>153</v>
      </c>
      <c r="D129" s="429"/>
      <c r="E129" s="429"/>
      <c r="F129" s="182" t="s">
        <v>154</v>
      </c>
      <c r="G129" s="199">
        <v>92</v>
      </c>
      <c r="H129" s="183"/>
      <c r="I129" s="199">
        <v>92</v>
      </c>
      <c r="J129" s="190"/>
      <c r="K129" s="183"/>
      <c r="L129" s="184">
        <v>27.88</v>
      </c>
      <c r="M129" s="183"/>
      <c r="N129" s="206">
        <v>1248.01</v>
      </c>
      <c r="AF129" s="168"/>
      <c r="AG129" s="169"/>
      <c r="AH129" s="169"/>
      <c r="AL129" s="180" t="s">
        <v>153</v>
      </c>
      <c r="AN129" s="169"/>
    </row>
    <row r="130" spans="1:40" s="15" customFormat="1" ht="45" x14ac:dyDescent="0.25">
      <c r="A130" s="188"/>
      <c r="B130" s="179" t="s">
        <v>155</v>
      </c>
      <c r="C130" s="429" t="s">
        <v>156</v>
      </c>
      <c r="D130" s="429"/>
      <c r="E130" s="429"/>
      <c r="F130" s="182" t="s">
        <v>154</v>
      </c>
      <c r="G130" s="199">
        <v>46</v>
      </c>
      <c r="H130" s="185">
        <v>0.85</v>
      </c>
      <c r="I130" s="192">
        <v>39.1</v>
      </c>
      <c r="J130" s="190"/>
      <c r="K130" s="183"/>
      <c r="L130" s="184">
        <v>11.85</v>
      </c>
      <c r="M130" s="183"/>
      <c r="N130" s="186">
        <v>530.4</v>
      </c>
      <c r="AF130" s="168"/>
      <c r="AG130" s="169"/>
      <c r="AH130" s="169"/>
      <c r="AL130" s="180" t="s">
        <v>156</v>
      </c>
      <c r="AN130" s="169"/>
    </row>
    <row r="131" spans="1:40" s="15" customFormat="1" ht="15" x14ac:dyDescent="0.25">
      <c r="A131" s="200"/>
      <c r="B131" s="201"/>
      <c r="C131" s="438" t="s">
        <v>157</v>
      </c>
      <c r="D131" s="438"/>
      <c r="E131" s="438"/>
      <c r="F131" s="172"/>
      <c r="G131" s="173"/>
      <c r="H131" s="173"/>
      <c r="I131" s="173"/>
      <c r="J131" s="176"/>
      <c r="K131" s="173"/>
      <c r="L131" s="202">
        <v>253.55</v>
      </c>
      <c r="M131" s="195"/>
      <c r="N131" s="208">
        <v>4796.99</v>
      </c>
      <c r="AF131" s="168"/>
      <c r="AG131" s="169"/>
      <c r="AH131" s="169"/>
      <c r="AN131" s="169" t="s">
        <v>157</v>
      </c>
    </row>
    <row r="132" spans="1:40" s="15" customFormat="1" ht="34.5" x14ac:dyDescent="0.25">
      <c r="A132" s="170" t="s">
        <v>186</v>
      </c>
      <c r="B132" s="171" t="s">
        <v>497</v>
      </c>
      <c r="C132" s="438" t="s">
        <v>498</v>
      </c>
      <c r="D132" s="438"/>
      <c r="E132" s="438"/>
      <c r="F132" s="172" t="s">
        <v>133</v>
      </c>
      <c r="G132" s="173">
        <v>8.7899999999999992E-3</v>
      </c>
      <c r="H132" s="174">
        <v>1</v>
      </c>
      <c r="I132" s="175">
        <v>8.7899999999999992E-3</v>
      </c>
      <c r="J132" s="176"/>
      <c r="K132" s="173"/>
      <c r="L132" s="176"/>
      <c r="M132" s="173"/>
      <c r="N132" s="177"/>
      <c r="AF132" s="168"/>
      <c r="AG132" s="169"/>
      <c r="AH132" s="169" t="s">
        <v>498</v>
      </c>
      <c r="AN132" s="169"/>
    </row>
    <row r="133" spans="1:40" s="15" customFormat="1" ht="15" x14ac:dyDescent="0.25">
      <c r="A133" s="212"/>
      <c r="B133" s="213"/>
      <c r="C133" s="429" t="s">
        <v>633</v>
      </c>
      <c r="D133" s="429"/>
      <c r="E133" s="429"/>
      <c r="F133" s="429"/>
      <c r="G133" s="429"/>
      <c r="H133" s="429"/>
      <c r="I133" s="429"/>
      <c r="J133" s="429"/>
      <c r="K133" s="429"/>
      <c r="L133" s="429"/>
      <c r="M133" s="429"/>
      <c r="N133" s="441"/>
      <c r="AF133" s="168"/>
      <c r="AG133" s="169"/>
      <c r="AH133" s="169"/>
      <c r="AI133" s="180" t="s">
        <v>633</v>
      </c>
      <c r="AN133" s="169"/>
    </row>
    <row r="134" spans="1:40" s="15" customFormat="1" ht="23.25" x14ac:dyDescent="0.25">
      <c r="A134" s="178"/>
      <c r="B134" s="179" t="s">
        <v>136</v>
      </c>
      <c r="C134" s="439" t="s">
        <v>137</v>
      </c>
      <c r="D134" s="439"/>
      <c r="E134" s="439"/>
      <c r="F134" s="439"/>
      <c r="G134" s="439"/>
      <c r="H134" s="439"/>
      <c r="I134" s="439"/>
      <c r="J134" s="439"/>
      <c r="K134" s="439"/>
      <c r="L134" s="439"/>
      <c r="M134" s="439"/>
      <c r="N134" s="440"/>
      <c r="AF134" s="168"/>
      <c r="AG134" s="169"/>
      <c r="AH134" s="169"/>
      <c r="AJ134" s="180" t="s">
        <v>137</v>
      </c>
      <c r="AN134" s="169"/>
    </row>
    <row r="135" spans="1:40" s="15" customFormat="1" ht="68.25" x14ac:dyDescent="0.25">
      <c r="A135" s="178"/>
      <c r="B135" s="179" t="s">
        <v>138</v>
      </c>
      <c r="C135" s="439" t="s">
        <v>139</v>
      </c>
      <c r="D135" s="439"/>
      <c r="E135" s="439"/>
      <c r="F135" s="439"/>
      <c r="G135" s="439"/>
      <c r="H135" s="439"/>
      <c r="I135" s="439"/>
      <c r="J135" s="439"/>
      <c r="K135" s="439"/>
      <c r="L135" s="439"/>
      <c r="M135" s="439"/>
      <c r="N135" s="440"/>
      <c r="AF135" s="168"/>
      <c r="AG135" s="169"/>
      <c r="AH135" s="169"/>
      <c r="AJ135" s="180" t="s">
        <v>139</v>
      </c>
      <c r="AN135" s="169"/>
    </row>
    <row r="136" spans="1:40" s="15" customFormat="1" ht="15" x14ac:dyDescent="0.25">
      <c r="A136" s="181"/>
      <c r="B136" s="179" t="s">
        <v>130</v>
      </c>
      <c r="C136" s="429" t="s">
        <v>140</v>
      </c>
      <c r="D136" s="429"/>
      <c r="E136" s="429"/>
      <c r="F136" s="182"/>
      <c r="G136" s="183"/>
      <c r="H136" s="183"/>
      <c r="I136" s="183"/>
      <c r="J136" s="184">
        <v>76.75</v>
      </c>
      <c r="K136" s="205">
        <v>1.3225</v>
      </c>
      <c r="L136" s="184">
        <v>0.89</v>
      </c>
      <c r="M136" s="185">
        <v>44.77</v>
      </c>
      <c r="N136" s="186">
        <v>39.85</v>
      </c>
      <c r="AF136" s="168"/>
      <c r="AG136" s="169"/>
      <c r="AH136" s="169"/>
      <c r="AK136" s="180" t="s">
        <v>140</v>
      </c>
      <c r="AN136" s="169"/>
    </row>
    <row r="137" spans="1:40" s="15" customFormat="1" ht="15" x14ac:dyDescent="0.25">
      <c r="A137" s="181"/>
      <c r="B137" s="179" t="s">
        <v>141</v>
      </c>
      <c r="C137" s="429" t="s">
        <v>142</v>
      </c>
      <c r="D137" s="429"/>
      <c r="E137" s="429"/>
      <c r="F137" s="182"/>
      <c r="G137" s="183"/>
      <c r="H137" s="183"/>
      <c r="I137" s="183"/>
      <c r="J137" s="187">
        <v>3030.55</v>
      </c>
      <c r="K137" s="205">
        <v>1.4375</v>
      </c>
      <c r="L137" s="184">
        <v>38.29</v>
      </c>
      <c r="M137" s="185">
        <v>13.24</v>
      </c>
      <c r="N137" s="186">
        <v>506.96</v>
      </c>
      <c r="AF137" s="168"/>
      <c r="AG137" s="169"/>
      <c r="AH137" s="169"/>
      <c r="AK137" s="180" t="s">
        <v>142</v>
      </c>
      <c r="AN137" s="169"/>
    </row>
    <row r="138" spans="1:40" s="15" customFormat="1" ht="15" x14ac:dyDescent="0.25">
      <c r="A138" s="181"/>
      <c r="B138" s="179" t="s">
        <v>143</v>
      </c>
      <c r="C138" s="429" t="s">
        <v>144</v>
      </c>
      <c r="D138" s="429"/>
      <c r="E138" s="429"/>
      <c r="F138" s="182"/>
      <c r="G138" s="183"/>
      <c r="H138" s="183"/>
      <c r="I138" s="183"/>
      <c r="J138" s="184">
        <v>385.16</v>
      </c>
      <c r="K138" s="205">
        <v>1.4375</v>
      </c>
      <c r="L138" s="184">
        <v>4.87</v>
      </c>
      <c r="M138" s="185">
        <v>44.77</v>
      </c>
      <c r="N138" s="186">
        <v>218.03</v>
      </c>
      <c r="AF138" s="168"/>
      <c r="AG138" s="169"/>
      <c r="AH138" s="169"/>
      <c r="AK138" s="180" t="s">
        <v>144</v>
      </c>
      <c r="AN138" s="169"/>
    </row>
    <row r="139" spans="1:40" s="15" customFormat="1" ht="15" x14ac:dyDescent="0.25">
      <c r="A139" s="181"/>
      <c r="B139" s="179" t="s">
        <v>145</v>
      </c>
      <c r="C139" s="429" t="s">
        <v>146</v>
      </c>
      <c r="D139" s="429"/>
      <c r="E139" s="429"/>
      <c r="F139" s="182"/>
      <c r="G139" s="183"/>
      <c r="H139" s="183"/>
      <c r="I139" s="183"/>
      <c r="J139" s="184">
        <v>4.34</v>
      </c>
      <c r="K139" s="183"/>
      <c r="L139" s="184">
        <v>0.04</v>
      </c>
      <c r="M139" s="185">
        <v>8.16</v>
      </c>
      <c r="N139" s="186">
        <v>0.33</v>
      </c>
      <c r="AF139" s="168"/>
      <c r="AG139" s="169"/>
      <c r="AH139" s="169"/>
      <c r="AK139" s="180" t="s">
        <v>146</v>
      </c>
      <c r="AN139" s="169"/>
    </row>
    <row r="140" spans="1:40" s="15" customFormat="1" ht="15" x14ac:dyDescent="0.25">
      <c r="A140" s="188"/>
      <c r="B140" s="179"/>
      <c r="C140" s="429" t="s">
        <v>147</v>
      </c>
      <c r="D140" s="429"/>
      <c r="E140" s="429"/>
      <c r="F140" s="182" t="s">
        <v>148</v>
      </c>
      <c r="G140" s="185">
        <v>9.84</v>
      </c>
      <c r="H140" s="205">
        <v>1.3225</v>
      </c>
      <c r="I140" s="193">
        <v>0.1143878</v>
      </c>
      <c r="J140" s="190"/>
      <c r="K140" s="183"/>
      <c r="L140" s="190"/>
      <c r="M140" s="183"/>
      <c r="N140" s="191"/>
      <c r="AF140" s="168"/>
      <c r="AG140" s="169"/>
      <c r="AH140" s="169"/>
      <c r="AL140" s="180" t="s">
        <v>147</v>
      </c>
      <c r="AN140" s="169"/>
    </row>
    <row r="141" spans="1:40" s="15" customFormat="1" ht="15" x14ac:dyDescent="0.25">
      <c r="A141" s="188"/>
      <c r="B141" s="179"/>
      <c r="C141" s="429" t="s">
        <v>149</v>
      </c>
      <c r="D141" s="429"/>
      <c r="E141" s="429"/>
      <c r="F141" s="182" t="s">
        <v>148</v>
      </c>
      <c r="G141" s="185">
        <v>28.53</v>
      </c>
      <c r="H141" s="205">
        <v>1.4375</v>
      </c>
      <c r="I141" s="193">
        <v>0.36049439999999999</v>
      </c>
      <c r="J141" s="190"/>
      <c r="K141" s="183"/>
      <c r="L141" s="190"/>
      <c r="M141" s="183"/>
      <c r="N141" s="191"/>
      <c r="AF141" s="168"/>
      <c r="AG141" s="169"/>
      <c r="AH141" s="169"/>
      <c r="AL141" s="180" t="s">
        <v>149</v>
      </c>
      <c r="AN141" s="169"/>
    </row>
    <row r="142" spans="1:40" s="15" customFormat="1" ht="15" x14ac:dyDescent="0.25">
      <c r="A142" s="181"/>
      <c r="B142" s="179"/>
      <c r="C142" s="430" t="s">
        <v>150</v>
      </c>
      <c r="D142" s="430"/>
      <c r="E142" s="430"/>
      <c r="F142" s="194"/>
      <c r="G142" s="195"/>
      <c r="H142" s="195"/>
      <c r="I142" s="195"/>
      <c r="J142" s="196">
        <v>3111.64</v>
      </c>
      <c r="K142" s="195"/>
      <c r="L142" s="197">
        <v>39.22</v>
      </c>
      <c r="M142" s="195"/>
      <c r="N142" s="198">
        <v>547.14</v>
      </c>
      <c r="AF142" s="168"/>
      <c r="AG142" s="169"/>
      <c r="AH142" s="169"/>
      <c r="AM142" s="180" t="s">
        <v>150</v>
      </c>
      <c r="AN142" s="169"/>
    </row>
    <row r="143" spans="1:40" s="15" customFormat="1" ht="15" x14ac:dyDescent="0.25">
      <c r="A143" s="188"/>
      <c r="B143" s="179"/>
      <c r="C143" s="429" t="s">
        <v>151</v>
      </c>
      <c r="D143" s="429"/>
      <c r="E143" s="429"/>
      <c r="F143" s="182"/>
      <c r="G143" s="183"/>
      <c r="H143" s="183"/>
      <c r="I143" s="183"/>
      <c r="J143" s="190"/>
      <c r="K143" s="183"/>
      <c r="L143" s="184">
        <v>5.76</v>
      </c>
      <c r="M143" s="183"/>
      <c r="N143" s="186">
        <v>257.88</v>
      </c>
      <c r="AF143" s="168"/>
      <c r="AG143" s="169"/>
      <c r="AH143" s="169"/>
      <c r="AL143" s="180" t="s">
        <v>151</v>
      </c>
      <c r="AN143" s="169"/>
    </row>
    <row r="144" spans="1:40" s="15" customFormat="1" ht="23.25" x14ac:dyDescent="0.25">
      <c r="A144" s="188"/>
      <c r="B144" s="179" t="s">
        <v>152</v>
      </c>
      <c r="C144" s="429" t="s">
        <v>153</v>
      </c>
      <c r="D144" s="429"/>
      <c r="E144" s="429"/>
      <c r="F144" s="182" t="s">
        <v>154</v>
      </c>
      <c r="G144" s="199">
        <v>92</v>
      </c>
      <c r="H144" s="183"/>
      <c r="I144" s="199">
        <v>92</v>
      </c>
      <c r="J144" s="190"/>
      <c r="K144" s="183"/>
      <c r="L144" s="184">
        <v>5.3</v>
      </c>
      <c r="M144" s="183"/>
      <c r="N144" s="186">
        <v>237.25</v>
      </c>
      <c r="AF144" s="168"/>
      <c r="AG144" s="169"/>
      <c r="AH144" s="169"/>
      <c r="AL144" s="180" t="s">
        <v>153</v>
      </c>
      <c r="AN144" s="169"/>
    </row>
    <row r="145" spans="1:41" s="15" customFormat="1" ht="45" x14ac:dyDescent="0.25">
      <c r="A145" s="188"/>
      <c r="B145" s="179" t="s">
        <v>155</v>
      </c>
      <c r="C145" s="429" t="s">
        <v>156</v>
      </c>
      <c r="D145" s="429"/>
      <c r="E145" s="429"/>
      <c r="F145" s="182" t="s">
        <v>154</v>
      </c>
      <c r="G145" s="199">
        <v>46</v>
      </c>
      <c r="H145" s="185">
        <v>0.85</v>
      </c>
      <c r="I145" s="192">
        <v>39.1</v>
      </c>
      <c r="J145" s="190"/>
      <c r="K145" s="183"/>
      <c r="L145" s="184">
        <v>2.25</v>
      </c>
      <c r="M145" s="183"/>
      <c r="N145" s="186">
        <v>100.83</v>
      </c>
      <c r="AF145" s="168"/>
      <c r="AG145" s="169"/>
      <c r="AH145" s="169"/>
      <c r="AL145" s="180" t="s">
        <v>156</v>
      </c>
      <c r="AN145" s="169"/>
    </row>
    <row r="146" spans="1:41" s="15" customFormat="1" ht="15" x14ac:dyDescent="0.25">
      <c r="A146" s="200"/>
      <c r="B146" s="201"/>
      <c r="C146" s="438" t="s">
        <v>157</v>
      </c>
      <c r="D146" s="438"/>
      <c r="E146" s="438"/>
      <c r="F146" s="172"/>
      <c r="G146" s="173"/>
      <c r="H146" s="173"/>
      <c r="I146" s="173"/>
      <c r="J146" s="176"/>
      <c r="K146" s="173"/>
      <c r="L146" s="202">
        <v>46.77</v>
      </c>
      <c r="M146" s="195"/>
      <c r="N146" s="203">
        <v>885.22</v>
      </c>
      <c r="AF146" s="168"/>
      <c r="AG146" s="169"/>
      <c r="AH146" s="169"/>
      <c r="AN146" s="169" t="s">
        <v>157</v>
      </c>
    </row>
    <row r="147" spans="1:41" s="15" customFormat="1" ht="57" x14ac:dyDescent="0.25">
      <c r="A147" s="170" t="s">
        <v>187</v>
      </c>
      <c r="B147" s="171" t="s">
        <v>623</v>
      </c>
      <c r="C147" s="438" t="s">
        <v>624</v>
      </c>
      <c r="D147" s="438"/>
      <c r="E147" s="438"/>
      <c r="F147" s="172" t="s">
        <v>160</v>
      </c>
      <c r="G147" s="173">
        <v>0.03</v>
      </c>
      <c r="H147" s="174">
        <v>1</v>
      </c>
      <c r="I147" s="211">
        <v>0.03</v>
      </c>
      <c r="J147" s="176"/>
      <c r="K147" s="173"/>
      <c r="L147" s="176"/>
      <c r="M147" s="173"/>
      <c r="N147" s="177"/>
      <c r="AF147" s="168"/>
      <c r="AG147" s="169"/>
      <c r="AH147" s="169" t="s">
        <v>624</v>
      </c>
      <c r="AN147" s="169"/>
    </row>
    <row r="148" spans="1:41" s="15" customFormat="1" ht="15" x14ac:dyDescent="0.25">
      <c r="A148" s="212"/>
      <c r="B148" s="213"/>
      <c r="C148" s="429" t="s">
        <v>634</v>
      </c>
      <c r="D148" s="429"/>
      <c r="E148" s="429"/>
      <c r="F148" s="429"/>
      <c r="G148" s="429"/>
      <c r="H148" s="429"/>
      <c r="I148" s="429"/>
      <c r="J148" s="429"/>
      <c r="K148" s="429"/>
      <c r="L148" s="429"/>
      <c r="M148" s="429"/>
      <c r="N148" s="441"/>
      <c r="AF148" s="168"/>
      <c r="AG148" s="169"/>
      <c r="AH148" s="169"/>
      <c r="AI148" s="180" t="s">
        <v>634</v>
      </c>
      <c r="AN148" s="169"/>
    </row>
    <row r="149" spans="1:41" s="15" customFormat="1" ht="23.25" x14ac:dyDescent="0.25">
      <c r="A149" s="178"/>
      <c r="B149" s="179" t="s">
        <v>136</v>
      </c>
      <c r="C149" s="439" t="s">
        <v>137</v>
      </c>
      <c r="D149" s="439"/>
      <c r="E149" s="439"/>
      <c r="F149" s="439"/>
      <c r="G149" s="439"/>
      <c r="H149" s="439"/>
      <c r="I149" s="439"/>
      <c r="J149" s="439"/>
      <c r="K149" s="439"/>
      <c r="L149" s="439"/>
      <c r="M149" s="439"/>
      <c r="N149" s="440"/>
      <c r="AF149" s="168"/>
      <c r="AG149" s="169"/>
      <c r="AH149" s="169"/>
      <c r="AJ149" s="180" t="s">
        <v>137</v>
      </c>
      <c r="AN149" s="169"/>
    </row>
    <row r="150" spans="1:41" s="15" customFormat="1" ht="68.25" x14ac:dyDescent="0.25">
      <c r="A150" s="178"/>
      <c r="B150" s="179" t="s">
        <v>138</v>
      </c>
      <c r="C150" s="439" t="s">
        <v>139</v>
      </c>
      <c r="D150" s="439"/>
      <c r="E150" s="439"/>
      <c r="F150" s="439"/>
      <c r="G150" s="439"/>
      <c r="H150" s="439"/>
      <c r="I150" s="439"/>
      <c r="J150" s="439"/>
      <c r="K150" s="439"/>
      <c r="L150" s="439"/>
      <c r="M150" s="439"/>
      <c r="N150" s="440"/>
      <c r="AF150" s="168"/>
      <c r="AG150" s="169"/>
      <c r="AH150" s="169"/>
      <c r="AJ150" s="180" t="s">
        <v>139</v>
      </c>
      <c r="AN150" s="169"/>
    </row>
    <row r="151" spans="1:41" s="15" customFormat="1" ht="15" x14ac:dyDescent="0.25">
      <c r="A151" s="181"/>
      <c r="B151" s="179" t="s">
        <v>130</v>
      </c>
      <c r="C151" s="429" t="s">
        <v>140</v>
      </c>
      <c r="D151" s="429"/>
      <c r="E151" s="429"/>
      <c r="F151" s="182"/>
      <c r="G151" s="183"/>
      <c r="H151" s="183"/>
      <c r="I151" s="183"/>
      <c r="J151" s="187">
        <v>2480.48</v>
      </c>
      <c r="K151" s="205">
        <v>1.3225</v>
      </c>
      <c r="L151" s="184">
        <v>98.41</v>
      </c>
      <c r="M151" s="185">
        <v>44.77</v>
      </c>
      <c r="N151" s="206">
        <v>4405.82</v>
      </c>
      <c r="AF151" s="168"/>
      <c r="AG151" s="169"/>
      <c r="AH151" s="169"/>
      <c r="AK151" s="180" t="s">
        <v>140</v>
      </c>
      <c r="AN151" s="169"/>
    </row>
    <row r="152" spans="1:41" s="15" customFormat="1" ht="15" x14ac:dyDescent="0.25">
      <c r="A152" s="188"/>
      <c r="B152" s="179"/>
      <c r="C152" s="429" t="s">
        <v>147</v>
      </c>
      <c r="D152" s="429"/>
      <c r="E152" s="429"/>
      <c r="F152" s="182" t="s">
        <v>148</v>
      </c>
      <c r="G152" s="199">
        <v>296</v>
      </c>
      <c r="H152" s="205">
        <v>1.3225</v>
      </c>
      <c r="I152" s="205">
        <v>11.7438</v>
      </c>
      <c r="J152" s="190"/>
      <c r="K152" s="183"/>
      <c r="L152" s="190"/>
      <c r="M152" s="183"/>
      <c r="N152" s="191"/>
      <c r="AF152" s="168"/>
      <c r="AG152" s="169"/>
      <c r="AH152" s="169"/>
      <c r="AL152" s="180" t="s">
        <v>147</v>
      </c>
      <c r="AN152" s="169"/>
    </row>
    <row r="153" spans="1:41" s="15" customFormat="1" ht="15" x14ac:dyDescent="0.25">
      <c r="A153" s="181"/>
      <c r="B153" s="179"/>
      <c r="C153" s="430" t="s">
        <v>150</v>
      </c>
      <c r="D153" s="430"/>
      <c r="E153" s="430"/>
      <c r="F153" s="194"/>
      <c r="G153" s="195"/>
      <c r="H153" s="195"/>
      <c r="I153" s="195"/>
      <c r="J153" s="196">
        <v>2480.48</v>
      </c>
      <c r="K153" s="195"/>
      <c r="L153" s="197">
        <v>98.41</v>
      </c>
      <c r="M153" s="195"/>
      <c r="N153" s="207">
        <v>4405.82</v>
      </c>
      <c r="AF153" s="168"/>
      <c r="AG153" s="169"/>
      <c r="AH153" s="169"/>
      <c r="AM153" s="180" t="s">
        <v>150</v>
      </c>
      <c r="AN153" s="169"/>
    </row>
    <row r="154" spans="1:41" s="15" customFormat="1" ht="15" x14ac:dyDescent="0.25">
      <c r="A154" s="188"/>
      <c r="B154" s="179"/>
      <c r="C154" s="429" t="s">
        <v>151</v>
      </c>
      <c r="D154" s="429"/>
      <c r="E154" s="429"/>
      <c r="F154" s="182"/>
      <c r="G154" s="183"/>
      <c r="H154" s="183"/>
      <c r="I154" s="183"/>
      <c r="J154" s="190"/>
      <c r="K154" s="183"/>
      <c r="L154" s="184">
        <v>98.41</v>
      </c>
      <c r="M154" s="183"/>
      <c r="N154" s="206">
        <v>4405.82</v>
      </c>
      <c r="AF154" s="168"/>
      <c r="AG154" s="169"/>
      <c r="AH154" s="169"/>
      <c r="AL154" s="180" t="s">
        <v>151</v>
      </c>
      <c r="AN154" s="169"/>
    </row>
    <row r="155" spans="1:41" s="15" customFormat="1" ht="23.25" x14ac:dyDescent="0.25">
      <c r="A155" s="188"/>
      <c r="B155" s="179" t="s">
        <v>163</v>
      </c>
      <c r="C155" s="429" t="s">
        <v>164</v>
      </c>
      <c r="D155" s="429"/>
      <c r="E155" s="429"/>
      <c r="F155" s="182" t="s">
        <v>154</v>
      </c>
      <c r="G155" s="199">
        <v>89</v>
      </c>
      <c r="H155" s="183"/>
      <c r="I155" s="199">
        <v>89</v>
      </c>
      <c r="J155" s="190"/>
      <c r="K155" s="183"/>
      <c r="L155" s="184">
        <v>87.58</v>
      </c>
      <c r="M155" s="183"/>
      <c r="N155" s="206">
        <v>3921.18</v>
      </c>
      <c r="AF155" s="168"/>
      <c r="AG155" s="169"/>
      <c r="AH155" s="169"/>
      <c r="AL155" s="180" t="s">
        <v>164</v>
      </c>
      <c r="AN155" s="169"/>
    </row>
    <row r="156" spans="1:41" s="15" customFormat="1" ht="45" x14ac:dyDescent="0.25">
      <c r="A156" s="188"/>
      <c r="B156" s="179" t="s">
        <v>165</v>
      </c>
      <c r="C156" s="429" t="s">
        <v>166</v>
      </c>
      <c r="D156" s="429"/>
      <c r="E156" s="429"/>
      <c r="F156" s="182" t="s">
        <v>154</v>
      </c>
      <c r="G156" s="199">
        <v>40</v>
      </c>
      <c r="H156" s="185">
        <v>0.85</v>
      </c>
      <c r="I156" s="199">
        <v>34</v>
      </c>
      <c r="J156" s="190"/>
      <c r="K156" s="183"/>
      <c r="L156" s="184">
        <v>33.46</v>
      </c>
      <c r="M156" s="183"/>
      <c r="N156" s="206">
        <v>1497.98</v>
      </c>
      <c r="AF156" s="168"/>
      <c r="AG156" s="169"/>
      <c r="AH156" s="169"/>
      <c r="AL156" s="180" t="s">
        <v>166</v>
      </c>
      <c r="AN156" s="169"/>
    </row>
    <row r="157" spans="1:41" s="15" customFormat="1" ht="15" x14ac:dyDescent="0.25">
      <c r="A157" s="200"/>
      <c r="B157" s="201"/>
      <c r="C157" s="438" t="s">
        <v>157</v>
      </c>
      <c r="D157" s="438"/>
      <c r="E157" s="438"/>
      <c r="F157" s="172"/>
      <c r="G157" s="173"/>
      <c r="H157" s="173"/>
      <c r="I157" s="173"/>
      <c r="J157" s="176"/>
      <c r="K157" s="173"/>
      <c r="L157" s="202">
        <v>219.45</v>
      </c>
      <c r="M157" s="195"/>
      <c r="N157" s="208">
        <v>9824.98</v>
      </c>
      <c r="AF157" s="168"/>
      <c r="AG157" s="169"/>
      <c r="AH157" s="169"/>
      <c r="AN157" s="169" t="s">
        <v>157</v>
      </c>
    </row>
    <row r="158" spans="1:41" s="15" customFormat="1" ht="23.25" x14ac:dyDescent="0.25">
      <c r="A158" s="170" t="s">
        <v>194</v>
      </c>
      <c r="B158" s="171" t="s">
        <v>494</v>
      </c>
      <c r="C158" s="438" t="s">
        <v>173</v>
      </c>
      <c r="D158" s="438"/>
      <c r="E158" s="438"/>
      <c r="F158" s="172" t="s">
        <v>174</v>
      </c>
      <c r="G158" s="173">
        <v>8.7899999999999991</v>
      </c>
      <c r="H158" s="174">
        <v>1</v>
      </c>
      <c r="I158" s="211">
        <v>8.7899999999999991</v>
      </c>
      <c r="J158" s="202">
        <v>162.38</v>
      </c>
      <c r="K158" s="173"/>
      <c r="L158" s="210">
        <v>1427.32</v>
      </c>
      <c r="M158" s="211">
        <v>8.16</v>
      </c>
      <c r="N158" s="208">
        <v>11646.93</v>
      </c>
      <c r="AF158" s="168"/>
      <c r="AG158" s="169"/>
      <c r="AH158" s="169" t="s">
        <v>173</v>
      </c>
      <c r="AN158" s="169"/>
    </row>
    <row r="159" spans="1:41" s="15" customFormat="1" ht="15" x14ac:dyDescent="0.25">
      <c r="A159" s="212"/>
      <c r="B159" s="213"/>
      <c r="C159" s="429" t="s">
        <v>175</v>
      </c>
      <c r="D159" s="429"/>
      <c r="E159" s="429"/>
      <c r="F159" s="429"/>
      <c r="G159" s="429"/>
      <c r="H159" s="429"/>
      <c r="I159" s="429"/>
      <c r="J159" s="429"/>
      <c r="K159" s="429"/>
      <c r="L159" s="429"/>
      <c r="M159" s="429"/>
      <c r="N159" s="441"/>
      <c r="AF159" s="168"/>
      <c r="AG159" s="169"/>
      <c r="AH159" s="169"/>
      <c r="AN159" s="169"/>
      <c r="AO159" s="180" t="s">
        <v>175</v>
      </c>
    </row>
    <row r="160" spans="1:41" s="15" customFormat="1" ht="15" x14ac:dyDescent="0.25">
      <c r="A160" s="200"/>
      <c r="B160" s="201"/>
      <c r="C160" s="438" t="s">
        <v>157</v>
      </c>
      <c r="D160" s="438"/>
      <c r="E160" s="438"/>
      <c r="F160" s="172"/>
      <c r="G160" s="173"/>
      <c r="H160" s="173"/>
      <c r="I160" s="173"/>
      <c r="J160" s="176"/>
      <c r="K160" s="173"/>
      <c r="L160" s="210">
        <v>1427.32</v>
      </c>
      <c r="M160" s="195"/>
      <c r="N160" s="208">
        <v>11646.93</v>
      </c>
      <c r="AF160" s="168"/>
      <c r="AG160" s="169"/>
      <c r="AH160" s="169"/>
      <c r="AN160" s="169" t="s">
        <v>157</v>
      </c>
    </row>
    <row r="161" spans="1:40" s="15" customFormat="1" ht="34.5" x14ac:dyDescent="0.25">
      <c r="A161" s="170" t="s">
        <v>198</v>
      </c>
      <c r="B161" s="171" t="s">
        <v>626</v>
      </c>
      <c r="C161" s="438" t="s">
        <v>627</v>
      </c>
      <c r="D161" s="438"/>
      <c r="E161" s="438"/>
      <c r="F161" s="172" t="s">
        <v>133</v>
      </c>
      <c r="G161" s="173">
        <v>8.5999999999999993E-2</v>
      </c>
      <c r="H161" s="174">
        <v>1</v>
      </c>
      <c r="I161" s="204">
        <v>8.5999999999999993E-2</v>
      </c>
      <c r="J161" s="176"/>
      <c r="K161" s="173"/>
      <c r="L161" s="176"/>
      <c r="M161" s="173"/>
      <c r="N161" s="177"/>
      <c r="AF161" s="168"/>
      <c r="AG161" s="169"/>
      <c r="AH161" s="169" t="s">
        <v>627</v>
      </c>
      <c r="AN161" s="169"/>
    </row>
    <row r="162" spans="1:40" s="15" customFormat="1" ht="15" x14ac:dyDescent="0.25">
      <c r="A162" s="212"/>
      <c r="B162" s="213"/>
      <c r="C162" s="429" t="s">
        <v>635</v>
      </c>
      <c r="D162" s="429"/>
      <c r="E162" s="429"/>
      <c r="F162" s="429"/>
      <c r="G162" s="429"/>
      <c r="H162" s="429"/>
      <c r="I162" s="429"/>
      <c r="J162" s="429"/>
      <c r="K162" s="429"/>
      <c r="L162" s="429"/>
      <c r="M162" s="429"/>
      <c r="N162" s="441"/>
      <c r="AF162" s="168"/>
      <c r="AG162" s="169"/>
      <c r="AH162" s="169"/>
      <c r="AI162" s="180" t="s">
        <v>635</v>
      </c>
      <c r="AN162" s="169"/>
    </row>
    <row r="163" spans="1:40" s="15" customFormat="1" ht="23.25" x14ac:dyDescent="0.25">
      <c r="A163" s="178"/>
      <c r="B163" s="179" t="s">
        <v>136</v>
      </c>
      <c r="C163" s="439" t="s">
        <v>137</v>
      </c>
      <c r="D163" s="439"/>
      <c r="E163" s="439"/>
      <c r="F163" s="439"/>
      <c r="G163" s="439"/>
      <c r="H163" s="439"/>
      <c r="I163" s="439"/>
      <c r="J163" s="439"/>
      <c r="K163" s="439"/>
      <c r="L163" s="439"/>
      <c r="M163" s="439"/>
      <c r="N163" s="440"/>
      <c r="AF163" s="168"/>
      <c r="AG163" s="169"/>
      <c r="AH163" s="169"/>
      <c r="AJ163" s="180" t="s">
        <v>137</v>
      </c>
      <c r="AN163" s="169"/>
    </row>
    <row r="164" spans="1:40" s="15" customFormat="1" ht="68.25" x14ac:dyDescent="0.25">
      <c r="A164" s="178"/>
      <c r="B164" s="179" t="s">
        <v>138</v>
      </c>
      <c r="C164" s="439" t="s">
        <v>139</v>
      </c>
      <c r="D164" s="439"/>
      <c r="E164" s="439"/>
      <c r="F164" s="439"/>
      <c r="G164" s="439"/>
      <c r="H164" s="439"/>
      <c r="I164" s="439"/>
      <c r="J164" s="439"/>
      <c r="K164" s="439"/>
      <c r="L164" s="439"/>
      <c r="M164" s="439"/>
      <c r="N164" s="440"/>
      <c r="AF164" s="168"/>
      <c r="AG164" s="169"/>
      <c r="AH164" s="169"/>
      <c r="AJ164" s="180" t="s">
        <v>139</v>
      </c>
      <c r="AN164" s="169"/>
    </row>
    <row r="165" spans="1:40" s="15" customFormat="1" ht="15" x14ac:dyDescent="0.25">
      <c r="A165" s="181"/>
      <c r="B165" s="179" t="s">
        <v>141</v>
      </c>
      <c r="C165" s="429" t="s">
        <v>142</v>
      </c>
      <c r="D165" s="429"/>
      <c r="E165" s="429"/>
      <c r="F165" s="182"/>
      <c r="G165" s="183"/>
      <c r="H165" s="183"/>
      <c r="I165" s="183"/>
      <c r="J165" s="184">
        <v>410.94</v>
      </c>
      <c r="K165" s="205">
        <v>1.4375</v>
      </c>
      <c r="L165" s="184">
        <v>50.8</v>
      </c>
      <c r="M165" s="185">
        <v>13.24</v>
      </c>
      <c r="N165" s="186">
        <v>672.59</v>
      </c>
      <c r="AF165" s="168"/>
      <c r="AG165" s="169"/>
      <c r="AH165" s="169"/>
      <c r="AK165" s="180" t="s">
        <v>142</v>
      </c>
      <c r="AN165" s="169"/>
    </row>
    <row r="166" spans="1:40" s="15" customFormat="1" ht="15" x14ac:dyDescent="0.25">
      <c r="A166" s="181"/>
      <c r="B166" s="179" t="s">
        <v>143</v>
      </c>
      <c r="C166" s="429" t="s">
        <v>144</v>
      </c>
      <c r="D166" s="429"/>
      <c r="E166" s="429"/>
      <c r="F166" s="182"/>
      <c r="G166" s="183"/>
      <c r="H166" s="183"/>
      <c r="I166" s="183"/>
      <c r="J166" s="184">
        <v>80.16</v>
      </c>
      <c r="K166" s="205">
        <v>1.4375</v>
      </c>
      <c r="L166" s="184">
        <v>9.91</v>
      </c>
      <c r="M166" s="185">
        <v>44.77</v>
      </c>
      <c r="N166" s="186">
        <v>443.67</v>
      </c>
      <c r="AF166" s="168"/>
      <c r="AG166" s="169"/>
      <c r="AH166" s="169"/>
      <c r="AK166" s="180" t="s">
        <v>144</v>
      </c>
      <c r="AN166" s="169"/>
    </row>
    <row r="167" spans="1:40" s="15" customFormat="1" ht="15" x14ac:dyDescent="0.25">
      <c r="A167" s="188"/>
      <c r="B167" s="179"/>
      <c r="C167" s="429" t="s">
        <v>149</v>
      </c>
      <c r="D167" s="429"/>
      <c r="E167" s="429"/>
      <c r="F167" s="182" t="s">
        <v>148</v>
      </c>
      <c r="G167" s="185">
        <v>6.91</v>
      </c>
      <c r="H167" s="205">
        <v>1.4375</v>
      </c>
      <c r="I167" s="193">
        <v>0.85424880000000003</v>
      </c>
      <c r="J167" s="190"/>
      <c r="K167" s="183"/>
      <c r="L167" s="190"/>
      <c r="M167" s="183"/>
      <c r="N167" s="191"/>
      <c r="AF167" s="168"/>
      <c r="AG167" s="169"/>
      <c r="AH167" s="169"/>
      <c r="AL167" s="180" t="s">
        <v>149</v>
      </c>
      <c r="AN167" s="169"/>
    </row>
    <row r="168" spans="1:40" s="15" customFormat="1" ht="15" x14ac:dyDescent="0.25">
      <c r="A168" s="181"/>
      <c r="B168" s="179"/>
      <c r="C168" s="430" t="s">
        <v>150</v>
      </c>
      <c r="D168" s="430"/>
      <c r="E168" s="430"/>
      <c r="F168" s="194"/>
      <c r="G168" s="195"/>
      <c r="H168" s="195"/>
      <c r="I168" s="195"/>
      <c r="J168" s="197">
        <v>410.94</v>
      </c>
      <c r="K168" s="195"/>
      <c r="L168" s="197">
        <v>50.8</v>
      </c>
      <c r="M168" s="195"/>
      <c r="N168" s="198">
        <v>672.59</v>
      </c>
      <c r="AF168" s="168"/>
      <c r="AG168" s="169"/>
      <c r="AH168" s="169"/>
      <c r="AM168" s="180" t="s">
        <v>150</v>
      </c>
      <c r="AN168" s="169"/>
    </row>
    <row r="169" spans="1:40" s="15" customFormat="1" ht="15" x14ac:dyDescent="0.25">
      <c r="A169" s="188"/>
      <c r="B169" s="179"/>
      <c r="C169" s="429" t="s">
        <v>151</v>
      </c>
      <c r="D169" s="429"/>
      <c r="E169" s="429"/>
      <c r="F169" s="182"/>
      <c r="G169" s="183"/>
      <c r="H169" s="183"/>
      <c r="I169" s="183"/>
      <c r="J169" s="190"/>
      <c r="K169" s="183"/>
      <c r="L169" s="184">
        <v>9.91</v>
      </c>
      <c r="M169" s="183"/>
      <c r="N169" s="186">
        <v>443.67</v>
      </c>
      <c r="AF169" s="168"/>
      <c r="AG169" s="169"/>
      <c r="AH169" s="169"/>
      <c r="AL169" s="180" t="s">
        <v>151</v>
      </c>
      <c r="AN169" s="169"/>
    </row>
    <row r="170" spans="1:40" s="15" customFormat="1" ht="23.25" x14ac:dyDescent="0.25">
      <c r="A170" s="188"/>
      <c r="B170" s="179" t="s">
        <v>152</v>
      </c>
      <c r="C170" s="429" t="s">
        <v>153</v>
      </c>
      <c r="D170" s="429"/>
      <c r="E170" s="429"/>
      <c r="F170" s="182" t="s">
        <v>154</v>
      </c>
      <c r="G170" s="199">
        <v>92</v>
      </c>
      <c r="H170" s="183"/>
      <c r="I170" s="199">
        <v>92</v>
      </c>
      <c r="J170" s="190"/>
      <c r="K170" s="183"/>
      <c r="L170" s="184">
        <v>9.1199999999999992</v>
      </c>
      <c r="M170" s="183"/>
      <c r="N170" s="186">
        <v>408.18</v>
      </c>
      <c r="AF170" s="168"/>
      <c r="AG170" s="169"/>
      <c r="AH170" s="169"/>
      <c r="AL170" s="180" t="s">
        <v>153</v>
      </c>
      <c r="AN170" s="169"/>
    </row>
    <row r="171" spans="1:40" s="15" customFormat="1" ht="45" x14ac:dyDescent="0.25">
      <c r="A171" s="188"/>
      <c r="B171" s="179" t="s">
        <v>155</v>
      </c>
      <c r="C171" s="429" t="s">
        <v>156</v>
      </c>
      <c r="D171" s="429"/>
      <c r="E171" s="429"/>
      <c r="F171" s="182" t="s">
        <v>154</v>
      </c>
      <c r="G171" s="199">
        <v>46</v>
      </c>
      <c r="H171" s="185">
        <v>0.85</v>
      </c>
      <c r="I171" s="192">
        <v>39.1</v>
      </c>
      <c r="J171" s="190"/>
      <c r="K171" s="183"/>
      <c r="L171" s="184">
        <v>3.87</v>
      </c>
      <c r="M171" s="183"/>
      <c r="N171" s="186">
        <v>173.47</v>
      </c>
      <c r="AF171" s="168"/>
      <c r="AG171" s="169"/>
      <c r="AH171" s="169"/>
      <c r="AL171" s="180" t="s">
        <v>156</v>
      </c>
      <c r="AN171" s="169"/>
    </row>
    <row r="172" spans="1:40" s="15" customFormat="1" ht="15" x14ac:dyDescent="0.25">
      <c r="A172" s="200"/>
      <c r="B172" s="201"/>
      <c r="C172" s="438" t="s">
        <v>157</v>
      </c>
      <c r="D172" s="438"/>
      <c r="E172" s="438"/>
      <c r="F172" s="172"/>
      <c r="G172" s="173"/>
      <c r="H172" s="173"/>
      <c r="I172" s="173"/>
      <c r="J172" s="176"/>
      <c r="K172" s="173"/>
      <c r="L172" s="202">
        <v>63.79</v>
      </c>
      <c r="M172" s="195"/>
      <c r="N172" s="208">
        <v>1254.24</v>
      </c>
      <c r="AF172" s="168"/>
      <c r="AG172" s="169"/>
      <c r="AH172" s="169"/>
      <c r="AN172" s="169" t="s">
        <v>157</v>
      </c>
    </row>
    <row r="173" spans="1:40" s="15" customFormat="1" ht="23.25" x14ac:dyDescent="0.25">
      <c r="A173" s="170" t="s">
        <v>201</v>
      </c>
      <c r="B173" s="171" t="s">
        <v>629</v>
      </c>
      <c r="C173" s="438" t="s">
        <v>630</v>
      </c>
      <c r="D173" s="438"/>
      <c r="E173" s="438"/>
      <c r="F173" s="172" t="s">
        <v>160</v>
      </c>
      <c r="G173" s="173">
        <v>8.5999999999999993E-2</v>
      </c>
      <c r="H173" s="174">
        <v>1</v>
      </c>
      <c r="I173" s="204">
        <v>8.5999999999999993E-2</v>
      </c>
      <c r="J173" s="176"/>
      <c r="K173" s="173"/>
      <c r="L173" s="176"/>
      <c r="M173" s="173"/>
      <c r="N173" s="177"/>
      <c r="AF173" s="168"/>
      <c r="AG173" s="169"/>
      <c r="AH173" s="169" t="s">
        <v>630</v>
      </c>
      <c r="AN173" s="169"/>
    </row>
    <row r="174" spans="1:40" s="15" customFormat="1" ht="23.25" x14ac:dyDescent="0.25">
      <c r="A174" s="178"/>
      <c r="B174" s="179" t="s">
        <v>136</v>
      </c>
      <c r="C174" s="439" t="s">
        <v>137</v>
      </c>
      <c r="D174" s="439"/>
      <c r="E174" s="439"/>
      <c r="F174" s="439"/>
      <c r="G174" s="439"/>
      <c r="H174" s="439"/>
      <c r="I174" s="439"/>
      <c r="J174" s="439"/>
      <c r="K174" s="439"/>
      <c r="L174" s="439"/>
      <c r="M174" s="439"/>
      <c r="N174" s="440"/>
      <c r="AF174" s="168"/>
      <c r="AG174" s="169"/>
      <c r="AH174" s="169"/>
      <c r="AJ174" s="180" t="s">
        <v>137</v>
      </c>
      <c r="AN174" s="169"/>
    </row>
    <row r="175" spans="1:40" s="15" customFormat="1" ht="68.25" x14ac:dyDescent="0.25">
      <c r="A175" s="178"/>
      <c r="B175" s="179" t="s">
        <v>138</v>
      </c>
      <c r="C175" s="439" t="s">
        <v>139</v>
      </c>
      <c r="D175" s="439"/>
      <c r="E175" s="439"/>
      <c r="F175" s="439"/>
      <c r="G175" s="439"/>
      <c r="H175" s="439"/>
      <c r="I175" s="439"/>
      <c r="J175" s="439"/>
      <c r="K175" s="439"/>
      <c r="L175" s="439"/>
      <c r="M175" s="439"/>
      <c r="N175" s="440"/>
      <c r="AF175" s="168"/>
      <c r="AG175" s="169"/>
      <c r="AH175" s="169"/>
      <c r="AJ175" s="180" t="s">
        <v>139</v>
      </c>
      <c r="AN175" s="169"/>
    </row>
    <row r="176" spans="1:40" s="15" customFormat="1" ht="15" x14ac:dyDescent="0.25">
      <c r="A176" s="181"/>
      <c r="B176" s="179" t="s">
        <v>130</v>
      </c>
      <c r="C176" s="429" t="s">
        <v>140</v>
      </c>
      <c r="D176" s="429"/>
      <c r="E176" s="429"/>
      <c r="F176" s="182"/>
      <c r="G176" s="183"/>
      <c r="H176" s="183"/>
      <c r="I176" s="183"/>
      <c r="J176" s="184">
        <v>106.88</v>
      </c>
      <c r="K176" s="205">
        <v>1.3225</v>
      </c>
      <c r="L176" s="184">
        <v>12.16</v>
      </c>
      <c r="M176" s="185">
        <v>44.77</v>
      </c>
      <c r="N176" s="186">
        <v>544.4</v>
      </c>
      <c r="AF176" s="168"/>
      <c r="AG176" s="169"/>
      <c r="AH176" s="169"/>
      <c r="AK176" s="180" t="s">
        <v>140</v>
      </c>
      <c r="AN176" s="169"/>
    </row>
    <row r="177" spans="1:40" s="15" customFormat="1" ht="15" x14ac:dyDescent="0.25">
      <c r="A177" s="181"/>
      <c r="B177" s="179" t="s">
        <v>141</v>
      </c>
      <c r="C177" s="429" t="s">
        <v>142</v>
      </c>
      <c r="D177" s="429"/>
      <c r="E177" s="429"/>
      <c r="F177" s="182"/>
      <c r="G177" s="183"/>
      <c r="H177" s="183"/>
      <c r="I177" s="183"/>
      <c r="J177" s="184">
        <v>241.58</v>
      </c>
      <c r="K177" s="205">
        <v>1.4375</v>
      </c>
      <c r="L177" s="184">
        <v>29.87</v>
      </c>
      <c r="M177" s="185">
        <v>13.24</v>
      </c>
      <c r="N177" s="186">
        <v>395.48</v>
      </c>
      <c r="AF177" s="168"/>
      <c r="AG177" s="169"/>
      <c r="AH177" s="169"/>
      <c r="AK177" s="180" t="s">
        <v>142</v>
      </c>
      <c r="AN177" s="169"/>
    </row>
    <row r="178" spans="1:40" s="15" customFormat="1" ht="15" x14ac:dyDescent="0.25">
      <c r="A178" s="181"/>
      <c r="B178" s="179" t="s">
        <v>143</v>
      </c>
      <c r="C178" s="429" t="s">
        <v>144</v>
      </c>
      <c r="D178" s="429"/>
      <c r="E178" s="429"/>
      <c r="F178" s="182"/>
      <c r="G178" s="183"/>
      <c r="H178" s="183"/>
      <c r="I178" s="183"/>
      <c r="J178" s="184">
        <v>26.36</v>
      </c>
      <c r="K178" s="205">
        <v>1.4375</v>
      </c>
      <c r="L178" s="184">
        <v>3.26</v>
      </c>
      <c r="M178" s="185">
        <v>44.77</v>
      </c>
      <c r="N178" s="186">
        <v>145.94999999999999</v>
      </c>
      <c r="AF178" s="168"/>
      <c r="AG178" s="169"/>
      <c r="AH178" s="169"/>
      <c r="AK178" s="180" t="s">
        <v>144</v>
      </c>
      <c r="AN178" s="169"/>
    </row>
    <row r="179" spans="1:40" s="15" customFormat="1" ht="15" x14ac:dyDescent="0.25">
      <c r="A179" s="188"/>
      <c r="B179" s="179"/>
      <c r="C179" s="429" t="s">
        <v>147</v>
      </c>
      <c r="D179" s="429"/>
      <c r="E179" s="429"/>
      <c r="F179" s="182" t="s">
        <v>148</v>
      </c>
      <c r="G179" s="185">
        <v>12.53</v>
      </c>
      <c r="H179" s="205">
        <v>1.3225</v>
      </c>
      <c r="I179" s="193">
        <v>1.4250996</v>
      </c>
      <c r="J179" s="190"/>
      <c r="K179" s="183"/>
      <c r="L179" s="190"/>
      <c r="M179" s="183"/>
      <c r="N179" s="191"/>
      <c r="AF179" s="168"/>
      <c r="AG179" s="169"/>
      <c r="AH179" s="169"/>
      <c r="AL179" s="180" t="s">
        <v>147</v>
      </c>
      <c r="AN179" s="169"/>
    </row>
    <row r="180" spans="1:40" s="15" customFormat="1" ht="15" x14ac:dyDescent="0.25">
      <c r="A180" s="188"/>
      <c r="B180" s="179"/>
      <c r="C180" s="429" t="s">
        <v>149</v>
      </c>
      <c r="D180" s="429"/>
      <c r="E180" s="429"/>
      <c r="F180" s="182" t="s">
        <v>148</v>
      </c>
      <c r="G180" s="185">
        <v>2.62</v>
      </c>
      <c r="H180" s="205">
        <v>1.4375</v>
      </c>
      <c r="I180" s="193">
        <v>0.3238975</v>
      </c>
      <c r="J180" s="190"/>
      <c r="K180" s="183"/>
      <c r="L180" s="190"/>
      <c r="M180" s="183"/>
      <c r="N180" s="191"/>
      <c r="AF180" s="168"/>
      <c r="AG180" s="169"/>
      <c r="AH180" s="169"/>
      <c r="AL180" s="180" t="s">
        <v>149</v>
      </c>
      <c r="AN180" s="169"/>
    </row>
    <row r="181" spans="1:40" s="15" customFormat="1" ht="15" x14ac:dyDescent="0.25">
      <c r="A181" s="181"/>
      <c r="B181" s="179"/>
      <c r="C181" s="430" t="s">
        <v>150</v>
      </c>
      <c r="D181" s="430"/>
      <c r="E181" s="430"/>
      <c r="F181" s="194"/>
      <c r="G181" s="195"/>
      <c r="H181" s="195"/>
      <c r="I181" s="195"/>
      <c r="J181" s="197">
        <v>348.46</v>
      </c>
      <c r="K181" s="195"/>
      <c r="L181" s="197">
        <v>42.03</v>
      </c>
      <c r="M181" s="195"/>
      <c r="N181" s="198">
        <v>939.88</v>
      </c>
      <c r="AF181" s="168"/>
      <c r="AG181" s="169"/>
      <c r="AH181" s="169"/>
      <c r="AM181" s="180" t="s">
        <v>150</v>
      </c>
      <c r="AN181" s="169"/>
    </row>
    <row r="182" spans="1:40" s="15" customFormat="1" ht="15" x14ac:dyDescent="0.25">
      <c r="A182" s="188"/>
      <c r="B182" s="179"/>
      <c r="C182" s="429" t="s">
        <v>151</v>
      </c>
      <c r="D182" s="429"/>
      <c r="E182" s="429"/>
      <c r="F182" s="182"/>
      <c r="G182" s="183"/>
      <c r="H182" s="183"/>
      <c r="I182" s="183"/>
      <c r="J182" s="190"/>
      <c r="K182" s="183"/>
      <c r="L182" s="184">
        <v>15.42</v>
      </c>
      <c r="M182" s="183"/>
      <c r="N182" s="186">
        <v>690.35</v>
      </c>
      <c r="AF182" s="168"/>
      <c r="AG182" s="169"/>
      <c r="AH182" s="169"/>
      <c r="AL182" s="180" t="s">
        <v>151</v>
      </c>
      <c r="AN182" s="169"/>
    </row>
    <row r="183" spans="1:40" s="15" customFormat="1" ht="23.25" x14ac:dyDescent="0.25">
      <c r="A183" s="188"/>
      <c r="B183" s="179" t="s">
        <v>152</v>
      </c>
      <c r="C183" s="429" t="s">
        <v>153</v>
      </c>
      <c r="D183" s="429"/>
      <c r="E183" s="429"/>
      <c r="F183" s="182" t="s">
        <v>154</v>
      </c>
      <c r="G183" s="199">
        <v>92</v>
      </c>
      <c r="H183" s="183"/>
      <c r="I183" s="199">
        <v>92</v>
      </c>
      <c r="J183" s="190"/>
      <c r="K183" s="183"/>
      <c r="L183" s="184">
        <v>14.19</v>
      </c>
      <c r="M183" s="183"/>
      <c r="N183" s="186">
        <v>635.12</v>
      </c>
      <c r="AF183" s="168"/>
      <c r="AG183" s="169"/>
      <c r="AH183" s="169"/>
      <c r="AL183" s="180" t="s">
        <v>153</v>
      </c>
      <c r="AN183" s="169"/>
    </row>
    <row r="184" spans="1:40" s="15" customFormat="1" ht="45" x14ac:dyDescent="0.25">
      <c r="A184" s="188"/>
      <c r="B184" s="179" t="s">
        <v>155</v>
      </c>
      <c r="C184" s="429" t="s">
        <v>156</v>
      </c>
      <c r="D184" s="429"/>
      <c r="E184" s="429"/>
      <c r="F184" s="182" t="s">
        <v>154</v>
      </c>
      <c r="G184" s="199">
        <v>46</v>
      </c>
      <c r="H184" s="185">
        <v>0.85</v>
      </c>
      <c r="I184" s="192">
        <v>39.1</v>
      </c>
      <c r="J184" s="190"/>
      <c r="K184" s="183"/>
      <c r="L184" s="184">
        <v>6.03</v>
      </c>
      <c r="M184" s="183"/>
      <c r="N184" s="186">
        <v>269.93</v>
      </c>
      <c r="AF184" s="168"/>
      <c r="AG184" s="169"/>
      <c r="AH184" s="169"/>
      <c r="AL184" s="180" t="s">
        <v>156</v>
      </c>
      <c r="AN184" s="169"/>
    </row>
    <row r="185" spans="1:40" s="15" customFormat="1" ht="15" x14ac:dyDescent="0.25">
      <c r="A185" s="200"/>
      <c r="B185" s="201"/>
      <c r="C185" s="438" t="s">
        <v>157</v>
      </c>
      <c r="D185" s="438"/>
      <c r="E185" s="438"/>
      <c r="F185" s="172"/>
      <c r="G185" s="173"/>
      <c r="H185" s="173"/>
      <c r="I185" s="173"/>
      <c r="J185" s="176"/>
      <c r="K185" s="173"/>
      <c r="L185" s="202">
        <v>62.25</v>
      </c>
      <c r="M185" s="195"/>
      <c r="N185" s="208">
        <v>1844.93</v>
      </c>
      <c r="AF185" s="168"/>
      <c r="AG185" s="169"/>
      <c r="AH185" s="169"/>
      <c r="AN185" s="169" t="s">
        <v>157</v>
      </c>
    </row>
    <row r="186" spans="1:40" s="15" customFormat="1" ht="23.25" x14ac:dyDescent="0.25">
      <c r="A186" s="170" t="s">
        <v>226</v>
      </c>
      <c r="B186" s="171" t="s">
        <v>636</v>
      </c>
      <c r="C186" s="438" t="s">
        <v>637</v>
      </c>
      <c r="D186" s="438"/>
      <c r="E186" s="438"/>
      <c r="F186" s="172" t="s">
        <v>160</v>
      </c>
      <c r="G186" s="173">
        <v>0.08</v>
      </c>
      <c r="H186" s="174">
        <v>1</v>
      </c>
      <c r="I186" s="211">
        <v>0.08</v>
      </c>
      <c r="J186" s="176"/>
      <c r="K186" s="173"/>
      <c r="L186" s="176"/>
      <c r="M186" s="173"/>
      <c r="N186" s="177"/>
      <c r="AF186" s="168"/>
      <c r="AG186" s="169"/>
      <c r="AH186" s="169" t="s">
        <v>637</v>
      </c>
      <c r="AN186" s="169"/>
    </row>
    <row r="187" spans="1:40" s="15" customFormat="1" ht="23.25" x14ac:dyDescent="0.25">
      <c r="A187" s="178"/>
      <c r="B187" s="179" t="s">
        <v>136</v>
      </c>
      <c r="C187" s="439" t="s">
        <v>137</v>
      </c>
      <c r="D187" s="439"/>
      <c r="E187" s="439"/>
      <c r="F187" s="439"/>
      <c r="G187" s="439"/>
      <c r="H187" s="439"/>
      <c r="I187" s="439"/>
      <c r="J187" s="439"/>
      <c r="K187" s="439"/>
      <c r="L187" s="439"/>
      <c r="M187" s="439"/>
      <c r="N187" s="440"/>
      <c r="AF187" s="168"/>
      <c r="AG187" s="169"/>
      <c r="AH187" s="169"/>
      <c r="AJ187" s="180" t="s">
        <v>137</v>
      </c>
      <c r="AN187" s="169"/>
    </row>
    <row r="188" spans="1:40" s="15" customFormat="1" ht="68.25" x14ac:dyDescent="0.25">
      <c r="A188" s="178"/>
      <c r="B188" s="179" t="s">
        <v>138</v>
      </c>
      <c r="C188" s="439" t="s">
        <v>139</v>
      </c>
      <c r="D188" s="439"/>
      <c r="E188" s="439"/>
      <c r="F188" s="439"/>
      <c r="G188" s="439"/>
      <c r="H188" s="439"/>
      <c r="I188" s="439"/>
      <c r="J188" s="439"/>
      <c r="K188" s="439"/>
      <c r="L188" s="439"/>
      <c r="M188" s="439"/>
      <c r="N188" s="440"/>
      <c r="AF188" s="168"/>
      <c r="AG188" s="169"/>
      <c r="AH188" s="169"/>
      <c r="AJ188" s="180" t="s">
        <v>139</v>
      </c>
      <c r="AN188" s="169"/>
    </row>
    <row r="189" spans="1:40" s="15" customFormat="1" ht="15" x14ac:dyDescent="0.25">
      <c r="A189" s="181"/>
      <c r="B189" s="179" t="s">
        <v>130</v>
      </c>
      <c r="C189" s="429" t="s">
        <v>140</v>
      </c>
      <c r="D189" s="429"/>
      <c r="E189" s="429"/>
      <c r="F189" s="182"/>
      <c r="G189" s="183"/>
      <c r="H189" s="183"/>
      <c r="I189" s="183"/>
      <c r="J189" s="184">
        <v>663.75</v>
      </c>
      <c r="K189" s="205">
        <v>1.3225</v>
      </c>
      <c r="L189" s="184">
        <v>70.22</v>
      </c>
      <c r="M189" s="185">
        <v>44.77</v>
      </c>
      <c r="N189" s="206">
        <v>3143.75</v>
      </c>
      <c r="AF189" s="168"/>
      <c r="AG189" s="169"/>
      <c r="AH189" s="169"/>
      <c r="AK189" s="180" t="s">
        <v>140</v>
      </c>
      <c r="AN189" s="169"/>
    </row>
    <row r="190" spans="1:40" s="15" customFormat="1" ht="15" x14ac:dyDescent="0.25">
      <c r="A190" s="188"/>
      <c r="B190" s="179"/>
      <c r="C190" s="429" t="s">
        <v>147</v>
      </c>
      <c r="D190" s="429"/>
      <c r="E190" s="429"/>
      <c r="F190" s="182" t="s">
        <v>148</v>
      </c>
      <c r="G190" s="192">
        <v>88.5</v>
      </c>
      <c r="H190" s="205">
        <v>1.3225</v>
      </c>
      <c r="I190" s="205">
        <v>9.3633000000000006</v>
      </c>
      <c r="J190" s="190"/>
      <c r="K190" s="183"/>
      <c r="L190" s="190"/>
      <c r="M190" s="183"/>
      <c r="N190" s="191"/>
      <c r="AF190" s="168"/>
      <c r="AG190" s="169"/>
      <c r="AH190" s="169"/>
      <c r="AL190" s="180" t="s">
        <v>147</v>
      </c>
      <c r="AN190" s="169"/>
    </row>
    <row r="191" spans="1:40" s="15" customFormat="1" ht="15" x14ac:dyDescent="0.25">
      <c r="A191" s="181"/>
      <c r="B191" s="179"/>
      <c r="C191" s="430" t="s">
        <v>150</v>
      </c>
      <c r="D191" s="430"/>
      <c r="E191" s="430"/>
      <c r="F191" s="194"/>
      <c r="G191" s="195"/>
      <c r="H191" s="195"/>
      <c r="I191" s="195"/>
      <c r="J191" s="197">
        <v>663.75</v>
      </c>
      <c r="K191" s="195"/>
      <c r="L191" s="197">
        <v>70.22</v>
      </c>
      <c r="M191" s="195"/>
      <c r="N191" s="207">
        <v>3143.75</v>
      </c>
      <c r="AF191" s="168"/>
      <c r="AG191" s="169"/>
      <c r="AH191" s="169"/>
      <c r="AM191" s="180" t="s">
        <v>150</v>
      </c>
      <c r="AN191" s="169"/>
    </row>
    <row r="192" spans="1:40" s="15" customFormat="1" ht="15" x14ac:dyDescent="0.25">
      <c r="A192" s="188"/>
      <c r="B192" s="179"/>
      <c r="C192" s="429" t="s">
        <v>151</v>
      </c>
      <c r="D192" s="429"/>
      <c r="E192" s="429"/>
      <c r="F192" s="182"/>
      <c r="G192" s="183"/>
      <c r="H192" s="183"/>
      <c r="I192" s="183"/>
      <c r="J192" s="190"/>
      <c r="K192" s="183"/>
      <c r="L192" s="184">
        <v>70.22</v>
      </c>
      <c r="M192" s="183"/>
      <c r="N192" s="206">
        <v>3143.75</v>
      </c>
      <c r="AF192" s="168"/>
      <c r="AG192" s="169"/>
      <c r="AH192" s="169"/>
      <c r="AL192" s="180" t="s">
        <v>151</v>
      </c>
      <c r="AN192" s="169"/>
    </row>
    <row r="193" spans="1:43" s="15" customFormat="1" ht="23.25" x14ac:dyDescent="0.25">
      <c r="A193" s="188"/>
      <c r="B193" s="179" t="s">
        <v>163</v>
      </c>
      <c r="C193" s="429" t="s">
        <v>164</v>
      </c>
      <c r="D193" s="429"/>
      <c r="E193" s="429"/>
      <c r="F193" s="182" t="s">
        <v>154</v>
      </c>
      <c r="G193" s="199">
        <v>89</v>
      </c>
      <c r="H193" s="183"/>
      <c r="I193" s="199">
        <v>89</v>
      </c>
      <c r="J193" s="190"/>
      <c r="K193" s="183"/>
      <c r="L193" s="184">
        <v>62.5</v>
      </c>
      <c r="M193" s="183"/>
      <c r="N193" s="206">
        <v>2797.94</v>
      </c>
      <c r="AF193" s="168"/>
      <c r="AG193" s="169"/>
      <c r="AH193" s="169"/>
      <c r="AL193" s="180" t="s">
        <v>164</v>
      </c>
      <c r="AN193" s="169"/>
    </row>
    <row r="194" spans="1:43" s="15" customFormat="1" ht="45" x14ac:dyDescent="0.25">
      <c r="A194" s="188"/>
      <c r="B194" s="179" t="s">
        <v>165</v>
      </c>
      <c r="C194" s="429" t="s">
        <v>166</v>
      </c>
      <c r="D194" s="429"/>
      <c r="E194" s="429"/>
      <c r="F194" s="182" t="s">
        <v>154</v>
      </c>
      <c r="G194" s="199">
        <v>40</v>
      </c>
      <c r="H194" s="185">
        <v>0.85</v>
      </c>
      <c r="I194" s="199">
        <v>34</v>
      </c>
      <c r="J194" s="190"/>
      <c r="K194" s="183"/>
      <c r="L194" s="184">
        <v>23.87</v>
      </c>
      <c r="M194" s="183"/>
      <c r="N194" s="206">
        <v>1068.8800000000001</v>
      </c>
      <c r="AF194" s="168"/>
      <c r="AG194" s="169"/>
      <c r="AH194" s="169"/>
      <c r="AL194" s="180" t="s">
        <v>166</v>
      </c>
      <c r="AN194" s="169"/>
    </row>
    <row r="195" spans="1:43" s="15" customFormat="1" ht="15" x14ac:dyDescent="0.25">
      <c r="A195" s="200"/>
      <c r="B195" s="201"/>
      <c r="C195" s="438" t="s">
        <v>157</v>
      </c>
      <c r="D195" s="438"/>
      <c r="E195" s="438"/>
      <c r="F195" s="172"/>
      <c r="G195" s="173"/>
      <c r="H195" s="173"/>
      <c r="I195" s="173"/>
      <c r="J195" s="176"/>
      <c r="K195" s="173"/>
      <c r="L195" s="202">
        <v>156.59</v>
      </c>
      <c r="M195" s="195"/>
      <c r="N195" s="208">
        <v>7010.57</v>
      </c>
      <c r="AF195" s="168"/>
      <c r="AG195" s="169"/>
      <c r="AH195" s="169"/>
      <c r="AN195" s="169" t="s">
        <v>157</v>
      </c>
    </row>
    <row r="196" spans="1:43" s="15" customFormat="1" ht="15" x14ac:dyDescent="0.25">
      <c r="A196" s="217"/>
      <c r="B196" s="218"/>
      <c r="C196" s="218"/>
      <c r="D196" s="218"/>
      <c r="E196" s="218"/>
      <c r="F196" s="219"/>
      <c r="G196" s="219"/>
      <c r="H196" s="219"/>
      <c r="I196" s="219"/>
      <c r="J196" s="220"/>
      <c r="K196" s="219"/>
      <c r="L196" s="220"/>
      <c r="M196" s="183"/>
      <c r="N196" s="220"/>
      <c r="AF196" s="168"/>
      <c r="AG196" s="169"/>
      <c r="AH196" s="169"/>
      <c r="AN196" s="169"/>
    </row>
    <row r="197" spans="1:43" s="15" customFormat="1" ht="15" x14ac:dyDescent="0.25">
      <c r="A197" s="224"/>
      <c r="B197" s="225"/>
      <c r="C197" s="438" t="s">
        <v>638</v>
      </c>
      <c r="D197" s="438"/>
      <c r="E197" s="438"/>
      <c r="F197" s="438"/>
      <c r="G197" s="438"/>
      <c r="H197" s="438"/>
      <c r="I197" s="438"/>
      <c r="J197" s="438"/>
      <c r="K197" s="438"/>
      <c r="L197" s="226"/>
      <c r="M197" s="227"/>
      <c r="N197" s="228"/>
      <c r="AF197" s="168"/>
      <c r="AG197" s="169"/>
      <c r="AH197" s="169"/>
      <c r="AN197" s="169"/>
      <c r="AP197" s="169" t="s">
        <v>638</v>
      </c>
    </row>
    <row r="198" spans="1:43" s="15" customFormat="1" ht="15" x14ac:dyDescent="0.25">
      <c r="A198" s="229"/>
      <c r="B198" s="179"/>
      <c r="C198" s="429" t="s">
        <v>205</v>
      </c>
      <c r="D198" s="429"/>
      <c r="E198" s="429"/>
      <c r="F198" s="429"/>
      <c r="G198" s="429"/>
      <c r="H198" s="429"/>
      <c r="I198" s="429"/>
      <c r="J198" s="429"/>
      <c r="K198" s="429"/>
      <c r="L198" s="230">
        <v>17141.39</v>
      </c>
      <c r="M198" s="231"/>
      <c r="N198" s="232">
        <v>169049.31</v>
      </c>
      <c r="AF198" s="168"/>
      <c r="AG198" s="169"/>
      <c r="AH198" s="169"/>
      <c r="AN198" s="169"/>
      <c r="AP198" s="169"/>
      <c r="AQ198" s="180" t="s">
        <v>205</v>
      </c>
    </row>
    <row r="199" spans="1:43" s="15" customFormat="1" ht="15" x14ac:dyDescent="0.25">
      <c r="A199" s="229"/>
      <c r="B199" s="179"/>
      <c r="C199" s="429" t="s">
        <v>206</v>
      </c>
      <c r="D199" s="429"/>
      <c r="E199" s="429"/>
      <c r="F199" s="429"/>
      <c r="G199" s="429"/>
      <c r="H199" s="429"/>
      <c r="I199" s="429"/>
      <c r="J199" s="429"/>
      <c r="K199" s="429"/>
      <c r="L199" s="233"/>
      <c r="M199" s="231"/>
      <c r="N199" s="234"/>
      <c r="AF199" s="168"/>
      <c r="AG199" s="169"/>
      <c r="AH199" s="169"/>
      <c r="AN199" s="169"/>
      <c r="AP199" s="169"/>
      <c r="AQ199" s="180" t="s">
        <v>206</v>
      </c>
    </row>
    <row r="200" spans="1:43" s="15" customFormat="1" ht="15" x14ac:dyDescent="0.25">
      <c r="A200" s="229"/>
      <c r="B200" s="179"/>
      <c r="C200" s="429" t="s">
        <v>207</v>
      </c>
      <c r="D200" s="429"/>
      <c r="E200" s="429"/>
      <c r="F200" s="429"/>
      <c r="G200" s="429"/>
      <c r="H200" s="429"/>
      <c r="I200" s="429"/>
      <c r="J200" s="429"/>
      <c r="K200" s="429"/>
      <c r="L200" s="235">
        <v>565.04999999999995</v>
      </c>
      <c r="M200" s="231"/>
      <c r="N200" s="232">
        <v>25297.29</v>
      </c>
      <c r="AF200" s="168"/>
      <c r="AG200" s="169"/>
      <c r="AH200" s="169"/>
      <c r="AN200" s="169"/>
      <c r="AP200" s="169"/>
      <c r="AQ200" s="180" t="s">
        <v>207</v>
      </c>
    </row>
    <row r="201" spans="1:43" s="15" customFormat="1" ht="15" x14ac:dyDescent="0.25">
      <c r="A201" s="229"/>
      <c r="B201" s="179"/>
      <c r="C201" s="429" t="s">
        <v>208</v>
      </c>
      <c r="D201" s="429"/>
      <c r="E201" s="429"/>
      <c r="F201" s="429"/>
      <c r="G201" s="429"/>
      <c r="H201" s="429"/>
      <c r="I201" s="429"/>
      <c r="J201" s="429"/>
      <c r="K201" s="429"/>
      <c r="L201" s="230">
        <v>1671.08</v>
      </c>
      <c r="M201" s="231"/>
      <c r="N201" s="232">
        <v>22125.09</v>
      </c>
      <c r="AF201" s="168"/>
      <c r="AG201" s="169"/>
      <c r="AH201" s="169"/>
      <c r="AN201" s="169"/>
      <c r="AP201" s="169"/>
      <c r="AQ201" s="180" t="s">
        <v>208</v>
      </c>
    </row>
    <row r="202" spans="1:43" s="15" customFormat="1" ht="15" x14ac:dyDescent="0.25">
      <c r="A202" s="229"/>
      <c r="B202" s="179"/>
      <c r="C202" s="429" t="s">
        <v>209</v>
      </c>
      <c r="D202" s="429"/>
      <c r="E202" s="429"/>
      <c r="F202" s="429"/>
      <c r="G202" s="429"/>
      <c r="H202" s="429"/>
      <c r="I202" s="429"/>
      <c r="J202" s="429"/>
      <c r="K202" s="429"/>
      <c r="L202" s="235">
        <v>210.87</v>
      </c>
      <c r="M202" s="231"/>
      <c r="N202" s="232">
        <v>9440.65</v>
      </c>
      <c r="AF202" s="168"/>
      <c r="AG202" s="169"/>
      <c r="AH202" s="169"/>
      <c r="AN202" s="169"/>
      <c r="AP202" s="169"/>
      <c r="AQ202" s="180" t="s">
        <v>209</v>
      </c>
    </row>
    <row r="203" spans="1:43" s="15" customFormat="1" ht="15" x14ac:dyDescent="0.25">
      <c r="A203" s="229"/>
      <c r="B203" s="179"/>
      <c r="C203" s="429" t="s">
        <v>210</v>
      </c>
      <c r="D203" s="429"/>
      <c r="E203" s="429"/>
      <c r="F203" s="429"/>
      <c r="G203" s="429"/>
      <c r="H203" s="429"/>
      <c r="I203" s="429"/>
      <c r="J203" s="429"/>
      <c r="K203" s="429"/>
      <c r="L203" s="230">
        <v>14905.26</v>
      </c>
      <c r="M203" s="231"/>
      <c r="N203" s="232">
        <v>121626.93</v>
      </c>
      <c r="AF203" s="168"/>
      <c r="AG203" s="169"/>
      <c r="AH203" s="169"/>
      <c r="AN203" s="169"/>
      <c r="AP203" s="169"/>
      <c r="AQ203" s="180" t="s">
        <v>210</v>
      </c>
    </row>
    <row r="204" spans="1:43" s="15" customFormat="1" ht="15" x14ac:dyDescent="0.25">
      <c r="A204" s="229"/>
      <c r="B204" s="179"/>
      <c r="C204" s="429" t="s">
        <v>211</v>
      </c>
      <c r="D204" s="429"/>
      <c r="E204" s="429"/>
      <c r="F204" s="429"/>
      <c r="G204" s="429"/>
      <c r="H204" s="429"/>
      <c r="I204" s="429"/>
      <c r="J204" s="429"/>
      <c r="K204" s="429"/>
      <c r="L204" s="230">
        <v>18118.93</v>
      </c>
      <c r="M204" s="231"/>
      <c r="N204" s="232">
        <v>212814.64</v>
      </c>
      <c r="AF204" s="168"/>
      <c r="AG204" s="169"/>
      <c r="AH204" s="169"/>
      <c r="AN204" s="169"/>
      <c r="AP204" s="169"/>
      <c r="AQ204" s="180" t="s">
        <v>211</v>
      </c>
    </row>
    <row r="205" spans="1:43" s="15" customFormat="1" ht="15" x14ac:dyDescent="0.25">
      <c r="A205" s="229"/>
      <c r="B205" s="179"/>
      <c r="C205" s="429" t="s">
        <v>206</v>
      </c>
      <c r="D205" s="429"/>
      <c r="E205" s="429"/>
      <c r="F205" s="429"/>
      <c r="G205" s="429"/>
      <c r="H205" s="429"/>
      <c r="I205" s="429"/>
      <c r="J205" s="429"/>
      <c r="K205" s="429"/>
      <c r="L205" s="233"/>
      <c r="M205" s="231"/>
      <c r="N205" s="234"/>
      <c r="AF205" s="168"/>
      <c r="AG205" s="169"/>
      <c r="AH205" s="169"/>
      <c r="AN205" s="169"/>
      <c r="AP205" s="169"/>
      <c r="AQ205" s="180" t="s">
        <v>206</v>
      </c>
    </row>
    <row r="206" spans="1:43" s="15" customFormat="1" ht="15" x14ac:dyDescent="0.25">
      <c r="A206" s="229"/>
      <c r="B206" s="179"/>
      <c r="C206" s="429" t="s">
        <v>450</v>
      </c>
      <c r="D206" s="429"/>
      <c r="E206" s="429"/>
      <c r="F206" s="429"/>
      <c r="G206" s="429"/>
      <c r="H206" s="429"/>
      <c r="I206" s="429"/>
      <c r="J206" s="429"/>
      <c r="K206" s="429"/>
      <c r="L206" s="235">
        <v>565.04999999999995</v>
      </c>
      <c r="M206" s="231"/>
      <c r="N206" s="232">
        <v>25297.29</v>
      </c>
      <c r="AF206" s="168"/>
      <c r="AG206" s="169"/>
      <c r="AH206" s="169"/>
      <c r="AN206" s="169"/>
      <c r="AP206" s="169"/>
      <c r="AQ206" s="180" t="s">
        <v>450</v>
      </c>
    </row>
    <row r="207" spans="1:43" s="15" customFormat="1" ht="15" x14ac:dyDescent="0.25">
      <c r="A207" s="229"/>
      <c r="B207" s="179"/>
      <c r="C207" s="429" t="s">
        <v>451</v>
      </c>
      <c r="D207" s="429"/>
      <c r="E207" s="429"/>
      <c r="F207" s="429"/>
      <c r="G207" s="429"/>
      <c r="H207" s="429"/>
      <c r="I207" s="429"/>
      <c r="J207" s="429"/>
      <c r="K207" s="429"/>
      <c r="L207" s="230">
        <v>1671.08</v>
      </c>
      <c r="M207" s="231"/>
      <c r="N207" s="232">
        <v>22125.09</v>
      </c>
      <c r="AF207" s="168"/>
      <c r="AG207" s="169"/>
      <c r="AH207" s="169"/>
      <c r="AN207" s="169"/>
      <c r="AP207" s="169"/>
      <c r="AQ207" s="180" t="s">
        <v>451</v>
      </c>
    </row>
    <row r="208" spans="1:43" s="15" customFormat="1" ht="15" x14ac:dyDescent="0.25">
      <c r="A208" s="229"/>
      <c r="B208" s="179"/>
      <c r="C208" s="429" t="s">
        <v>452</v>
      </c>
      <c r="D208" s="429"/>
      <c r="E208" s="429"/>
      <c r="F208" s="429"/>
      <c r="G208" s="429"/>
      <c r="H208" s="429"/>
      <c r="I208" s="429"/>
      <c r="J208" s="429"/>
      <c r="K208" s="429"/>
      <c r="L208" s="235">
        <v>210.87</v>
      </c>
      <c r="M208" s="231"/>
      <c r="N208" s="232">
        <v>9440.65</v>
      </c>
      <c r="AF208" s="168"/>
      <c r="AG208" s="169"/>
      <c r="AH208" s="169"/>
      <c r="AN208" s="169"/>
      <c r="AP208" s="169"/>
      <c r="AQ208" s="180" t="s">
        <v>452</v>
      </c>
    </row>
    <row r="209" spans="1:44" s="15" customFormat="1" ht="15" x14ac:dyDescent="0.25">
      <c r="A209" s="229"/>
      <c r="B209" s="179"/>
      <c r="C209" s="429" t="s">
        <v>453</v>
      </c>
      <c r="D209" s="429"/>
      <c r="E209" s="429"/>
      <c r="F209" s="429"/>
      <c r="G209" s="429"/>
      <c r="H209" s="429"/>
      <c r="I209" s="429"/>
      <c r="J209" s="429"/>
      <c r="K209" s="429"/>
      <c r="L209" s="230">
        <v>14905.26</v>
      </c>
      <c r="M209" s="231"/>
      <c r="N209" s="232">
        <v>121626.93</v>
      </c>
      <c r="AF209" s="168"/>
      <c r="AG209" s="169"/>
      <c r="AH209" s="169"/>
      <c r="AN209" s="169"/>
      <c r="AP209" s="169"/>
      <c r="AQ209" s="180" t="s">
        <v>453</v>
      </c>
    </row>
    <row r="210" spans="1:44" s="15" customFormat="1" ht="15" x14ac:dyDescent="0.25">
      <c r="A210" s="229"/>
      <c r="B210" s="179"/>
      <c r="C210" s="429" t="s">
        <v>454</v>
      </c>
      <c r="D210" s="429"/>
      <c r="E210" s="429"/>
      <c r="F210" s="429"/>
      <c r="G210" s="429"/>
      <c r="H210" s="429"/>
      <c r="I210" s="429"/>
      <c r="J210" s="429"/>
      <c r="K210" s="429"/>
      <c r="L210" s="235">
        <v>699.15</v>
      </c>
      <c r="M210" s="231"/>
      <c r="N210" s="232">
        <v>31301.09</v>
      </c>
      <c r="AF210" s="168"/>
      <c r="AG210" s="169"/>
      <c r="AH210" s="169"/>
      <c r="AN210" s="169"/>
      <c r="AP210" s="169"/>
      <c r="AQ210" s="180" t="s">
        <v>454</v>
      </c>
    </row>
    <row r="211" spans="1:44" s="15" customFormat="1" ht="15" x14ac:dyDescent="0.25">
      <c r="A211" s="229"/>
      <c r="B211" s="179"/>
      <c r="C211" s="429" t="s">
        <v>455</v>
      </c>
      <c r="D211" s="429"/>
      <c r="E211" s="429"/>
      <c r="F211" s="429"/>
      <c r="G211" s="429"/>
      <c r="H211" s="429"/>
      <c r="I211" s="429"/>
      <c r="J211" s="429"/>
      <c r="K211" s="429"/>
      <c r="L211" s="235">
        <v>278.39</v>
      </c>
      <c r="M211" s="231"/>
      <c r="N211" s="232">
        <v>12464.24</v>
      </c>
      <c r="AF211" s="168"/>
      <c r="AG211" s="169"/>
      <c r="AH211" s="169"/>
      <c r="AN211" s="169"/>
      <c r="AP211" s="169"/>
      <c r="AQ211" s="180" t="s">
        <v>455</v>
      </c>
    </row>
    <row r="212" spans="1:44" s="15" customFormat="1" ht="15" x14ac:dyDescent="0.25">
      <c r="A212" s="229"/>
      <c r="B212" s="179"/>
      <c r="C212" s="429" t="s">
        <v>221</v>
      </c>
      <c r="D212" s="429"/>
      <c r="E212" s="429"/>
      <c r="F212" s="429"/>
      <c r="G212" s="429"/>
      <c r="H212" s="429"/>
      <c r="I212" s="429"/>
      <c r="J212" s="429"/>
      <c r="K212" s="429"/>
      <c r="L212" s="235">
        <v>775.92</v>
      </c>
      <c r="M212" s="231"/>
      <c r="N212" s="232">
        <v>34737.94</v>
      </c>
      <c r="AF212" s="168"/>
      <c r="AG212" s="169"/>
      <c r="AH212" s="169"/>
      <c r="AN212" s="169"/>
      <c r="AP212" s="169"/>
      <c r="AQ212" s="180" t="s">
        <v>221</v>
      </c>
    </row>
    <row r="213" spans="1:44" s="15" customFormat="1" ht="15" x14ac:dyDescent="0.25">
      <c r="A213" s="229"/>
      <c r="B213" s="179"/>
      <c r="C213" s="429" t="s">
        <v>222</v>
      </c>
      <c r="D213" s="429"/>
      <c r="E213" s="429"/>
      <c r="F213" s="429"/>
      <c r="G213" s="429"/>
      <c r="H213" s="429"/>
      <c r="I213" s="429"/>
      <c r="J213" s="429"/>
      <c r="K213" s="429"/>
      <c r="L213" s="235">
        <v>699.15</v>
      </c>
      <c r="M213" s="231"/>
      <c r="N213" s="232">
        <v>31301.09</v>
      </c>
      <c r="AF213" s="168"/>
      <c r="AG213" s="169"/>
      <c r="AH213" s="169"/>
      <c r="AN213" s="169"/>
      <c r="AP213" s="169"/>
      <c r="AQ213" s="180" t="s">
        <v>222</v>
      </c>
    </row>
    <row r="214" spans="1:44" s="15" customFormat="1" ht="15" x14ac:dyDescent="0.25">
      <c r="A214" s="229"/>
      <c r="B214" s="179"/>
      <c r="C214" s="429" t="s">
        <v>223</v>
      </c>
      <c r="D214" s="429"/>
      <c r="E214" s="429"/>
      <c r="F214" s="429"/>
      <c r="G214" s="429"/>
      <c r="H214" s="429"/>
      <c r="I214" s="429"/>
      <c r="J214" s="429"/>
      <c r="K214" s="429"/>
      <c r="L214" s="235">
        <v>278.39</v>
      </c>
      <c r="M214" s="231"/>
      <c r="N214" s="232">
        <v>12464.24</v>
      </c>
      <c r="AF214" s="168"/>
      <c r="AG214" s="169"/>
      <c r="AH214" s="169"/>
      <c r="AN214" s="169"/>
      <c r="AP214" s="169"/>
      <c r="AQ214" s="180" t="s">
        <v>223</v>
      </c>
    </row>
    <row r="215" spans="1:44" s="15" customFormat="1" ht="15" x14ac:dyDescent="0.25">
      <c r="A215" s="229"/>
      <c r="B215" s="236"/>
      <c r="C215" s="457" t="s">
        <v>639</v>
      </c>
      <c r="D215" s="457"/>
      <c r="E215" s="457"/>
      <c r="F215" s="457"/>
      <c r="G215" s="457"/>
      <c r="H215" s="457"/>
      <c r="I215" s="457"/>
      <c r="J215" s="457"/>
      <c r="K215" s="457"/>
      <c r="L215" s="237">
        <v>18118.93</v>
      </c>
      <c r="M215" s="238"/>
      <c r="N215" s="239">
        <v>212814.64</v>
      </c>
      <c r="AF215" s="168"/>
      <c r="AG215" s="169"/>
      <c r="AH215" s="169"/>
      <c r="AN215" s="169"/>
      <c r="AP215" s="169"/>
      <c r="AR215" s="169" t="s">
        <v>639</v>
      </c>
    </row>
    <row r="216" spans="1:44" s="15" customFormat="1" ht="15" x14ac:dyDescent="0.25">
      <c r="A216" s="432" t="s">
        <v>640</v>
      </c>
      <c r="B216" s="433"/>
      <c r="C216" s="433"/>
      <c r="D216" s="433"/>
      <c r="E216" s="433"/>
      <c r="F216" s="433"/>
      <c r="G216" s="433"/>
      <c r="H216" s="433"/>
      <c r="I216" s="433"/>
      <c r="J216" s="433"/>
      <c r="K216" s="433"/>
      <c r="L216" s="433"/>
      <c r="M216" s="433"/>
      <c r="N216" s="434"/>
      <c r="AF216" s="168" t="s">
        <v>640</v>
      </c>
      <c r="AG216" s="169"/>
      <c r="AH216" s="169"/>
      <c r="AN216" s="169"/>
      <c r="AP216" s="169"/>
      <c r="AR216" s="169"/>
    </row>
    <row r="217" spans="1:44" s="15" customFormat="1" ht="23.25" x14ac:dyDescent="0.25">
      <c r="A217" s="170" t="s">
        <v>287</v>
      </c>
      <c r="B217" s="171" t="s">
        <v>555</v>
      </c>
      <c r="C217" s="438" t="s">
        <v>556</v>
      </c>
      <c r="D217" s="438"/>
      <c r="E217" s="438"/>
      <c r="F217" s="172" t="s">
        <v>174</v>
      </c>
      <c r="G217" s="173">
        <v>5.63</v>
      </c>
      <c r="H217" s="174">
        <v>1</v>
      </c>
      <c r="I217" s="211">
        <v>5.63</v>
      </c>
      <c r="J217" s="176"/>
      <c r="K217" s="173"/>
      <c r="L217" s="176"/>
      <c r="M217" s="173"/>
      <c r="N217" s="177"/>
      <c r="AF217" s="168"/>
      <c r="AG217" s="169"/>
      <c r="AH217" s="169" t="s">
        <v>556</v>
      </c>
      <c r="AN217" s="169"/>
      <c r="AP217" s="169"/>
      <c r="AR217" s="169"/>
    </row>
    <row r="218" spans="1:44" s="15" customFormat="1" ht="23.25" x14ac:dyDescent="0.25">
      <c r="A218" s="178"/>
      <c r="B218" s="179" t="s">
        <v>136</v>
      </c>
      <c r="C218" s="439" t="s">
        <v>137</v>
      </c>
      <c r="D218" s="439"/>
      <c r="E218" s="439"/>
      <c r="F218" s="439"/>
      <c r="G218" s="439"/>
      <c r="H218" s="439"/>
      <c r="I218" s="439"/>
      <c r="J218" s="439"/>
      <c r="K218" s="439"/>
      <c r="L218" s="439"/>
      <c r="M218" s="439"/>
      <c r="N218" s="440"/>
      <c r="AF218" s="168"/>
      <c r="AG218" s="169"/>
      <c r="AH218" s="169"/>
      <c r="AJ218" s="180" t="s">
        <v>137</v>
      </c>
      <c r="AN218" s="169"/>
      <c r="AP218" s="169"/>
      <c r="AR218" s="169"/>
    </row>
    <row r="219" spans="1:44" s="15" customFormat="1" ht="68.25" x14ac:dyDescent="0.25">
      <c r="A219" s="178"/>
      <c r="B219" s="179" t="s">
        <v>138</v>
      </c>
      <c r="C219" s="439" t="s">
        <v>139</v>
      </c>
      <c r="D219" s="439"/>
      <c r="E219" s="439"/>
      <c r="F219" s="439"/>
      <c r="G219" s="439"/>
      <c r="H219" s="439"/>
      <c r="I219" s="439"/>
      <c r="J219" s="439"/>
      <c r="K219" s="439"/>
      <c r="L219" s="439"/>
      <c r="M219" s="439"/>
      <c r="N219" s="440"/>
      <c r="AF219" s="168"/>
      <c r="AG219" s="169"/>
      <c r="AH219" s="169"/>
      <c r="AJ219" s="180" t="s">
        <v>139</v>
      </c>
      <c r="AN219" s="169"/>
      <c r="AP219" s="169"/>
      <c r="AR219" s="169"/>
    </row>
    <row r="220" spans="1:44" s="15" customFormat="1" ht="15" x14ac:dyDescent="0.25">
      <c r="A220" s="181"/>
      <c r="B220" s="179" t="s">
        <v>130</v>
      </c>
      <c r="C220" s="429" t="s">
        <v>140</v>
      </c>
      <c r="D220" s="429"/>
      <c r="E220" s="429"/>
      <c r="F220" s="182"/>
      <c r="G220" s="183"/>
      <c r="H220" s="183"/>
      <c r="I220" s="183"/>
      <c r="J220" s="184">
        <v>6.75</v>
      </c>
      <c r="K220" s="205">
        <v>1.3225</v>
      </c>
      <c r="L220" s="184">
        <v>50.26</v>
      </c>
      <c r="M220" s="185">
        <v>44.77</v>
      </c>
      <c r="N220" s="206">
        <v>2250.14</v>
      </c>
      <c r="AF220" s="168"/>
      <c r="AG220" s="169"/>
      <c r="AH220" s="169"/>
      <c r="AK220" s="180" t="s">
        <v>140</v>
      </c>
      <c r="AN220" s="169"/>
      <c r="AP220" s="169"/>
      <c r="AR220" s="169"/>
    </row>
    <row r="221" spans="1:44" s="15" customFormat="1" ht="15" x14ac:dyDescent="0.25">
      <c r="A221" s="181"/>
      <c r="B221" s="179" t="s">
        <v>141</v>
      </c>
      <c r="C221" s="429" t="s">
        <v>142</v>
      </c>
      <c r="D221" s="429"/>
      <c r="E221" s="429"/>
      <c r="F221" s="182"/>
      <c r="G221" s="183"/>
      <c r="H221" s="183"/>
      <c r="I221" s="183"/>
      <c r="J221" s="184">
        <v>8.2899999999999991</v>
      </c>
      <c r="K221" s="205">
        <v>1.4375</v>
      </c>
      <c r="L221" s="184">
        <v>67.09</v>
      </c>
      <c r="M221" s="185">
        <v>13.24</v>
      </c>
      <c r="N221" s="186">
        <v>888.27</v>
      </c>
      <c r="AF221" s="168"/>
      <c r="AG221" s="169"/>
      <c r="AH221" s="169"/>
      <c r="AK221" s="180" t="s">
        <v>142</v>
      </c>
      <c r="AN221" s="169"/>
      <c r="AP221" s="169"/>
      <c r="AR221" s="169"/>
    </row>
    <row r="222" spans="1:44" s="15" customFormat="1" ht="15" x14ac:dyDescent="0.25">
      <c r="A222" s="181"/>
      <c r="B222" s="179" t="s">
        <v>143</v>
      </c>
      <c r="C222" s="429" t="s">
        <v>144</v>
      </c>
      <c r="D222" s="429"/>
      <c r="E222" s="429"/>
      <c r="F222" s="182"/>
      <c r="G222" s="183"/>
      <c r="H222" s="183"/>
      <c r="I222" s="183"/>
      <c r="J222" s="184">
        <v>0.81</v>
      </c>
      <c r="K222" s="205">
        <v>1.4375</v>
      </c>
      <c r="L222" s="184">
        <v>6.56</v>
      </c>
      <c r="M222" s="185">
        <v>44.77</v>
      </c>
      <c r="N222" s="186">
        <v>293.69</v>
      </c>
      <c r="AF222" s="168"/>
      <c r="AG222" s="169"/>
      <c r="AH222" s="169"/>
      <c r="AK222" s="180" t="s">
        <v>144</v>
      </c>
      <c r="AN222" s="169"/>
      <c r="AP222" s="169"/>
      <c r="AR222" s="169"/>
    </row>
    <row r="223" spans="1:44" s="15" customFormat="1" ht="15" x14ac:dyDescent="0.25">
      <c r="A223" s="181"/>
      <c r="B223" s="179" t="s">
        <v>145</v>
      </c>
      <c r="C223" s="429" t="s">
        <v>146</v>
      </c>
      <c r="D223" s="429"/>
      <c r="E223" s="429"/>
      <c r="F223" s="182"/>
      <c r="G223" s="183"/>
      <c r="H223" s="183"/>
      <c r="I223" s="183"/>
      <c r="J223" s="184">
        <v>0.37</v>
      </c>
      <c r="K223" s="183"/>
      <c r="L223" s="184">
        <v>2.08</v>
      </c>
      <c r="M223" s="185">
        <v>8.16</v>
      </c>
      <c r="N223" s="186">
        <v>16.97</v>
      </c>
      <c r="AF223" s="168"/>
      <c r="AG223" s="169"/>
      <c r="AH223" s="169"/>
      <c r="AK223" s="180" t="s">
        <v>146</v>
      </c>
      <c r="AN223" s="169"/>
      <c r="AP223" s="169"/>
      <c r="AR223" s="169"/>
    </row>
    <row r="224" spans="1:44" s="15" customFormat="1" ht="15" x14ac:dyDescent="0.25">
      <c r="A224" s="188"/>
      <c r="B224" s="179"/>
      <c r="C224" s="429" t="s">
        <v>147</v>
      </c>
      <c r="D224" s="429"/>
      <c r="E224" s="429"/>
      <c r="F224" s="182" t="s">
        <v>148</v>
      </c>
      <c r="G224" s="185">
        <v>0.85</v>
      </c>
      <c r="H224" s="205">
        <v>1.3225</v>
      </c>
      <c r="I224" s="193">
        <v>6.3288238000000003</v>
      </c>
      <c r="J224" s="190"/>
      <c r="K224" s="183"/>
      <c r="L224" s="190"/>
      <c r="M224" s="183"/>
      <c r="N224" s="191"/>
      <c r="AF224" s="168"/>
      <c r="AG224" s="169"/>
      <c r="AH224" s="169"/>
      <c r="AL224" s="180" t="s">
        <v>147</v>
      </c>
      <c r="AN224" s="169"/>
      <c r="AP224" s="169"/>
      <c r="AR224" s="169"/>
    </row>
    <row r="225" spans="1:44" s="15" customFormat="1" ht="15" x14ac:dyDescent="0.25">
      <c r="A225" s="188"/>
      <c r="B225" s="179"/>
      <c r="C225" s="429" t="s">
        <v>149</v>
      </c>
      <c r="D225" s="429"/>
      <c r="E225" s="429"/>
      <c r="F225" s="182" t="s">
        <v>148</v>
      </c>
      <c r="G225" s="185">
        <v>7.0000000000000007E-2</v>
      </c>
      <c r="H225" s="205">
        <v>1.4375</v>
      </c>
      <c r="I225" s="193">
        <v>0.56651879999999999</v>
      </c>
      <c r="J225" s="190"/>
      <c r="K225" s="183"/>
      <c r="L225" s="190"/>
      <c r="M225" s="183"/>
      <c r="N225" s="191"/>
      <c r="AF225" s="168"/>
      <c r="AG225" s="169"/>
      <c r="AH225" s="169"/>
      <c r="AL225" s="180" t="s">
        <v>149</v>
      </c>
      <c r="AN225" s="169"/>
      <c r="AP225" s="169"/>
      <c r="AR225" s="169"/>
    </row>
    <row r="226" spans="1:44" s="15" customFormat="1" ht="15" x14ac:dyDescent="0.25">
      <c r="A226" s="181"/>
      <c r="B226" s="179"/>
      <c r="C226" s="430" t="s">
        <v>150</v>
      </c>
      <c r="D226" s="430"/>
      <c r="E226" s="430"/>
      <c r="F226" s="194"/>
      <c r="G226" s="195"/>
      <c r="H226" s="195"/>
      <c r="I226" s="195"/>
      <c r="J226" s="197">
        <v>15.41</v>
      </c>
      <c r="K226" s="195"/>
      <c r="L226" s="197">
        <v>119.43</v>
      </c>
      <c r="M226" s="195"/>
      <c r="N226" s="207">
        <v>3155.38</v>
      </c>
      <c r="AF226" s="168"/>
      <c r="AG226" s="169"/>
      <c r="AH226" s="169"/>
      <c r="AM226" s="180" t="s">
        <v>150</v>
      </c>
      <c r="AN226" s="169"/>
      <c r="AP226" s="169"/>
      <c r="AR226" s="169"/>
    </row>
    <row r="227" spans="1:44" s="15" customFormat="1" ht="15" x14ac:dyDescent="0.25">
      <c r="A227" s="188"/>
      <c r="B227" s="179"/>
      <c r="C227" s="429" t="s">
        <v>151</v>
      </c>
      <c r="D227" s="429"/>
      <c r="E227" s="429"/>
      <c r="F227" s="182"/>
      <c r="G227" s="183"/>
      <c r="H227" s="183"/>
      <c r="I227" s="183"/>
      <c r="J227" s="190"/>
      <c r="K227" s="183"/>
      <c r="L227" s="184">
        <v>56.82</v>
      </c>
      <c r="M227" s="183"/>
      <c r="N227" s="206">
        <v>2543.83</v>
      </c>
      <c r="AF227" s="168"/>
      <c r="AG227" s="169"/>
      <c r="AH227" s="169"/>
      <c r="AL227" s="180" t="s">
        <v>151</v>
      </c>
      <c r="AN227" s="169"/>
      <c r="AP227" s="169"/>
      <c r="AR227" s="169"/>
    </row>
    <row r="228" spans="1:44" s="15" customFormat="1" ht="22.5" x14ac:dyDescent="0.25">
      <c r="A228" s="188"/>
      <c r="B228" s="179" t="s">
        <v>557</v>
      </c>
      <c r="C228" s="429" t="s">
        <v>558</v>
      </c>
      <c r="D228" s="429"/>
      <c r="E228" s="429"/>
      <c r="F228" s="182" t="s">
        <v>154</v>
      </c>
      <c r="G228" s="199">
        <v>110</v>
      </c>
      <c r="H228" s="183"/>
      <c r="I228" s="199">
        <v>110</v>
      </c>
      <c r="J228" s="190"/>
      <c r="K228" s="183"/>
      <c r="L228" s="184">
        <v>62.5</v>
      </c>
      <c r="M228" s="183"/>
      <c r="N228" s="206">
        <v>2798.21</v>
      </c>
      <c r="AF228" s="168"/>
      <c r="AG228" s="169"/>
      <c r="AH228" s="169"/>
      <c r="AL228" s="180" t="s">
        <v>558</v>
      </c>
      <c r="AN228" s="169"/>
      <c r="AP228" s="169"/>
      <c r="AR228" s="169"/>
    </row>
    <row r="229" spans="1:44" s="15" customFormat="1" ht="45" x14ac:dyDescent="0.25">
      <c r="A229" s="188"/>
      <c r="B229" s="179" t="s">
        <v>559</v>
      </c>
      <c r="C229" s="429" t="s">
        <v>560</v>
      </c>
      <c r="D229" s="429"/>
      <c r="E229" s="429"/>
      <c r="F229" s="182" t="s">
        <v>154</v>
      </c>
      <c r="G229" s="199">
        <v>69</v>
      </c>
      <c r="H229" s="185">
        <v>0.85</v>
      </c>
      <c r="I229" s="185">
        <v>58.65</v>
      </c>
      <c r="J229" s="190"/>
      <c r="K229" s="183"/>
      <c r="L229" s="184">
        <v>33.32</v>
      </c>
      <c r="M229" s="183"/>
      <c r="N229" s="206">
        <v>1491.96</v>
      </c>
      <c r="AF229" s="168"/>
      <c r="AG229" s="169"/>
      <c r="AH229" s="169"/>
      <c r="AL229" s="180" t="s">
        <v>560</v>
      </c>
      <c r="AN229" s="169"/>
      <c r="AP229" s="169"/>
      <c r="AR229" s="169"/>
    </row>
    <row r="230" spans="1:44" s="15" customFormat="1" ht="15" x14ac:dyDescent="0.25">
      <c r="A230" s="200"/>
      <c r="B230" s="201"/>
      <c r="C230" s="438" t="s">
        <v>157</v>
      </c>
      <c r="D230" s="438"/>
      <c r="E230" s="438"/>
      <c r="F230" s="172"/>
      <c r="G230" s="173"/>
      <c r="H230" s="173"/>
      <c r="I230" s="173"/>
      <c r="J230" s="176"/>
      <c r="K230" s="173"/>
      <c r="L230" s="202">
        <v>215.25</v>
      </c>
      <c r="M230" s="195"/>
      <c r="N230" s="208">
        <v>7445.55</v>
      </c>
      <c r="AF230" s="168"/>
      <c r="AG230" s="169"/>
      <c r="AH230" s="169"/>
      <c r="AN230" s="169" t="s">
        <v>157</v>
      </c>
      <c r="AP230" s="169"/>
      <c r="AR230" s="169"/>
    </row>
    <row r="231" spans="1:44" s="15" customFormat="1" ht="22.5" x14ac:dyDescent="0.25">
      <c r="A231" s="170" t="s">
        <v>290</v>
      </c>
      <c r="B231" s="171" t="s">
        <v>641</v>
      </c>
      <c r="C231" s="438" t="s">
        <v>561</v>
      </c>
      <c r="D231" s="438"/>
      <c r="E231" s="438"/>
      <c r="F231" s="172" t="s">
        <v>174</v>
      </c>
      <c r="G231" s="173">
        <v>6.4749999999999996</v>
      </c>
      <c r="H231" s="174">
        <v>1</v>
      </c>
      <c r="I231" s="204">
        <v>6.4749999999999996</v>
      </c>
      <c r="J231" s="202">
        <v>325.20999999999998</v>
      </c>
      <c r="K231" s="204">
        <v>1.012</v>
      </c>
      <c r="L231" s="210">
        <v>2131</v>
      </c>
      <c r="M231" s="211">
        <v>8.16</v>
      </c>
      <c r="N231" s="208">
        <v>17388.96</v>
      </c>
      <c r="AF231" s="168"/>
      <c r="AG231" s="169"/>
      <c r="AH231" s="169" t="s">
        <v>561</v>
      </c>
      <c r="AN231" s="169"/>
      <c r="AP231" s="169"/>
      <c r="AR231" s="169"/>
    </row>
    <row r="232" spans="1:44" s="15" customFormat="1" ht="15" x14ac:dyDescent="0.25">
      <c r="A232" s="212"/>
      <c r="B232" s="213"/>
      <c r="C232" s="429" t="s">
        <v>562</v>
      </c>
      <c r="D232" s="429"/>
      <c r="E232" s="429"/>
      <c r="F232" s="429"/>
      <c r="G232" s="429"/>
      <c r="H232" s="429"/>
      <c r="I232" s="429"/>
      <c r="J232" s="429"/>
      <c r="K232" s="429"/>
      <c r="L232" s="429"/>
      <c r="M232" s="429"/>
      <c r="N232" s="441"/>
      <c r="AF232" s="168"/>
      <c r="AG232" s="169"/>
      <c r="AH232" s="169"/>
      <c r="AN232" s="169"/>
      <c r="AO232" s="180" t="s">
        <v>562</v>
      </c>
      <c r="AP232" s="169"/>
      <c r="AR232" s="169"/>
    </row>
    <row r="233" spans="1:44" s="15" customFormat="1" ht="15" x14ac:dyDescent="0.25">
      <c r="A233" s="178"/>
      <c r="B233" s="179"/>
      <c r="C233" s="439" t="s">
        <v>280</v>
      </c>
      <c r="D233" s="439"/>
      <c r="E233" s="439"/>
      <c r="F233" s="439"/>
      <c r="G233" s="439"/>
      <c r="H233" s="439"/>
      <c r="I233" s="439"/>
      <c r="J233" s="439"/>
      <c r="K233" s="439"/>
      <c r="L233" s="439"/>
      <c r="M233" s="439"/>
      <c r="N233" s="440"/>
      <c r="AF233" s="168"/>
      <c r="AG233" s="169"/>
      <c r="AH233" s="169"/>
      <c r="AJ233" s="180" t="s">
        <v>280</v>
      </c>
      <c r="AN233" s="169"/>
      <c r="AP233" s="169"/>
      <c r="AR233" s="169"/>
    </row>
    <row r="234" spans="1:44" s="15" customFormat="1" ht="15" x14ac:dyDescent="0.25">
      <c r="A234" s="200"/>
      <c r="B234" s="201"/>
      <c r="C234" s="438" t="s">
        <v>157</v>
      </c>
      <c r="D234" s="438"/>
      <c r="E234" s="438"/>
      <c r="F234" s="172"/>
      <c r="G234" s="173"/>
      <c r="H234" s="173"/>
      <c r="I234" s="173"/>
      <c r="J234" s="176"/>
      <c r="K234" s="173"/>
      <c r="L234" s="210">
        <v>2131</v>
      </c>
      <c r="M234" s="195"/>
      <c r="N234" s="208">
        <v>17388.96</v>
      </c>
      <c r="AF234" s="168"/>
      <c r="AG234" s="169"/>
      <c r="AH234" s="169"/>
      <c r="AN234" s="169" t="s">
        <v>157</v>
      </c>
      <c r="AP234" s="169"/>
      <c r="AR234" s="169"/>
    </row>
    <row r="235" spans="1:44" s="15" customFormat="1" ht="15" x14ac:dyDescent="0.25">
      <c r="A235" s="170" t="s">
        <v>293</v>
      </c>
      <c r="B235" s="171" t="s">
        <v>642</v>
      </c>
      <c r="C235" s="438" t="s">
        <v>643</v>
      </c>
      <c r="D235" s="438"/>
      <c r="E235" s="438"/>
      <c r="F235" s="172" t="s">
        <v>644</v>
      </c>
      <c r="G235" s="173">
        <v>153.62</v>
      </c>
      <c r="H235" s="174">
        <v>1</v>
      </c>
      <c r="I235" s="211">
        <v>153.62</v>
      </c>
      <c r="J235" s="176"/>
      <c r="K235" s="173"/>
      <c r="L235" s="176"/>
      <c r="M235" s="173"/>
      <c r="N235" s="177"/>
      <c r="AF235" s="168"/>
      <c r="AG235" s="169"/>
      <c r="AH235" s="169" t="s">
        <v>643</v>
      </c>
      <c r="AN235" s="169"/>
      <c r="AP235" s="169"/>
      <c r="AR235" s="169"/>
    </row>
    <row r="236" spans="1:44" s="15" customFormat="1" ht="23.25" x14ac:dyDescent="0.25">
      <c r="A236" s="178"/>
      <c r="B236" s="179" t="s">
        <v>136</v>
      </c>
      <c r="C236" s="439" t="s">
        <v>137</v>
      </c>
      <c r="D236" s="439"/>
      <c r="E236" s="439"/>
      <c r="F236" s="439"/>
      <c r="G236" s="439"/>
      <c r="H236" s="439"/>
      <c r="I236" s="439"/>
      <c r="J236" s="439"/>
      <c r="K236" s="439"/>
      <c r="L236" s="439"/>
      <c r="M236" s="439"/>
      <c r="N236" s="440"/>
      <c r="AF236" s="168"/>
      <c r="AG236" s="169"/>
      <c r="AH236" s="169"/>
      <c r="AJ236" s="180" t="s">
        <v>137</v>
      </c>
      <c r="AN236" s="169"/>
      <c r="AP236" s="169"/>
      <c r="AR236" s="169"/>
    </row>
    <row r="237" spans="1:44" s="15" customFormat="1" ht="68.25" x14ac:dyDescent="0.25">
      <c r="A237" s="178"/>
      <c r="B237" s="179" t="s">
        <v>138</v>
      </c>
      <c r="C237" s="439" t="s">
        <v>139</v>
      </c>
      <c r="D237" s="439"/>
      <c r="E237" s="439"/>
      <c r="F237" s="439"/>
      <c r="G237" s="439"/>
      <c r="H237" s="439"/>
      <c r="I237" s="439"/>
      <c r="J237" s="439"/>
      <c r="K237" s="439"/>
      <c r="L237" s="439"/>
      <c r="M237" s="439"/>
      <c r="N237" s="440"/>
      <c r="AF237" s="168"/>
      <c r="AG237" s="169"/>
      <c r="AH237" s="169"/>
      <c r="AJ237" s="180" t="s">
        <v>139</v>
      </c>
      <c r="AN237" s="169"/>
      <c r="AP237" s="169"/>
      <c r="AR237" s="169"/>
    </row>
    <row r="238" spans="1:44" s="15" customFormat="1" ht="15" x14ac:dyDescent="0.25">
      <c r="A238" s="181"/>
      <c r="B238" s="179" t="s">
        <v>130</v>
      </c>
      <c r="C238" s="429" t="s">
        <v>140</v>
      </c>
      <c r="D238" s="429"/>
      <c r="E238" s="429"/>
      <c r="F238" s="182"/>
      <c r="G238" s="183"/>
      <c r="H238" s="183"/>
      <c r="I238" s="183"/>
      <c r="J238" s="184">
        <v>0.6</v>
      </c>
      <c r="K238" s="205">
        <v>1.3225</v>
      </c>
      <c r="L238" s="184">
        <v>121.9</v>
      </c>
      <c r="M238" s="185">
        <v>44.77</v>
      </c>
      <c r="N238" s="206">
        <v>5457.46</v>
      </c>
      <c r="AF238" s="168"/>
      <c r="AG238" s="169"/>
      <c r="AH238" s="169"/>
      <c r="AK238" s="180" t="s">
        <v>140</v>
      </c>
      <c r="AN238" s="169"/>
      <c r="AP238" s="169"/>
      <c r="AR238" s="169"/>
    </row>
    <row r="239" spans="1:44" s="15" customFormat="1" ht="15" x14ac:dyDescent="0.25">
      <c r="A239" s="181"/>
      <c r="B239" s="179" t="s">
        <v>141</v>
      </c>
      <c r="C239" s="429" t="s">
        <v>142</v>
      </c>
      <c r="D239" s="429"/>
      <c r="E239" s="429"/>
      <c r="F239" s="182"/>
      <c r="G239" s="183"/>
      <c r="H239" s="183"/>
      <c r="I239" s="183"/>
      <c r="J239" s="184">
        <v>0.33</v>
      </c>
      <c r="K239" s="205">
        <v>1.4375</v>
      </c>
      <c r="L239" s="184">
        <v>72.87</v>
      </c>
      <c r="M239" s="185">
        <v>13.24</v>
      </c>
      <c r="N239" s="186">
        <v>964.8</v>
      </c>
      <c r="AF239" s="168"/>
      <c r="AG239" s="169"/>
      <c r="AH239" s="169"/>
      <c r="AK239" s="180" t="s">
        <v>142</v>
      </c>
      <c r="AN239" s="169"/>
      <c r="AP239" s="169"/>
      <c r="AR239" s="169"/>
    </row>
    <row r="240" spans="1:44" s="15" customFormat="1" ht="15" x14ac:dyDescent="0.25">
      <c r="A240" s="188"/>
      <c r="B240" s="179"/>
      <c r="C240" s="429" t="s">
        <v>147</v>
      </c>
      <c r="D240" s="429"/>
      <c r="E240" s="429"/>
      <c r="F240" s="182" t="s">
        <v>148</v>
      </c>
      <c r="G240" s="185">
        <v>7.0000000000000007E-2</v>
      </c>
      <c r="H240" s="205">
        <v>1.3225</v>
      </c>
      <c r="I240" s="193">
        <v>14.2213715</v>
      </c>
      <c r="J240" s="190"/>
      <c r="K240" s="183"/>
      <c r="L240" s="190"/>
      <c r="M240" s="183"/>
      <c r="N240" s="191"/>
      <c r="AF240" s="168"/>
      <c r="AG240" s="169"/>
      <c r="AH240" s="169"/>
      <c r="AL240" s="180" t="s">
        <v>147</v>
      </c>
      <c r="AN240" s="169"/>
      <c r="AP240" s="169"/>
      <c r="AR240" s="169"/>
    </row>
    <row r="241" spans="1:44" s="15" customFormat="1" ht="15" x14ac:dyDescent="0.25">
      <c r="A241" s="181"/>
      <c r="B241" s="179"/>
      <c r="C241" s="430" t="s">
        <v>150</v>
      </c>
      <c r="D241" s="430"/>
      <c r="E241" s="430"/>
      <c r="F241" s="194"/>
      <c r="G241" s="195"/>
      <c r="H241" s="195"/>
      <c r="I241" s="195"/>
      <c r="J241" s="197">
        <v>0.93</v>
      </c>
      <c r="K241" s="195"/>
      <c r="L241" s="197">
        <v>194.77</v>
      </c>
      <c r="M241" s="195"/>
      <c r="N241" s="207">
        <v>6422.26</v>
      </c>
      <c r="AF241" s="168"/>
      <c r="AG241" s="169"/>
      <c r="AH241" s="169"/>
      <c r="AM241" s="180" t="s">
        <v>150</v>
      </c>
      <c r="AN241" s="169"/>
      <c r="AP241" s="169"/>
      <c r="AR241" s="169"/>
    </row>
    <row r="242" spans="1:44" s="15" customFormat="1" ht="15" x14ac:dyDescent="0.25">
      <c r="A242" s="188"/>
      <c r="B242" s="179"/>
      <c r="C242" s="429" t="s">
        <v>151</v>
      </c>
      <c r="D242" s="429"/>
      <c r="E242" s="429"/>
      <c r="F242" s="182"/>
      <c r="G242" s="183"/>
      <c r="H242" s="183"/>
      <c r="I242" s="183"/>
      <c r="J242" s="190"/>
      <c r="K242" s="183"/>
      <c r="L242" s="184">
        <v>121.9</v>
      </c>
      <c r="M242" s="183"/>
      <c r="N242" s="206">
        <v>5457.46</v>
      </c>
      <c r="AF242" s="168"/>
      <c r="AG242" s="169"/>
      <c r="AH242" s="169"/>
      <c r="AL242" s="180" t="s">
        <v>151</v>
      </c>
      <c r="AN242" s="169"/>
      <c r="AP242" s="169"/>
      <c r="AR242" s="169"/>
    </row>
    <row r="243" spans="1:44" s="15" customFormat="1" ht="23.25" x14ac:dyDescent="0.25">
      <c r="A243" s="188"/>
      <c r="B243" s="179" t="s">
        <v>645</v>
      </c>
      <c r="C243" s="429" t="s">
        <v>646</v>
      </c>
      <c r="D243" s="429"/>
      <c r="E243" s="429"/>
      <c r="F243" s="182" t="s">
        <v>154</v>
      </c>
      <c r="G243" s="199">
        <v>94</v>
      </c>
      <c r="H243" s="183"/>
      <c r="I243" s="199">
        <v>94</v>
      </c>
      <c r="J243" s="190"/>
      <c r="K243" s="183"/>
      <c r="L243" s="184">
        <v>114.59</v>
      </c>
      <c r="M243" s="183"/>
      <c r="N243" s="206">
        <v>5130.01</v>
      </c>
      <c r="AF243" s="168"/>
      <c r="AG243" s="169"/>
      <c r="AH243" s="169"/>
      <c r="AL243" s="180" t="s">
        <v>646</v>
      </c>
      <c r="AN243" s="169"/>
      <c r="AP243" s="169"/>
      <c r="AR243" s="169"/>
    </row>
    <row r="244" spans="1:44" s="15" customFormat="1" ht="45" x14ac:dyDescent="0.25">
      <c r="A244" s="188"/>
      <c r="B244" s="179" t="s">
        <v>647</v>
      </c>
      <c r="C244" s="429" t="s">
        <v>648</v>
      </c>
      <c r="D244" s="429"/>
      <c r="E244" s="429"/>
      <c r="F244" s="182" t="s">
        <v>154</v>
      </c>
      <c r="G244" s="199">
        <v>51</v>
      </c>
      <c r="H244" s="185">
        <v>0.85</v>
      </c>
      <c r="I244" s="185">
        <v>43.35</v>
      </c>
      <c r="J244" s="190"/>
      <c r="K244" s="183"/>
      <c r="L244" s="184">
        <v>52.84</v>
      </c>
      <c r="M244" s="183"/>
      <c r="N244" s="206">
        <v>2365.81</v>
      </c>
      <c r="AF244" s="168"/>
      <c r="AG244" s="169"/>
      <c r="AH244" s="169"/>
      <c r="AL244" s="180" t="s">
        <v>648</v>
      </c>
      <c r="AN244" s="169"/>
      <c r="AP244" s="169"/>
      <c r="AR244" s="169"/>
    </row>
    <row r="245" spans="1:44" s="15" customFormat="1" ht="15" x14ac:dyDescent="0.25">
      <c r="A245" s="200"/>
      <c r="B245" s="201"/>
      <c r="C245" s="438" t="s">
        <v>157</v>
      </c>
      <c r="D245" s="438"/>
      <c r="E245" s="438"/>
      <c r="F245" s="172"/>
      <c r="G245" s="173"/>
      <c r="H245" s="173"/>
      <c r="I245" s="173"/>
      <c r="J245" s="176"/>
      <c r="K245" s="173"/>
      <c r="L245" s="202">
        <v>362.2</v>
      </c>
      <c r="M245" s="195"/>
      <c r="N245" s="208">
        <v>13918.08</v>
      </c>
      <c r="AF245" s="168"/>
      <c r="AG245" s="169"/>
      <c r="AH245" s="169"/>
      <c r="AN245" s="169" t="s">
        <v>157</v>
      </c>
      <c r="AP245" s="169"/>
      <c r="AR245" s="169"/>
    </row>
    <row r="246" spans="1:44" s="15" customFormat="1" ht="34.5" x14ac:dyDescent="0.25">
      <c r="A246" s="170" t="s">
        <v>308</v>
      </c>
      <c r="B246" s="171" t="s">
        <v>649</v>
      </c>
      <c r="C246" s="438" t="s">
        <v>650</v>
      </c>
      <c r="D246" s="438"/>
      <c r="E246" s="438"/>
      <c r="F246" s="172" t="s">
        <v>160</v>
      </c>
      <c r="G246" s="173">
        <v>0.15659999999999999</v>
      </c>
      <c r="H246" s="174">
        <v>1</v>
      </c>
      <c r="I246" s="209">
        <v>0.15659999999999999</v>
      </c>
      <c r="J246" s="176"/>
      <c r="K246" s="173"/>
      <c r="L246" s="176"/>
      <c r="M246" s="173"/>
      <c r="N246" s="177"/>
      <c r="AF246" s="168"/>
      <c r="AG246" s="169"/>
      <c r="AH246" s="169" t="s">
        <v>650</v>
      </c>
      <c r="AN246" s="169"/>
      <c r="AP246" s="169"/>
      <c r="AR246" s="169"/>
    </row>
    <row r="247" spans="1:44" s="15" customFormat="1" ht="23.25" x14ac:dyDescent="0.25">
      <c r="A247" s="178"/>
      <c r="B247" s="179" t="s">
        <v>136</v>
      </c>
      <c r="C247" s="439" t="s">
        <v>137</v>
      </c>
      <c r="D247" s="439"/>
      <c r="E247" s="439"/>
      <c r="F247" s="439"/>
      <c r="G247" s="439"/>
      <c r="H247" s="439"/>
      <c r="I247" s="439"/>
      <c r="J247" s="439"/>
      <c r="K247" s="439"/>
      <c r="L247" s="439"/>
      <c r="M247" s="439"/>
      <c r="N247" s="440"/>
      <c r="AF247" s="168"/>
      <c r="AG247" s="169"/>
      <c r="AH247" s="169"/>
      <c r="AJ247" s="180" t="s">
        <v>137</v>
      </c>
      <c r="AN247" s="169"/>
      <c r="AP247" s="169"/>
      <c r="AR247" s="169"/>
    </row>
    <row r="248" spans="1:44" s="15" customFormat="1" ht="68.25" x14ac:dyDescent="0.25">
      <c r="A248" s="178"/>
      <c r="B248" s="179" t="s">
        <v>138</v>
      </c>
      <c r="C248" s="439" t="s">
        <v>139</v>
      </c>
      <c r="D248" s="439"/>
      <c r="E248" s="439"/>
      <c r="F248" s="439"/>
      <c r="G248" s="439"/>
      <c r="H248" s="439"/>
      <c r="I248" s="439"/>
      <c r="J248" s="439"/>
      <c r="K248" s="439"/>
      <c r="L248" s="439"/>
      <c r="M248" s="439"/>
      <c r="N248" s="440"/>
      <c r="AF248" s="168"/>
      <c r="AG248" s="169"/>
      <c r="AH248" s="169"/>
      <c r="AJ248" s="180" t="s">
        <v>139</v>
      </c>
      <c r="AN248" s="169"/>
      <c r="AP248" s="169"/>
      <c r="AR248" s="169"/>
    </row>
    <row r="249" spans="1:44" s="15" customFormat="1" ht="15" x14ac:dyDescent="0.25">
      <c r="A249" s="181"/>
      <c r="B249" s="179" t="s">
        <v>130</v>
      </c>
      <c r="C249" s="429" t="s">
        <v>140</v>
      </c>
      <c r="D249" s="429"/>
      <c r="E249" s="429"/>
      <c r="F249" s="182"/>
      <c r="G249" s="183"/>
      <c r="H249" s="183"/>
      <c r="I249" s="183"/>
      <c r="J249" s="187">
        <v>3056.94</v>
      </c>
      <c r="K249" s="205">
        <v>1.3225</v>
      </c>
      <c r="L249" s="184">
        <v>633.1</v>
      </c>
      <c r="M249" s="185">
        <v>44.77</v>
      </c>
      <c r="N249" s="206">
        <v>28343.89</v>
      </c>
      <c r="AF249" s="168"/>
      <c r="AG249" s="169"/>
      <c r="AH249" s="169"/>
      <c r="AK249" s="180" t="s">
        <v>140</v>
      </c>
      <c r="AN249" s="169"/>
      <c r="AP249" s="169"/>
      <c r="AR249" s="169"/>
    </row>
    <row r="250" spans="1:44" s="15" customFormat="1" ht="15" x14ac:dyDescent="0.25">
      <c r="A250" s="181"/>
      <c r="B250" s="179" t="s">
        <v>141</v>
      </c>
      <c r="C250" s="429" t="s">
        <v>142</v>
      </c>
      <c r="D250" s="429"/>
      <c r="E250" s="429"/>
      <c r="F250" s="182"/>
      <c r="G250" s="183"/>
      <c r="H250" s="183"/>
      <c r="I250" s="183"/>
      <c r="J250" s="187">
        <v>7355.62</v>
      </c>
      <c r="K250" s="205">
        <v>1.4375</v>
      </c>
      <c r="L250" s="187">
        <v>1655.84</v>
      </c>
      <c r="M250" s="185">
        <v>13.24</v>
      </c>
      <c r="N250" s="206">
        <v>21923.32</v>
      </c>
      <c r="AF250" s="168"/>
      <c r="AG250" s="169"/>
      <c r="AH250" s="169"/>
      <c r="AK250" s="180" t="s">
        <v>142</v>
      </c>
      <c r="AN250" s="169"/>
      <c r="AP250" s="169"/>
      <c r="AR250" s="169"/>
    </row>
    <row r="251" spans="1:44" s="15" customFormat="1" ht="15" x14ac:dyDescent="0.25">
      <c r="A251" s="181"/>
      <c r="B251" s="179" t="s">
        <v>143</v>
      </c>
      <c r="C251" s="429" t="s">
        <v>144</v>
      </c>
      <c r="D251" s="429"/>
      <c r="E251" s="429"/>
      <c r="F251" s="182"/>
      <c r="G251" s="183"/>
      <c r="H251" s="183"/>
      <c r="I251" s="183"/>
      <c r="J251" s="184">
        <v>808.28</v>
      </c>
      <c r="K251" s="205">
        <v>1.4375</v>
      </c>
      <c r="L251" s="184">
        <v>181.95</v>
      </c>
      <c r="M251" s="185">
        <v>44.77</v>
      </c>
      <c r="N251" s="206">
        <v>8145.9</v>
      </c>
      <c r="AF251" s="168"/>
      <c r="AG251" s="169"/>
      <c r="AH251" s="169"/>
      <c r="AK251" s="180" t="s">
        <v>144</v>
      </c>
      <c r="AN251" s="169"/>
      <c r="AP251" s="169"/>
      <c r="AR251" s="169"/>
    </row>
    <row r="252" spans="1:44" s="15" customFormat="1" ht="15" x14ac:dyDescent="0.25">
      <c r="A252" s="181"/>
      <c r="B252" s="179" t="s">
        <v>145</v>
      </c>
      <c r="C252" s="429" t="s">
        <v>146</v>
      </c>
      <c r="D252" s="429"/>
      <c r="E252" s="429"/>
      <c r="F252" s="182"/>
      <c r="G252" s="183"/>
      <c r="H252" s="183"/>
      <c r="I252" s="183"/>
      <c r="J252" s="187">
        <v>6764.2</v>
      </c>
      <c r="K252" s="183"/>
      <c r="L252" s="187">
        <v>1059.27</v>
      </c>
      <c r="M252" s="185">
        <v>8.16</v>
      </c>
      <c r="N252" s="206">
        <v>8643.64</v>
      </c>
      <c r="AF252" s="168"/>
      <c r="AG252" s="169"/>
      <c r="AH252" s="169"/>
      <c r="AK252" s="180" t="s">
        <v>146</v>
      </c>
      <c r="AN252" s="169"/>
      <c r="AP252" s="169"/>
      <c r="AR252" s="169"/>
    </row>
    <row r="253" spans="1:44" s="15" customFormat="1" ht="15" x14ac:dyDescent="0.25">
      <c r="A253" s="188"/>
      <c r="B253" s="179"/>
      <c r="C253" s="429" t="s">
        <v>147</v>
      </c>
      <c r="D253" s="429"/>
      <c r="E253" s="429"/>
      <c r="F253" s="182" t="s">
        <v>148</v>
      </c>
      <c r="G253" s="199">
        <v>333</v>
      </c>
      <c r="H253" s="205">
        <v>1.3225</v>
      </c>
      <c r="I253" s="193">
        <v>68.965465499999993</v>
      </c>
      <c r="J253" s="190"/>
      <c r="K253" s="183"/>
      <c r="L253" s="190"/>
      <c r="M253" s="183"/>
      <c r="N253" s="191"/>
      <c r="AF253" s="168"/>
      <c r="AG253" s="169"/>
      <c r="AH253" s="169"/>
      <c r="AL253" s="180" t="s">
        <v>147</v>
      </c>
      <c r="AN253" s="169"/>
      <c r="AP253" s="169"/>
      <c r="AR253" s="169"/>
    </row>
    <row r="254" spans="1:44" s="15" customFormat="1" ht="15" x14ac:dyDescent="0.25">
      <c r="A254" s="188"/>
      <c r="B254" s="179"/>
      <c r="C254" s="429" t="s">
        <v>149</v>
      </c>
      <c r="D254" s="429"/>
      <c r="E254" s="429"/>
      <c r="F254" s="182" t="s">
        <v>148</v>
      </c>
      <c r="G254" s="185">
        <v>60.54</v>
      </c>
      <c r="H254" s="205">
        <v>1.4375</v>
      </c>
      <c r="I254" s="193">
        <v>13.6283108</v>
      </c>
      <c r="J254" s="190"/>
      <c r="K254" s="183"/>
      <c r="L254" s="190"/>
      <c r="M254" s="183"/>
      <c r="N254" s="191"/>
      <c r="AF254" s="168"/>
      <c r="AG254" s="169"/>
      <c r="AH254" s="169"/>
      <c r="AL254" s="180" t="s">
        <v>149</v>
      </c>
      <c r="AN254" s="169"/>
      <c r="AP254" s="169"/>
      <c r="AR254" s="169"/>
    </row>
    <row r="255" spans="1:44" s="15" customFormat="1" ht="15" x14ac:dyDescent="0.25">
      <c r="A255" s="181"/>
      <c r="B255" s="179"/>
      <c r="C255" s="430" t="s">
        <v>150</v>
      </c>
      <c r="D255" s="430"/>
      <c r="E255" s="430"/>
      <c r="F255" s="194"/>
      <c r="G255" s="195"/>
      <c r="H255" s="195"/>
      <c r="I255" s="195"/>
      <c r="J255" s="196">
        <v>17176.759999999998</v>
      </c>
      <c r="K255" s="195"/>
      <c r="L255" s="196">
        <v>3348.21</v>
      </c>
      <c r="M255" s="195"/>
      <c r="N255" s="207">
        <v>58910.85</v>
      </c>
      <c r="AF255" s="168"/>
      <c r="AG255" s="169"/>
      <c r="AH255" s="169"/>
      <c r="AM255" s="180" t="s">
        <v>150</v>
      </c>
      <c r="AN255" s="169"/>
      <c r="AP255" s="169"/>
      <c r="AR255" s="169"/>
    </row>
    <row r="256" spans="1:44" s="15" customFormat="1" ht="15" x14ac:dyDescent="0.25">
      <c r="A256" s="188"/>
      <c r="B256" s="179"/>
      <c r="C256" s="429" t="s">
        <v>151</v>
      </c>
      <c r="D256" s="429"/>
      <c r="E256" s="429"/>
      <c r="F256" s="182"/>
      <c r="G256" s="183"/>
      <c r="H256" s="183"/>
      <c r="I256" s="183"/>
      <c r="J256" s="190"/>
      <c r="K256" s="183"/>
      <c r="L256" s="184">
        <v>815.05</v>
      </c>
      <c r="M256" s="183"/>
      <c r="N256" s="206">
        <v>36489.79</v>
      </c>
      <c r="AF256" s="168"/>
      <c r="AG256" s="169"/>
      <c r="AH256" s="169"/>
      <c r="AL256" s="180" t="s">
        <v>151</v>
      </c>
      <c r="AN256" s="169"/>
      <c r="AP256" s="169"/>
      <c r="AR256" s="169"/>
    </row>
    <row r="257" spans="1:44" s="15" customFormat="1" ht="23.25" x14ac:dyDescent="0.25">
      <c r="A257" s="188"/>
      <c r="B257" s="179" t="s">
        <v>651</v>
      </c>
      <c r="C257" s="429" t="s">
        <v>652</v>
      </c>
      <c r="D257" s="429"/>
      <c r="E257" s="429"/>
      <c r="F257" s="182" t="s">
        <v>154</v>
      </c>
      <c r="G257" s="199">
        <v>110</v>
      </c>
      <c r="H257" s="183"/>
      <c r="I257" s="199">
        <v>110</v>
      </c>
      <c r="J257" s="190"/>
      <c r="K257" s="183"/>
      <c r="L257" s="184">
        <v>896.56</v>
      </c>
      <c r="M257" s="183"/>
      <c r="N257" s="206">
        <v>40138.769999999997</v>
      </c>
      <c r="AF257" s="168"/>
      <c r="AG257" s="169"/>
      <c r="AH257" s="169"/>
      <c r="AL257" s="180" t="s">
        <v>652</v>
      </c>
      <c r="AN257" s="169"/>
      <c r="AP257" s="169"/>
      <c r="AR257" s="169"/>
    </row>
    <row r="258" spans="1:44" s="15" customFormat="1" ht="45" x14ac:dyDescent="0.25">
      <c r="A258" s="188"/>
      <c r="B258" s="179" t="s">
        <v>653</v>
      </c>
      <c r="C258" s="429" t="s">
        <v>654</v>
      </c>
      <c r="D258" s="429"/>
      <c r="E258" s="429"/>
      <c r="F258" s="182" t="s">
        <v>154</v>
      </c>
      <c r="G258" s="199">
        <v>73</v>
      </c>
      <c r="H258" s="185">
        <v>0.85</v>
      </c>
      <c r="I258" s="185">
        <v>62.05</v>
      </c>
      <c r="J258" s="190"/>
      <c r="K258" s="183"/>
      <c r="L258" s="184">
        <v>505.74</v>
      </c>
      <c r="M258" s="183"/>
      <c r="N258" s="206">
        <v>22641.91</v>
      </c>
      <c r="AF258" s="168"/>
      <c r="AG258" s="169"/>
      <c r="AH258" s="169"/>
      <c r="AL258" s="180" t="s">
        <v>654</v>
      </c>
      <c r="AN258" s="169"/>
      <c r="AP258" s="169"/>
      <c r="AR258" s="169"/>
    </row>
    <row r="259" spans="1:44" s="15" customFormat="1" ht="15" x14ac:dyDescent="0.25">
      <c r="A259" s="200"/>
      <c r="B259" s="201"/>
      <c r="C259" s="438" t="s">
        <v>157</v>
      </c>
      <c r="D259" s="438"/>
      <c r="E259" s="438"/>
      <c r="F259" s="172"/>
      <c r="G259" s="173"/>
      <c r="H259" s="173"/>
      <c r="I259" s="173"/>
      <c r="J259" s="176"/>
      <c r="K259" s="173"/>
      <c r="L259" s="210">
        <v>4750.51</v>
      </c>
      <c r="M259" s="195"/>
      <c r="N259" s="208">
        <v>121691.53</v>
      </c>
      <c r="AF259" s="168"/>
      <c r="AG259" s="169"/>
      <c r="AH259" s="169"/>
      <c r="AN259" s="169" t="s">
        <v>157</v>
      </c>
      <c r="AP259" s="169"/>
      <c r="AR259" s="169"/>
    </row>
    <row r="260" spans="1:44" s="15" customFormat="1" ht="23.25" x14ac:dyDescent="0.25">
      <c r="A260" s="170" t="s">
        <v>310</v>
      </c>
      <c r="B260" s="171" t="s">
        <v>655</v>
      </c>
      <c r="C260" s="438" t="s">
        <v>656</v>
      </c>
      <c r="D260" s="438"/>
      <c r="E260" s="438"/>
      <c r="F260" s="172" t="s">
        <v>278</v>
      </c>
      <c r="G260" s="173">
        <v>-0.53244000000000002</v>
      </c>
      <c r="H260" s="174">
        <v>1</v>
      </c>
      <c r="I260" s="175">
        <v>-0.53244000000000002</v>
      </c>
      <c r="J260" s="210">
        <v>1412.5</v>
      </c>
      <c r="K260" s="173"/>
      <c r="L260" s="202">
        <v>-752.07</v>
      </c>
      <c r="M260" s="211">
        <v>8.16</v>
      </c>
      <c r="N260" s="208">
        <v>-6136.89</v>
      </c>
      <c r="AF260" s="168"/>
      <c r="AG260" s="169"/>
      <c r="AH260" s="169" t="s">
        <v>656</v>
      </c>
      <c r="AN260" s="169"/>
      <c r="AP260" s="169"/>
      <c r="AR260" s="169"/>
    </row>
    <row r="261" spans="1:44" s="15" customFormat="1" ht="15" x14ac:dyDescent="0.25">
      <c r="A261" s="200"/>
      <c r="B261" s="201"/>
      <c r="C261" s="438" t="s">
        <v>157</v>
      </c>
      <c r="D261" s="438"/>
      <c r="E261" s="438"/>
      <c r="F261" s="172"/>
      <c r="G261" s="173"/>
      <c r="H261" s="173"/>
      <c r="I261" s="173"/>
      <c r="J261" s="176"/>
      <c r="K261" s="173"/>
      <c r="L261" s="202">
        <v>-752.07</v>
      </c>
      <c r="M261" s="195"/>
      <c r="N261" s="208">
        <v>-6136.89</v>
      </c>
      <c r="AF261" s="168"/>
      <c r="AG261" s="169"/>
      <c r="AH261" s="169"/>
      <c r="AN261" s="169" t="s">
        <v>157</v>
      </c>
      <c r="AP261" s="169"/>
      <c r="AR261" s="169"/>
    </row>
    <row r="262" spans="1:44" s="15" customFormat="1" ht="15" x14ac:dyDescent="0.25">
      <c r="A262" s="170" t="s">
        <v>311</v>
      </c>
      <c r="B262" s="171" t="s">
        <v>657</v>
      </c>
      <c r="C262" s="438" t="s">
        <v>658</v>
      </c>
      <c r="D262" s="438"/>
      <c r="E262" s="438"/>
      <c r="F262" s="172" t="s">
        <v>659</v>
      </c>
      <c r="G262" s="173">
        <v>120.15</v>
      </c>
      <c r="H262" s="174">
        <v>1</v>
      </c>
      <c r="I262" s="211">
        <v>120.15</v>
      </c>
      <c r="J262" s="202">
        <v>15.53</v>
      </c>
      <c r="K262" s="173"/>
      <c r="L262" s="210">
        <v>1865.93</v>
      </c>
      <c r="M262" s="211">
        <v>8.16</v>
      </c>
      <c r="N262" s="208">
        <v>15225.99</v>
      </c>
      <c r="AF262" s="168"/>
      <c r="AG262" s="169"/>
      <c r="AH262" s="169" t="s">
        <v>658</v>
      </c>
      <c r="AN262" s="169"/>
      <c r="AP262" s="169"/>
      <c r="AR262" s="169"/>
    </row>
    <row r="263" spans="1:44" s="15" customFormat="1" ht="15" x14ac:dyDescent="0.25">
      <c r="A263" s="200"/>
      <c r="B263" s="201"/>
      <c r="C263" s="438" t="s">
        <v>157</v>
      </c>
      <c r="D263" s="438"/>
      <c r="E263" s="438"/>
      <c r="F263" s="172"/>
      <c r="G263" s="173"/>
      <c r="H263" s="173"/>
      <c r="I263" s="173"/>
      <c r="J263" s="176"/>
      <c r="K263" s="173"/>
      <c r="L263" s="210">
        <v>1865.93</v>
      </c>
      <c r="M263" s="195"/>
      <c r="N263" s="208">
        <v>15225.99</v>
      </c>
      <c r="AF263" s="168"/>
      <c r="AG263" s="169"/>
      <c r="AH263" s="169"/>
      <c r="AN263" s="169" t="s">
        <v>157</v>
      </c>
      <c r="AP263" s="169"/>
      <c r="AR263" s="169"/>
    </row>
    <row r="264" spans="1:44" s="15" customFormat="1" ht="15" x14ac:dyDescent="0.25">
      <c r="A264" s="170" t="s">
        <v>302</v>
      </c>
      <c r="B264" s="171" t="s">
        <v>601</v>
      </c>
      <c r="C264" s="438" t="s">
        <v>660</v>
      </c>
      <c r="D264" s="438"/>
      <c r="E264" s="438"/>
      <c r="F264" s="172" t="s">
        <v>278</v>
      </c>
      <c r="G264" s="173">
        <v>4.2999999999999997E-2</v>
      </c>
      <c r="H264" s="174">
        <v>1</v>
      </c>
      <c r="I264" s="204">
        <v>4.2999999999999997E-2</v>
      </c>
      <c r="J264" s="210">
        <v>21597.69</v>
      </c>
      <c r="K264" s="173"/>
      <c r="L264" s="202">
        <v>928.7</v>
      </c>
      <c r="M264" s="211">
        <v>8.16</v>
      </c>
      <c r="N264" s="208">
        <v>7578.19</v>
      </c>
      <c r="AF264" s="168"/>
      <c r="AG264" s="169"/>
      <c r="AH264" s="169" t="s">
        <v>660</v>
      </c>
      <c r="AN264" s="169"/>
      <c r="AP264" s="169"/>
      <c r="AR264" s="169"/>
    </row>
    <row r="265" spans="1:44" s="15" customFormat="1" ht="15" x14ac:dyDescent="0.25">
      <c r="A265" s="200"/>
      <c r="B265" s="201"/>
      <c r="C265" s="438" t="s">
        <v>157</v>
      </c>
      <c r="D265" s="438"/>
      <c r="E265" s="438"/>
      <c r="F265" s="172"/>
      <c r="G265" s="173"/>
      <c r="H265" s="173"/>
      <c r="I265" s="173"/>
      <c r="J265" s="176"/>
      <c r="K265" s="173"/>
      <c r="L265" s="202">
        <v>928.7</v>
      </c>
      <c r="M265" s="195"/>
      <c r="N265" s="208">
        <v>7578.19</v>
      </c>
      <c r="AF265" s="168"/>
      <c r="AG265" s="169"/>
      <c r="AH265" s="169"/>
      <c r="AN265" s="169" t="s">
        <v>157</v>
      </c>
      <c r="AP265" s="169"/>
      <c r="AR265" s="169"/>
    </row>
    <row r="266" spans="1:44" s="15" customFormat="1" ht="23.25" x14ac:dyDescent="0.25">
      <c r="A266" s="170" t="s">
        <v>305</v>
      </c>
      <c r="B266" s="171" t="s">
        <v>603</v>
      </c>
      <c r="C266" s="438" t="s">
        <v>604</v>
      </c>
      <c r="D266" s="438"/>
      <c r="E266" s="438"/>
      <c r="F266" s="172" t="s">
        <v>278</v>
      </c>
      <c r="G266" s="173">
        <v>0.12015000000000001</v>
      </c>
      <c r="H266" s="174">
        <v>1</v>
      </c>
      <c r="I266" s="175">
        <v>0.12015000000000001</v>
      </c>
      <c r="J266" s="210">
        <v>11885.47</v>
      </c>
      <c r="K266" s="173"/>
      <c r="L266" s="210">
        <v>1428.04</v>
      </c>
      <c r="M266" s="211">
        <v>8.16</v>
      </c>
      <c r="N266" s="208">
        <v>11652.81</v>
      </c>
      <c r="AF266" s="168"/>
      <c r="AG266" s="169"/>
      <c r="AH266" s="169" t="s">
        <v>604</v>
      </c>
      <c r="AN266" s="169"/>
      <c r="AP266" s="169"/>
      <c r="AR266" s="169"/>
    </row>
    <row r="267" spans="1:44" s="15" customFormat="1" ht="15" x14ac:dyDescent="0.25">
      <c r="A267" s="200"/>
      <c r="B267" s="201"/>
      <c r="C267" s="438" t="s">
        <v>157</v>
      </c>
      <c r="D267" s="438"/>
      <c r="E267" s="438"/>
      <c r="F267" s="172"/>
      <c r="G267" s="173"/>
      <c r="H267" s="173"/>
      <c r="I267" s="173"/>
      <c r="J267" s="176"/>
      <c r="K267" s="173"/>
      <c r="L267" s="210">
        <v>1428.04</v>
      </c>
      <c r="M267" s="195"/>
      <c r="N267" s="208">
        <v>11652.81</v>
      </c>
      <c r="AF267" s="168"/>
      <c r="AG267" s="169"/>
      <c r="AH267" s="169"/>
      <c r="AN267" s="169" t="s">
        <v>157</v>
      </c>
      <c r="AP267" s="169"/>
      <c r="AR267" s="169"/>
    </row>
    <row r="268" spans="1:44" s="15" customFormat="1" ht="34.5" x14ac:dyDescent="0.25">
      <c r="A268" s="170" t="s">
        <v>314</v>
      </c>
      <c r="B268" s="171" t="s">
        <v>661</v>
      </c>
      <c r="C268" s="438" t="s">
        <v>662</v>
      </c>
      <c r="D268" s="438"/>
      <c r="E268" s="438"/>
      <c r="F268" s="172" t="s">
        <v>229</v>
      </c>
      <c r="G268" s="173">
        <v>11</v>
      </c>
      <c r="H268" s="174">
        <v>1</v>
      </c>
      <c r="I268" s="174">
        <v>11</v>
      </c>
      <c r="J268" s="210">
        <v>2710.56</v>
      </c>
      <c r="K268" s="214">
        <v>0.5</v>
      </c>
      <c r="L268" s="210">
        <v>14908.08</v>
      </c>
      <c r="M268" s="211">
        <v>8.16</v>
      </c>
      <c r="N268" s="208">
        <v>121649.93</v>
      </c>
      <c r="AF268" s="168"/>
      <c r="AG268" s="169"/>
      <c r="AH268" s="169" t="s">
        <v>662</v>
      </c>
      <c r="AN268" s="169"/>
      <c r="AP268" s="169"/>
      <c r="AR268" s="169"/>
    </row>
    <row r="269" spans="1:44" s="15" customFormat="1" ht="15" x14ac:dyDescent="0.25">
      <c r="A269" s="178"/>
      <c r="B269" s="179"/>
      <c r="C269" s="439" t="s">
        <v>663</v>
      </c>
      <c r="D269" s="439"/>
      <c r="E269" s="439"/>
      <c r="F269" s="439"/>
      <c r="G269" s="439"/>
      <c r="H269" s="439"/>
      <c r="I269" s="439"/>
      <c r="J269" s="439"/>
      <c r="K269" s="439"/>
      <c r="L269" s="439"/>
      <c r="M269" s="439"/>
      <c r="N269" s="440"/>
      <c r="AF269" s="168"/>
      <c r="AG269" s="169"/>
      <c r="AH269" s="169"/>
      <c r="AJ269" s="180" t="s">
        <v>663</v>
      </c>
      <c r="AN269" s="169"/>
      <c r="AP269" s="169"/>
      <c r="AR269" s="169"/>
    </row>
    <row r="270" spans="1:44" s="15" customFormat="1" ht="15" x14ac:dyDescent="0.25">
      <c r="A270" s="200"/>
      <c r="B270" s="201"/>
      <c r="C270" s="438" t="s">
        <v>157</v>
      </c>
      <c r="D270" s="438"/>
      <c r="E270" s="438"/>
      <c r="F270" s="172"/>
      <c r="G270" s="173"/>
      <c r="H270" s="173"/>
      <c r="I270" s="173"/>
      <c r="J270" s="176"/>
      <c r="K270" s="173"/>
      <c r="L270" s="210">
        <v>14908.08</v>
      </c>
      <c r="M270" s="195"/>
      <c r="N270" s="208">
        <v>121649.93</v>
      </c>
      <c r="AF270" s="168"/>
      <c r="AG270" s="169"/>
      <c r="AH270" s="169"/>
      <c r="AN270" s="169" t="s">
        <v>157</v>
      </c>
      <c r="AP270" s="169"/>
      <c r="AR270" s="169"/>
    </row>
    <row r="271" spans="1:44" s="15" customFormat="1" ht="23.25" x14ac:dyDescent="0.25">
      <c r="A271" s="170" t="s">
        <v>316</v>
      </c>
      <c r="B271" s="171" t="s">
        <v>664</v>
      </c>
      <c r="C271" s="438" t="s">
        <v>665</v>
      </c>
      <c r="D271" s="438"/>
      <c r="E271" s="438"/>
      <c r="F271" s="172" t="s">
        <v>229</v>
      </c>
      <c r="G271" s="173">
        <v>43</v>
      </c>
      <c r="H271" s="174">
        <v>1</v>
      </c>
      <c r="I271" s="174">
        <v>43</v>
      </c>
      <c r="J271" s="202">
        <v>213.7</v>
      </c>
      <c r="K271" s="173"/>
      <c r="L271" s="210">
        <v>9189.1</v>
      </c>
      <c r="M271" s="211">
        <v>8.16</v>
      </c>
      <c r="N271" s="208">
        <v>74983.06</v>
      </c>
      <c r="AF271" s="168"/>
      <c r="AG271" s="169"/>
      <c r="AH271" s="169" t="s">
        <v>665</v>
      </c>
      <c r="AN271" s="169"/>
      <c r="AP271" s="169"/>
      <c r="AR271" s="169"/>
    </row>
    <row r="272" spans="1:44" s="15" customFormat="1" ht="15" x14ac:dyDescent="0.25">
      <c r="A272" s="200"/>
      <c r="B272" s="201"/>
      <c r="C272" s="438" t="s">
        <v>157</v>
      </c>
      <c r="D272" s="438"/>
      <c r="E272" s="438"/>
      <c r="F272" s="172"/>
      <c r="G272" s="173"/>
      <c r="H272" s="173"/>
      <c r="I272" s="173"/>
      <c r="J272" s="176"/>
      <c r="K272" s="173"/>
      <c r="L272" s="210">
        <v>9189.1</v>
      </c>
      <c r="M272" s="195"/>
      <c r="N272" s="208">
        <v>74983.06</v>
      </c>
      <c r="AF272" s="168"/>
      <c r="AG272" s="169"/>
      <c r="AH272" s="169"/>
      <c r="AN272" s="169" t="s">
        <v>157</v>
      </c>
      <c r="AP272" s="169"/>
      <c r="AR272" s="169"/>
    </row>
    <row r="273" spans="1:44" s="15" customFormat="1" ht="23.25" x14ac:dyDescent="0.25">
      <c r="A273" s="170" t="s">
        <v>318</v>
      </c>
      <c r="B273" s="171" t="s">
        <v>666</v>
      </c>
      <c r="C273" s="438" t="s">
        <v>667</v>
      </c>
      <c r="D273" s="438"/>
      <c r="E273" s="438"/>
      <c r="F273" s="172" t="s">
        <v>174</v>
      </c>
      <c r="G273" s="173">
        <v>4.4999999999999998E-2</v>
      </c>
      <c r="H273" s="174">
        <v>1</v>
      </c>
      <c r="I273" s="204">
        <v>4.4999999999999998E-2</v>
      </c>
      <c r="J273" s="202">
        <v>519.79999999999995</v>
      </c>
      <c r="K273" s="173"/>
      <c r="L273" s="202">
        <v>23.39</v>
      </c>
      <c r="M273" s="211">
        <v>8.16</v>
      </c>
      <c r="N273" s="203">
        <v>190.86</v>
      </c>
      <c r="AF273" s="168"/>
      <c r="AG273" s="169"/>
      <c r="AH273" s="169" t="s">
        <v>667</v>
      </c>
      <c r="AN273" s="169"/>
      <c r="AP273" s="169"/>
      <c r="AR273" s="169"/>
    </row>
    <row r="274" spans="1:44" s="15" customFormat="1" ht="15" x14ac:dyDescent="0.25">
      <c r="A274" s="200"/>
      <c r="B274" s="201"/>
      <c r="C274" s="438" t="s">
        <v>157</v>
      </c>
      <c r="D274" s="438"/>
      <c r="E274" s="438"/>
      <c r="F274" s="172"/>
      <c r="G274" s="173"/>
      <c r="H274" s="173"/>
      <c r="I274" s="173"/>
      <c r="J274" s="176"/>
      <c r="K274" s="173"/>
      <c r="L274" s="202">
        <v>23.39</v>
      </c>
      <c r="M274" s="195"/>
      <c r="N274" s="203">
        <v>190.86</v>
      </c>
      <c r="AF274" s="168"/>
      <c r="AG274" s="169"/>
      <c r="AH274" s="169"/>
      <c r="AN274" s="169" t="s">
        <v>157</v>
      </c>
      <c r="AP274" s="169"/>
      <c r="AR274" s="169"/>
    </row>
    <row r="275" spans="1:44" s="15" customFormat="1" ht="23.25" x14ac:dyDescent="0.25">
      <c r="A275" s="170" t="s">
        <v>319</v>
      </c>
      <c r="B275" s="171" t="s">
        <v>668</v>
      </c>
      <c r="C275" s="438" t="s">
        <v>669</v>
      </c>
      <c r="D275" s="438"/>
      <c r="E275" s="438"/>
      <c r="F275" s="172" t="s">
        <v>160</v>
      </c>
      <c r="G275" s="173">
        <v>7.0000000000000001E-3</v>
      </c>
      <c r="H275" s="174">
        <v>1</v>
      </c>
      <c r="I275" s="204">
        <v>7.0000000000000001E-3</v>
      </c>
      <c r="J275" s="176"/>
      <c r="K275" s="173"/>
      <c r="L275" s="176"/>
      <c r="M275" s="173"/>
      <c r="N275" s="177"/>
      <c r="AF275" s="168"/>
      <c r="AG275" s="169"/>
      <c r="AH275" s="169" t="s">
        <v>669</v>
      </c>
      <c r="AN275" s="169"/>
      <c r="AP275" s="169"/>
      <c r="AR275" s="169"/>
    </row>
    <row r="276" spans="1:44" s="15" customFormat="1" ht="23.25" x14ac:dyDescent="0.25">
      <c r="A276" s="178"/>
      <c r="B276" s="179" t="s">
        <v>136</v>
      </c>
      <c r="C276" s="439" t="s">
        <v>137</v>
      </c>
      <c r="D276" s="439"/>
      <c r="E276" s="439"/>
      <c r="F276" s="439"/>
      <c r="G276" s="439"/>
      <c r="H276" s="439"/>
      <c r="I276" s="439"/>
      <c r="J276" s="439"/>
      <c r="K276" s="439"/>
      <c r="L276" s="439"/>
      <c r="M276" s="439"/>
      <c r="N276" s="440"/>
      <c r="AF276" s="168"/>
      <c r="AG276" s="169"/>
      <c r="AH276" s="169"/>
      <c r="AJ276" s="180" t="s">
        <v>137</v>
      </c>
      <c r="AN276" s="169"/>
      <c r="AP276" s="169"/>
      <c r="AR276" s="169"/>
    </row>
    <row r="277" spans="1:44" s="15" customFormat="1" ht="68.25" x14ac:dyDescent="0.25">
      <c r="A277" s="178"/>
      <c r="B277" s="179" t="s">
        <v>138</v>
      </c>
      <c r="C277" s="439" t="s">
        <v>139</v>
      </c>
      <c r="D277" s="439"/>
      <c r="E277" s="439"/>
      <c r="F277" s="439"/>
      <c r="G277" s="439"/>
      <c r="H277" s="439"/>
      <c r="I277" s="439"/>
      <c r="J277" s="439"/>
      <c r="K277" s="439"/>
      <c r="L277" s="439"/>
      <c r="M277" s="439"/>
      <c r="N277" s="440"/>
      <c r="AF277" s="168"/>
      <c r="AG277" s="169"/>
      <c r="AH277" s="169"/>
      <c r="AJ277" s="180" t="s">
        <v>139</v>
      </c>
      <c r="AN277" s="169"/>
      <c r="AP277" s="169"/>
      <c r="AR277" s="169"/>
    </row>
    <row r="278" spans="1:44" s="15" customFormat="1" ht="15" x14ac:dyDescent="0.25">
      <c r="A278" s="181"/>
      <c r="B278" s="179" t="s">
        <v>130</v>
      </c>
      <c r="C278" s="429" t="s">
        <v>140</v>
      </c>
      <c r="D278" s="429"/>
      <c r="E278" s="429"/>
      <c r="F278" s="182"/>
      <c r="G278" s="183"/>
      <c r="H278" s="183"/>
      <c r="I278" s="183"/>
      <c r="J278" s="187">
        <v>4424.8999999999996</v>
      </c>
      <c r="K278" s="205">
        <v>1.3225</v>
      </c>
      <c r="L278" s="184">
        <v>40.96</v>
      </c>
      <c r="M278" s="185">
        <v>44.77</v>
      </c>
      <c r="N278" s="206">
        <v>1833.78</v>
      </c>
      <c r="AF278" s="168"/>
      <c r="AG278" s="169"/>
      <c r="AH278" s="169"/>
      <c r="AK278" s="180" t="s">
        <v>140</v>
      </c>
      <c r="AN278" s="169"/>
      <c r="AP278" s="169"/>
      <c r="AR278" s="169"/>
    </row>
    <row r="279" spans="1:44" s="15" customFormat="1" ht="15" x14ac:dyDescent="0.25">
      <c r="A279" s="181"/>
      <c r="B279" s="179" t="s">
        <v>141</v>
      </c>
      <c r="C279" s="429" t="s">
        <v>142</v>
      </c>
      <c r="D279" s="429"/>
      <c r="E279" s="429"/>
      <c r="F279" s="182"/>
      <c r="G279" s="183"/>
      <c r="H279" s="183"/>
      <c r="I279" s="183"/>
      <c r="J279" s="187">
        <v>16336.22</v>
      </c>
      <c r="K279" s="205">
        <v>1.4375</v>
      </c>
      <c r="L279" s="184">
        <v>164.38</v>
      </c>
      <c r="M279" s="185">
        <v>13.24</v>
      </c>
      <c r="N279" s="206">
        <v>2176.39</v>
      </c>
      <c r="AF279" s="168"/>
      <c r="AG279" s="169"/>
      <c r="AH279" s="169"/>
      <c r="AK279" s="180" t="s">
        <v>142</v>
      </c>
      <c r="AN279" s="169"/>
      <c r="AP279" s="169"/>
      <c r="AR279" s="169"/>
    </row>
    <row r="280" spans="1:44" s="15" customFormat="1" ht="15" x14ac:dyDescent="0.25">
      <c r="A280" s="181"/>
      <c r="B280" s="179" t="s">
        <v>143</v>
      </c>
      <c r="C280" s="429" t="s">
        <v>144</v>
      </c>
      <c r="D280" s="429"/>
      <c r="E280" s="429"/>
      <c r="F280" s="182"/>
      <c r="G280" s="183"/>
      <c r="H280" s="183"/>
      <c r="I280" s="183"/>
      <c r="J280" s="187">
        <v>2301.5100000000002</v>
      </c>
      <c r="K280" s="205">
        <v>1.4375</v>
      </c>
      <c r="L280" s="184">
        <v>23.16</v>
      </c>
      <c r="M280" s="185">
        <v>44.77</v>
      </c>
      <c r="N280" s="206">
        <v>1036.8699999999999</v>
      </c>
      <c r="AF280" s="168"/>
      <c r="AG280" s="169"/>
      <c r="AH280" s="169"/>
      <c r="AK280" s="180" t="s">
        <v>144</v>
      </c>
      <c r="AN280" s="169"/>
      <c r="AP280" s="169"/>
      <c r="AR280" s="169"/>
    </row>
    <row r="281" spans="1:44" s="15" customFormat="1" ht="15" x14ac:dyDescent="0.25">
      <c r="A281" s="181"/>
      <c r="B281" s="179" t="s">
        <v>145</v>
      </c>
      <c r="C281" s="429" t="s">
        <v>146</v>
      </c>
      <c r="D281" s="429"/>
      <c r="E281" s="429"/>
      <c r="F281" s="182"/>
      <c r="G281" s="183"/>
      <c r="H281" s="183"/>
      <c r="I281" s="183"/>
      <c r="J281" s="187">
        <v>1354.87</v>
      </c>
      <c r="K281" s="183"/>
      <c r="L281" s="184">
        <v>9.48</v>
      </c>
      <c r="M281" s="185">
        <v>8.16</v>
      </c>
      <c r="N281" s="186">
        <v>77.36</v>
      </c>
      <c r="AF281" s="168"/>
      <c r="AG281" s="169"/>
      <c r="AH281" s="169"/>
      <c r="AK281" s="180" t="s">
        <v>146</v>
      </c>
      <c r="AN281" s="169"/>
      <c r="AP281" s="169"/>
      <c r="AR281" s="169"/>
    </row>
    <row r="282" spans="1:44" s="15" customFormat="1" ht="15" x14ac:dyDescent="0.25">
      <c r="A282" s="188"/>
      <c r="B282" s="179"/>
      <c r="C282" s="429" t="s">
        <v>147</v>
      </c>
      <c r="D282" s="429"/>
      <c r="E282" s="429"/>
      <c r="F282" s="182" t="s">
        <v>148</v>
      </c>
      <c r="G282" s="192">
        <v>493.3</v>
      </c>
      <c r="H282" s="205">
        <v>1.3225</v>
      </c>
      <c r="I282" s="193">
        <v>4.5667248000000003</v>
      </c>
      <c r="J282" s="190"/>
      <c r="K282" s="183"/>
      <c r="L282" s="190"/>
      <c r="M282" s="183"/>
      <c r="N282" s="191"/>
      <c r="AF282" s="168"/>
      <c r="AG282" s="169"/>
      <c r="AH282" s="169"/>
      <c r="AL282" s="180" t="s">
        <v>147</v>
      </c>
      <c r="AN282" s="169"/>
      <c r="AP282" s="169"/>
      <c r="AR282" s="169"/>
    </row>
    <row r="283" spans="1:44" s="15" customFormat="1" ht="15" x14ac:dyDescent="0.25">
      <c r="A283" s="188"/>
      <c r="B283" s="179"/>
      <c r="C283" s="429" t="s">
        <v>149</v>
      </c>
      <c r="D283" s="429"/>
      <c r="E283" s="429"/>
      <c r="F283" s="182" t="s">
        <v>148</v>
      </c>
      <c r="G283" s="185">
        <v>175.95</v>
      </c>
      <c r="H283" s="205">
        <v>1.4375</v>
      </c>
      <c r="I283" s="193">
        <v>1.7704968999999999</v>
      </c>
      <c r="J283" s="190"/>
      <c r="K283" s="183"/>
      <c r="L283" s="190"/>
      <c r="M283" s="183"/>
      <c r="N283" s="191"/>
      <c r="AF283" s="168"/>
      <c r="AG283" s="169"/>
      <c r="AH283" s="169"/>
      <c r="AL283" s="180" t="s">
        <v>149</v>
      </c>
      <c r="AN283" s="169"/>
      <c r="AP283" s="169"/>
      <c r="AR283" s="169"/>
    </row>
    <row r="284" spans="1:44" s="15" customFormat="1" ht="15" x14ac:dyDescent="0.25">
      <c r="A284" s="181"/>
      <c r="B284" s="179"/>
      <c r="C284" s="430" t="s">
        <v>150</v>
      </c>
      <c r="D284" s="430"/>
      <c r="E284" s="430"/>
      <c r="F284" s="194"/>
      <c r="G284" s="195"/>
      <c r="H284" s="195"/>
      <c r="I284" s="195"/>
      <c r="J284" s="196">
        <v>22115.99</v>
      </c>
      <c r="K284" s="195"/>
      <c r="L284" s="197">
        <v>214.82</v>
      </c>
      <c r="M284" s="195"/>
      <c r="N284" s="207">
        <v>4087.53</v>
      </c>
      <c r="AF284" s="168"/>
      <c r="AG284" s="169"/>
      <c r="AH284" s="169"/>
      <c r="AM284" s="180" t="s">
        <v>150</v>
      </c>
      <c r="AN284" s="169"/>
      <c r="AP284" s="169"/>
      <c r="AR284" s="169"/>
    </row>
    <row r="285" spans="1:44" s="15" customFormat="1" ht="15" x14ac:dyDescent="0.25">
      <c r="A285" s="188"/>
      <c r="B285" s="179"/>
      <c r="C285" s="429" t="s">
        <v>151</v>
      </c>
      <c r="D285" s="429"/>
      <c r="E285" s="429"/>
      <c r="F285" s="182"/>
      <c r="G285" s="183"/>
      <c r="H285" s="183"/>
      <c r="I285" s="183"/>
      <c r="J285" s="190"/>
      <c r="K285" s="183"/>
      <c r="L285" s="184">
        <v>64.12</v>
      </c>
      <c r="M285" s="183"/>
      <c r="N285" s="206">
        <v>2870.65</v>
      </c>
      <c r="AF285" s="168"/>
      <c r="AG285" s="169"/>
      <c r="AH285" s="169"/>
      <c r="AL285" s="180" t="s">
        <v>151</v>
      </c>
      <c r="AN285" s="169"/>
      <c r="AP285" s="169"/>
      <c r="AR285" s="169"/>
    </row>
    <row r="286" spans="1:44" s="15" customFormat="1" ht="23.25" x14ac:dyDescent="0.25">
      <c r="A286" s="188"/>
      <c r="B286" s="179" t="s">
        <v>651</v>
      </c>
      <c r="C286" s="429" t="s">
        <v>652</v>
      </c>
      <c r="D286" s="429"/>
      <c r="E286" s="429"/>
      <c r="F286" s="182" t="s">
        <v>154</v>
      </c>
      <c r="G286" s="199">
        <v>110</v>
      </c>
      <c r="H286" s="183"/>
      <c r="I286" s="199">
        <v>110</v>
      </c>
      <c r="J286" s="190"/>
      <c r="K286" s="183"/>
      <c r="L286" s="184">
        <v>70.53</v>
      </c>
      <c r="M286" s="183"/>
      <c r="N286" s="206">
        <v>3157.72</v>
      </c>
      <c r="AF286" s="168"/>
      <c r="AG286" s="169"/>
      <c r="AH286" s="169"/>
      <c r="AL286" s="180" t="s">
        <v>652</v>
      </c>
      <c r="AN286" s="169"/>
      <c r="AP286" s="169"/>
      <c r="AR286" s="169"/>
    </row>
    <row r="287" spans="1:44" s="15" customFormat="1" ht="45" x14ac:dyDescent="0.25">
      <c r="A287" s="188"/>
      <c r="B287" s="179" t="s">
        <v>653</v>
      </c>
      <c r="C287" s="429" t="s">
        <v>654</v>
      </c>
      <c r="D287" s="429"/>
      <c r="E287" s="429"/>
      <c r="F287" s="182" t="s">
        <v>154</v>
      </c>
      <c r="G287" s="199">
        <v>73</v>
      </c>
      <c r="H287" s="185">
        <v>0.85</v>
      </c>
      <c r="I287" s="185">
        <v>62.05</v>
      </c>
      <c r="J287" s="190"/>
      <c r="K287" s="183"/>
      <c r="L287" s="184">
        <v>39.79</v>
      </c>
      <c r="M287" s="183"/>
      <c r="N287" s="206">
        <v>1781.24</v>
      </c>
      <c r="AF287" s="168"/>
      <c r="AG287" s="169"/>
      <c r="AH287" s="169"/>
      <c r="AL287" s="180" t="s">
        <v>654</v>
      </c>
      <c r="AN287" s="169"/>
      <c r="AP287" s="169"/>
      <c r="AR287" s="169"/>
    </row>
    <row r="288" spans="1:44" s="15" customFormat="1" ht="15" x14ac:dyDescent="0.25">
      <c r="A288" s="200"/>
      <c r="B288" s="201"/>
      <c r="C288" s="438" t="s">
        <v>157</v>
      </c>
      <c r="D288" s="438"/>
      <c r="E288" s="438"/>
      <c r="F288" s="172"/>
      <c r="G288" s="173"/>
      <c r="H288" s="173"/>
      <c r="I288" s="173"/>
      <c r="J288" s="176"/>
      <c r="K288" s="173"/>
      <c r="L288" s="202">
        <v>325.14</v>
      </c>
      <c r="M288" s="195"/>
      <c r="N288" s="208">
        <v>9026.49</v>
      </c>
      <c r="AF288" s="168"/>
      <c r="AG288" s="169"/>
      <c r="AH288" s="169"/>
      <c r="AN288" s="169" t="s">
        <v>157</v>
      </c>
      <c r="AP288" s="169"/>
      <c r="AR288" s="169"/>
    </row>
    <row r="289" spans="1:44" s="15" customFormat="1" ht="23.25" x14ac:dyDescent="0.25">
      <c r="A289" s="170" t="s">
        <v>320</v>
      </c>
      <c r="B289" s="171" t="s">
        <v>670</v>
      </c>
      <c r="C289" s="438" t="s">
        <v>671</v>
      </c>
      <c r="D289" s="438"/>
      <c r="E289" s="438"/>
      <c r="F289" s="172" t="s">
        <v>229</v>
      </c>
      <c r="G289" s="173">
        <v>14</v>
      </c>
      <c r="H289" s="174">
        <v>1</v>
      </c>
      <c r="I289" s="174">
        <v>14</v>
      </c>
      <c r="J289" s="202">
        <v>128.71</v>
      </c>
      <c r="K289" s="173"/>
      <c r="L289" s="210">
        <v>1801.94</v>
      </c>
      <c r="M289" s="211">
        <v>8.16</v>
      </c>
      <c r="N289" s="208">
        <v>14703.83</v>
      </c>
      <c r="AF289" s="168"/>
      <c r="AG289" s="169"/>
      <c r="AH289" s="169" t="s">
        <v>671</v>
      </c>
      <c r="AN289" s="169"/>
      <c r="AP289" s="169"/>
      <c r="AR289" s="169"/>
    </row>
    <row r="290" spans="1:44" s="15" customFormat="1" ht="15" x14ac:dyDescent="0.25">
      <c r="A290" s="200"/>
      <c r="B290" s="201"/>
      <c r="C290" s="438" t="s">
        <v>157</v>
      </c>
      <c r="D290" s="438"/>
      <c r="E290" s="438"/>
      <c r="F290" s="172"/>
      <c r="G290" s="173"/>
      <c r="H290" s="173"/>
      <c r="I290" s="173"/>
      <c r="J290" s="176"/>
      <c r="K290" s="173"/>
      <c r="L290" s="210">
        <v>1801.94</v>
      </c>
      <c r="M290" s="195"/>
      <c r="N290" s="208">
        <v>14703.83</v>
      </c>
      <c r="AF290" s="168"/>
      <c r="AG290" s="169"/>
      <c r="AH290" s="169"/>
      <c r="AN290" s="169" t="s">
        <v>157</v>
      </c>
      <c r="AP290" s="169"/>
      <c r="AR290" s="169"/>
    </row>
    <row r="291" spans="1:44" s="15" customFormat="1" ht="34.5" x14ac:dyDescent="0.25">
      <c r="A291" s="170" t="s">
        <v>321</v>
      </c>
      <c r="B291" s="171" t="s">
        <v>672</v>
      </c>
      <c r="C291" s="438" t="s">
        <v>673</v>
      </c>
      <c r="D291" s="438"/>
      <c r="E291" s="438"/>
      <c r="F291" s="172" t="s">
        <v>174</v>
      </c>
      <c r="G291" s="173">
        <v>0.02</v>
      </c>
      <c r="H291" s="174">
        <v>1</v>
      </c>
      <c r="I291" s="211">
        <v>0.02</v>
      </c>
      <c r="J291" s="176"/>
      <c r="K291" s="173"/>
      <c r="L291" s="176"/>
      <c r="M291" s="173"/>
      <c r="N291" s="177"/>
      <c r="AF291" s="168"/>
      <c r="AG291" s="169"/>
      <c r="AH291" s="169" t="s">
        <v>673</v>
      </c>
      <c r="AN291" s="169"/>
      <c r="AP291" s="169"/>
      <c r="AR291" s="169"/>
    </row>
    <row r="292" spans="1:44" s="15" customFormat="1" ht="68.25" x14ac:dyDescent="0.25">
      <c r="A292" s="178"/>
      <c r="B292" s="179" t="s">
        <v>138</v>
      </c>
      <c r="C292" s="439" t="s">
        <v>139</v>
      </c>
      <c r="D292" s="439"/>
      <c r="E292" s="439"/>
      <c r="F292" s="439"/>
      <c r="G292" s="439"/>
      <c r="H292" s="439"/>
      <c r="I292" s="439"/>
      <c r="J292" s="439"/>
      <c r="K292" s="439"/>
      <c r="L292" s="439"/>
      <c r="M292" s="439"/>
      <c r="N292" s="440"/>
      <c r="AF292" s="168"/>
      <c r="AG292" s="169"/>
      <c r="AH292" s="169"/>
      <c r="AJ292" s="180" t="s">
        <v>139</v>
      </c>
      <c r="AN292" s="169"/>
      <c r="AP292" s="169"/>
      <c r="AR292" s="169"/>
    </row>
    <row r="293" spans="1:44" s="15" customFormat="1" ht="15" x14ac:dyDescent="0.25">
      <c r="A293" s="181"/>
      <c r="B293" s="179" t="s">
        <v>130</v>
      </c>
      <c r="C293" s="429" t="s">
        <v>140</v>
      </c>
      <c r="D293" s="429"/>
      <c r="E293" s="429"/>
      <c r="F293" s="182"/>
      <c r="G293" s="183"/>
      <c r="H293" s="183"/>
      <c r="I293" s="183"/>
      <c r="J293" s="184">
        <v>446.24</v>
      </c>
      <c r="K293" s="185">
        <v>1.1499999999999999</v>
      </c>
      <c r="L293" s="184">
        <v>10.26</v>
      </c>
      <c r="M293" s="185">
        <v>44.77</v>
      </c>
      <c r="N293" s="186">
        <v>459.34</v>
      </c>
      <c r="AF293" s="168"/>
      <c r="AG293" s="169"/>
      <c r="AH293" s="169"/>
      <c r="AK293" s="180" t="s">
        <v>140</v>
      </c>
      <c r="AN293" s="169"/>
      <c r="AP293" s="169"/>
      <c r="AR293" s="169"/>
    </row>
    <row r="294" spans="1:44" s="15" customFormat="1" ht="15" x14ac:dyDescent="0.25">
      <c r="A294" s="181"/>
      <c r="B294" s="179" t="s">
        <v>141</v>
      </c>
      <c r="C294" s="429" t="s">
        <v>142</v>
      </c>
      <c r="D294" s="429"/>
      <c r="E294" s="429"/>
      <c r="F294" s="182"/>
      <c r="G294" s="183"/>
      <c r="H294" s="183"/>
      <c r="I294" s="183"/>
      <c r="J294" s="184">
        <v>16.52</v>
      </c>
      <c r="K294" s="185">
        <v>1.1499999999999999</v>
      </c>
      <c r="L294" s="184">
        <v>0.38</v>
      </c>
      <c r="M294" s="185">
        <v>13.24</v>
      </c>
      <c r="N294" s="186">
        <v>5.03</v>
      </c>
      <c r="AF294" s="168"/>
      <c r="AG294" s="169"/>
      <c r="AH294" s="169"/>
      <c r="AK294" s="180" t="s">
        <v>142</v>
      </c>
      <c r="AN294" s="169"/>
      <c r="AP294" s="169"/>
      <c r="AR294" s="169"/>
    </row>
    <row r="295" spans="1:44" s="15" customFormat="1" ht="15" x14ac:dyDescent="0.25">
      <c r="A295" s="181"/>
      <c r="B295" s="179" t="s">
        <v>143</v>
      </c>
      <c r="C295" s="429" t="s">
        <v>144</v>
      </c>
      <c r="D295" s="429"/>
      <c r="E295" s="429"/>
      <c r="F295" s="182"/>
      <c r="G295" s="183"/>
      <c r="H295" s="183"/>
      <c r="I295" s="183"/>
      <c r="J295" s="184">
        <v>2.78</v>
      </c>
      <c r="K295" s="185">
        <v>1.1499999999999999</v>
      </c>
      <c r="L295" s="184">
        <v>0.06</v>
      </c>
      <c r="M295" s="185">
        <v>44.77</v>
      </c>
      <c r="N295" s="186">
        <v>2.69</v>
      </c>
      <c r="AF295" s="168"/>
      <c r="AG295" s="169"/>
      <c r="AH295" s="169"/>
      <c r="AK295" s="180" t="s">
        <v>144</v>
      </c>
      <c r="AN295" s="169"/>
      <c r="AP295" s="169"/>
      <c r="AR295" s="169"/>
    </row>
    <row r="296" spans="1:44" s="15" customFormat="1" ht="15" x14ac:dyDescent="0.25">
      <c r="A296" s="181"/>
      <c r="B296" s="179" t="s">
        <v>145</v>
      </c>
      <c r="C296" s="429" t="s">
        <v>146</v>
      </c>
      <c r="D296" s="429"/>
      <c r="E296" s="429"/>
      <c r="F296" s="182"/>
      <c r="G296" s="183"/>
      <c r="H296" s="183"/>
      <c r="I296" s="183"/>
      <c r="J296" s="184">
        <v>547.69000000000005</v>
      </c>
      <c r="K296" s="183"/>
      <c r="L296" s="184">
        <v>10.95</v>
      </c>
      <c r="M296" s="185">
        <v>8.16</v>
      </c>
      <c r="N296" s="186">
        <v>89.35</v>
      </c>
      <c r="AF296" s="168"/>
      <c r="AG296" s="169"/>
      <c r="AH296" s="169"/>
      <c r="AK296" s="180" t="s">
        <v>146</v>
      </c>
      <c r="AN296" s="169"/>
      <c r="AP296" s="169"/>
      <c r="AR296" s="169"/>
    </row>
    <row r="297" spans="1:44" s="15" customFormat="1" ht="15" x14ac:dyDescent="0.25">
      <c r="A297" s="188"/>
      <c r="B297" s="179"/>
      <c r="C297" s="429" t="s">
        <v>147</v>
      </c>
      <c r="D297" s="429"/>
      <c r="E297" s="429"/>
      <c r="F297" s="182" t="s">
        <v>148</v>
      </c>
      <c r="G297" s="185">
        <v>55.16</v>
      </c>
      <c r="H297" s="185">
        <v>1.1499999999999999</v>
      </c>
      <c r="I297" s="216">
        <v>1.26868</v>
      </c>
      <c r="J297" s="190"/>
      <c r="K297" s="183"/>
      <c r="L297" s="190"/>
      <c r="M297" s="183"/>
      <c r="N297" s="191"/>
      <c r="AF297" s="168"/>
      <c r="AG297" s="169"/>
      <c r="AH297" s="169"/>
      <c r="AL297" s="180" t="s">
        <v>147</v>
      </c>
      <c r="AN297" s="169"/>
      <c r="AP297" s="169"/>
      <c r="AR297" s="169"/>
    </row>
    <row r="298" spans="1:44" s="15" customFormat="1" ht="15" x14ac:dyDescent="0.25">
      <c r="A298" s="188"/>
      <c r="B298" s="179"/>
      <c r="C298" s="429" t="s">
        <v>149</v>
      </c>
      <c r="D298" s="429"/>
      <c r="E298" s="429"/>
      <c r="F298" s="182" t="s">
        <v>148</v>
      </c>
      <c r="G298" s="185">
        <v>0.24</v>
      </c>
      <c r="H298" s="185">
        <v>1.1499999999999999</v>
      </c>
      <c r="I298" s="216">
        <v>5.5199999999999997E-3</v>
      </c>
      <c r="J298" s="190"/>
      <c r="K298" s="183"/>
      <c r="L298" s="190"/>
      <c r="M298" s="183"/>
      <c r="N298" s="191"/>
      <c r="AF298" s="168"/>
      <c r="AG298" s="169"/>
      <c r="AH298" s="169"/>
      <c r="AL298" s="180" t="s">
        <v>149</v>
      </c>
      <c r="AN298" s="169"/>
      <c r="AP298" s="169"/>
      <c r="AR298" s="169"/>
    </row>
    <row r="299" spans="1:44" s="15" customFormat="1" ht="15" x14ac:dyDescent="0.25">
      <c r="A299" s="181"/>
      <c r="B299" s="179"/>
      <c r="C299" s="430" t="s">
        <v>150</v>
      </c>
      <c r="D299" s="430"/>
      <c r="E299" s="430"/>
      <c r="F299" s="194"/>
      <c r="G299" s="195"/>
      <c r="H299" s="195"/>
      <c r="I299" s="195"/>
      <c r="J299" s="196">
        <v>1010.45</v>
      </c>
      <c r="K299" s="195"/>
      <c r="L299" s="197">
        <v>21.59</v>
      </c>
      <c r="M299" s="195"/>
      <c r="N299" s="198">
        <v>553.72</v>
      </c>
      <c r="AF299" s="168"/>
      <c r="AG299" s="169"/>
      <c r="AH299" s="169"/>
      <c r="AM299" s="180" t="s">
        <v>150</v>
      </c>
      <c r="AN299" s="169"/>
      <c r="AP299" s="169"/>
      <c r="AR299" s="169"/>
    </row>
    <row r="300" spans="1:44" s="15" customFormat="1" ht="15" x14ac:dyDescent="0.25">
      <c r="A300" s="188"/>
      <c r="B300" s="179"/>
      <c r="C300" s="429" t="s">
        <v>151</v>
      </c>
      <c r="D300" s="429"/>
      <c r="E300" s="429"/>
      <c r="F300" s="182"/>
      <c r="G300" s="183"/>
      <c r="H300" s="183"/>
      <c r="I300" s="183"/>
      <c r="J300" s="190"/>
      <c r="K300" s="183"/>
      <c r="L300" s="184">
        <v>10.32</v>
      </c>
      <c r="M300" s="183"/>
      <c r="N300" s="186">
        <v>462.03</v>
      </c>
      <c r="AF300" s="168"/>
      <c r="AG300" s="169"/>
      <c r="AH300" s="169"/>
      <c r="AL300" s="180" t="s">
        <v>151</v>
      </c>
      <c r="AN300" s="169"/>
      <c r="AP300" s="169"/>
      <c r="AR300" s="169"/>
    </row>
    <row r="301" spans="1:44" s="15" customFormat="1" ht="45.75" x14ac:dyDescent="0.25">
      <c r="A301" s="188"/>
      <c r="B301" s="179" t="s">
        <v>674</v>
      </c>
      <c r="C301" s="429" t="s">
        <v>675</v>
      </c>
      <c r="D301" s="429"/>
      <c r="E301" s="429"/>
      <c r="F301" s="182" t="s">
        <v>154</v>
      </c>
      <c r="G301" s="199">
        <v>103</v>
      </c>
      <c r="H301" s="183"/>
      <c r="I301" s="199">
        <v>103</v>
      </c>
      <c r="J301" s="190"/>
      <c r="K301" s="183"/>
      <c r="L301" s="184">
        <v>10.63</v>
      </c>
      <c r="M301" s="183"/>
      <c r="N301" s="186">
        <v>475.89</v>
      </c>
      <c r="AF301" s="168"/>
      <c r="AG301" s="169"/>
      <c r="AH301" s="169"/>
      <c r="AL301" s="180" t="s">
        <v>675</v>
      </c>
      <c r="AN301" s="169"/>
      <c r="AP301" s="169"/>
      <c r="AR301" s="169"/>
    </row>
    <row r="302" spans="1:44" s="15" customFormat="1" ht="45.75" x14ac:dyDescent="0.25">
      <c r="A302" s="188"/>
      <c r="B302" s="179" t="s">
        <v>676</v>
      </c>
      <c r="C302" s="429" t="s">
        <v>677</v>
      </c>
      <c r="D302" s="429"/>
      <c r="E302" s="429"/>
      <c r="F302" s="182" t="s">
        <v>154</v>
      </c>
      <c r="G302" s="199">
        <v>59</v>
      </c>
      <c r="H302" s="183"/>
      <c r="I302" s="199">
        <v>59</v>
      </c>
      <c r="J302" s="190"/>
      <c r="K302" s="183"/>
      <c r="L302" s="184">
        <v>6.09</v>
      </c>
      <c r="M302" s="183"/>
      <c r="N302" s="186">
        <v>272.60000000000002</v>
      </c>
      <c r="AF302" s="168"/>
      <c r="AG302" s="169"/>
      <c r="AH302" s="169"/>
      <c r="AL302" s="180" t="s">
        <v>677</v>
      </c>
      <c r="AN302" s="169"/>
      <c r="AP302" s="169"/>
      <c r="AR302" s="169"/>
    </row>
    <row r="303" spans="1:44" s="15" customFormat="1" ht="15" x14ac:dyDescent="0.25">
      <c r="A303" s="200"/>
      <c r="B303" s="201"/>
      <c r="C303" s="438" t="s">
        <v>157</v>
      </c>
      <c r="D303" s="438"/>
      <c r="E303" s="438"/>
      <c r="F303" s="172"/>
      <c r="G303" s="173"/>
      <c r="H303" s="173"/>
      <c r="I303" s="173"/>
      <c r="J303" s="176"/>
      <c r="K303" s="173"/>
      <c r="L303" s="202">
        <v>38.31</v>
      </c>
      <c r="M303" s="195"/>
      <c r="N303" s="208">
        <v>1302.21</v>
      </c>
      <c r="AF303" s="168"/>
      <c r="AG303" s="169"/>
      <c r="AH303" s="169"/>
      <c r="AN303" s="169" t="s">
        <v>157</v>
      </c>
      <c r="AP303" s="169"/>
      <c r="AR303" s="169"/>
    </row>
    <row r="304" spans="1:44" s="15" customFormat="1" ht="23.25" x14ac:dyDescent="0.25">
      <c r="A304" s="170" t="s">
        <v>322</v>
      </c>
      <c r="B304" s="171" t="s">
        <v>678</v>
      </c>
      <c r="C304" s="438" t="s">
        <v>679</v>
      </c>
      <c r="D304" s="438"/>
      <c r="E304" s="438"/>
      <c r="F304" s="172" t="s">
        <v>174</v>
      </c>
      <c r="G304" s="173">
        <v>2.0799999999999999E-2</v>
      </c>
      <c r="H304" s="174">
        <v>1</v>
      </c>
      <c r="I304" s="209">
        <v>2.0799999999999999E-2</v>
      </c>
      <c r="J304" s="202">
        <v>725.69</v>
      </c>
      <c r="K304" s="173"/>
      <c r="L304" s="202">
        <v>15.09</v>
      </c>
      <c r="M304" s="211">
        <v>8.16</v>
      </c>
      <c r="N304" s="203">
        <v>123.13</v>
      </c>
      <c r="AF304" s="168"/>
      <c r="AG304" s="169"/>
      <c r="AH304" s="169" t="s">
        <v>679</v>
      </c>
      <c r="AN304" s="169"/>
      <c r="AP304" s="169"/>
      <c r="AR304" s="169"/>
    </row>
    <row r="305" spans="1:44" s="15" customFormat="1" ht="15" x14ac:dyDescent="0.25">
      <c r="A305" s="200"/>
      <c r="B305" s="201"/>
      <c r="C305" s="438" t="s">
        <v>157</v>
      </c>
      <c r="D305" s="438"/>
      <c r="E305" s="438"/>
      <c r="F305" s="172"/>
      <c r="G305" s="173"/>
      <c r="H305" s="173"/>
      <c r="I305" s="173"/>
      <c r="J305" s="176"/>
      <c r="K305" s="173"/>
      <c r="L305" s="202">
        <v>15.09</v>
      </c>
      <c r="M305" s="195"/>
      <c r="N305" s="203">
        <v>123.13</v>
      </c>
      <c r="AF305" s="168"/>
      <c r="AG305" s="169"/>
      <c r="AH305" s="169"/>
      <c r="AN305" s="169" t="s">
        <v>157</v>
      </c>
      <c r="AP305" s="169"/>
      <c r="AR305" s="169"/>
    </row>
    <row r="306" spans="1:44" s="15" customFormat="1" ht="15" x14ac:dyDescent="0.25">
      <c r="A306" s="217"/>
      <c r="B306" s="218"/>
      <c r="C306" s="218"/>
      <c r="D306" s="218"/>
      <c r="E306" s="218"/>
      <c r="F306" s="219"/>
      <c r="G306" s="219"/>
      <c r="H306" s="219"/>
      <c r="I306" s="219"/>
      <c r="J306" s="220"/>
      <c r="K306" s="219"/>
      <c r="L306" s="220"/>
      <c r="M306" s="183"/>
      <c r="N306" s="220"/>
      <c r="AF306" s="168"/>
      <c r="AG306" s="169"/>
      <c r="AH306" s="169"/>
      <c r="AN306" s="169"/>
      <c r="AP306" s="169"/>
      <c r="AR306" s="169"/>
    </row>
    <row r="307" spans="1:44" s="15" customFormat="1" ht="15" x14ac:dyDescent="0.25">
      <c r="A307" s="224"/>
      <c r="B307" s="225"/>
      <c r="C307" s="438" t="s">
        <v>680</v>
      </c>
      <c r="D307" s="438"/>
      <c r="E307" s="438"/>
      <c r="F307" s="438"/>
      <c r="G307" s="438"/>
      <c r="H307" s="438"/>
      <c r="I307" s="438"/>
      <c r="J307" s="438"/>
      <c r="K307" s="438"/>
      <c r="L307" s="226"/>
      <c r="M307" s="227"/>
      <c r="N307" s="228"/>
      <c r="AF307" s="168"/>
      <c r="AG307" s="169"/>
      <c r="AH307" s="169"/>
      <c r="AN307" s="169"/>
      <c r="AP307" s="169" t="s">
        <v>680</v>
      </c>
      <c r="AR307" s="169"/>
    </row>
    <row r="308" spans="1:44" s="15" customFormat="1" ht="15" x14ac:dyDescent="0.25">
      <c r="A308" s="229"/>
      <c r="B308" s="179"/>
      <c r="C308" s="429" t="s">
        <v>205</v>
      </c>
      <c r="D308" s="429"/>
      <c r="E308" s="429"/>
      <c r="F308" s="429"/>
      <c r="G308" s="429"/>
      <c r="H308" s="429"/>
      <c r="I308" s="429"/>
      <c r="J308" s="429"/>
      <c r="K308" s="429"/>
      <c r="L308" s="230">
        <v>35438.019999999997</v>
      </c>
      <c r="M308" s="231"/>
      <c r="N308" s="232">
        <v>330489.61</v>
      </c>
      <c r="AF308" s="168"/>
      <c r="AG308" s="169"/>
      <c r="AH308" s="169"/>
      <c r="AN308" s="169"/>
      <c r="AP308" s="169"/>
      <c r="AQ308" s="180" t="s">
        <v>205</v>
      </c>
      <c r="AR308" s="169"/>
    </row>
    <row r="309" spans="1:44" s="15" customFormat="1" ht="15" x14ac:dyDescent="0.25">
      <c r="A309" s="229"/>
      <c r="B309" s="179"/>
      <c r="C309" s="429" t="s">
        <v>206</v>
      </c>
      <c r="D309" s="429"/>
      <c r="E309" s="429"/>
      <c r="F309" s="429"/>
      <c r="G309" s="429"/>
      <c r="H309" s="429"/>
      <c r="I309" s="429"/>
      <c r="J309" s="429"/>
      <c r="K309" s="429"/>
      <c r="L309" s="233"/>
      <c r="M309" s="231"/>
      <c r="N309" s="234"/>
      <c r="AF309" s="168"/>
      <c r="AG309" s="169"/>
      <c r="AH309" s="169"/>
      <c r="AN309" s="169"/>
      <c r="AP309" s="169"/>
      <c r="AQ309" s="180" t="s">
        <v>206</v>
      </c>
      <c r="AR309" s="169"/>
    </row>
    <row r="310" spans="1:44" s="15" customFormat="1" ht="15" x14ac:dyDescent="0.25">
      <c r="A310" s="229"/>
      <c r="B310" s="179"/>
      <c r="C310" s="429" t="s">
        <v>207</v>
      </c>
      <c r="D310" s="429"/>
      <c r="E310" s="429"/>
      <c r="F310" s="429"/>
      <c r="G310" s="429"/>
      <c r="H310" s="429"/>
      <c r="I310" s="429"/>
      <c r="J310" s="429"/>
      <c r="K310" s="429"/>
      <c r="L310" s="235">
        <v>856.48</v>
      </c>
      <c r="M310" s="231"/>
      <c r="N310" s="232">
        <v>38344.61</v>
      </c>
      <c r="AF310" s="168"/>
      <c r="AG310" s="169"/>
      <c r="AH310" s="169"/>
      <c r="AN310" s="169"/>
      <c r="AP310" s="169"/>
      <c r="AQ310" s="180" t="s">
        <v>207</v>
      </c>
      <c r="AR310" s="169"/>
    </row>
    <row r="311" spans="1:44" s="15" customFormat="1" ht="15" x14ac:dyDescent="0.25">
      <c r="A311" s="229"/>
      <c r="B311" s="179"/>
      <c r="C311" s="429" t="s">
        <v>208</v>
      </c>
      <c r="D311" s="429"/>
      <c r="E311" s="429"/>
      <c r="F311" s="429"/>
      <c r="G311" s="429"/>
      <c r="H311" s="429"/>
      <c r="I311" s="429"/>
      <c r="J311" s="429"/>
      <c r="K311" s="429"/>
      <c r="L311" s="230">
        <v>1960.56</v>
      </c>
      <c r="M311" s="231"/>
      <c r="N311" s="232">
        <v>25957.81</v>
      </c>
      <c r="AF311" s="168"/>
      <c r="AG311" s="169"/>
      <c r="AH311" s="169"/>
      <c r="AN311" s="169"/>
      <c r="AP311" s="169"/>
      <c r="AQ311" s="180" t="s">
        <v>208</v>
      </c>
      <c r="AR311" s="169"/>
    </row>
    <row r="312" spans="1:44" s="15" customFormat="1" ht="15" x14ac:dyDescent="0.25">
      <c r="A312" s="229"/>
      <c r="B312" s="179"/>
      <c r="C312" s="429" t="s">
        <v>209</v>
      </c>
      <c r="D312" s="429"/>
      <c r="E312" s="429"/>
      <c r="F312" s="429"/>
      <c r="G312" s="429"/>
      <c r="H312" s="429"/>
      <c r="I312" s="429"/>
      <c r="J312" s="429"/>
      <c r="K312" s="429"/>
      <c r="L312" s="235">
        <v>211.73</v>
      </c>
      <c r="M312" s="231"/>
      <c r="N312" s="232">
        <v>9479.15</v>
      </c>
      <c r="AF312" s="168"/>
      <c r="AG312" s="169"/>
      <c r="AH312" s="169"/>
      <c r="AN312" s="169"/>
      <c r="AP312" s="169"/>
      <c r="AQ312" s="180" t="s">
        <v>209</v>
      </c>
      <c r="AR312" s="169"/>
    </row>
    <row r="313" spans="1:44" s="15" customFormat="1" ht="15" x14ac:dyDescent="0.25">
      <c r="A313" s="229"/>
      <c r="B313" s="179"/>
      <c r="C313" s="429" t="s">
        <v>210</v>
      </c>
      <c r="D313" s="429"/>
      <c r="E313" s="429"/>
      <c r="F313" s="429"/>
      <c r="G313" s="429"/>
      <c r="H313" s="429"/>
      <c r="I313" s="429"/>
      <c r="J313" s="429"/>
      <c r="K313" s="429"/>
      <c r="L313" s="230">
        <v>32620.98</v>
      </c>
      <c r="M313" s="231"/>
      <c r="N313" s="232">
        <v>266187.19</v>
      </c>
      <c r="AF313" s="168"/>
      <c r="AG313" s="169"/>
      <c r="AH313" s="169"/>
      <c r="AN313" s="169"/>
      <c r="AP313" s="169"/>
      <c r="AQ313" s="180" t="s">
        <v>210</v>
      </c>
      <c r="AR313" s="169"/>
    </row>
    <row r="314" spans="1:44" s="15" customFormat="1" ht="15" x14ac:dyDescent="0.25">
      <c r="A314" s="229"/>
      <c r="B314" s="179"/>
      <c r="C314" s="429" t="s">
        <v>211</v>
      </c>
      <c r="D314" s="429"/>
      <c r="E314" s="429"/>
      <c r="F314" s="429"/>
      <c r="G314" s="429"/>
      <c r="H314" s="429"/>
      <c r="I314" s="429"/>
      <c r="J314" s="429"/>
      <c r="K314" s="429"/>
      <c r="L314" s="230">
        <v>37230.61</v>
      </c>
      <c r="M314" s="231"/>
      <c r="N314" s="232">
        <v>410743.73</v>
      </c>
      <c r="AF314" s="168"/>
      <c r="AG314" s="169"/>
      <c r="AH314" s="169"/>
      <c r="AN314" s="169"/>
      <c r="AP314" s="169"/>
      <c r="AQ314" s="180" t="s">
        <v>211</v>
      </c>
      <c r="AR314" s="169"/>
    </row>
    <row r="315" spans="1:44" s="15" customFormat="1" ht="15" x14ac:dyDescent="0.25">
      <c r="A315" s="229"/>
      <c r="B315" s="179"/>
      <c r="C315" s="429" t="s">
        <v>206</v>
      </c>
      <c r="D315" s="429"/>
      <c r="E315" s="429"/>
      <c r="F315" s="429"/>
      <c r="G315" s="429"/>
      <c r="H315" s="429"/>
      <c r="I315" s="429"/>
      <c r="J315" s="429"/>
      <c r="K315" s="429"/>
      <c r="L315" s="233"/>
      <c r="M315" s="231"/>
      <c r="N315" s="234"/>
      <c r="AF315" s="168"/>
      <c r="AG315" s="169"/>
      <c r="AH315" s="169"/>
      <c r="AN315" s="169"/>
      <c r="AP315" s="169"/>
      <c r="AQ315" s="180" t="s">
        <v>206</v>
      </c>
      <c r="AR315" s="169"/>
    </row>
    <row r="316" spans="1:44" s="15" customFormat="1" ht="15" x14ac:dyDescent="0.25">
      <c r="A316" s="229"/>
      <c r="B316" s="179"/>
      <c r="C316" s="429" t="s">
        <v>450</v>
      </c>
      <c r="D316" s="429"/>
      <c r="E316" s="429"/>
      <c r="F316" s="429"/>
      <c r="G316" s="429"/>
      <c r="H316" s="429"/>
      <c r="I316" s="429"/>
      <c r="J316" s="429"/>
      <c r="K316" s="429"/>
      <c r="L316" s="235">
        <v>856.48</v>
      </c>
      <c r="M316" s="231"/>
      <c r="N316" s="232">
        <v>38344.61</v>
      </c>
      <c r="AF316" s="168"/>
      <c r="AG316" s="169"/>
      <c r="AH316" s="169"/>
      <c r="AN316" s="169"/>
      <c r="AP316" s="169"/>
      <c r="AQ316" s="180" t="s">
        <v>450</v>
      </c>
      <c r="AR316" s="169"/>
    </row>
    <row r="317" spans="1:44" s="15" customFormat="1" ht="15" x14ac:dyDescent="0.25">
      <c r="A317" s="229"/>
      <c r="B317" s="179"/>
      <c r="C317" s="429" t="s">
        <v>451</v>
      </c>
      <c r="D317" s="429"/>
      <c r="E317" s="429"/>
      <c r="F317" s="429"/>
      <c r="G317" s="429"/>
      <c r="H317" s="429"/>
      <c r="I317" s="429"/>
      <c r="J317" s="429"/>
      <c r="K317" s="429"/>
      <c r="L317" s="230">
        <v>1960.56</v>
      </c>
      <c r="M317" s="231"/>
      <c r="N317" s="232">
        <v>25957.81</v>
      </c>
      <c r="AF317" s="168"/>
      <c r="AG317" s="169"/>
      <c r="AH317" s="169"/>
      <c r="AN317" s="169"/>
      <c r="AP317" s="169"/>
      <c r="AQ317" s="180" t="s">
        <v>451</v>
      </c>
      <c r="AR317" s="169"/>
    </row>
    <row r="318" spans="1:44" s="15" customFormat="1" ht="15" x14ac:dyDescent="0.25">
      <c r="A318" s="229"/>
      <c r="B318" s="179"/>
      <c r="C318" s="429" t="s">
        <v>452</v>
      </c>
      <c r="D318" s="429"/>
      <c r="E318" s="429"/>
      <c r="F318" s="429"/>
      <c r="G318" s="429"/>
      <c r="H318" s="429"/>
      <c r="I318" s="429"/>
      <c r="J318" s="429"/>
      <c r="K318" s="429"/>
      <c r="L318" s="235">
        <v>211.73</v>
      </c>
      <c r="M318" s="231"/>
      <c r="N318" s="232">
        <v>9479.15</v>
      </c>
      <c r="AF318" s="168"/>
      <c r="AG318" s="169"/>
      <c r="AH318" s="169"/>
      <c r="AN318" s="169"/>
      <c r="AP318" s="169"/>
      <c r="AQ318" s="180" t="s">
        <v>452</v>
      </c>
      <c r="AR318" s="169"/>
    </row>
    <row r="319" spans="1:44" s="15" customFormat="1" ht="15" x14ac:dyDescent="0.25">
      <c r="A319" s="229"/>
      <c r="B319" s="179"/>
      <c r="C319" s="429" t="s">
        <v>453</v>
      </c>
      <c r="D319" s="429"/>
      <c r="E319" s="429"/>
      <c r="F319" s="429"/>
      <c r="G319" s="429"/>
      <c r="H319" s="429"/>
      <c r="I319" s="429"/>
      <c r="J319" s="429"/>
      <c r="K319" s="429"/>
      <c r="L319" s="230">
        <v>32620.98</v>
      </c>
      <c r="M319" s="231"/>
      <c r="N319" s="232">
        <v>266187.19</v>
      </c>
      <c r="AF319" s="168"/>
      <c r="AG319" s="169"/>
      <c r="AH319" s="169"/>
      <c r="AN319" s="169"/>
      <c r="AP319" s="169"/>
      <c r="AQ319" s="180" t="s">
        <v>453</v>
      </c>
      <c r="AR319" s="169"/>
    </row>
    <row r="320" spans="1:44" s="15" customFormat="1" ht="15" x14ac:dyDescent="0.25">
      <c r="A320" s="229"/>
      <c r="B320" s="179"/>
      <c r="C320" s="429" t="s">
        <v>454</v>
      </c>
      <c r="D320" s="429"/>
      <c r="E320" s="429"/>
      <c r="F320" s="429"/>
      <c r="G320" s="429"/>
      <c r="H320" s="429"/>
      <c r="I320" s="429"/>
      <c r="J320" s="429"/>
      <c r="K320" s="429"/>
      <c r="L320" s="230">
        <v>1154.81</v>
      </c>
      <c r="M320" s="231"/>
      <c r="N320" s="232">
        <v>51700.6</v>
      </c>
      <c r="AF320" s="168"/>
      <c r="AG320" s="169"/>
      <c r="AH320" s="169"/>
      <c r="AN320" s="169"/>
      <c r="AP320" s="169"/>
      <c r="AQ320" s="180" t="s">
        <v>454</v>
      </c>
      <c r="AR320" s="169"/>
    </row>
    <row r="321" spans="1:44" s="15" customFormat="1" ht="15" x14ac:dyDescent="0.25">
      <c r="A321" s="229"/>
      <c r="B321" s="179"/>
      <c r="C321" s="429" t="s">
        <v>455</v>
      </c>
      <c r="D321" s="429"/>
      <c r="E321" s="429"/>
      <c r="F321" s="429"/>
      <c r="G321" s="429"/>
      <c r="H321" s="429"/>
      <c r="I321" s="429"/>
      <c r="J321" s="429"/>
      <c r="K321" s="429"/>
      <c r="L321" s="235">
        <v>637.78</v>
      </c>
      <c r="M321" s="231"/>
      <c r="N321" s="232">
        <v>28553.52</v>
      </c>
      <c r="AF321" s="168"/>
      <c r="AG321" s="169"/>
      <c r="AH321" s="169"/>
      <c r="AN321" s="169"/>
      <c r="AP321" s="169"/>
      <c r="AQ321" s="180" t="s">
        <v>455</v>
      </c>
      <c r="AR321" s="169"/>
    </row>
    <row r="322" spans="1:44" s="15" customFormat="1" ht="15" x14ac:dyDescent="0.25">
      <c r="A322" s="229"/>
      <c r="B322" s="179"/>
      <c r="C322" s="429" t="s">
        <v>221</v>
      </c>
      <c r="D322" s="429"/>
      <c r="E322" s="429"/>
      <c r="F322" s="429"/>
      <c r="G322" s="429"/>
      <c r="H322" s="429"/>
      <c r="I322" s="429"/>
      <c r="J322" s="429"/>
      <c r="K322" s="429"/>
      <c r="L322" s="230">
        <v>1068.21</v>
      </c>
      <c r="M322" s="231"/>
      <c r="N322" s="232">
        <v>47823.76</v>
      </c>
      <c r="AF322" s="168"/>
      <c r="AG322" s="169"/>
      <c r="AH322" s="169"/>
      <c r="AN322" s="169"/>
      <c r="AP322" s="169"/>
      <c r="AQ322" s="180" t="s">
        <v>221</v>
      </c>
      <c r="AR322" s="169"/>
    </row>
    <row r="323" spans="1:44" s="15" customFormat="1" ht="15" x14ac:dyDescent="0.25">
      <c r="A323" s="229"/>
      <c r="B323" s="179"/>
      <c r="C323" s="429" t="s">
        <v>222</v>
      </c>
      <c r="D323" s="429"/>
      <c r="E323" s="429"/>
      <c r="F323" s="429"/>
      <c r="G323" s="429"/>
      <c r="H323" s="429"/>
      <c r="I323" s="429"/>
      <c r="J323" s="429"/>
      <c r="K323" s="429"/>
      <c r="L323" s="230">
        <v>1154.81</v>
      </c>
      <c r="M323" s="231"/>
      <c r="N323" s="232">
        <v>51700.6</v>
      </c>
      <c r="AF323" s="168"/>
      <c r="AG323" s="169"/>
      <c r="AH323" s="169"/>
      <c r="AN323" s="169"/>
      <c r="AP323" s="169"/>
      <c r="AQ323" s="180" t="s">
        <v>222</v>
      </c>
      <c r="AR323" s="169"/>
    </row>
    <row r="324" spans="1:44" s="15" customFormat="1" ht="15" x14ac:dyDescent="0.25">
      <c r="A324" s="229"/>
      <c r="B324" s="179"/>
      <c r="C324" s="429" t="s">
        <v>223</v>
      </c>
      <c r="D324" s="429"/>
      <c r="E324" s="429"/>
      <c r="F324" s="429"/>
      <c r="G324" s="429"/>
      <c r="H324" s="429"/>
      <c r="I324" s="429"/>
      <c r="J324" s="429"/>
      <c r="K324" s="429"/>
      <c r="L324" s="235">
        <v>637.78</v>
      </c>
      <c r="M324" s="231"/>
      <c r="N324" s="232">
        <v>28553.52</v>
      </c>
      <c r="AF324" s="168"/>
      <c r="AG324" s="169"/>
      <c r="AH324" s="169"/>
      <c r="AN324" s="169"/>
      <c r="AP324" s="169"/>
      <c r="AQ324" s="180" t="s">
        <v>223</v>
      </c>
      <c r="AR324" s="169"/>
    </row>
    <row r="325" spans="1:44" s="15" customFormat="1" ht="15" x14ac:dyDescent="0.25">
      <c r="A325" s="229"/>
      <c r="B325" s="236"/>
      <c r="C325" s="457" t="s">
        <v>681</v>
      </c>
      <c r="D325" s="457"/>
      <c r="E325" s="457"/>
      <c r="F325" s="457"/>
      <c r="G325" s="457"/>
      <c r="H325" s="457"/>
      <c r="I325" s="457"/>
      <c r="J325" s="457"/>
      <c r="K325" s="457"/>
      <c r="L325" s="237">
        <v>37230.61</v>
      </c>
      <c r="M325" s="238"/>
      <c r="N325" s="239">
        <v>410743.73</v>
      </c>
      <c r="AF325" s="168"/>
      <c r="AG325" s="169"/>
      <c r="AH325" s="169"/>
      <c r="AN325" s="169"/>
      <c r="AP325" s="169"/>
      <c r="AR325" s="169" t="s">
        <v>681</v>
      </c>
    </row>
    <row r="326" spans="1:44" s="15" customFormat="1" ht="15" x14ac:dyDescent="0.25">
      <c r="A326" s="432" t="s">
        <v>682</v>
      </c>
      <c r="B326" s="433"/>
      <c r="C326" s="433"/>
      <c r="D326" s="433"/>
      <c r="E326" s="433"/>
      <c r="F326" s="433"/>
      <c r="G326" s="433"/>
      <c r="H326" s="433"/>
      <c r="I326" s="433"/>
      <c r="J326" s="433"/>
      <c r="K326" s="433"/>
      <c r="L326" s="433"/>
      <c r="M326" s="433"/>
      <c r="N326" s="434"/>
      <c r="AF326" s="168" t="s">
        <v>682</v>
      </c>
      <c r="AG326" s="169"/>
      <c r="AH326" s="169"/>
      <c r="AN326" s="169"/>
      <c r="AP326" s="169"/>
      <c r="AR326" s="169"/>
    </row>
    <row r="327" spans="1:44" s="15" customFormat="1" ht="45.75" x14ac:dyDescent="0.25">
      <c r="A327" s="170" t="s">
        <v>324</v>
      </c>
      <c r="B327" s="171" t="s">
        <v>683</v>
      </c>
      <c r="C327" s="438" t="s">
        <v>684</v>
      </c>
      <c r="D327" s="438"/>
      <c r="E327" s="438"/>
      <c r="F327" s="172" t="s">
        <v>685</v>
      </c>
      <c r="G327" s="173">
        <v>6.6000000000000003E-2</v>
      </c>
      <c r="H327" s="174">
        <v>1</v>
      </c>
      <c r="I327" s="204">
        <v>6.6000000000000003E-2</v>
      </c>
      <c r="J327" s="176"/>
      <c r="K327" s="173"/>
      <c r="L327" s="176"/>
      <c r="M327" s="173"/>
      <c r="N327" s="177"/>
      <c r="AF327" s="168"/>
      <c r="AG327" s="169"/>
      <c r="AH327" s="169" t="s">
        <v>684</v>
      </c>
      <c r="AN327" s="169"/>
      <c r="AP327" s="169"/>
      <c r="AR327" s="169"/>
    </row>
    <row r="328" spans="1:44" s="15" customFormat="1" ht="23.25" x14ac:dyDescent="0.25">
      <c r="A328" s="178"/>
      <c r="B328" s="179" t="s">
        <v>136</v>
      </c>
      <c r="C328" s="439" t="s">
        <v>137</v>
      </c>
      <c r="D328" s="439"/>
      <c r="E328" s="439"/>
      <c r="F328" s="439"/>
      <c r="G328" s="439"/>
      <c r="H328" s="439"/>
      <c r="I328" s="439"/>
      <c r="J328" s="439"/>
      <c r="K328" s="439"/>
      <c r="L328" s="439"/>
      <c r="M328" s="439"/>
      <c r="N328" s="440"/>
      <c r="AF328" s="168"/>
      <c r="AG328" s="169"/>
      <c r="AH328" s="169"/>
      <c r="AJ328" s="180" t="s">
        <v>137</v>
      </c>
      <c r="AN328" s="169"/>
      <c r="AP328" s="169"/>
      <c r="AR328" s="169"/>
    </row>
    <row r="329" spans="1:44" s="15" customFormat="1" ht="68.25" x14ac:dyDescent="0.25">
      <c r="A329" s="178"/>
      <c r="B329" s="179" t="s">
        <v>138</v>
      </c>
      <c r="C329" s="439" t="s">
        <v>139</v>
      </c>
      <c r="D329" s="439"/>
      <c r="E329" s="439"/>
      <c r="F329" s="439"/>
      <c r="G329" s="439"/>
      <c r="H329" s="439"/>
      <c r="I329" s="439"/>
      <c r="J329" s="439"/>
      <c r="K329" s="439"/>
      <c r="L329" s="439"/>
      <c r="M329" s="439"/>
      <c r="N329" s="440"/>
      <c r="AF329" s="168"/>
      <c r="AG329" s="169"/>
      <c r="AH329" s="169"/>
      <c r="AJ329" s="180" t="s">
        <v>139</v>
      </c>
      <c r="AN329" s="169"/>
      <c r="AP329" s="169"/>
      <c r="AR329" s="169"/>
    </row>
    <row r="330" spans="1:44" s="15" customFormat="1" ht="15" x14ac:dyDescent="0.25">
      <c r="A330" s="181"/>
      <c r="B330" s="179" t="s">
        <v>130</v>
      </c>
      <c r="C330" s="429" t="s">
        <v>140</v>
      </c>
      <c r="D330" s="429"/>
      <c r="E330" s="429"/>
      <c r="F330" s="182"/>
      <c r="G330" s="183"/>
      <c r="H330" s="183"/>
      <c r="I330" s="183"/>
      <c r="J330" s="187">
        <v>6830.49</v>
      </c>
      <c r="K330" s="205">
        <v>1.3225</v>
      </c>
      <c r="L330" s="184">
        <v>596.20000000000005</v>
      </c>
      <c r="M330" s="185">
        <v>44.77</v>
      </c>
      <c r="N330" s="206">
        <v>26691.87</v>
      </c>
      <c r="AF330" s="168"/>
      <c r="AG330" s="169"/>
      <c r="AH330" s="169"/>
      <c r="AK330" s="180" t="s">
        <v>140</v>
      </c>
      <c r="AN330" s="169"/>
      <c r="AP330" s="169"/>
      <c r="AR330" s="169"/>
    </row>
    <row r="331" spans="1:44" s="15" customFormat="1" ht="15" x14ac:dyDescent="0.25">
      <c r="A331" s="181"/>
      <c r="B331" s="179" t="s">
        <v>141</v>
      </c>
      <c r="C331" s="429" t="s">
        <v>142</v>
      </c>
      <c r="D331" s="429"/>
      <c r="E331" s="429"/>
      <c r="F331" s="182"/>
      <c r="G331" s="183"/>
      <c r="H331" s="183"/>
      <c r="I331" s="183"/>
      <c r="J331" s="187">
        <v>14106.76</v>
      </c>
      <c r="K331" s="205">
        <v>1.4375</v>
      </c>
      <c r="L331" s="187">
        <v>1338.38</v>
      </c>
      <c r="M331" s="185">
        <v>13.24</v>
      </c>
      <c r="N331" s="206">
        <v>17720.150000000001</v>
      </c>
      <c r="AF331" s="168"/>
      <c r="AG331" s="169"/>
      <c r="AH331" s="169"/>
      <c r="AK331" s="180" t="s">
        <v>142</v>
      </c>
      <c r="AN331" s="169"/>
      <c r="AP331" s="169"/>
      <c r="AR331" s="169"/>
    </row>
    <row r="332" spans="1:44" s="15" customFormat="1" ht="15" x14ac:dyDescent="0.25">
      <c r="A332" s="181"/>
      <c r="B332" s="179" t="s">
        <v>143</v>
      </c>
      <c r="C332" s="429" t="s">
        <v>144</v>
      </c>
      <c r="D332" s="429"/>
      <c r="E332" s="429"/>
      <c r="F332" s="182"/>
      <c r="G332" s="183"/>
      <c r="H332" s="183"/>
      <c r="I332" s="183"/>
      <c r="J332" s="187">
        <v>1080.55</v>
      </c>
      <c r="K332" s="205">
        <v>1.4375</v>
      </c>
      <c r="L332" s="184">
        <v>102.52</v>
      </c>
      <c r="M332" s="185">
        <v>44.77</v>
      </c>
      <c r="N332" s="206">
        <v>4589.82</v>
      </c>
      <c r="AF332" s="168"/>
      <c r="AG332" s="169"/>
      <c r="AH332" s="169"/>
      <c r="AK332" s="180" t="s">
        <v>144</v>
      </c>
      <c r="AN332" s="169"/>
      <c r="AP332" s="169"/>
      <c r="AR332" s="169"/>
    </row>
    <row r="333" spans="1:44" s="15" customFormat="1" ht="15" x14ac:dyDescent="0.25">
      <c r="A333" s="181"/>
      <c r="B333" s="179" t="s">
        <v>145</v>
      </c>
      <c r="C333" s="429" t="s">
        <v>146</v>
      </c>
      <c r="D333" s="429"/>
      <c r="E333" s="429"/>
      <c r="F333" s="182"/>
      <c r="G333" s="183"/>
      <c r="H333" s="183"/>
      <c r="I333" s="183"/>
      <c r="J333" s="187">
        <v>6661.92</v>
      </c>
      <c r="K333" s="183"/>
      <c r="L333" s="184">
        <v>439.69</v>
      </c>
      <c r="M333" s="185">
        <v>8.16</v>
      </c>
      <c r="N333" s="206">
        <v>3587.87</v>
      </c>
      <c r="AF333" s="168"/>
      <c r="AG333" s="169"/>
      <c r="AH333" s="169"/>
      <c r="AK333" s="180" t="s">
        <v>146</v>
      </c>
      <c r="AN333" s="169"/>
      <c r="AP333" s="169"/>
      <c r="AR333" s="169"/>
    </row>
    <row r="334" spans="1:44" s="15" customFormat="1" ht="15" x14ac:dyDescent="0.25">
      <c r="A334" s="188"/>
      <c r="B334" s="179"/>
      <c r="C334" s="429" t="s">
        <v>147</v>
      </c>
      <c r="D334" s="429"/>
      <c r="E334" s="429"/>
      <c r="F334" s="182" t="s">
        <v>148</v>
      </c>
      <c r="G334" s="199">
        <v>669</v>
      </c>
      <c r="H334" s="205">
        <v>1.3225</v>
      </c>
      <c r="I334" s="189">
        <v>58.393664999999999</v>
      </c>
      <c r="J334" s="190"/>
      <c r="K334" s="183"/>
      <c r="L334" s="190"/>
      <c r="M334" s="183"/>
      <c r="N334" s="191"/>
      <c r="AF334" s="168"/>
      <c r="AG334" s="169"/>
      <c r="AH334" s="169"/>
      <c r="AL334" s="180" t="s">
        <v>147</v>
      </c>
      <c r="AN334" s="169"/>
      <c r="AP334" s="169"/>
      <c r="AR334" s="169"/>
    </row>
    <row r="335" spans="1:44" s="15" customFormat="1" ht="15" x14ac:dyDescent="0.25">
      <c r="A335" s="188"/>
      <c r="B335" s="179"/>
      <c r="C335" s="429" t="s">
        <v>149</v>
      </c>
      <c r="D335" s="429"/>
      <c r="E335" s="429"/>
      <c r="F335" s="182" t="s">
        <v>148</v>
      </c>
      <c r="G335" s="185">
        <v>88.65</v>
      </c>
      <c r="H335" s="205">
        <v>1.4375</v>
      </c>
      <c r="I335" s="193">
        <v>8.4106687999999998</v>
      </c>
      <c r="J335" s="190"/>
      <c r="K335" s="183"/>
      <c r="L335" s="190"/>
      <c r="M335" s="183"/>
      <c r="N335" s="191"/>
      <c r="AF335" s="168"/>
      <c r="AG335" s="169"/>
      <c r="AH335" s="169"/>
      <c r="AL335" s="180" t="s">
        <v>149</v>
      </c>
      <c r="AN335" s="169"/>
      <c r="AP335" s="169"/>
      <c r="AR335" s="169"/>
    </row>
    <row r="336" spans="1:44" s="15" customFormat="1" ht="15" x14ac:dyDescent="0.25">
      <c r="A336" s="181"/>
      <c r="B336" s="179"/>
      <c r="C336" s="430" t="s">
        <v>150</v>
      </c>
      <c r="D336" s="430"/>
      <c r="E336" s="430"/>
      <c r="F336" s="194"/>
      <c r="G336" s="195"/>
      <c r="H336" s="195"/>
      <c r="I336" s="195"/>
      <c r="J336" s="196">
        <v>27599.17</v>
      </c>
      <c r="K336" s="195"/>
      <c r="L336" s="196">
        <v>2374.27</v>
      </c>
      <c r="M336" s="195"/>
      <c r="N336" s="207">
        <v>47999.89</v>
      </c>
      <c r="AF336" s="168"/>
      <c r="AG336" s="169"/>
      <c r="AH336" s="169"/>
      <c r="AM336" s="180" t="s">
        <v>150</v>
      </c>
      <c r="AN336" s="169"/>
      <c r="AP336" s="169"/>
      <c r="AR336" s="169"/>
    </row>
    <row r="337" spans="1:44" s="15" customFormat="1" ht="15" x14ac:dyDescent="0.25">
      <c r="A337" s="188"/>
      <c r="B337" s="179"/>
      <c r="C337" s="429" t="s">
        <v>151</v>
      </c>
      <c r="D337" s="429"/>
      <c r="E337" s="429"/>
      <c r="F337" s="182"/>
      <c r="G337" s="183"/>
      <c r="H337" s="183"/>
      <c r="I337" s="183"/>
      <c r="J337" s="190"/>
      <c r="K337" s="183"/>
      <c r="L337" s="184">
        <v>698.72</v>
      </c>
      <c r="M337" s="183"/>
      <c r="N337" s="206">
        <v>31281.69</v>
      </c>
      <c r="AF337" s="168"/>
      <c r="AG337" s="169"/>
      <c r="AH337" s="169"/>
      <c r="AL337" s="180" t="s">
        <v>151</v>
      </c>
      <c r="AN337" s="169"/>
      <c r="AP337" s="169"/>
      <c r="AR337" s="169"/>
    </row>
    <row r="338" spans="1:44" s="15" customFormat="1" ht="23.25" x14ac:dyDescent="0.25">
      <c r="A338" s="188"/>
      <c r="B338" s="179" t="s">
        <v>566</v>
      </c>
      <c r="C338" s="429" t="s">
        <v>567</v>
      </c>
      <c r="D338" s="429"/>
      <c r="E338" s="429"/>
      <c r="F338" s="182" t="s">
        <v>154</v>
      </c>
      <c r="G338" s="199">
        <v>117</v>
      </c>
      <c r="H338" s="183"/>
      <c r="I338" s="199">
        <v>117</v>
      </c>
      <c r="J338" s="190"/>
      <c r="K338" s="183"/>
      <c r="L338" s="184">
        <v>817.5</v>
      </c>
      <c r="M338" s="183"/>
      <c r="N338" s="206">
        <v>36599.58</v>
      </c>
      <c r="AF338" s="168"/>
      <c r="AG338" s="169"/>
      <c r="AH338" s="169"/>
      <c r="AL338" s="180" t="s">
        <v>567</v>
      </c>
      <c r="AN338" s="169"/>
      <c r="AP338" s="169"/>
      <c r="AR338" s="169"/>
    </row>
    <row r="339" spans="1:44" s="15" customFormat="1" ht="45" x14ac:dyDescent="0.25">
      <c r="A339" s="188"/>
      <c r="B339" s="179" t="s">
        <v>568</v>
      </c>
      <c r="C339" s="429" t="s">
        <v>569</v>
      </c>
      <c r="D339" s="429"/>
      <c r="E339" s="429"/>
      <c r="F339" s="182" t="s">
        <v>154</v>
      </c>
      <c r="G339" s="199">
        <v>74</v>
      </c>
      <c r="H339" s="185">
        <v>0.85</v>
      </c>
      <c r="I339" s="192">
        <v>62.9</v>
      </c>
      <c r="J339" s="190"/>
      <c r="K339" s="183"/>
      <c r="L339" s="184">
        <v>439.49</v>
      </c>
      <c r="M339" s="183"/>
      <c r="N339" s="206">
        <v>19676.18</v>
      </c>
      <c r="AF339" s="168"/>
      <c r="AG339" s="169"/>
      <c r="AH339" s="169"/>
      <c r="AL339" s="180" t="s">
        <v>569</v>
      </c>
      <c r="AN339" s="169"/>
      <c r="AP339" s="169"/>
      <c r="AR339" s="169"/>
    </row>
    <row r="340" spans="1:44" s="15" customFormat="1" ht="15" x14ac:dyDescent="0.25">
      <c r="A340" s="200"/>
      <c r="B340" s="201"/>
      <c r="C340" s="438" t="s">
        <v>157</v>
      </c>
      <c r="D340" s="438"/>
      <c r="E340" s="438"/>
      <c r="F340" s="172"/>
      <c r="G340" s="173"/>
      <c r="H340" s="173"/>
      <c r="I340" s="173"/>
      <c r="J340" s="176"/>
      <c r="K340" s="173"/>
      <c r="L340" s="210">
        <v>3631.26</v>
      </c>
      <c r="M340" s="195"/>
      <c r="N340" s="208">
        <v>104275.65</v>
      </c>
      <c r="AF340" s="168"/>
      <c r="AG340" s="169"/>
      <c r="AH340" s="169"/>
      <c r="AN340" s="169" t="s">
        <v>157</v>
      </c>
      <c r="AP340" s="169"/>
      <c r="AR340" s="169"/>
    </row>
    <row r="341" spans="1:44" s="15" customFormat="1" ht="45.75" x14ac:dyDescent="0.25">
      <c r="A341" s="170" t="s">
        <v>327</v>
      </c>
      <c r="B341" s="171" t="s">
        <v>686</v>
      </c>
      <c r="C341" s="438" t="s">
        <v>687</v>
      </c>
      <c r="D341" s="438"/>
      <c r="E341" s="438"/>
      <c r="F341" s="172" t="s">
        <v>274</v>
      </c>
      <c r="G341" s="173">
        <v>66</v>
      </c>
      <c r="H341" s="174">
        <v>1</v>
      </c>
      <c r="I341" s="174">
        <v>66</v>
      </c>
      <c r="J341" s="202">
        <v>169.91</v>
      </c>
      <c r="K341" s="173"/>
      <c r="L341" s="210">
        <v>11214.06</v>
      </c>
      <c r="M341" s="211">
        <v>8.16</v>
      </c>
      <c r="N341" s="208">
        <v>91506.73</v>
      </c>
      <c r="AF341" s="168"/>
      <c r="AG341" s="169"/>
      <c r="AH341" s="169" t="s">
        <v>687</v>
      </c>
      <c r="AN341" s="169"/>
      <c r="AP341" s="169"/>
      <c r="AR341" s="169"/>
    </row>
    <row r="342" spans="1:44" s="15" customFormat="1" ht="15" x14ac:dyDescent="0.25">
      <c r="A342" s="200"/>
      <c r="B342" s="201"/>
      <c r="C342" s="438" t="s">
        <v>157</v>
      </c>
      <c r="D342" s="438"/>
      <c r="E342" s="438"/>
      <c r="F342" s="172"/>
      <c r="G342" s="173"/>
      <c r="H342" s="173"/>
      <c r="I342" s="173"/>
      <c r="J342" s="176"/>
      <c r="K342" s="173"/>
      <c r="L342" s="210">
        <v>11214.06</v>
      </c>
      <c r="M342" s="195"/>
      <c r="N342" s="208">
        <v>91506.73</v>
      </c>
      <c r="AF342" s="168"/>
      <c r="AG342" s="169"/>
      <c r="AH342" s="169"/>
      <c r="AN342" s="169" t="s">
        <v>157</v>
      </c>
      <c r="AP342" s="169"/>
      <c r="AR342" s="169"/>
    </row>
    <row r="343" spans="1:44" s="15" customFormat="1" ht="45.75" x14ac:dyDescent="0.25">
      <c r="A343" s="170" t="s">
        <v>328</v>
      </c>
      <c r="B343" s="171" t="s">
        <v>688</v>
      </c>
      <c r="C343" s="438" t="s">
        <v>689</v>
      </c>
      <c r="D343" s="438"/>
      <c r="E343" s="438"/>
      <c r="F343" s="172" t="s">
        <v>229</v>
      </c>
      <c r="G343" s="173">
        <v>12</v>
      </c>
      <c r="H343" s="174">
        <v>1</v>
      </c>
      <c r="I343" s="174">
        <v>12</v>
      </c>
      <c r="J343" s="202">
        <v>205</v>
      </c>
      <c r="K343" s="173"/>
      <c r="L343" s="210">
        <v>2460</v>
      </c>
      <c r="M343" s="211">
        <v>8.16</v>
      </c>
      <c r="N343" s="208">
        <v>20073.599999999999</v>
      </c>
      <c r="AF343" s="168"/>
      <c r="AG343" s="169"/>
      <c r="AH343" s="169" t="s">
        <v>689</v>
      </c>
      <c r="AN343" s="169"/>
      <c r="AP343" s="169"/>
      <c r="AR343" s="169"/>
    </row>
    <row r="344" spans="1:44" s="15" customFormat="1" ht="15" x14ac:dyDescent="0.25">
      <c r="A344" s="200"/>
      <c r="B344" s="201"/>
      <c r="C344" s="438" t="s">
        <v>157</v>
      </c>
      <c r="D344" s="438"/>
      <c r="E344" s="438"/>
      <c r="F344" s="172"/>
      <c r="G344" s="173"/>
      <c r="H344" s="173"/>
      <c r="I344" s="173"/>
      <c r="J344" s="176"/>
      <c r="K344" s="173"/>
      <c r="L344" s="210">
        <v>2460</v>
      </c>
      <c r="M344" s="195"/>
      <c r="N344" s="208">
        <v>20073.599999999999</v>
      </c>
      <c r="AF344" s="168"/>
      <c r="AG344" s="169"/>
      <c r="AH344" s="169"/>
      <c r="AN344" s="169" t="s">
        <v>157</v>
      </c>
      <c r="AP344" s="169"/>
      <c r="AR344" s="169"/>
    </row>
    <row r="345" spans="1:44" s="15" customFormat="1" ht="45.75" x14ac:dyDescent="0.25">
      <c r="A345" s="170" t="s">
        <v>331</v>
      </c>
      <c r="B345" s="171" t="s">
        <v>690</v>
      </c>
      <c r="C345" s="438" t="s">
        <v>691</v>
      </c>
      <c r="D345" s="438"/>
      <c r="E345" s="438"/>
      <c r="F345" s="172" t="s">
        <v>685</v>
      </c>
      <c r="G345" s="173">
        <v>4.9000000000000002E-2</v>
      </c>
      <c r="H345" s="174">
        <v>1</v>
      </c>
      <c r="I345" s="204">
        <v>4.9000000000000002E-2</v>
      </c>
      <c r="J345" s="176"/>
      <c r="K345" s="173"/>
      <c r="L345" s="176"/>
      <c r="M345" s="173"/>
      <c r="N345" s="177"/>
      <c r="AF345" s="168"/>
      <c r="AG345" s="169"/>
      <c r="AH345" s="169" t="s">
        <v>691</v>
      </c>
      <c r="AN345" s="169"/>
      <c r="AP345" s="169"/>
      <c r="AR345" s="169"/>
    </row>
    <row r="346" spans="1:44" s="15" customFormat="1" ht="23.25" x14ac:dyDescent="0.25">
      <c r="A346" s="178"/>
      <c r="B346" s="179" t="s">
        <v>136</v>
      </c>
      <c r="C346" s="439" t="s">
        <v>137</v>
      </c>
      <c r="D346" s="439"/>
      <c r="E346" s="439"/>
      <c r="F346" s="439"/>
      <c r="G346" s="439"/>
      <c r="H346" s="439"/>
      <c r="I346" s="439"/>
      <c r="J346" s="439"/>
      <c r="K346" s="439"/>
      <c r="L346" s="439"/>
      <c r="M346" s="439"/>
      <c r="N346" s="440"/>
      <c r="AF346" s="168"/>
      <c r="AG346" s="169"/>
      <c r="AH346" s="169"/>
      <c r="AJ346" s="180" t="s">
        <v>137</v>
      </c>
      <c r="AN346" s="169"/>
      <c r="AP346" s="169"/>
      <c r="AR346" s="169"/>
    </row>
    <row r="347" spans="1:44" s="15" customFormat="1" ht="68.25" x14ac:dyDescent="0.25">
      <c r="A347" s="178"/>
      <c r="B347" s="179" t="s">
        <v>138</v>
      </c>
      <c r="C347" s="439" t="s">
        <v>139</v>
      </c>
      <c r="D347" s="439"/>
      <c r="E347" s="439"/>
      <c r="F347" s="439"/>
      <c r="G347" s="439"/>
      <c r="H347" s="439"/>
      <c r="I347" s="439"/>
      <c r="J347" s="439"/>
      <c r="K347" s="439"/>
      <c r="L347" s="439"/>
      <c r="M347" s="439"/>
      <c r="N347" s="440"/>
      <c r="AF347" s="168"/>
      <c r="AG347" s="169"/>
      <c r="AH347" s="169"/>
      <c r="AJ347" s="180" t="s">
        <v>139</v>
      </c>
      <c r="AN347" s="169"/>
      <c r="AP347" s="169"/>
      <c r="AR347" s="169"/>
    </row>
    <row r="348" spans="1:44" s="15" customFormat="1" ht="15" x14ac:dyDescent="0.25">
      <c r="A348" s="181"/>
      <c r="B348" s="179" t="s">
        <v>130</v>
      </c>
      <c r="C348" s="429" t="s">
        <v>140</v>
      </c>
      <c r="D348" s="429"/>
      <c r="E348" s="429"/>
      <c r="F348" s="182"/>
      <c r="G348" s="183"/>
      <c r="H348" s="183"/>
      <c r="I348" s="183"/>
      <c r="J348" s="187">
        <v>5744.26</v>
      </c>
      <c r="K348" s="205">
        <v>1.3225</v>
      </c>
      <c r="L348" s="184">
        <v>372.24</v>
      </c>
      <c r="M348" s="185">
        <v>44.77</v>
      </c>
      <c r="N348" s="206">
        <v>16665.18</v>
      </c>
      <c r="AF348" s="168"/>
      <c r="AG348" s="169"/>
      <c r="AH348" s="169"/>
      <c r="AK348" s="180" t="s">
        <v>140</v>
      </c>
      <c r="AN348" s="169"/>
      <c r="AP348" s="169"/>
      <c r="AR348" s="169"/>
    </row>
    <row r="349" spans="1:44" s="15" customFormat="1" ht="15" x14ac:dyDescent="0.25">
      <c r="A349" s="181"/>
      <c r="B349" s="179" t="s">
        <v>141</v>
      </c>
      <c r="C349" s="429" t="s">
        <v>142</v>
      </c>
      <c r="D349" s="429"/>
      <c r="E349" s="429"/>
      <c r="F349" s="182"/>
      <c r="G349" s="183"/>
      <c r="H349" s="183"/>
      <c r="I349" s="183"/>
      <c r="J349" s="187">
        <v>11207.04</v>
      </c>
      <c r="K349" s="205">
        <v>1.4375</v>
      </c>
      <c r="L349" s="184">
        <v>789.4</v>
      </c>
      <c r="M349" s="185">
        <v>13.24</v>
      </c>
      <c r="N349" s="206">
        <v>10451.66</v>
      </c>
      <c r="AF349" s="168"/>
      <c r="AG349" s="169"/>
      <c r="AH349" s="169"/>
      <c r="AK349" s="180" t="s">
        <v>142</v>
      </c>
      <c r="AN349" s="169"/>
      <c r="AP349" s="169"/>
      <c r="AR349" s="169"/>
    </row>
    <row r="350" spans="1:44" s="15" customFormat="1" ht="15" x14ac:dyDescent="0.25">
      <c r="A350" s="181"/>
      <c r="B350" s="179" t="s">
        <v>143</v>
      </c>
      <c r="C350" s="429" t="s">
        <v>144</v>
      </c>
      <c r="D350" s="429"/>
      <c r="E350" s="429"/>
      <c r="F350" s="182"/>
      <c r="G350" s="183"/>
      <c r="H350" s="183"/>
      <c r="I350" s="183"/>
      <c r="J350" s="187">
        <v>1007.71</v>
      </c>
      <c r="K350" s="205">
        <v>1.4375</v>
      </c>
      <c r="L350" s="184">
        <v>70.98</v>
      </c>
      <c r="M350" s="185">
        <v>44.77</v>
      </c>
      <c r="N350" s="206">
        <v>3177.77</v>
      </c>
      <c r="AF350" s="168"/>
      <c r="AG350" s="169"/>
      <c r="AH350" s="169"/>
      <c r="AK350" s="180" t="s">
        <v>144</v>
      </c>
      <c r="AN350" s="169"/>
      <c r="AP350" s="169"/>
      <c r="AR350" s="169"/>
    </row>
    <row r="351" spans="1:44" s="15" customFormat="1" ht="15" x14ac:dyDescent="0.25">
      <c r="A351" s="181"/>
      <c r="B351" s="179" t="s">
        <v>145</v>
      </c>
      <c r="C351" s="429" t="s">
        <v>146</v>
      </c>
      <c r="D351" s="429"/>
      <c r="E351" s="429"/>
      <c r="F351" s="182"/>
      <c r="G351" s="183"/>
      <c r="H351" s="183"/>
      <c r="I351" s="183"/>
      <c r="J351" s="187">
        <v>4172.84</v>
      </c>
      <c r="K351" s="183"/>
      <c r="L351" s="184">
        <v>204.47</v>
      </c>
      <c r="M351" s="185">
        <v>8.16</v>
      </c>
      <c r="N351" s="206">
        <v>1668.48</v>
      </c>
      <c r="AF351" s="168"/>
      <c r="AG351" s="169"/>
      <c r="AH351" s="169"/>
      <c r="AK351" s="180" t="s">
        <v>146</v>
      </c>
      <c r="AN351" s="169"/>
      <c r="AP351" s="169"/>
      <c r="AR351" s="169"/>
    </row>
    <row r="352" spans="1:44" s="15" customFormat="1" ht="15" x14ac:dyDescent="0.25">
      <c r="A352" s="188"/>
      <c r="B352" s="179"/>
      <c r="C352" s="429" t="s">
        <v>147</v>
      </c>
      <c r="D352" s="429"/>
      <c r="E352" s="429"/>
      <c r="F352" s="182" t="s">
        <v>148</v>
      </c>
      <c r="G352" s="199">
        <v>571</v>
      </c>
      <c r="H352" s="205">
        <v>1.3225</v>
      </c>
      <c r="I352" s="193">
        <v>37.002227499999996</v>
      </c>
      <c r="J352" s="190"/>
      <c r="K352" s="183"/>
      <c r="L352" s="190"/>
      <c r="M352" s="183"/>
      <c r="N352" s="191"/>
      <c r="AF352" s="168"/>
      <c r="AG352" s="169"/>
      <c r="AH352" s="169"/>
      <c r="AL352" s="180" t="s">
        <v>147</v>
      </c>
      <c r="AN352" s="169"/>
      <c r="AP352" s="169"/>
      <c r="AR352" s="169"/>
    </row>
    <row r="353" spans="1:44" s="15" customFormat="1" ht="15" x14ac:dyDescent="0.25">
      <c r="A353" s="188"/>
      <c r="B353" s="179"/>
      <c r="C353" s="429" t="s">
        <v>149</v>
      </c>
      <c r="D353" s="429"/>
      <c r="E353" s="429"/>
      <c r="F353" s="182" t="s">
        <v>148</v>
      </c>
      <c r="G353" s="185">
        <v>86.13</v>
      </c>
      <c r="H353" s="205">
        <v>1.4375</v>
      </c>
      <c r="I353" s="193">
        <v>6.0667818999999996</v>
      </c>
      <c r="J353" s="190"/>
      <c r="K353" s="183"/>
      <c r="L353" s="190"/>
      <c r="M353" s="183"/>
      <c r="N353" s="191"/>
      <c r="AF353" s="168"/>
      <c r="AG353" s="169"/>
      <c r="AH353" s="169"/>
      <c r="AL353" s="180" t="s">
        <v>149</v>
      </c>
      <c r="AN353" s="169"/>
      <c r="AP353" s="169"/>
      <c r="AR353" s="169"/>
    </row>
    <row r="354" spans="1:44" s="15" customFormat="1" ht="15" x14ac:dyDescent="0.25">
      <c r="A354" s="181"/>
      <c r="B354" s="179"/>
      <c r="C354" s="430" t="s">
        <v>150</v>
      </c>
      <c r="D354" s="430"/>
      <c r="E354" s="430"/>
      <c r="F354" s="194"/>
      <c r="G354" s="195"/>
      <c r="H354" s="195"/>
      <c r="I354" s="195"/>
      <c r="J354" s="196">
        <v>21124.14</v>
      </c>
      <c r="K354" s="195"/>
      <c r="L354" s="196">
        <v>1366.11</v>
      </c>
      <c r="M354" s="195"/>
      <c r="N354" s="207">
        <v>28785.32</v>
      </c>
      <c r="AF354" s="168"/>
      <c r="AG354" s="169"/>
      <c r="AH354" s="169"/>
      <c r="AM354" s="180" t="s">
        <v>150</v>
      </c>
      <c r="AN354" s="169"/>
      <c r="AP354" s="169"/>
      <c r="AR354" s="169"/>
    </row>
    <row r="355" spans="1:44" s="15" customFormat="1" ht="15" x14ac:dyDescent="0.25">
      <c r="A355" s="188"/>
      <c r="B355" s="179"/>
      <c r="C355" s="429" t="s">
        <v>151</v>
      </c>
      <c r="D355" s="429"/>
      <c r="E355" s="429"/>
      <c r="F355" s="182"/>
      <c r="G355" s="183"/>
      <c r="H355" s="183"/>
      <c r="I355" s="183"/>
      <c r="J355" s="190"/>
      <c r="K355" s="183"/>
      <c r="L355" s="184">
        <v>443.22</v>
      </c>
      <c r="M355" s="183"/>
      <c r="N355" s="206">
        <v>19842.95</v>
      </c>
      <c r="AF355" s="168"/>
      <c r="AG355" s="169"/>
      <c r="AH355" s="169"/>
      <c r="AL355" s="180" t="s">
        <v>151</v>
      </c>
      <c r="AN355" s="169"/>
      <c r="AP355" s="169"/>
      <c r="AR355" s="169"/>
    </row>
    <row r="356" spans="1:44" s="15" customFormat="1" ht="23.25" x14ac:dyDescent="0.25">
      <c r="A356" s="188"/>
      <c r="B356" s="179" t="s">
        <v>566</v>
      </c>
      <c r="C356" s="429" t="s">
        <v>567</v>
      </c>
      <c r="D356" s="429"/>
      <c r="E356" s="429"/>
      <c r="F356" s="182" t="s">
        <v>154</v>
      </c>
      <c r="G356" s="199">
        <v>117</v>
      </c>
      <c r="H356" s="183"/>
      <c r="I356" s="199">
        <v>117</v>
      </c>
      <c r="J356" s="190"/>
      <c r="K356" s="183"/>
      <c r="L356" s="184">
        <v>518.57000000000005</v>
      </c>
      <c r="M356" s="183"/>
      <c r="N356" s="206">
        <v>23216.25</v>
      </c>
      <c r="AF356" s="168"/>
      <c r="AG356" s="169"/>
      <c r="AH356" s="169"/>
      <c r="AL356" s="180" t="s">
        <v>567</v>
      </c>
      <c r="AN356" s="169"/>
      <c r="AP356" s="169"/>
      <c r="AR356" s="169"/>
    </row>
    <row r="357" spans="1:44" s="15" customFormat="1" ht="45" x14ac:dyDescent="0.25">
      <c r="A357" s="188"/>
      <c r="B357" s="179" t="s">
        <v>568</v>
      </c>
      <c r="C357" s="429" t="s">
        <v>569</v>
      </c>
      <c r="D357" s="429"/>
      <c r="E357" s="429"/>
      <c r="F357" s="182" t="s">
        <v>154</v>
      </c>
      <c r="G357" s="199">
        <v>74</v>
      </c>
      <c r="H357" s="185">
        <v>0.85</v>
      </c>
      <c r="I357" s="192">
        <v>62.9</v>
      </c>
      <c r="J357" s="190"/>
      <c r="K357" s="183"/>
      <c r="L357" s="184">
        <v>278.79000000000002</v>
      </c>
      <c r="M357" s="183"/>
      <c r="N357" s="206">
        <v>12481.22</v>
      </c>
      <c r="AF357" s="168"/>
      <c r="AG357" s="169"/>
      <c r="AH357" s="169"/>
      <c r="AL357" s="180" t="s">
        <v>569</v>
      </c>
      <c r="AN357" s="169"/>
      <c r="AP357" s="169"/>
      <c r="AR357" s="169"/>
    </row>
    <row r="358" spans="1:44" s="15" customFormat="1" ht="15" x14ac:dyDescent="0.25">
      <c r="A358" s="200"/>
      <c r="B358" s="201"/>
      <c r="C358" s="438" t="s">
        <v>157</v>
      </c>
      <c r="D358" s="438"/>
      <c r="E358" s="438"/>
      <c r="F358" s="172"/>
      <c r="G358" s="173"/>
      <c r="H358" s="173"/>
      <c r="I358" s="173"/>
      <c r="J358" s="176"/>
      <c r="K358" s="173"/>
      <c r="L358" s="210">
        <v>2163.4699999999998</v>
      </c>
      <c r="M358" s="195"/>
      <c r="N358" s="208">
        <v>64482.79</v>
      </c>
      <c r="AF358" s="168"/>
      <c r="AG358" s="169"/>
      <c r="AH358" s="169"/>
      <c r="AN358" s="169" t="s">
        <v>157</v>
      </c>
      <c r="AP358" s="169"/>
      <c r="AR358" s="169"/>
    </row>
    <row r="359" spans="1:44" s="15" customFormat="1" ht="45.75" x14ac:dyDescent="0.25">
      <c r="A359" s="170" t="s">
        <v>334</v>
      </c>
      <c r="B359" s="171" t="s">
        <v>686</v>
      </c>
      <c r="C359" s="438" t="s">
        <v>687</v>
      </c>
      <c r="D359" s="438"/>
      <c r="E359" s="438"/>
      <c r="F359" s="172" t="s">
        <v>274</v>
      </c>
      <c r="G359" s="173">
        <v>49</v>
      </c>
      <c r="H359" s="174">
        <v>1</v>
      </c>
      <c r="I359" s="174">
        <v>49</v>
      </c>
      <c r="J359" s="202">
        <v>169.91</v>
      </c>
      <c r="K359" s="173"/>
      <c r="L359" s="210">
        <v>8325.59</v>
      </c>
      <c r="M359" s="211">
        <v>8.16</v>
      </c>
      <c r="N359" s="208">
        <v>67936.81</v>
      </c>
      <c r="AF359" s="168"/>
      <c r="AG359" s="169"/>
      <c r="AH359" s="169" t="s">
        <v>687</v>
      </c>
      <c r="AN359" s="169"/>
      <c r="AP359" s="169"/>
      <c r="AR359" s="169"/>
    </row>
    <row r="360" spans="1:44" s="15" customFormat="1" ht="15" x14ac:dyDescent="0.25">
      <c r="A360" s="200"/>
      <c r="B360" s="201"/>
      <c r="C360" s="438" t="s">
        <v>157</v>
      </c>
      <c r="D360" s="438"/>
      <c r="E360" s="438"/>
      <c r="F360" s="172"/>
      <c r="G360" s="173"/>
      <c r="H360" s="173"/>
      <c r="I360" s="173"/>
      <c r="J360" s="176"/>
      <c r="K360" s="173"/>
      <c r="L360" s="210">
        <v>8325.59</v>
      </c>
      <c r="M360" s="195"/>
      <c r="N360" s="208">
        <v>67936.81</v>
      </c>
      <c r="AF360" s="168"/>
      <c r="AG360" s="169"/>
      <c r="AH360" s="169"/>
      <c r="AN360" s="169" t="s">
        <v>157</v>
      </c>
      <c r="AP360" s="169"/>
      <c r="AR360" s="169"/>
    </row>
    <row r="361" spans="1:44" s="15" customFormat="1" ht="45.75" x14ac:dyDescent="0.25">
      <c r="A361" s="170" t="s">
        <v>338</v>
      </c>
      <c r="B361" s="171" t="s">
        <v>692</v>
      </c>
      <c r="C361" s="438" t="s">
        <v>693</v>
      </c>
      <c r="D361" s="438"/>
      <c r="E361" s="438"/>
      <c r="F361" s="172" t="s">
        <v>685</v>
      </c>
      <c r="G361" s="173">
        <v>7.8100000000000001E-3</v>
      </c>
      <c r="H361" s="174">
        <v>1</v>
      </c>
      <c r="I361" s="175">
        <v>7.8100000000000001E-3</v>
      </c>
      <c r="J361" s="176"/>
      <c r="K361" s="173"/>
      <c r="L361" s="176"/>
      <c r="M361" s="173"/>
      <c r="N361" s="177"/>
      <c r="AF361" s="168"/>
      <c r="AG361" s="169"/>
      <c r="AH361" s="169" t="s">
        <v>693</v>
      </c>
      <c r="AN361" s="169"/>
      <c r="AP361" s="169"/>
      <c r="AR361" s="169"/>
    </row>
    <row r="362" spans="1:44" s="15" customFormat="1" ht="23.25" x14ac:dyDescent="0.25">
      <c r="A362" s="178"/>
      <c r="B362" s="179" t="s">
        <v>136</v>
      </c>
      <c r="C362" s="439" t="s">
        <v>137</v>
      </c>
      <c r="D362" s="439"/>
      <c r="E362" s="439"/>
      <c r="F362" s="439"/>
      <c r="G362" s="439"/>
      <c r="H362" s="439"/>
      <c r="I362" s="439"/>
      <c r="J362" s="439"/>
      <c r="K362" s="439"/>
      <c r="L362" s="439"/>
      <c r="M362" s="439"/>
      <c r="N362" s="440"/>
      <c r="AF362" s="168"/>
      <c r="AG362" s="169"/>
      <c r="AH362" s="169"/>
      <c r="AJ362" s="180" t="s">
        <v>137</v>
      </c>
      <c r="AN362" s="169"/>
      <c r="AP362" s="169"/>
      <c r="AR362" s="169"/>
    </row>
    <row r="363" spans="1:44" s="15" customFormat="1" ht="68.25" x14ac:dyDescent="0.25">
      <c r="A363" s="178"/>
      <c r="B363" s="179" t="s">
        <v>138</v>
      </c>
      <c r="C363" s="439" t="s">
        <v>139</v>
      </c>
      <c r="D363" s="439"/>
      <c r="E363" s="439"/>
      <c r="F363" s="439"/>
      <c r="G363" s="439"/>
      <c r="H363" s="439"/>
      <c r="I363" s="439"/>
      <c r="J363" s="439"/>
      <c r="K363" s="439"/>
      <c r="L363" s="439"/>
      <c r="M363" s="439"/>
      <c r="N363" s="440"/>
      <c r="AF363" s="168"/>
      <c r="AG363" s="169"/>
      <c r="AH363" s="169"/>
      <c r="AJ363" s="180" t="s">
        <v>139</v>
      </c>
      <c r="AN363" s="169"/>
      <c r="AP363" s="169"/>
      <c r="AR363" s="169"/>
    </row>
    <row r="364" spans="1:44" s="15" customFormat="1" ht="15" x14ac:dyDescent="0.25">
      <c r="A364" s="181"/>
      <c r="B364" s="179" t="s">
        <v>130</v>
      </c>
      <c r="C364" s="429" t="s">
        <v>140</v>
      </c>
      <c r="D364" s="429"/>
      <c r="E364" s="429"/>
      <c r="F364" s="182"/>
      <c r="G364" s="183"/>
      <c r="H364" s="183"/>
      <c r="I364" s="183"/>
      <c r="J364" s="187">
        <v>4157.76</v>
      </c>
      <c r="K364" s="205">
        <v>1.3225</v>
      </c>
      <c r="L364" s="184">
        <v>42.94</v>
      </c>
      <c r="M364" s="185">
        <v>44.77</v>
      </c>
      <c r="N364" s="206">
        <v>1922.42</v>
      </c>
      <c r="AF364" s="168"/>
      <c r="AG364" s="169"/>
      <c r="AH364" s="169"/>
      <c r="AK364" s="180" t="s">
        <v>140</v>
      </c>
      <c r="AN364" s="169"/>
      <c r="AP364" s="169"/>
      <c r="AR364" s="169"/>
    </row>
    <row r="365" spans="1:44" s="15" customFormat="1" ht="15" x14ac:dyDescent="0.25">
      <c r="A365" s="181"/>
      <c r="B365" s="179" t="s">
        <v>141</v>
      </c>
      <c r="C365" s="429" t="s">
        <v>142</v>
      </c>
      <c r="D365" s="429"/>
      <c r="E365" s="429"/>
      <c r="F365" s="182"/>
      <c r="G365" s="183"/>
      <c r="H365" s="183"/>
      <c r="I365" s="183"/>
      <c r="J365" s="187">
        <v>7595.31</v>
      </c>
      <c r="K365" s="205">
        <v>1.4375</v>
      </c>
      <c r="L365" s="184">
        <v>85.27</v>
      </c>
      <c r="M365" s="185">
        <v>13.24</v>
      </c>
      <c r="N365" s="206">
        <v>1128.97</v>
      </c>
      <c r="AF365" s="168"/>
      <c r="AG365" s="169"/>
      <c r="AH365" s="169"/>
      <c r="AK365" s="180" t="s">
        <v>142</v>
      </c>
      <c r="AN365" s="169"/>
      <c r="AP365" s="169"/>
      <c r="AR365" s="169"/>
    </row>
    <row r="366" spans="1:44" s="15" customFormat="1" ht="15" x14ac:dyDescent="0.25">
      <c r="A366" s="181"/>
      <c r="B366" s="179" t="s">
        <v>143</v>
      </c>
      <c r="C366" s="429" t="s">
        <v>144</v>
      </c>
      <c r="D366" s="429"/>
      <c r="E366" s="429"/>
      <c r="F366" s="182"/>
      <c r="G366" s="183"/>
      <c r="H366" s="183"/>
      <c r="I366" s="183"/>
      <c r="J366" s="184">
        <v>675.76</v>
      </c>
      <c r="K366" s="205">
        <v>1.4375</v>
      </c>
      <c r="L366" s="184">
        <v>7.59</v>
      </c>
      <c r="M366" s="185">
        <v>44.77</v>
      </c>
      <c r="N366" s="186">
        <v>339.8</v>
      </c>
      <c r="AF366" s="168"/>
      <c r="AG366" s="169"/>
      <c r="AH366" s="169"/>
      <c r="AK366" s="180" t="s">
        <v>144</v>
      </c>
      <c r="AN366" s="169"/>
      <c r="AP366" s="169"/>
      <c r="AR366" s="169"/>
    </row>
    <row r="367" spans="1:44" s="15" customFormat="1" ht="15" x14ac:dyDescent="0.25">
      <c r="A367" s="181"/>
      <c r="B367" s="179" t="s">
        <v>145</v>
      </c>
      <c r="C367" s="429" t="s">
        <v>146</v>
      </c>
      <c r="D367" s="429"/>
      <c r="E367" s="429"/>
      <c r="F367" s="182"/>
      <c r="G367" s="183"/>
      <c r="H367" s="183"/>
      <c r="I367" s="183"/>
      <c r="J367" s="187">
        <v>4251.38</v>
      </c>
      <c r="K367" s="183"/>
      <c r="L367" s="184">
        <v>33.200000000000003</v>
      </c>
      <c r="M367" s="185">
        <v>8.16</v>
      </c>
      <c r="N367" s="186">
        <v>270.91000000000003</v>
      </c>
      <c r="AF367" s="168"/>
      <c r="AG367" s="169"/>
      <c r="AH367" s="169"/>
      <c r="AK367" s="180" t="s">
        <v>146</v>
      </c>
      <c r="AN367" s="169"/>
      <c r="AP367" s="169"/>
      <c r="AR367" s="169"/>
    </row>
    <row r="368" spans="1:44" s="15" customFormat="1" ht="15" x14ac:dyDescent="0.25">
      <c r="A368" s="188"/>
      <c r="B368" s="179"/>
      <c r="C368" s="429" t="s">
        <v>147</v>
      </c>
      <c r="D368" s="429"/>
      <c r="E368" s="429"/>
      <c r="F368" s="182" t="s">
        <v>148</v>
      </c>
      <c r="G368" s="199">
        <v>426</v>
      </c>
      <c r="H368" s="205">
        <v>1.3225</v>
      </c>
      <c r="I368" s="193">
        <v>4.4000368999999999</v>
      </c>
      <c r="J368" s="190"/>
      <c r="K368" s="183"/>
      <c r="L368" s="190"/>
      <c r="M368" s="183"/>
      <c r="N368" s="191"/>
      <c r="AF368" s="168"/>
      <c r="AG368" s="169"/>
      <c r="AH368" s="169"/>
      <c r="AL368" s="180" t="s">
        <v>147</v>
      </c>
      <c r="AN368" s="169"/>
      <c r="AP368" s="169"/>
      <c r="AR368" s="169"/>
    </row>
    <row r="369" spans="1:44" s="15" customFormat="1" ht="15" x14ac:dyDescent="0.25">
      <c r="A369" s="188"/>
      <c r="B369" s="179"/>
      <c r="C369" s="429" t="s">
        <v>149</v>
      </c>
      <c r="D369" s="429"/>
      <c r="E369" s="429"/>
      <c r="F369" s="182" t="s">
        <v>148</v>
      </c>
      <c r="G369" s="185">
        <v>59.63</v>
      </c>
      <c r="H369" s="205">
        <v>1.4375</v>
      </c>
      <c r="I369" s="193">
        <v>0.66945860000000001</v>
      </c>
      <c r="J369" s="190"/>
      <c r="K369" s="183"/>
      <c r="L369" s="190"/>
      <c r="M369" s="183"/>
      <c r="N369" s="191"/>
      <c r="AF369" s="168"/>
      <c r="AG369" s="169"/>
      <c r="AH369" s="169"/>
      <c r="AL369" s="180" t="s">
        <v>149</v>
      </c>
      <c r="AN369" s="169"/>
      <c r="AP369" s="169"/>
      <c r="AR369" s="169"/>
    </row>
    <row r="370" spans="1:44" s="15" customFormat="1" ht="15" x14ac:dyDescent="0.25">
      <c r="A370" s="181"/>
      <c r="B370" s="179"/>
      <c r="C370" s="430" t="s">
        <v>150</v>
      </c>
      <c r="D370" s="430"/>
      <c r="E370" s="430"/>
      <c r="F370" s="194"/>
      <c r="G370" s="195"/>
      <c r="H370" s="195"/>
      <c r="I370" s="195"/>
      <c r="J370" s="196">
        <v>16004.45</v>
      </c>
      <c r="K370" s="195"/>
      <c r="L370" s="197">
        <v>161.41</v>
      </c>
      <c r="M370" s="195"/>
      <c r="N370" s="207">
        <v>3322.3</v>
      </c>
      <c r="AF370" s="168"/>
      <c r="AG370" s="169"/>
      <c r="AH370" s="169"/>
      <c r="AM370" s="180" t="s">
        <v>150</v>
      </c>
      <c r="AN370" s="169"/>
      <c r="AP370" s="169"/>
      <c r="AR370" s="169"/>
    </row>
    <row r="371" spans="1:44" s="15" customFormat="1" ht="15" x14ac:dyDescent="0.25">
      <c r="A371" s="188"/>
      <c r="B371" s="179"/>
      <c r="C371" s="429" t="s">
        <v>151</v>
      </c>
      <c r="D371" s="429"/>
      <c r="E371" s="429"/>
      <c r="F371" s="182"/>
      <c r="G371" s="183"/>
      <c r="H371" s="183"/>
      <c r="I371" s="183"/>
      <c r="J371" s="190"/>
      <c r="K371" s="183"/>
      <c r="L371" s="184">
        <v>50.53</v>
      </c>
      <c r="M371" s="183"/>
      <c r="N371" s="206">
        <v>2262.2199999999998</v>
      </c>
      <c r="AF371" s="168"/>
      <c r="AG371" s="169"/>
      <c r="AH371" s="169"/>
      <c r="AL371" s="180" t="s">
        <v>151</v>
      </c>
      <c r="AN371" s="169"/>
      <c r="AP371" s="169"/>
      <c r="AR371" s="169"/>
    </row>
    <row r="372" spans="1:44" s="15" customFormat="1" ht="23.25" x14ac:dyDescent="0.25">
      <c r="A372" s="188"/>
      <c r="B372" s="179" t="s">
        <v>566</v>
      </c>
      <c r="C372" s="429" t="s">
        <v>567</v>
      </c>
      <c r="D372" s="429"/>
      <c r="E372" s="429"/>
      <c r="F372" s="182" t="s">
        <v>154</v>
      </c>
      <c r="G372" s="199">
        <v>117</v>
      </c>
      <c r="H372" s="183"/>
      <c r="I372" s="199">
        <v>117</v>
      </c>
      <c r="J372" s="190"/>
      <c r="K372" s="183"/>
      <c r="L372" s="184">
        <v>59.12</v>
      </c>
      <c r="M372" s="183"/>
      <c r="N372" s="206">
        <v>2646.8</v>
      </c>
      <c r="AF372" s="168"/>
      <c r="AG372" s="169"/>
      <c r="AH372" s="169"/>
      <c r="AL372" s="180" t="s">
        <v>567</v>
      </c>
      <c r="AN372" s="169"/>
      <c r="AP372" s="169"/>
      <c r="AR372" s="169"/>
    </row>
    <row r="373" spans="1:44" s="15" customFormat="1" ht="45" x14ac:dyDescent="0.25">
      <c r="A373" s="188"/>
      <c r="B373" s="179" t="s">
        <v>568</v>
      </c>
      <c r="C373" s="429" t="s">
        <v>569</v>
      </c>
      <c r="D373" s="429"/>
      <c r="E373" s="429"/>
      <c r="F373" s="182" t="s">
        <v>154</v>
      </c>
      <c r="G373" s="199">
        <v>74</v>
      </c>
      <c r="H373" s="185">
        <v>0.85</v>
      </c>
      <c r="I373" s="192">
        <v>62.9</v>
      </c>
      <c r="J373" s="190"/>
      <c r="K373" s="183"/>
      <c r="L373" s="184">
        <v>31.78</v>
      </c>
      <c r="M373" s="183"/>
      <c r="N373" s="206">
        <v>1422.94</v>
      </c>
      <c r="AF373" s="168"/>
      <c r="AG373" s="169"/>
      <c r="AH373" s="169"/>
      <c r="AL373" s="180" t="s">
        <v>569</v>
      </c>
      <c r="AN373" s="169"/>
      <c r="AP373" s="169"/>
      <c r="AR373" s="169"/>
    </row>
    <row r="374" spans="1:44" s="15" customFormat="1" ht="15" x14ac:dyDescent="0.25">
      <c r="A374" s="200"/>
      <c r="B374" s="201"/>
      <c r="C374" s="438" t="s">
        <v>157</v>
      </c>
      <c r="D374" s="438"/>
      <c r="E374" s="438"/>
      <c r="F374" s="172"/>
      <c r="G374" s="173"/>
      <c r="H374" s="173"/>
      <c r="I374" s="173"/>
      <c r="J374" s="176"/>
      <c r="K374" s="173"/>
      <c r="L374" s="202">
        <v>252.31</v>
      </c>
      <c r="M374" s="195"/>
      <c r="N374" s="208">
        <v>7392.04</v>
      </c>
      <c r="AF374" s="168"/>
      <c r="AG374" s="169"/>
      <c r="AH374" s="169"/>
      <c r="AN374" s="169" t="s">
        <v>157</v>
      </c>
      <c r="AP374" s="169"/>
      <c r="AR374" s="169"/>
    </row>
    <row r="375" spans="1:44" s="15" customFormat="1" ht="57" x14ac:dyDescent="0.25">
      <c r="A375" s="170" t="s">
        <v>339</v>
      </c>
      <c r="B375" s="171" t="s">
        <v>694</v>
      </c>
      <c r="C375" s="438" t="s">
        <v>695</v>
      </c>
      <c r="D375" s="438"/>
      <c r="E375" s="438"/>
      <c r="F375" s="172" t="s">
        <v>274</v>
      </c>
      <c r="G375" s="173">
        <v>7.81</v>
      </c>
      <c r="H375" s="174">
        <v>1</v>
      </c>
      <c r="I375" s="211">
        <v>7.81</v>
      </c>
      <c r="J375" s="202">
        <v>73.38</v>
      </c>
      <c r="K375" s="173"/>
      <c r="L375" s="202">
        <v>573.1</v>
      </c>
      <c r="M375" s="211">
        <v>8.16</v>
      </c>
      <c r="N375" s="208">
        <v>4676.5</v>
      </c>
      <c r="AF375" s="168"/>
      <c r="AG375" s="169"/>
      <c r="AH375" s="169" t="s">
        <v>695</v>
      </c>
      <c r="AN375" s="169"/>
      <c r="AP375" s="169"/>
      <c r="AR375" s="169"/>
    </row>
    <row r="376" spans="1:44" s="15" customFormat="1" ht="15" x14ac:dyDescent="0.25">
      <c r="A376" s="200"/>
      <c r="B376" s="201"/>
      <c r="C376" s="438" t="s">
        <v>157</v>
      </c>
      <c r="D376" s="438"/>
      <c r="E376" s="438"/>
      <c r="F376" s="172"/>
      <c r="G376" s="173"/>
      <c r="H376" s="173"/>
      <c r="I376" s="173"/>
      <c r="J376" s="176"/>
      <c r="K376" s="173"/>
      <c r="L376" s="202">
        <v>573.1</v>
      </c>
      <c r="M376" s="195"/>
      <c r="N376" s="208">
        <v>4676.5</v>
      </c>
      <c r="AF376" s="168"/>
      <c r="AG376" s="169"/>
      <c r="AH376" s="169"/>
      <c r="AN376" s="169" t="s">
        <v>157</v>
      </c>
      <c r="AP376" s="169"/>
      <c r="AR376" s="169"/>
    </row>
    <row r="377" spans="1:44" s="15" customFormat="1" ht="45.75" x14ac:dyDescent="0.25">
      <c r="A377" s="170" t="s">
        <v>341</v>
      </c>
      <c r="B377" s="171" t="s">
        <v>696</v>
      </c>
      <c r="C377" s="438" t="s">
        <v>697</v>
      </c>
      <c r="D377" s="438"/>
      <c r="E377" s="438"/>
      <c r="F377" s="172" t="s">
        <v>229</v>
      </c>
      <c r="G377" s="173">
        <v>6</v>
      </c>
      <c r="H377" s="174">
        <v>1</v>
      </c>
      <c r="I377" s="174">
        <v>6</v>
      </c>
      <c r="J377" s="202">
        <v>50.42</v>
      </c>
      <c r="K377" s="173"/>
      <c r="L377" s="202">
        <v>302.52</v>
      </c>
      <c r="M377" s="211">
        <v>8.16</v>
      </c>
      <c r="N377" s="208">
        <v>2468.56</v>
      </c>
      <c r="AF377" s="168"/>
      <c r="AG377" s="169"/>
      <c r="AH377" s="169" t="s">
        <v>697</v>
      </c>
      <c r="AN377" s="169"/>
      <c r="AP377" s="169"/>
      <c r="AR377" s="169"/>
    </row>
    <row r="378" spans="1:44" s="15" customFormat="1" ht="15" x14ac:dyDescent="0.25">
      <c r="A378" s="200"/>
      <c r="B378" s="201"/>
      <c r="C378" s="438" t="s">
        <v>157</v>
      </c>
      <c r="D378" s="438"/>
      <c r="E378" s="438"/>
      <c r="F378" s="172"/>
      <c r="G378" s="173"/>
      <c r="H378" s="173"/>
      <c r="I378" s="173"/>
      <c r="J378" s="176"/>
      <c r="K378" s="173"/>
      <c r="L378" s="202">
        <v>302.52</v>
      </c>
      <c r="M378" s="195"/>
      <c r="N378" s="208">
        <v>2468.56</v>
      </c>
      <c r="AF378" s="168"/>
      <c r="AG378" s="169"/>
      <c r="AH378" s="169"/>
      <c r="AN378" s="169" t="s">
        <v>157</v>
      </c>
      <c r="AP378" s="169"/>
      <c r="AR378" s="169"/>
    </row>
    <row r="379" spans="1:44" s="15" customFormat="1" ht="34.5" x14ac:dyDescent="0.25">
      <c r="A379" s="170" t="s">
        <v>344</v>
      </c>
      <c r="B379" s="171" t="s">
        <v>698</v>
      </c>
      <c r="C379" s="438" t="s">
        <v>699</v>
      </c>
      <c r="D379" s="438"/>
      <c r="E379" s="438"/>
      <c r="F379" s="172" t="s">
        <v>685</v>
      </c>
      <c r="G379" s="173">
        <v>8.5000000000000006E-3</v>
      </c>
      <c r="H379" s="174">
        <v>1</v>
      </c>
      <c r="I379" s="209">
        <v>8.5000000000000006E-3</v>
      </c>
      <c r="J379" s="176"/>
      <c r="K379" s="173"/>
      <c r="L379" s="176"/>
      <c r="M379" s="173"/>
      <c r="N379" s="177"/>
      <c r="AF379" s="168"/>
      <c r="AG379" s="169"/>
      <c r="AH379" s="169" t="s">
        <v>699</v>
      </c>
      <c r="AN379" s="169"/>
      <c r="AP379" s="169"/>
      <c r="AR379" s="169"/>
    </row>
    <row r="380" spans="1:44" s="15" customFormat="1" ht="23.25" x14ac:dyDescent="0.25">
      <c r="A380" s="178"/>
      <c r="B380" s="179" t="s">
        <v>136</v>
      </c>
      <c r="C380" s="439" t="s">
        <v>137</v>
      </c>
      <c r="D380" s="439"/>
      <c r="E380" s="439"/>
      <c r="F380" s="439"/>
      <c r="G380" s="439"/>
      <c r="H380" s="439"/>
      <c r="I380" s="439"/>
      <c r="J380" s="439"/>
      <c r="K380" s="439"/>
      <c r="L380" s="439"/>
      <c r="M380" s="439"/>
      <c r="N380" s="440"/>
      <c r="AF380" s="168"/>
      <c r="AG380" s="169"/>
      <c r="AH380" s="169"/>
      <c r="AJ380" s="180" t="s">
        <v>137</v>
      </c>
      <c r="AN380" s="169"/>
      <c r="AP380" s="169"/>
      <c r="AR380" s="169"/>
    </row>
    <row r="381" spans="1:44" s="15" customFormat="1" ht="68.25" x14ac:dyDescent="0.25">
      <c r="A381" s="178"/>
      <c r="B381" s="179" t="s">
        <v>138</v>
      </c>
      <c r="C381" s="439" t="s">
        <v>139</v>
      </c>
      <c r="D381" s="439"/>
      <c r="E381" s="439"/>
      <c r="F381" s="439"/>
      <c r="G381" s="439"/>
      <c r="H381" s="439"/>
      <c r="I381" s="439"/>
      <c r="J381" s="439"/>
      <c r="K381" s="439"/>
      <c r="L381" s="439"/>
      <c r="M381" s="439"/>
      <c r="N381" s="440"/>
      <c r="AF381" s="168"/>
      <c r="AG381" s="169"/>
      <c r="AH381" s="169"/>
      <c r="AJ381" s="180" t="s">
        <v>139</v>
      </c>
      <c r="AN381" s="169"/>
      <c r="AP381" s="169"/>
      <c r="AR381" s="169"/>
    </row>
    <row r="382" spans="1:44" s="15" customFormat="1" ht="15" x14ac:dyDescent="0.25">
      <c r="A382" s="181"/>
      <c r="B382" s="179" t="s">
        <v>130</v>
      </c>
      <c r="C382" s="429" t="s">
        <v>140</v>
      </c>
      <c r="D382" s="429"/>
      <c r="E382" s="429"/>
      <c r="F382" s="182"/>
      <c r="G382" s="183"/>
      <c r="H382" s="183"/>
      <c r="I382" s="183"/>
      <c r="J382" s="187">
        <v>3901</v>
      </c>
      <c r="K382" s="205">
        <v>1.3225</v>
      </c>
      <c r="L382" s="184">
        <v>43.85</v>
      </c>
      <c r="M382" s="185">
        <v>44.77</v>
      </c>
      <c r="N382" s="206">
        <v>1963.16</v>
      </c>
      <c r="AF382" s="168"/>
      <c r="AG382" s="169"/>
      <c r="AH382" s="169"/>
      <c r="AK382" s="180" t="s">
        <v>140</v>
      </c>
      <c r="AN382" s="169"/>
      <c r="AP382" s="169"/>
      <c r="AR382" s="169"/>
    </row>
    <row r="383" spans="1:44" s="15" customFormat="1" ht="15" x14ac:dyDescent="0.25">
      <c r="A383" s="181"/>
      <c r="B383" s="179" t="s">
        <v>141</v>
      </c>
      <c r="C383" s="429" t="s">
        <v>142</v>
      </c>
      <c r="D383" s="429"/>
      <c r="E383" s="429"/>
      <c r="F383" s="182"/>
      <c r="G383" s="183"/>
      <c r="H383" s="183"/>
      <c r="I383" s="183"/>
      <c r="J383" s="187">
        <v>8861.43</v>
      </c>
      <c r="K383" s="205">
        <v>1.4375</v>
      </c>
      <c r="L383" s="184">
        <v>108.28</v>
      </c>
      <c r="M383" s="185">
        <v>13.24</v>
      </c>
      <c r="N383" s="206">
        <v>1433.63</v>
      </c>
      <c r="AF383" s="168"/>
      <c r="AG383" s="169"/>
      <c r="AH383" s="169"/>
      <c r="AK383" s="180" t="s">
        <v>142</v>
      </c>
      <c r="AN383" s="169"/>
      <c r="AP383" s="169"/>
      <c r="AR383" s="169"/>
    </row>
    <row r="384" spans="1:44" s="15" customFormat="1" ht="15" x14ac:dyDescent="0.25">
      <c r="A384" s="181"/>
      <c r="B384" s="179" t="s">
        <v>143</v>
      </c>
      <c r="C384" s="429" t="s">
        <v>144</v>
      </c>
      <c r="D384" s="429"/>
      <c r="E384" s="429"/>
      <c r="F384" s="182"/>
      <c r="G384" s="183"/>
      <c r="H384" s="183"/>
      <c r="I384" s="183"/>
      <c r="J384" s="184">
        <v>734.3</v>
      </c>
      <c r="K384" s="205">
        <v>1.4375</v>
      </c>
      <c r="L384" s="184">
        <v>8.9700000000000006</v>
      </c>
      <c r="M384" s="185">
        <v>44.77</v>
      </c>
      <c r="N384" s="186">
        <v>401.59</v>
      </c>
      <c r="AF384" s="168"/>
      <c r="AG384" s="169"/>
      <c r="AH384" s="169"/>
      <c r="AK384" s="180" t="s">
        <v>144</v>
      </c>
      <c r="AN384" s="169"/>
      <c r="AP384" s="169"/>
      <c r="AR384" s="169"/>
    </row>
    <row r="385" spans="1:44" s="15" customFormat="1" ht="15" x14ac:dyDescent="0.25">
      <c r="A385" s="181"/>
      <c r="B385" s="179" t="s">
        <v>145</v>
      </c>
      <c r="C385" s="429" t="s">
        <v>146</v>
      </c>
      <c r="D385" s="429"/>
      <c r="E385" s="429"/>
      <c r="F385" s="182"/>
      <c r="G385" s="183"/>
      <c r="H385" s="183"/>
      <c r="I385" s="183"/>
      <c r="J385" s="187">
        <v>3858.31</v>
      </c>
      <c r="K385" s="183"/>
      <c r="L385" s="184">
        <v>32.799999999999997</v>
      </c>
      <c r="M385" s="185">
        <v>8.16</v>
      </c>
      <c r="N385" s="186">
        <v>267.64999999999998</v>
      </c>
      <c r="AF385" s="168"/>
      <c r="AG385" s="169"/>
      <c r="AH385" s="169"/>
      <c r="AK385" s="180" t="s">
        <v>146</v>
      </c>
      <c r="AN385" s="169"/>
      <c r="AP385" s="169"/>
      <c r="AR385" s="169"/>
    </row>
    <row r="386" spans="1:44" s="15" customFormat="1" ht="15" x14ac:dyDescent="0.25">
      <c r="A386" s="188"/>
      <c r="B386" s="179"/>
      <c r="C386" s="429" t="s">
        <v>147</v>
      </c>
      <c r="D386" s="429"/>
      <c r="E386" s="429"/>
      <c r="F386" s="182" t="s">
        <v>148</v>
      </c>
      <c r="G386" s="199">
        <v>415</v>
      </c>
      <c r="H386" s="205">
        <v>1.3225</v>
      </c>
      <c r="I386" s="193">
        <v>4.6651188000000001</v>
      </c>
      <c r="J386" s="190"/>
      <c r="K386" s="183"/>
      <c r="L386" s="190"/>
      <c r="M386" s="183"/>
      <c r="N386" s="191"/>
      <c r="AF386" s="168"/>
      <c r="AG386" s="169"/>
      <c r="AH386" s="169"/>
      <c r="AL386" s="180" t="s">
        <v>147</v>
      </c>
      <c r="AN386" s="169"/>
      <c r="AP386" s="169"/>
      <c r="AR386" s="169"/>
    </row>
    <row r="387" spans="1:44" s="15" customFormat="1" ht="15" x14ac:dyDescent="0.25">
      <c r="A387" s="188"/>
      <c r="B387" s="179"/>
      <c r="C387" s="429" t="s">
        <v>149</v>
      </c>
      <c r="D387" s="429"/>
      <c r="E387" s="429"/>
      <c r="F387" s="182" t="s">
        <v>148</v>
      </c>
      <c r="G387" s="185">
        <v>62.32</v>
      </c>
      <c r="H387" s="205">
        <v>1.4375</v>
      </c>
      <c r="I387" s="193">
        <v>0.7614725</v>
      </c>
      <c r="J387" s="190"/>
      <c r="K387" s="183"/>
      <c r="L387" s="190"/>
      <c r="M387" s="183"/>
      <c r="N387" s="191"/>
      <c r="AF387" s="168"/>
      <c r="AG387" s="169"/>
      <c r="AH387" s="169"/>
      <c r="AL387" s="180" t="s">
        <v>149</v>
      </c>
      <c r="AN387" s="169"/>
      <c r="AP387" s="169"/>
      <c r="AR387" s="169"/>
    </row>
    <row r="388" spans="1:44" s="15" customFormat="1" ht="15" x14ac:dyDescent="0.25">
      <c r="A388" s="181"/>
      <c r="B388" s="179"/>
      <c r="C388" s="430" t="s">
        <v>150</v>
      </c>
      <c r="D388" s="430"/>
      <c r="E388" s="430"/>
      <c r="F388" s="194"/>
      <c r="G388" s="195"/>
      <c r="H388" s="195"/>
      <c r="I388" s="195"/>
      <c r="J388" s="196">
        <v>16620.740000000002</v>
      </c>
      <c r="K388" s="195"/>
      <c r="L388" s="197">
        <v>184.93</v>
      </c>
      <c r="M388" s="195"/>
      <c r="N388" s="207">
        <v>3664.44</v>
      </c>
      <c r="AF388" s="168"/>
      <c r="AG388" s="169"/>
      <c r="AH388" s="169"/>
      <c r="AM388" s="180" t="s">
        <v>150</v>
      </c>
      <c r="AN388" s="169"/>
      <c r="AP388" s="169"/>
      <c r="AR388" s="169"/>
    </row>
    <row r="389" spans="1:44" s="15" customFormat="1" ht="15" x14ac:dyDescent="0.25">
      <c r="A389" s="188"/>
      <c r="B389" s="179"/>
      <c r="C389" s="429" t="s">
        <v>151</v>
      </c>
      <c r="D389" s="429"/>
      <c r="E389" s="429"/>
      <c r="F389" s="182"/>
      <c r="G389" s="183"/>
      <c r="H389" s="183"/>
      <c r="I389" s="183"/>
      <c r="J389" s="190"/>
      <c r="K389" s="183"/>
      <c r="L389" s="184">
        <v>52.82</v>
      </c>
      <c r="M389" s="183"/>
      <c r="N389" s="206">
        <v>2364.75</v>
      </c>
      <c r="AF389" s="168"/>
      <c r="AG389" s="169"/>
      <c r="AH389" s="169"/>
      <c r="AL389" s="180" t="s">
        <v>151</v>
      </c>
      <c r="AN389" s="169"/>
      <c r="AP389" s="169"/>
      <c r="AR389" s="169"/>
    </row>
    <row r="390" spans="1:44" s="15" customFormat="1" ht="23.25" x14ac:dyDescent="0.25">
      <c r="A390" s="188"/>
      <c r="B390" s="179" t="s">
        <v>566</v>
      </c>
      <c r="C390" s="429" t="s">
        <v>567</v>
      </c>
      <c r="D390" s="429"/>
      <c r="E390" s="429"/>
      <c r="F390" s="182" t="s">
        <v>154</v>
      </c>
      <c r="G390" s="199">
        <v>117</v>
      </c>
      <c r="H390" s="183"/>
      <c r="I390" s="199">
        <v>117</v>
      </c>
      <c r="J390" s="190"/>
      <c r="K390" s="183"/>
      <c r="L390" s="184">
        <v>61.8</v>
      </c>
      <c r="M390" s="183"/>
      <c r="N390" s="206">
        <v>2766.76</v>
      </c>
      <c r="AF390" s="168"/>
      <c r="AG390" s="169"/>
      <c r="AH390" s="169"/>
      <c r="AL390" s="180" t="s">
        <v>567</v>
      </c>
      <c r="AN390" s="169"/>
      <c r="AP390" s="169"/>
      <c r="AR390" s="169"/>
    </row>
    <row r="391" spans="1:44" s="15" customFormat="1" ht="45" x14ac:dyDescent="0.25">
      <c r="A391" s="188"/>
      <c r="B391" s="179" t="s">
        <v>568</v>
      </c>
      <c r="C391" s="429" t="s">
        <v>569</v>
      </c>
      <c r="D391" s="429"/>
      <c r="E391" s="429"/>
      <c r="F391" s="182" t="s">
        <v>154</v>
      </c>
      <c r="G391" s="199">
        <v>74</v>
      </c>
      <c r="H391" s="185">
        <v>0.85</v>
      </c>
      <c r="I391" s="192">
        <v>62.9</v>
      </c>
      <c r="J391" s="190"/>
      <c r="K391" s="183"/>
      <c r="L391" s="184">
        <v>33.22</v>
      </c>
      <c r="M391" s="183"/>
      <c r="N391" s="206">
        <v>1487.43</v>
      </c>
      <c r="AF391" s="168"/>
      <c r="AG391" s="169"/>
      <c r="AH391" s="169"/>
      <c r="AL391" s="180" t="s">
        <v>569</v>
      </c>
      <c r="AN391" s="169"/>
      <c r="AP391" s="169"/>
      <c r="AR391" s="169"/>
    </row>
    <row r="392" spans="1:44" s="15" customFormat="1" ht="15" x14ac:dyDescent="0.25">
      <c r="A392" s="200"/>
      <c r="B392" s="201"/>
      <c r="C392" s="438" t="s">
        <v>157</v>
      </c>
      <c r="D392" s="438"/>
      <c r="E392" s="438"/>
      <c r="F392" s="172"/>
      <c r="G392" s="173"/>
      <c r="H392" s="173"/>
      <c r="I392" s="173"/>
      <c r="J392" s="176"/>
      <c r="K392" s="173"/>
      <c r="L392" s="202">
        <v>279.95</v>
      </c>
      <c r="M392" s="195"/>
      <c r="N392" s="208">
        <v>7918.63</v>
      </c>
      <c r="AF392" s="168"/>
      <c r="AG392" s="169"/>
      <c r="AH392" s="169"/>
      <c r="AN392" s="169" t="s">
        <v>157</v>
      </c>
      <c r="AP392" s="169"/>
      <c r="AR392" s="169"/>
    </row>
    <row r="393" spans="1:44" s="15" customFormat="1" ht="45.75" x14ac:dyDescent="0.25">
      <c r="A393" s="170" t="s">
        <v>345</v>
      </c>
      <c r="B393" s="171" t="s">
        <v>700</v>
      </c>
      <c r="C393" s="438" t="s">
        <v>701</v>
      </c>
      <c r="D393" s="438"/>
      <c r="E393" s="438"/>
      <c r="F393" s="172" t="s">
        <v>274</v>
      </c>
      <c r="G393" s="173">
        <v>8.5</v>
      </c>
      <c r="H393" s="174">
        <v>1</v>
      </c>
      <c r="I393" s="214">
        <v>8.5</v>
      </c>
      <c r="J393" s="202">
        <v>47.78</v>
      </c>
      <c r="K393" s="173"/>
      <c r="L393" s="202">
        <v>406.13</v>
      </c>
      <c r="M393" s="211">
        <v>8.16</v>
      </c>
      <c r="N393" s="208">
        <v>3314.02</v>
      </c>
      <c r="AF393" s="168"/>
      <c r="AG393" s="169"/>
      <c r="AH393" s="169" t="s">
        <v>701</v>
      </c>
      <c r="AN393" s="169"/>
      <c r="AP393" s="169"/>
      <c r="AR393" s="169"/>
    </row>
    <row r="394" spans="1:44" s="15" customFormat="1" ht="15" x14ac:dyDescent="0.25">
      <c r="A394" s="200"/>
      <c r="B394" s="201"/>
      <c r="C394" s="438" t="s">
        <v>157</v>
      </c>
      <c r="D394" s="438"/>
      <c r="E394" s="438"/>
      <c r="F394" s="172"/>
      <c r="G394" s="173"/>
      <c r="H394" s="173"/>
      <c r="I394" s="173"/>
      <c r="J394" s="176"/>
      <c r="K394" s="173"/>
      <c r="L394" s="202">
        <v>406.13</v>
      </c>
      <c r="M394" s="195"/>
      <c r="N394" s="208">
        <v>3314.02</v>
      </c>
      <c r="AF394" s="168"/>
      <c r="AG394" s="169"/>
      <c r="AH394" s="169"/>
      <c r="AN394" s="169" t="s">
        <v>157</v>
      </c>
      <c r="AP394" s="169"/>
      <c r="AR394" s="169"/>
    </row>
    <row r="395" spans="1:44" s="15" customFormat="1" ht="45.75" x14ac:dyDescent="0.25">
      <c r="A395" s="170" t="s">
        <v>348</v>
      </c>
      <c r="B395" s="171" t="s">
        <v>702</v>
      </c>
      <c r="C395" s="438" t="s">
        <v>703</v>
      </c>
      <c r="D395" s="438"/>
      <c r="E395" s="438"/>
      <c r="F395" s="172" t="s">
        <v>229</v>
      </c>
      <c r="G395" s="173">
        <v>8</v>
      </c>
      <c r="H395" s="174">
        <v>1</v>
      </c>
      <c r="I395" s="174">
        <v>8</v>
      </c>
      <c r="J395" s="202">
        <v>15.68</v>
      </c>
      <c r="K395" s="173"/>
      <c r="L395" s="202">
        <v>125.44</v>
      </c>
      <c r="M395" s="211">
        <v>8.16</v>
      </c>
      <c r="N395" s="208">
        <v>1023.59</v>
      </c>
      <c r="AF395" s="168"/>
      <c r="AG395" s="169"/>
      <c r="AH395" s="169" t="s">
        <v>703</v>
      </c>
      <c r="AN395" s="169"/>
      <c r="AP395" s="169"/>
      <c r="AR395" s="169"/>
    </row>
    <row r="396" spans="1:44" s="15" customFormat="1" ht="15" x14ac:dyDescent="0.25">
      <c r="A396" s="200"/>
      <c r="B396" s="201"/>
      <c r="C396" s="438" t="s">
        <v>157</v>
      </c>
      <c r="D396" s="438"/>
      <c r="E396" s="438"/>
      <c r="F396" s="172"/>
      <c r="G396" s="173"/>
      <c r="H396" s="173"/>
      <c r="I396" s="173"/>
      <c r="J396" s="176"/>
      <c r="K396" s="173"/>
      <c r="L396" s="202">
        <v>125.44</v>
      </c>
      <c r="M396" s="195"/>
      <c r="N396" s="208">
        <v>1023.59</v>
      </c>
      <c r="AF396" s="168"/>
      <c r="AG396" s="169"/>
      <c r="AH396" s="169"/>
      <c r="AN396" s="169" t="s">
        <v>157</v>
      </c>
      <c r="AP396" s="169"/>
      <c r="AR396" s="169"/>
    </row>
    <row r="397" spans="1:44" s="15" customFormat="1" ht="34.5" x14ac:dyDescent="0.25">
      <c r="A397" s="170" t="s">
        <v>351</v>
      </c>
      <c r="B397" s="171" t="s">
        <v>704</v>
      </c>
      <c r="C397" s="438" t="s">
        <v>705</v>
      </c>
      <c r="D397" s="438"/>
      <c r="E397" s="438"/>
      <c r="F397" s="172" t="s">
        <v>573</v>
      </c>
      <c r="G397" s="173">
        <v>1.4E-2</v>
      </c>
      <c r="H397" s="174">
        <v>1</v>
      </c>
      <c r="I397" s="204">
        <v>1.4E-2</v>
      </c>
      <c r="J397" s="176"/>
      <c r="K397" s="173"/>
      <c r="L397" s="176"/>
      <c r="M397" s="173"/>
      <c r="N397" s="177"/>
      <c r="AF397" s="168"/>
      <c r="AG397" s="169"/>
      <c r="AH397" s="169" t="s">
        <v>705</v>
      </c>
      <c r="AN397" s="169"/>
      <c r="AP397" s="169"/>
      <c r="AR397" s="169"/>
    </row>
    <row r="398" spans="1:44" s="15" customFormat="1" ht="15" x14ac:dyDescent="0.25">
      <c r="A398" s="212"/>
      <c r="B398" s="213"/>
      <c r="C398" s="429" t="s">
        <v>706</v>
      </c>
      <c r="D398" s="429"/>
      <c r="E398" s="429"/>
      <c r="F398" s="429"/>
      <c r="G398" s="429"/>
      <c r="H398" s="429"/>
      <c r="I398" s="429"/>
      <c r="J398" s="429"/>
      <c r="K398" s="429"/>
      <c r="L398" s="429"/>
      <c r="M398" s="429"/>
      <c r="N398" s="441"/>
      <c r="AF398" s="168"/>
      <c r="AG398" s="169"/>
      <c r="AH398" s="169"/>
      <c r="AI398" s="180" t="s">
        <v>706</v>
      </c>
      <c r="AN398" s="169"/>
      <c r="AP398" s="169"/>
      <c r="AR398" s="169"/>
    </row>
    <row r="399" spans="1:44" s="15" customFormat="1" ht="23.25" x14ac:dyDescent="0.25">
      <c r="A399" s="178"/>
      <c r="B399" s="179" t="s">
        <v>136</v>
      </c>
      <c r="C399" s="439" t="s">
        <v>137</v>
      </c>
      <c r="D399" s="439"/>
      <c r="E399" s="439"/>
      <c r="F399" s="439"/>
      <c r="G399" s="439"/>
      <c r="H399" s="439"/>
      <c r="I399" s="439"/>
      <c r="J399" s="439"/>
      <c r="K399" s="439"/>
      <c r="L399" s="439"/>
      <c r="M399" s="439"/>
      <c r="N399" s="440"/>
      <c r="AF399" s="168"/>
      <c r="AG399" s="169"/>
      <c r="AH399" s="169"/>
      <c r="AJ399" s="180" t="s">
        <v>137</v>
      </c>
      <c r="AN399" s="169"/>
      <c r="AP399" s="169"/>
      <c r="AR399" s="169"/>
    </row>
    <row r="400" spans="1:44" s="15" customFormat="1" ht="68.25" x14ac:dyDescent="0.25">
      <c r="A400" s="178"/>
      <c r="B400" s="179" t="s">
        <v>138</v>
      </c>
      <c r="C400" s="439" t="s">
        <v>139</v>
      </c>
      <c r="D400" s="439"/>
      <c r="E400" s="439"/>
      <c r="F400" s="439"/>
      <c r="G400" s="439"/>
      <c r="H400" s="439"/>
      <c r="I400" s="439"/>
      <c r="J400" s="439"/>
      <c r="K400" s="439"/>
      <c r="L400" s="439"/>
      <c r="M400" s="439"/>
      <c r="N400" s="440"/>
      <c r="AF400" s="168"/>
      <c r="AG400" s="169"/>
      <c r="AH400" s="169"/>
      <c r="AJ400" s="180" t="s">
        <v>139</v>
      </c>
      <c r="AN400" s="169"/>
      <c r="AP400" s="169"/>
      <c r="AR400" s="169"/>
    </row>
    <row r="401" spans="1:44" s="15" customFormat="1" ht="15" x14ac:dyDescent="0.25">
      <c r="A401" s="181"/>
      <c r="B401" s="179" t="s">
        <v>130</v>
      </c>
      <c r="C401" s="429" t="s">
        <v>140</v>
      </c>
      <c r="D401" s="429"/>
      <c r="E401" s="429"/>
      <c r="F401" s="182"/>
      <c r="G401" s="183"/>
      <c r="H401" s="183"/>
      <c r="I401" s="183"/>
      <c r="J401" s="184">
        <v>740.74</v>
      </c>
      <c r="K401" s="205">
        <v>1.3225</v>
      </c>
      <c r="L401" s="184">
        <v>13.71</v>
      </c>
      <c r="M401" s="185">
        <v>44.77</v>
      </c>
      <c r="N401" s="186">
        <v>613.79999999999995</v>
      </c>
      <c r="AF401" s="168"/>
      <c r="AG401" s="169"/>
      <c r="AH401" s="169"/>
      <c r="AK401" s="180" t="s">
        <v>140</v>
      </c>
      <c r="AN401" s="169"/>
      <c r="AP401" s="169"/>
      <c r="AR401" s="169"/>
    </row>
    <row r="402" spans="1:44" s="15" customFormat="1" ht="15" x14ac:dyDescent="0.25">
      <c r="A402" s="181"/>
      <c r="B402" s="179" t="s">
        <v>141</v>
      </c>
      <c r="C402" s="429" t="s">
        <v>142</v>
      </c>
      <c r="D402" s="429"/>
      <c r="E402" s="429"/>
      <c r="F402" s="182"/>
      <c r="G402" s="183"/>
      <c r="H402" s="183"/>
      <c r="I402" s="183"/>
      <c r="J402" s="184">
        <v>96.81</v>
      </c>
      <c r="K402" s="205">
        <v>1.4375</v>
      </c>
      <c r="L402" s="184">
        <v>1.95</v>
      </c>
      <c r="M402" s="185">
        <v>13.24</v>
      </c>
      <c r="N402" s="186">
        <v>25.82</v>
      </c>
      <c r="AF402" s="168"/>
      <c r="AG402" s="169"/>
      <c r="AH402" s="169"/>
      <c r="AK402" s="180" t="s">
        <v>142</v>
      </c>
      <c r="AN402" s="169"/>
      <c r="AP402" s="169"/>
      <c r="AR402" s="169"/>
    </row>
    <row r="403" spans="1:44" s="15" customFormat="1" ht="15" x14ac:dyDescent="0.25">
      <c r="A403" s="181"/>
      <c r="B403" s="179" t="s">
        <v>143</v>
      </c>
      <c r="C403" s="429" t="s">
        <v>144</v>
      </c>
      <c r="D403" s="429"/>
      <c r="E403" s="429"/>
      <c r="F403" s="182"/>
      <c r="G403" s="183"/>
      <c r="H403" s="183"/>
      <c r="I403" s="183"/>
      <c r="J403" s="184">
        <v>16.46</v>
      </c>
      <c r="K403" s="205">
        <v>1.4375</v>
      </c>
      <c r="L403" s="184">
        <v>0.33</v>
      </c>
      <c r="M403" s="185">
        <v>44.77</v>
      </c>
      <c r="N403" s="186">
        <v>14.77</v>
      </c>
      <c r="AF403" s="168"/>
      <c r="AG403" s="169"/>
      <c r="AH403" s="169"/>
      <c r="AK403" s="180" t="s">
        <v>144</v>
      </c>
      <c r="AN403" s="169"/>
      <c r="AP403" s="169"/>
      <c r="AR403" s="169"/>
    </row>
    <row r="404" spans="1:44" s="15" customFormat="1" ht="15" x14ac:dyDescent="0.25">
      <c r="A404" s="181"/>
      <c r="B404" s="179" t="s">
        <v>145</v>
      </c>
      <c r="C404" s="429" t="s">
        <v>146</v>
      </c>
      <c r="D404" s="429"/>
      <c r="E404" s="429"/>
      <c r="F404" s="182"/>
      <c r="G404" s="183"/>
      <c r="H404" s="183"/>
      <c r="I404" s="183"/>
      <c r="J404" s="184">
        <v>316.33</v>
      </c>
      <c r="K404" s="183"/>
      <c r="L404" s="184">
        <v>4.43</v>
      </c>
      <c r="M404" s="185">
        <v>8.16</v>
      </c>
      <c r="N404" s="186">
        <v>36.15</v>
      </c>
      <c r="AF404" s="168"/>
      <c r="AG404" s="169"/>
      <c r="AH404" s="169"/>
      <c r="AK404" s="180" t="s">
        <v>146</v>
      </c>
      <c r="AN404" s="169"/>
      <c r="AP404" s="169"/>
      <c r="AR404" s="169"/>
    </row>
    <row r="405" spans="1:44" s="15" customFormat="1" ht="15" x14ac:dyDescent="0.25">
      <c r="A405" s="188"/>
      <c r="B405" s="179"/>
      <c r="C405" s="429" t="s">
        <v>147</v>
      </c>
      <c r="D405" s="429"/>
      <c r="E405" s="429"/>
      <c r="F405" s="182" t="s">
        <v>148</v>
      </c>
      <c r="G405" s="199">
        <v>77</v>
      </c>
      <c r="H405" s="205">
        <v>1.3225</v>
      </c>
      <c r="I405" s="189">
        <v>1.4256549999999999</v>
      </c>
      <c r="J405" s="190"/>
      <c r="K405" s="183"/>
      <c r="L405" s="190"/>
      <c r="M405" s="183"/>
      <c r="N405" s="191"/>
      <c r="AF405" s="168"/>
      <c r="AG405" s="169"/>
      <c r="AH405" s="169"/>
      <c r="AL405" s="180" t="s">
        <v>147</v>
      </c>
      <c r="AN405" s="169"/>
      <c r="AP405" s="169"/>
      <c r="AR405" s="169"/>
    </row>
    <row r="406" spans="1:44" s="15" customFormat="1" ht="15" x14ac:dyDescent="0.25">
      <c r="A406" s="188"/>
      <c r="B406" s="179"/>
      <c r="C406" s="429" t="s">
        <v>149</v>
      </c>
      <c r="D406" s="429"/>
      <c r="E406" s="429"/>
      <c r="F406" s="182" t="s">
        <v>148</v>
      </c>
      <c r="G406" s="185">
        <v>1.36</v>
      </c>
      <c r="H406" s="205">
        <v>1.4375</v>
      </c>
      <c r="I406" s="216">
        <v>2.7369999999999998E-2</v>
      </c>
      <c r="J406" s="190"/>
      <c r="K406" s="183"/>
      <c r="L406" s="190"/>
      <c r="M406" s="183"/>
      <c r="N406" s="191"/>
      <c r="AF406" s="168"/>
      <c r="AG406" s="169"/>
      <c r="AH406" s="169"/>
      <c r="AL406" s="180" t="s">
        <v>149</v>
      </c>
      <c r="AN406" s="169"/>
      <c r="AP406" s="169"/>
      <c r="AR406" s="169"/>
    </row>
    <row r="407" spans="1:44" s="15" customFormat="1" ht="15" x14ac:dyDescent="0.25">
      <c r="A407" s="181"/>
      <c r="B407" s="179"/>
      <c r="C407" s="430" t="s">
        <v>150</v>
      </c>
      <c r="D407" s="430"/>
      <c r="E407" s="430"/>
      <c r="F407" s="194"/>
      <c r="G407" s="195"/>
      <c r="H407" s="195"/>
      <c r="I407" s="195"/>
      <c r="J407" s="196">
        <v>1153.8800000000001</v>
      </c>
      <c r="K407" s="195"/>
      <c r="L407" s="197">
        <v>20.09</v>
      </c>
      <c r="M407" s="195"/>
      <c r="N407" s="198">
        <v>675.77</v>
      </c>
      <c r="AF407" s="168"/>
      <c r="AG407" s="169"/>
      <c r="AH407" s="169"/>
      <c r="AM407" s="180" t="s">
        <v>150</v>
      </c>
      <c r="AN407" s="169"/>
      <c r="AP407" s="169"/>
      <c r="AR407" s="169"/>
    </row>
    <row r="408" spans="1:44" s="15" customFormat="1" ht="15" x14ac:dyDescent="0.25">
      <c r="A408" s="188"/>
      <c r="B408" s="179"/>
      <c r="C408" s="429" t="s">
        <v>151</v>
      </c>
      <c r="D408" s="429"/>
      <c r="E408" s="429"/>
      <c r="F408" s="182"/>
      <c r="G408" s="183"/>
      <c r="H408" s="183"/>
      <c r="I408" s="183"/>
      <c r="J408" s="190"/>
      <c r="K408" s="183"/>
      <c r="L408" s="184">
        <v>14.04</v>
      </c>
      <c r="M408" s="183"/>
      <c r="N408" s="186">
        <v>628.57000000000005</v>
      </c>
      <c r="AF408" s="168"/>
      <c r="AG408" s="169"/>
      <c r="AH408" s="169"/>
      <c r="AL408" s="180" t="s">
        <v>151</v>
      </c>
      <c r="AN408" s="169"/>
      <c r="AP408" s="169"/>
      <c r="AR408" s="169"/>
    </row>
    <row r="409" spans="1:44" s="15" customFormat="1" ht="45.75" x14ac:dyDescent="0.25">
      <c r="A409" s="188"/>
      <c r="B409" s="179" t="s">
        <v>707</v>
      </c>
      <c r="C409" s="429" t="s">
        <v>708</v>
      </c>
      <c r="D409" s="429"/>
      <c r="E409" s="429"/>
      <c r="F409" s="182" t="s">
        <v>154</v>
      </c>
      <c r="G409" s="199">
        <v>121</v>
      </c>
      <c r="H409" s="183"/>
      <c r="I409" s="199">
        <v>121</v>
      </c>
      <c r="J409" s="190"/>
      <c r="K409" s="183"/>
      <c r="L409" s="184">
        <v>16.989999999999998</v>
      </c>
      <c r="M409" s="183"/>
      <c r="N409" s="186">
        <v>760.57</v>
      </c>
      <c r="AF409" s="168"/>
      <c r="AG409" s="169"/>
      <c r="AH409" s="169"/>
      <c r="AL409" s="180" t="s">
        <v>708</v>
      </c>
      <c r="AN409" s="169"/>
      <c r="AP409" s="169"/>
      <c r="AR409" s="169"/>
    </row>
    <row r="410" spans="1:44" s="15" customFormat="1" ht="45.75" x14ac:dyDescent="0.25">
      <c r="A410" s="188"/>
      <c r="B410" s="179" t="s">
        <v>709</v>
      </c>
      <c r="C410" s="429" t="s">
        <v>710</v>
      </c>
      <c r="D410" s="429"/>
      <c r="E410" s="429"/>
      <c r="F410" s="182" t="s">
        <v>154</v>
      </c>
      <c r="G410" s="199">
        <v>72</v>
      </c>
      <c r="H410" s="185">
        <v>0.85</v>
      </c>
      <c r="I410" s="192">
        <v>61.2</v>
      </c>
      <c r="J410" s="190"/>
      <c r="K410" s="183"/>
      <c r="L410" s="184">
        <v>8.59</v>
      </c>
      <c r="M410" s="183"/>
      <c r="N410" s="186">
        <v>384.68</v>
      </c>
      <c r="AF410" s="168"/>
      <c r="AG410" s="169"/>
      <c r="AH410" s="169"/>
      <c r="AL410" s="180" t="s">
        <v>710</v>
      </c>
      <c r="AN410" s="169"/>
      <c r="AP410" s="169"/>
      <c r="AR410" s="169"/>
    </row>
    <row r="411" spans="1:44" s="15" customFormat="1" ht="15" x14ac:dyDescent="0.25">
      <c r="A411" s="200"/>
      <c r="B411" s="201"/>
      <c r="C411" s="438" t="s">
        <v>157</v>
      </c>
      <c r="D411" s="438"/>
      <c r="E411" s="438"/>
      <c r="F411" s="172"/>
      <c r="G411" s="173"/>
      <c r="H411" s="173"/>
      <c r="I411" s="173"/>
      <c r="J411" s="176"/>
      <c r="K411" s="173"/>
      <c r="L411" s="202">
        <v>45.67</v>
      </c>
      <c r="M411" s="195"/>
      <c r="N411" s="208">
        <v>1821.02</v>
      </c>
      <c r="AF411" s="168"/>
      <c r="AG411" s="169"/>
      <c r="AH411" s="169"/>
      <c r="AN411" s="169" t="s">
        <v>157</v>
      </c>
      <c r="AP411" s="169"/>
      <c r="AR411" s="169"/>
    </row>
    <row r="412" spans="1:44" s="15" customFormat="1" ht="23.25" x14ac:dyDescent="0.25">
      <c r="A412" s="170" t="s">
        <v>354</v>
      </c>
      <c r="B412" s="171" t="s">
        <v>711</v>
      </c>
      <c r="C412" s="438" t="s">
        <v>712</v>
      </c>
      <c r="D412" s="438"/>
      <c r="E412" s="438"/>
      <c r="F412" s="172" t="s">
        <v>274</v>
      </c>
      <c r="G412" s="173">
        <v>1.4</v>
      </c>
      <c r="H412" s="174">
        <v>1</v>
      </c>
      <c r="I412" s="214">
        <v>1.4</v>
      </c>
      <c r="J412" s="202">
        <v>69.47</v>
      </c>
      <c r="K412" s="173"/>
      <c r="L412" s="202">
        <v>97.26</v>
      </c>
      <c r="M412" s="211">
        <v>8.16</v>
      </c>
      <c r="N412" s="203">
        <v>793.64</v>
      </c>
      <c r="AF412" s="168"/>
      <c r="AG412" s="169"/>
      <c r="AH412" s="169" t="s">
        <v>712</v>
      </c>
      <c r="AN412" s="169"/>
      <c r="AP412" s="169"/>
      <c r="AR412" s="169"/>
    </row>
    <row r="413" spans="1:44" s="15" customFormat="1" ht="15" x14ac:dyDescent="0.25">
      <c r="A413" s="200"/>
      <c r="B413" s="201"/>
      <c r="C413" s="438" t="s">
        <v>157</v>
      </c>
      <c r="D413" s="438"/>
      <c r="E413" s="438"/>
      <c r="F413" s="172"/>
      <c r="G413" s="173"/>
      <c r="H413" s="173"/>
      <c r="I413" s="173"/>
      <c r="J413" s="176"/>
      <c r="K413" s="173"/>
      <c r="L413" s="202">
        <v>97.26</v>
      </c>
      <c r="M413" s="195"/>
      <c r="N413" s="203">
        <v>793.64</v>
      </c>
      <c r="AF413" s="168"/>
      <c r="AG413" s="169"/>
      <c r="AH413" s="169"/>
      <c r="AN413" s="169" t="s">
        <v>157</v>
      </c>
      <c r="AP413" s="169"/>
      <c r="AR413" s="169"/>
    </row>
    <row r="414" spans="1:44" s="15" customFormat="1" ht="23.25" x14ac:dyDescent="0.25">
      <c r="A414" s="170" t="s">
        <v>357</v>
      </c>
      <c r="B414" s="171" t="s">
        <v>713</v>
      </c>
      <c r="C414" s="438" t="s">
        <v>714</v>
      </c>
      <c r="D414" s="438"/>
      <c r="E414" s="438"/>
      <c r="F414" s="172" t="s">
        <v>237</v>
      </c>
      <c r="G414" s="173">
        <v>4</v>
      </c>
      <c r="H414" s="174">
        <v>1</v>
      </c>
      <c r="I414" s="174">
        <v>4</v>
      </c>
      <c r="J414" s="176"/>
      <c r="K414" s="173"/>
      <c r="L414" s="176"/>
      <c r="M414" s="173"/>
      <c r="N414" s="177"/>
      <c r="AF414" s="168"/>
      <c r="AG414" s="169"/>
      <c r="AH414" s="169" t="s">
        <v>714</v>
      </c>
      <c r="AN414" s="169"/>
      <c r="AP414" s="169"/>
      <c r="AR414" s="169"/>
    </row>
    <row r="415" spans="1:44" s="15" customFormat="1" ht="23.25" x14ac:dyDescent="0.25">
      <c r="A415" s="178"/>
      <c r="B415" s="179" t="s">
        <v>136</v>
      </c>
      <c r="C415" s="439" t="s">
        <v>137</v>
      </c>
      <c r="D415" s="439"/>
      <c r="E415" s="439"/>
      <c r="F415" s="439"/>
      <c r="G415" s="439"/>
      <c r="H415" s="439"/>
      <c r="I415" s="439"/>
      <c r="J415" s="439"/>
      <c r="K415" s="439"/>
      <c r="L415" s="439"/>
      <c r="M415" s="439"/>
      <c r="N415" s="440"/>
      <c r="AF415" s="168"/>
      <c r="AG415" s="169"/>
      <c r="AH415" s="169"/>
      <c r="AJ415" s="180" t="s">
        <v>137</v>
      </c>
      <c r="AN415" s="169"/>
      <c r="AP415" s="169"/>
      <c r="AR415" s="169"/>
    </row>
    <row r="416" spans="1:44" s="15" customFormat="1" ht="68.25" x14ac:dyDescent="0.25">
      <c r="A416" s="178"/>
      <c r="B416" s="179" t="s">
        <v>138</v>
      </c>
      <c r="C416" s="439" t="s">
        <v>139</v>
      </c>
      <c r="D416" s="439"/>
      <c r="E416" s="439"/>
      <c r="F416" s="439"/>
      <c r="G416" s="439"/>
      <c r="H416" s="439"/>
      <c r="I416" s="439"/>
      <c r="J416" s="439"/>
      <c r="K416" s="439"/>
      <c r="L416" s="439"/>
      <c r="M416" s="439"/>
      <c r="N416" s="440"/>
      <c r="AF416" s="168"/>
      <c r="AG416" s="169"/>
      <c r="AH416" s="169"/>
      <c r="AJ416" s="180" t="s">
        <v>139</v>
      </c>
      <c r="AN416" s="169"/>
      <c r="AP416" s="169"/>
      <c r="AR416" s="169"/>
    </row>
    <row r="417" spans="1:44" s="15" customFormat="1" ht="15" x14ac:dyDescent="0.25">
      <c r="A417" s="181"/>
      <c r="B417" s="179" t="s">
        <v>130</v>
      </c>
      <c r="C417" s="429" t="s">
        <v>140</v>
      </c>
      <c r="D417" s="429"/>
      <c r="E417" s="429"/>
      <c r="F417" s="182"/>
      <c r="G417" s="183"/>
      <c r="H417" s="183"/>
      <c r="I417" s="183"/>
      <c r="J417" s="184">
        <v>51.81</v>
      </c>
      <c r="K417" s="205">
        <v>1.3225</v>
      </c>
      <c r="L417" s="184">
        <v>274.07</v>
      </c>
      <c r="M417" s="185">
        <v>44.77</v>
      </c>
      <c r="N417" s="206">
        <v>12270.11</v>
      </c>
      <c r="AF417" s="168"/>
      <c r="AG417" s="169"/>
      <c r="AH417" s="169"/>
      <c r="AK417" s="180" t="s">
        <v>140</v>
      </c>
      <c r="AN417" s="169"/>
      <c r="AP417" s="169"/>
      <c r="AR417" s="169"/>
    </row>
    <row r="418" spans="1:44" s="15" customFormat="1" ht="15" x14ac:dyDescent="0.25">
      <c r="A418" s="181"/>
      <c r="B418" s="179" t="s">
        <v>141</v>
      </c>
      <c r="C418" s="429" t="s">
        <v>142</v>
      </c>
      <c r="D418" s="429"/>
      <c r="E418" s="429"/>
      <c r="F418" s="182"/>
      <c r="G418" s="183"/>
      <c r="H418" s="183"/>
      <c r="I418" s="183"/>
      <c r="J418" s="184">
        <v>135.13</v>
      </c>
      <c r="K418" s="205">
        <v>1.4375</v>
      </c>
      <c r="L418" s="184">
        <v>777</v>
      </c>
      <c r="M418" s="185">
        <v>13.24</v>
      </c>
      <c r="N418" s="206">
        <v>10287.48</v>
      </c>
      <c r="AF418" s="168"/>
      <c r="AG418" s="169"/>
      <c r="AH418" s="169"/>
      <c r="AK418" s="180" t="s">
        <v>142</v>
      </c>
      <c r="AN418" s="169"/>
      <c r="AP418" s="169"/>
      <c r="AR418" s="169"/>
    </row>
    <row r="419" spans="1:44" s="15" customFormat="1" ht="15" x14ac:dyDescent="0.25">
      <c r="A419" s="181"/>
      <c r="B419" s="179" t="s">
        <v>143</v>
      </c>
      <c r="C419" s="429" t="s">
        <v>144</v>
      </c>
      <c r="D419" s="429"/>
      <c r="E419" s="429"/>
      <c r="F419" s="182"/>
      <c r="G419" s="183"/>
      <c r="H419" s="183"/>
      <c r="I419" s="183"/>
      <c r="J419" s="184">
        <v>11.13</v>
      </c>
      <c r="K419" s="205">
        <v>1.4375</v>
      </c>
      <c r="L419" s="184">
        <v>64</v>
      </c>
      <c r="M419" s="185">
        <v>44.77</v>
      </c>
      <c r="N419" s="206">
        <v>2865.28</v>
      </c>
      <c r="AF419" s="168"/>
      <c r="AG419" s="169"/>
      <c r="AH419" s="169"/>
      <c r="AK419" s="180" t="s">
        <v>144</v>
      </c>
      <c r="AN419" s="169"/>
      <c r="AP419" s="169"/>
      <c r="AR419" s="169"/>
    </row>
    <row r="420" spans="1:44" s="15" customFormat="1" ht="15" x14ac:dyDescent="0.25">
      <c r="A420" s="181"/>
      <c r="B420" s="179" t="s">
        <v>145</v>
      </c>
      <c r="C420" s="429" t="s">
        <v>146</v>
      </c>
      <c r="D420" s="429"/>
      <c r="E420" s="429"/>
      <c r="F420" s="182"/>
      <c r="G420" s="183"/>
      <c r="H420" s="183"/>
      <c r="I420" s="183"/>
      <c r="J420" s="184">
        <v>6.2</v>
      </c>
      <c r="K420" s="183"/>
      <c r="L420" s="184">
        <v>24.8</v>
      </c>
      <c r="M420" s="185">
        <v>8.16</v>
      </c>
      <c r="N420" s="186">
        <v>202.37</v>
      </c>
      <c r="AF420" s="168"/>
      <c r="AG420" s="169"/>
      <c r="AH420" s="169"/>
      <c r="AK420" s="180" t="s">
        <v>146</v>
      </c>
      <c r="AN420" s="169"/>
      <c r="AP420" s="169"/>
      <c r="AR420" s="169"/>
    </row>
    <row r="421" spans="1:44" s="15" customFormat="1" ht="15" x14ac:dyDescent="0.25">
      <c r="A421" s="188"/>
      <c r="B421" s="179"/>
      <c r="C421" s="429" t="s">
        <v>147</v>
      </c>
      <c r="D421" s="429"/>
      <c r="E421" s="429"/>
      <c r="F421" s="182" t="s">
        <v>148</v>
      </c>
      <c r="G421" s="185">
        <v>5.15</v>
      </c>
      <c r="H421" s="205">
        <v>1.3225</v>
      </c>
      <c r="I421" s="205">
        <v>27.243500000000001</v>
      </c>
      <c r="J421" s="190"/>
      <c r="K421" s="183"/>
      <c r="L421" s="190"/>
      <c r="M421" s="183"/>
      <c r="N421" s="191"/>
      <c r="AF421" s="168"/>
      <c r="AG421" s="169"/>
      <c r="AH421" s="169"/>
      <c r="AL421" s="180" t="s">
        <v>147</v>
      </c>
      <c r="AN421" s="169"/>
      <c r="AP421" s="169"/>
      <c r="AR421" s="169"/>
    </row>
    <row r="422" spans="1:44" s="15" customFormat="1" ht="15" x14ac:dyDescent="0.25">
      <c r="A422" s="188"/>
      <c r="B422" s="179"/>
      <c r="C422" s="429" t="s">
        <v>149</v>
      </c>
      <c r="D422" s="429"/>
      <c r="E422" s="429"/>
      <c r="F422" s="182" t="s">
        <v>148</v>
      </c>
      <c r="G422" s="185">
        <v>0.78</v>
      </c>
      <c r="H422" s="205">
        <v>1.4375</v>
      </c>
      <c r="I422" s="215">
        <v>4.4850000000000003</v>
      </c>
      <c r="J422" s="190"/>
      <c r="K422" s="183"/>
      <c r="L422" s="190"/>
      <c r="M422" s="183"/>
      <c r="N422" s="191"/>
      <c r="AF422" s="168"/>
      <c r="AG422" s="169"/>
      <c r="AH422" s="169"/>
      <c r="AL422" s="180" t="s">
        <v>149</v>
      </c>
      <c r="AN422" s="169"/>
      <c r="AP422" s="169"/>
      <c r="AR422" s="169"/>
    </row>
    <row r="423" spans="1:44" s="15" customFormat="1" ht="15" x14ac:dyDescent="0.25">
      <c r="A423" s="181"/>
      <c r="B423" s="179"/>
      <c r="C423" s="430" t="s">
        <v>150</v>
      </c>
      <c r="D423" s="430"/>
      <c r="E423" s="430"/>
      <c r="F423" s="194"/>
      <c r="G423" s="195"/>
      <c r="H423" s="195"/>
      <c r="I423" s="195"/>
      <c r="J423" s="197">
        <v>193.14</v>
      </c>
      <c r="K423" s="195"/>
      <c r="L423" s="196">
        <v>1075.8699999999999</v>
      </c>
      <c r="M423" s="195"/>
      <c r="N423" s="207">
        <v>22759.96</v>
      </c>
      <c r="AF423" s="168"/>
      <c r="AG423" s="169"/>
      <c r="AH423" s="169"/>
      <c r="AM423" s="180" t="s">
        <v>150</v>
      </c>
      <c r="AN423" s="169"/>
      <c r="AP423" s="169"/>
      <c r="AR423" s="169"/>
    </row>
    <row r="424" spans="1:44" s="15" customFormat="1" ht="15" x14ac:dyDescent="0.25">
      <c r="A424" s="188"/>
      <c r="B424" s="179"/>
      <c r="C424" s="429" t="s">
        <v>151</v>
      </c>
      <c r="D424" s="429"/>
      <c r="E424" s="429"/>
      <c r="F424" s="182"/>
      <c r="G424" s="183"/>
      <c r="H424" s="183"/>
      <c r="I424" s="183"/>
      <c r="J424" s="190"/>
      <c r="K424" s="183"/>
      <c r="L424" s="184">
        <v>338.07</v>
      </c>
      <c r="M424" s="183"/>
      <c r="N424" s="206">
        <v>15135.39</v>
      </c>
      <c r="AF424" s="168"/>
      <c r="AG424" s="169"/>
      <c r="AH424" s="169"/>
      <c r="AL424" s="180" t="s">
        <v>151</v>
      </c>
      <c r="AN424" s="169"/>
      <c r="AP424" s="169"/>
      <c r="AR424" s="169"/>
    </row>
    <row r="425" spans="1:44" s="15" customFormat="1" ht="23.25" x14ac:dyDescent="0.25">
      <c r="A425" s="188"/>
      <c r="B425" s="179" t="s">
        <v>566</v>
      </c>
      <c r="C425" s="429" t="s">
        <v>567</v>
      </c>
      <c r="D425" s="429"/>
      <c r="E425" s="429"/>
      <c r="F425" s="182" t="s">
        <v>154</v>
      </c>
      <c r="G425" s="199">
        <v>117</v>
      </c>
      <c r="H425" s="183"/>
      <c r="I425" s="199">
        <v>117</v>
      </c>
      <c r="J425" s="190"/>
      <c r="K425" s="183"/>
      <c r="L425" s="184">
        <v>395.54</v>
      </c>
      <c r="M425" s="183"/>
      <c r="N425" s="206">
        <v>17708.41</v>
      </c>
      <c r="AF425" s="168"/>
      <c r="AG425" s="169"/>
      <c r="AH425" s="169"/>
      <c r="AL425" s="180" t="s">
        <v>567</v>
      </c>
      <c r="AN425" s="169"/>
      <c r="AP425" s="169"/>
      <c r="AR425" s="169"/>
    </row>
    <row r="426" spans="1:44" s="15" customFormat="1" ht="45" x14ac:dyDescent="0.25">
      <c r="A426" s="188"/>
      <c r="B426" s="179" t="s">
        <v>568</v>
      </c>
      <c r="C426" s="429" t="s">
        <v>569</v>
      </c>
      <c r="D426" s="429"/>
      <c r="E426" s="429"/>
      <c r="F426" s="182" t="s">
        <v>154</v>
      </c>
      <c r="G426" s="199">
        <v>74</v>
      </c>
      <c r="H426" s="185">
        <v>0.85</v>
      </c>
      <c r="I426" s="192">
        <v>62.9</v>
      </c>
      <c r="J426" s="190"/>
      <c r="K426" s="183"/>
      <c r="L426" s="184">
        <v>212.65</v>
      </c>
      <c r="M426" s="183"/>
      <c r="N426" s="206">
        <v>9520.16</v>
      </c>
      <c r="AF426" s="168"/>
      <c r="AG426" s="169"/>
      <c r="AH426" s="169"/>
      <c r="AL426" s="180" t="s">
        <v>569</v>
      </c>
      <c r="AN426" s="169"/>
      <c r="AP426" s="169"/>
      <c r="AR426" s="169"/>
    </row>
    <row r="427" spans="1:44" s="15" customFormat="1" ht="15" x14ac:dyDescent="0.25">
      <c r="A427" s="200"/>
      <c r="B427" s="201"/>
      <c r="C427" s="438" t="s">
        <v>157</v>
      </c>
      <c r="D427" s="438"/>
      <c r="E427" s="438"/>
      <c r="F427" s="172"/>
      <c r="G427" s="173"/>
      <c r="H427" s="173"/>
      <c r="I427" s="173"/>
      <c r="J427" s="176"/>
      <c r="K427" s="173"/>
      <c r="L427" s="210">
        <v>1684.06</v>
      </c>
      <c r="M427" s="195"/>
      <c r="N427" s="208">
        <v>49988.53</v>
      </c>
      <c r="AF427" s="168"/>
      <c r="AG427" s="169"/>
      <c r="AH427" s="169"/>
      <c r="AN427" s="169" t="s">
        <v>157</v>
      </c>
      <c r="AP427" s="169"/>
      <c r="AR427" s="169"/>
    </row>
    <row r="428" spans="1:44" s="15" customFormat="1" ht="68.25" x14ac:dyDescent="0.25">
      <c r="A428" s="170" t="s">
        <v>715</v>
      </c>
      <c r="B428" s="171" t="s">
        <v>716</v>
      </c>
      <c r="C428" s="438" t="s">
        <v>717</v>
      </c>
      <c r="D428" s="438"/>
      <c r="E428" s="438"/>
      <c r="F428" s="172" t="s">
        <v>229</v>
      </c>
      <c r="G428" s="173">
        <v>4</v>
      </c>
      <c r="H428" s="174">
        <v>1</v>
      </c>
      <c r="I428" s="174">
        <v>4</v>
      </c>
      <c r="J428" s="210">
        <v>5021.43</v>
      </c>
      <c r="K428" s="173"/>
      <c r="L428" s="210">
        <v>20085.72</v>
      </c>
      <c r="M428" s="211">
        <v>8.16</v>
      </c>
      <c r="N428" s="208">
        <v>163899.48000000001</v>
      </c>
      <c r="AF428" s="168"/>
      <c r="AG428" s="169"/>
      <c r="AH428" s="169" t="s">
        <v>717</v>
      </c>
      <c r="AN428" s="169"/>
      <c r="AP428" s="169"/>
      <c r="AR428" s="169"/>
    </row>
    <row r="429" spans="1:44" s="15" customFormat="1" ht="15" x14ac:dyDescent="0.25">
      <c r="A429" s="200"/>
      <c r="B429" s="201"/>
      <c r="C429" s="438" t="s">
        <v>157</v>
      </c>
      <c r="D429" s="438"/>
      <c r="E429" s="438"/>
      <c r="F429" s="172"/>
      <c r="G429" s="173"/>
      <c r="H429" s="173"/>
      <c r="I429" s="173"/>
      <c r="J429" s="176"/>
      <c r="K429" s="173"/>
      <c r="L429" s="210">
        <v>20085.72</v>
      </c>
      <c r="M429" s="195"/>
      <c r="N429" s="208">
        <v>163899.48000000001</v>
      </c>
      <c r="AF429" s="168"/>
      <c r="AG429" s="169"/>
      <c r="AH429" s="169"/>
      <c r="AN429" s="169" t="s">
        <v>157</v>
      </c>
      <c r="AP429" s="169"/>
      <c r="AR429" s="169"/>
    </row>
    <row r="430" spans="1:44" s="15" customFormat="1" ht="23.25" x14ac:dyDescent="0.25">
      <c r="A430" s="170" t="s">
        <v>718</v>
      </c>
      <c r="B430" s="171" t="s">
        <v>719</v>
      </c>
      <c r="C430" s="438" t="s">
        <v>720</v>
      </c>
      <c r="D430" s="438"/>
      <c r="E430" s="438"/>
      <c r="F430" s="172" t="s">
        <v>237</v>
      </c>
      <c r="G430" s="173">
        <v>4</v>
      </c>
      <c r="H430" s="174">
        <v>1</v>
      </c>
      <c r="I430" s="174">
        <v>4</v>
      </c>
      <c r="J430" s="176"/>
      <c r="K430" s="173"/>
      <c r="L430" s="176"/>
      <c r="M430" s="173"/>
      <c r="N430" s="177"/>
      <c r="AF430" s="168"/>
      <c r="AG430" s="169"/>
      <c r="AH430" s="169" t="s">
        <v>720</v>
      </c>
      <c r="AN430" s="169"/>
      <c r="AP430" s="169"/>
      <c r="AR430" s="169"/>
    </row>
    <row r="431" spans="1:44" s="15" customFormat="1" ht="23.25" x14ac:dyDescent="0.25">
      <c r="A431" s="178"/>
      <c r="B431" s="179" t="s">
        <v>136</v>
      </c>
      <c r="C431" s="439" t="s">
        <v>137</v>
      </c>
      <c r="D431" s="439"/>
      <c r="E431" s="439"/>
      <c r="F431" s="439"/>
      <c r="G431" s="439"/>
      <c r="H431" s="439"/>
      <c r="I431" s="439"/>
      <c r="J431" s="439"/>
      <c r="K431" s="439"/>
      <c r="L431" s="439"/>
      <c r="M431" s="439"/>
      <c r="N431" s="440"/>
      <c r="AF431" s="168"/>
      <c r="AG431" s="169"/>
      <c r="AH431" s="169"/>
      <c r="AJ431" s="180" t="s">
        <v>137</v>
      </c>
      <c r="AN431" s="169"/>
      <c r="AP431" s="169"/>
      <c r="AR431" s="169"/>
    </row>
    <row r="432" spans="1:44" s="15" customFormat="1" ht="68.25" x14ac:dyDescent="0.25">
      <c r="A432" s="178"/>
      <c r="B432" s="179" t="s">
        <v>138</v>
      </c>
      <c r="C432" s="439" t="s">
        <v>139</v>
      </c>
      <c r="D432" s="439"/>
      <c r="E432" s="439"/>
      <c r="F432" s="439"/>
      <c r="G432" s="439"/>
      <c r="H432" s="439"/>
      <c r="I432" s="439"/>
      <c r="J432" s="439"/>
      <c r="K432" s="439"/>
      <c r="L432" s="439"/>
      <c r="M432" s="439"/>
      <c r="N432" s="440"/>
      <c r="AF432" s="168"/>
      <c r="AG432" s="169"/>
      <c r="AH432" s="169"/>
      <c r="AJ432" s="180" t="s">
        <v>139</v>
      </c>
      <c r="AN432" s="169"/>
      <c r="AP432" s="169"/>
      <c r="AR432" s="169"/>
    </row>
    <row r="433" spans="1:44" s="15" customFormat="1" ht="15" x14ac:dyDescent="0.25">
      <c r="A433" s="181"/>
      <c r="B433" s="179" t="s">
        <v>130</v>
      </c>
      <c r="C433" s="429" t="s">
        <v>140</v>
      </c>
      <c r="D433" s="429"/>
      <c r="E433" s="429"/>
      <c r="F433" s="182"/>
      <c r="G433" s="183"/>
      <c r="H433" s="183"/>
      <c r="I433" s="183"/>
      <c r="J433" s="184">
        <v>17.16</v>
      </c>
      <c r="K433" s="205">
        <v>1.3225</v>
      </c>
      <c r="L433" s="184">
        <v>90.78</v>
      </c>
      <c r="M433" s="185">
        <v>44.77</v>
      </c>
      <c r="N433" s="206">
        <v>4064.22</v>
      </c>
      <c r="AF433" s="168"/>
      <c r="AG433" s="169"/>
      <c r="AH433" s="169"/>
      <c r="AK433" s="180" t="s">
        <v>140</v>
      </c>
      <c r="AN433" s="169"/>
      <c r="AP433" s="169"/>
      <c r="AR433" s="169"/>
    </row>
    <row r="434" spans="1:44" s="15" customFormat="1" ht="15" x14ac:dyDescent="0.25">
      <c r="A434" s="181"/>
      <c r="B434" s="179" t="s">
        <v>141</v>
      </c>
      <c r="C434" s="429" t="s">
        <v>142</v>
      </c>
      <c r="D434" s="429"/>
      <c r="E434" s="429"/>
      <c r="F434" s="182"/>
      <c r="G434" s="183"/>
      <c r="H434" s="183"/>
      <c r="I434" s="183"/>
      <c r="J434" s="184">
        <v>58.45</v>
      </c>
      <c r="K434" s="205">
        <v>1.4375</v>
      </c>
      <c r="L434" s="184">
        <v>336.09</v>
      </c>
      <c r="M434" s="185">
        <v>13.24</v>
      </c>
      <c r="N434" s="206">
        <v>4449.83</v>
      </c>
      <c r="AF434" s="168"/>
      <c r="AG434" s="169"/>
      <c r="AH434" s="169"/>
      <c r="AK434" s="180" t="s">
        <v>142</v>
      </c>
      <c r="AN434" s="169"/>
      <c r="AP434" s="169"/>
      <c r="AR434" s="169"/>
    </row>
    <row r="435" spans="1:44" s="15" customFormat="1" ht="15" x14ac:dyDescent="0.25">
      <c r="A435" s="181"/>
      <c r="B435" s="179" t="s">
        <v>143</v>
      </c>
      <c r="C435" s="429" t="s">
        <v>144</v>
      </c>
      <c r="D435" s="429"/>
      <c r="E435" s="429"/>
      <c r="F435" s="182"/>
      <c r="G435" s="183"/>
      <c r="H435" s="183"/>
      <c r="I435" s="183"/>
      <c r="J435" s="184">
        <v>5.12</v>
      </c>
      <c r="K435" s="205">
        <v>1.4375</v>
      </c>
      <c r="L435" s="184">
        <v>29.44</v>
      </c>
      <c r="M435" s="185">
        <v>44.77</v>
      </c>
      <c r="N435" s="206">
        <v>1318.03</v>
      </c>
      <c r="AF435" s="168"/>
      <c r="AG435" s="169"/>
      <c r="AH435" s="169"/>
      <c r="AK435" s="180" t="s">
        <v>144</v>
      </c>
      <c r="AN435" s="169"/>
      <c r="AP435" s="169"/>
      <c r="AR435" s="169"/>
    </row>
    <row r="436" spans="1:44" s="15" customFormat="1" ht="15" x14ac:dyDescent="0.25">
      <c r="A436" s="181"/>
      <c r="B436" s="179" t="s">
        <v>145</v>
      </c>
      <c r="C436" s="429" t="s">
        <v>146</v>
      </c>
      <c r="D436" s="429"/>
      <c r="E436" s="429"/>
      <c r="F436" s="182"/>
      <c r="G436" s="183"/>
      <c r="H436" s="183"/>
      <c r="I436" s="183"/>
      <c r="J436" s="184">
        <v>2.74</v>
      </c>
      <c r="K436" s="183"/>
      <c r="L436" s="184">
        <v>10.96</v>
      </c>
      <c r="M436" s="185">
        <v>8.16</v>
      </c>
      <c r="N436" s="186">
        <v>89.43</v>
      </c>
      <c r="AF436" s="168"/>
      <c r="AG436" s="169"/>
      <c r="AH436" s="169"/>
      <c r="AK436" s="180" t="s">
        <v>146</v>
      </c>
      <c r="AN436" s="169"/>
      <c r="AP436" s="169"/>
      <c r="AR436" s="169"/>
    </row>
    <row r="437" spans="1:44" s="15" customFormat="1" ht="15" x14ac:dyDescent="0.25">
      <c r="A437" s="188"/>
      <c r="B437" s="179"/>
      <c r="C437" s="429" t="s">
        <v>147</v>
      </c>
      <c r="D437" s="429"/>
      <c r="E437" s="429"/>
      <c r="F437" s="182" t="s">
        <v>148</v>
      </c>
      <c r="G437" s="185">
        <v>1.73</v>
      </c>
      <c r="H437" s="205">
        <v>1.3225</v>
      </c>
      <c r="I437" s="205">
        <v>9.1516999999999999</v>
      </c>
      <c r="J437" s="190"/>
      <c r="K437" s="183"/>
      <c r="L437" s="190"/>
      <c r="M437" s="183"/>
      <c r="N437" s="191"/>
      <c r="AF437" s="168"/>
      <c r="AG437" s="169"/>
      <c r="AH437" s="169"/>
      <c r="AL437" s="180" t="s">
        <v>147</v>
      </c>
      <c r="AN437" s="169"/>
      <c r="AP437" s="169"/>
      <c r="AR437" s="169"/>
    </row>
    <row r="438" spans="1:44" s="15" customFormat="1" ht="15" x14ac:dyDescent="0.25">
      <c r="A438" s="188"/>
      <c r="B438" s="179"/>
      <c r="C438" s="429" t="s">
        <v>149</v>
      </c>
      <c r="D438" s="429"/>
      <c r="E438" s="429"/>
      <c r="F438" s="182" t="s">
        <v>148</v>
      </c>
      <c r="G438" s="185">
        <v>0.36</v>
      </c>
      <c r="H438" s="205">
        <v>1.4375</v>
      </c>
      <c r="I438" s="185">
        <v>2.0699999999999998</v>
      </c>
      <c r="J438" s="190"/>
      <c r="K438" s="183"/>
      <c r="L438" s="190"/>
      <c r="M438" s="183"/>
      <c r="N438" s="191"/>
      <c r="AF438" s="168"/>
      <c r="AG438" s="169"/>
      <c r="AH438" s="169"/>
      <c r="AL438" s="180" t="s">
        <v>149</v>
      </c>
      <c r="AN438" s="169"/>
      <c r="AP438" s="169"/>
      <c r="AR438" s="169"/>
    </row>
    <row r="439" spans="1:44" s="15" customFormat="1" ht="15" x14ac:dyDescent="0.25">
      <c r="A439" s="181"/>
      <c r="B439" s="179"/>
      <c r="C439" s="430" t="s">
        <v>150</v>
      </c>
      <c r="D439" s="430"/>
      <c r="E439" s="430"/>
      <c r="F439" s="194"/>
      <c r="G439" s="195"/>
      <c r="H439" s="195"/>
      <c r="I439" s="195"/>
      <c r="J439" s="197">
        <v>78.349999999999994</v>
      </c>
      <c r="K439" s="195"/>
      <c r="L439" s="197">
        <v>437.83</v>
      </c>
      <c r="M439" s="195"/>
      <c r="N439" s="207">
        <v>8603.48</v>
      </c>
      <c r="AF439" s="168"/>
      <c r="AG439" s="169"/>
      <c r="AH439" s="169"/>
      <c r="AM439" s="180" t="s">
        <v>150</v>
      </c>
      <c r="AN439" s="169"/>
      <c r="AP439" s="169"/>
      <c r="AR439" s="169"/>
    </row>
    <row r="440" spans="1:44" s="15" customFormat="1" ht="15" x14ac:dyDescent="0.25">
      <c r="A440" s="188"/>
      <c r="B440" s="179"/>
      <c r="C440" s="429" t="s">
        <v>151</v>
      </c>
      <c r="D440" s="429"/>
      <c r="E440" s="429"/>
      <c r="F440" s="182"/>
      <c r="G440" s="183"/>
      <c r="H440" s="183"/>
      <c r="I440" s="183"/>
      <c r="J440" s="190"/>
      <c r="K440" s="183"/>
      <c r="L440" s="184">
        <v>120.22</v>
      </c>
      <c r="M440" s="183"/>
      <c r="N440" s="206">
        <v>5382.25</v>
      </c>
      <c r="AF440" s="168"/>
      <c r="AG440" s="169"/>
      <c r="AH440" s="169"/>
      <c r="AL440" s="180" t="s">
        <v>151</v>
      </c>
      <c r="AN440" s="169"/>
      <c r="AP440" s="169"/>
      <c r="AR440" s="169"/>
    </row>
    <row r="441" spans="1:44" s="15" customFormat="1" ht="23.25" x14ac:dyDescent="0.25">
      <c r="A441" s="188"/>
      <c r="B441" s="179" t="s">
        <v>566</v>
      </c>
      <c r="C441" s="429" t="s">
        <v>567</v>
      </c>
      <c r="D441" s="429"/>
      <c r="E441" s="429"/>
      <c r="F441" s="182" t="s">
        <v>154</v>
      </c>
      <c r="G441" s="199">
        <v>117</v>
      </c>
      <c r="H441" s="183"/>
      <c r="I441" s="199">
        <v>117</v>
      </c>
      <c r="J441" s="190"/>
      <c r="K441" s="183"/>
      <c r="L441" s="184">
        <v>140.66</v>
      </c>
      <c r="M441" s="183"/>
      <c r="N441" s="206">
        <v>6297.23</v>
      </c>
      <c r="AF441" s="168"/>
      <c r="AG441" s="169"/>
      <c r="AH441" s="169"/>
      <c r="AL441" s="180" t="s">
        <v>567</v>
      </c>
      <c r="AN441" s="169"/>
      <c r="AP441" s="169"/>
      <c r="AR441" s="169"/>
    </row>
    <row r="442" spans="1:44" s="15" customFormat="1" ht="45" x14ac:dyDescent="0.25">
      <c r="A442" s="188"/>
      <c r="B442" s="179" t="s">
        <v>568</v>
      </c>
      <c r="C442" s="429" t="s">
        <v>569</v>
      </c>
      <c r="D442" s="429"/>
      <c r="E442" s="429"/>
      <c r="F442" s="182" t="s">
        <v>154</v>
      </c>
      <c r="G442" s="199">
        <v>74</v>
      </c>
      <c r="H442" s="185">
        <v>0.85</v>
      </c>
      <c r="I442" s="192">
        <v>62.9</v>
      </c>
      <c r="J442" s="190"/>
      <c r="K442" s="183"/>
      <c r="L442" s="184">
        <v>75.62</v>
      </c>
      <c r="M442" s="183"/>
      <c r="N442" s="206">
        <v>3385.44</v>
      </c>
      <c r="AF442" s="168"/>
      <c r="AG442" s="169"/>
      <c r="AH442" s="169"/>
      <c r="AL442" s="180" t="s">
        <v>569</v>
      </c>
      <c r="AN442" s="169"/>
      <c r="AP442" s="169"/>
      <c r="AR442" s="169"/>
    </row>
    <row r="443" spans="1:44" s="15" customFormat="1" ht="15" x14ac:dyDescent="0.25">
      <c r="A443" s="200"/>
      <c r="B443" s="201"/>
      <c r="C443" s="438" t="s">
        <v>157</v>
      </c>
      <c r="D443" s="438"/>
      <c r="E443" s="438"/>
      <c r="F443" s="172"/>
      <c r="G443" s="173"/>
      <c r="H443" s="173"/>
      <c r="I443" s="173"/>
      <c r="J443" s="176"/>
      <c r="K443" s="173"/>
      <c r="L443" s="202">
        <v>654.11</v>
      </c>
      <c r="M443" s="195"/>
      <c r="N443" s="208">
        <v>18286.150000000001</v>
      </c>
      <c r="AF443" s="168"/>
      <c r="AG443" s="169"/>
      <c r="AH443" s="169"/>
      <c r="AN443" s="169" t="s">
        <v>157</v>
      </c>
      <c r="AP443" s="169"/>
      <c r="AR443" s="169"/>
    </row>
    <row r="444" spans="1:44" s="15" customFormat="1" ht="57" x14ac:dyDescent="0.25">
      <c r="A444" s="170" t="s">
        <v>721</v>
      </c>
      <c r="B444" s="171" t="s">
        <v>722</v>
      </c>
      <c r="C444" s="438" t="s">
        <v>723</v>
      </c>
      <c r="D444" s="438"/>
      <c r="E444" s="438"/>
      <c r="F444" s="172" t="s">
        <v>229</v>
      </c>
      <c r="G444" s="173">
        <v>4</v>
      </c>
      <c r="H444" s="174">
        <v>1</v>
      </c>
      <c r="I444" s="174">
        <v>4</v>
      </c>
      <c r="J444" s="202">
        <v>507.69</v>
      </c>
      <c r="K444" s="173"/>
      <c r="L444" s="210">
        <v>2030.76</v>
      </c>
      <c r="M444" s="211">
        <v>8.16</v>
      </c>
      <c r="N444" s="208">
        <v>16571</v>
      </c>
      <c r="AF444" s="168"/>
      <c r="AG444" s="169"/>
      <c r="AH444" s="169" t="s">
        <v>723</v>
      </c>
      <c r="AN444" s="169"/>
      <c r="AP444" s="169"/>
      <c r="AR444" s="169"/>
    </row>
    <row r="445" spans="1:44" s="15" customFormat="1" ht="15" x14ac:dyDescent="0.25">
      <c r="A445" s="200"/>
      <c r="B445" s="201"/>
      <c r="C445" s="438" t="s">
        <v>157</v>
      </c>
      <c r="D445" s="438"/>
      <c r="E445" s="438"/>
      <c r="F445" s="172"/>
      <c r="G445" s="173"/>
      <c r="H445" s="173"/>
      <c r="I445" s="173"/>
      <c r="J445" s="176"/>
      <c r="K445" s="173"/>
      <c r="L445" s="210">
        <v>2030.76</v>
      </c>
      <c r="M445" s="195"/>
      <c r="N445" s="208">
        <v>16571</v>
      </c>
      <c r="AF445" s="168"/>
      <c r="AG445" s="169"/>
      <c r="AH445" s="169"/>
      <c r="AN445" s="169" t="s">
        <v>157</v>
      </c>
      <c r="AP445" s="169"/>
      <c r="AR445" s="169"/>
    </row>
    <row r="446" spans="1:44" s="15" customFormat="1" ht="23.25" x14ac:dyDescent="0.25">
      <c r="A446" s="170" t="s">
        <v>724</v>
      </c>
      <c r="B446" s="171" t="s">
        <v>725</v>
      </c>
      <c r="C446" s="438" t="s">
        <v>726</v>
      </c>
      <c r="D446" s="438"/>
      <c r="E446" s="438"/>
      <c r="F446" s="172" t="s">
        <v>237</v>
      </c>
      <c r="G446" s="173">
        <v>2</v>
      </c>
      <c r="H446" s="174">
        <v>1</v>
      </c>
      <c r="I446" s="174">
        <v>2</v>
      </c>
      <c r="J446" s="176"/>
      <c r="K446" s="173"/>
      <c r="L446" s="176"/>
      <c r="M446" s="173"/>
      <c r="N446" s="177"/>
      <c r="AF446" s="168"/>
      <c r="AG446" s="169"/>
      <c r="AH446" s="169" t="s">
        <v>726</v>
      </c>
      <c r="AN446" s="169"/>
      <c r="AP446" s="169"/>
      <c r="AR446" s="169"/>
    </row>
    <row r="447" spans="1:44" s="15" customFormat="1" ht="23.25" x14ac:dyDescent="0.25">
      <c r="A447" s="178"/>
      <c r="B447" s="179" t="s">
        <v>136</v>
      </c>
      <c r="C447" s="439" t="s">
        <v>137</v>
      </c>
      <c r="D447" s="439"/>
      <c r="E447" s="439"/>
      <c r="F447" s="439"/>
      <c r="G447" s="439"/>
      <c r="H447" s="439"/>
      <c r="I447" s="439"/>
      <c r="J447" s="439"/>
      <c r="K447" s="439"/>
      <c r="L447" s="439"/>
      <c r="M447" s="439"/>
      <c r="N447" s="440"/>
      <c r="AF447" s="168"/>
      <c r="AG447" s="169"/>
      <c r="AH447" s="169"/>
      <c r="AJ447" s="180" t="s">
        <v>137</v>
      </c>
      <c r="AN447" s="169"/>
      <c r="AP447" s="169"/>
      <c r="AR447" s="169"/>
    </row>
    <row r="448" spans="1:44" s="15" customFormat="1" ht="68.25" x14ac:dyDescent="0.25">
      <c r="A448" s="178"/>
      <c r="B448" s="179" t="s">
        <v>138</v>
      </c>
      <c r="C448" s="439" t="s">
        <v>139</v>
      </c>
      <c r="D448" s="439"/>
      <c r="E448" s="439"/>
      <c r="F448" s="439"/>
      <c r="G448" s="439"/>
      <c r="H448" s="439"/>
      <c r="I448" s="439"/>
      <c r="J448" s="439"/>
      <c r="K448" s="439"/>
      <c r="L448" s="439"/>
      <c r="M448" s="439"/>
      <c r="N448" s="440"/>
      <c r="AF448" s="168"/>
      <c r="AG448" s="169"/>
      <c r="AH448" s="169"/>
      <c r="AJ448" s="180" t="s">
        <v>139</v>
      </c>
      <c r="AN448" s="169"/>
      <c r="AP448" s="169"/>
      <c r="AR448" s="169"/>
    </row>
    <row r="449" spans="1:44" s="15" customFormat="1" ht="15" x14ac:dyDescent="0.25">
      <c r="A449" s="181"/>
      <c r="B449" s="179" t="s">
        <v>130</v>
      </c>
      <c r="C449" s="429" t="s">
        <v>140</v>
      </c>
      <c r="D449" s="429"/>
      <c r="E449" s="429"/>
      <c r="F449" s="182"/>
      <c r="G449" s="183"/>
      <c r="H449" s="183"/>
      <c r="I449" s="183"/>
      <c r="J449" s="184">
        <v>27.38</v>
      </c>
      <c r="K449" s="205">
        <v>1.3225</v>
      </c>
      <c r="L449" s="184">
        <v>72.42</v>
      </c>
      <c r="M449" s="185">
        <v>44.77</v>
      </c>
      <c r="N449" s="206">
        <v>3242.24</v>
      </c>
      <c r="AF449" s="168"/>
      <c r="AG449" s="169"/>
      <c r="AH449" s="169"/>
      <c r="AK449" s="180" t="s">
        <v>140</v>
      </c>
      <c r="AN449" s="169"/>
      <c r="AP449" s="169"/>
      <c r="AR449" s="169"/>
    </row>
    <row r="450" spans="1:44" s="15" customFormat="1" ht="15" x14ac:dyDescent="0.25">
      <c r="A450" s="181"/>
      <c r="B450" s="179" t="s">
        <v>141</v>
      </c>
      <c r="C450" s="429" t="s">
        <v>142</v>
      </c>
      <c r="D450" s="429"/>
      <c r="E450" s="429"/>
      <c r="F450" s="182"/>
      <c r="G450" s="183"/>
      <c r="H450" s="183"/>
      <c r="I450" s="183"/>
      <c r="J450" s="184">
        <v>95.53</v>
      </c>
      <c r="K450" s="205">
        <v>1.4375</v>
      </c>
      <c r="L450" s="184">
        <v>274.64999999999998</v>
      </c>
      <c r="M450" s="185">
        <v>13.24</v>
      </c>
      <c r="N450" s="206">
        <v>3636.37</v>
      </c>
      <c r="AF450" s="168"/>
      <c r="AG450" s="169"/>
      <c r="AH450" s="169"/>
      <c r="AK450" s="180" t="s">
        <v>142</v>
      </c>
      <c r="AN450" s="169"/>
      <c r="AP450" s="169"/>
      <c r="AR450" s="169"/>
    </row>
    <row r="451" spans="1:44" s="15" customFormat="1" ht="15" x14ac:dyDescent="0.25">
      <c r="A451" s="181"/>
      <c r="B451" s="179" t="s">
        <v>143</v>
      </c>
      <c r="C451" s="429" t="s">
        <v>144</v>
      </c>
      <c r="D451" s="429"/>
      <c r="E451" s="429"/>
      <c r="F451" s="182"/>
      <c r="G451" s="183"/>
      <c r="H451" s="183"/>
      <c r="I451" s="183"/>
      <c r="J451" s="184">
        <v>8.2899999999999991</v>
      </c>
      <c r="K451" s="205">
        <v>1.4375</v>
      </c>
      <c r="L451" s="184">
        <v>23.83</v>
      </c>
      <c r="M451" s="185">
        <v>44.77</v>
      </c>
      <c r="N451" s="206">
        <v>1066.8699999999999</v>
      </c>
      <c r="AF451" s="168"/>
      <c r="AG451" s="169"/>
      <c r="AH451" s="169"/>
      <c r="AK451" s="180" t="s">
        <v>144</v>
      </c>
      <c r="AN451" s="169"/>
      <c r="AP451" s="169"/>
      <c r="AR451" s="169"/>
    </row>
    <row r="452" spans="1:44" s="15" customFormat="1" ht="15" x14ac:dyDescent="0.25">
      <c r="A452" s="181"/>
      <c r="B452" s="179" t="s">
        <v>145</v>
      </c>
      <c r="C452" s="429" t="s">
        <v>146</v>
      </c>
      <c r="D452" s="429"/>
      <c r="E452" s="429"/>
      <c r="F452" s="182"/>
      <c r="G452" s="183"/>
      <c r="H452" s="183"/>
      <c r="I452" s="183"/>
      <c r="J452" s="184">
        <v>3.55</v>
      </c>
      <c r="K452" s="183"/>
      <c r="L452" s="184">
        <v>7.1</v>
      </c>
      <c r="M452" s="185">
        <v>8.16</v>
      </c>
      <c r="N452" s="186">
        <v>57.94</v>
      </c>
      <c r="AF452" s="168"/>
      <c r="AG452" s="169"/>
      <c r="AH452" s="169"/>
      <c r="AK452" s="180" t="s">
        <v>146</v>
      </c>
      <c r="AN452" s="169"/>
      <c r="AP452" s="169"/>
      <c r="AR452" s="169"/>
    </row>
    <row r="453" spans="1:44" s="15" customFormat="1" ht="15" x14ac:dyDescent="0.25">
      <c r="A453" s="188"/>
      <c r="B453" s="179"/>
      <c r="C453" s="429" t="s">
        <v>147</v>
      </c>
      <c r="D453" s="429"/>
      <c r="E453" s="429"/>
      <c r="F453" s="182" t="s">
        <v>148</v>
      </c>
      <c r="G453" s="185">
        <v>2.76</v>
      </c>
      <c r="H453" s="205">
        <v>1.3225</v>
      </c>
      <c r="I453" s="205">
        <v>7.3002000000000002</v>
      </c>
      <c r="J453" s="190"/>
      <c r="K453" s="183"/>
      <c r="L453" s="190"/>
      <c r="M453" s="183"/>
      <c r="N453" s="191"/>
      <c r="AF453" s="168"/>
      <c r="AG453" s="169"/>
      <c r="AH453" s="169"/>
      <c r="AL453" s="180" t="s">
        <v>147</v>
      </c>
      <c r="AN453" s="169"/>
      <c r="AP453" s="169"/>
      <c r="AR453" s="169"/>
    </row>
    <row r="454" spans="1:44" s="15" customFormat="1" ht="15" x14ac:dyDescent="0.25">
      <c r="A454" s="188"/>
      <c r="B454" s="179"/>
      <c r="C454" s="429" t="s">
        <v>149</v>
      </c>
      <c r="D454" s="429"/>
      <c r="E454" s="429"/>
      <c r="F454" s="182" t="s">
        <v>148</v>
      </c>
      <c r="G454" s="185">
        <v>0.57999999999999996</v>
      </c>
      <c r="H454" s="205">
        <v>1.4375</v>
      </c>
      <c r="I454" s="205">
        <v>1.6675</v>
      </c>
      <c r="J454" s="190"/>
      <c r="K454" s="183"/>
      <c r="L454" s="190"/>
      <c r="M454" s="183"/>
      <c r="N454" s="191"/>
      <c r="AF454" s="168"/>
      <c r="AG454" s="169"/>
      <c r="AH454" s="169"/>
      <c r="AL454" s="180" t="s">
        <v>149</v>
      </c>
      <c r="AN454" s="169"/>
      <c r="AP454" s="169"/>
      <c r="AR454" s="169"/>
    </row>
    <row r="455" spans="1:44" s="15" customFormat="1" ht="15" x14ac:dyDescent="0.25">
      <c r="A455" s="181"/>
      <c r="B455" s="179"/>
      <c r="C455" s="430" t="s">
        <v>150</v>
      </c>
      <c r="D455" s="430"/>
      <c r="E455" s="430"/>
      <c r="F455" s="194"/>
      <c r="G455" s="195"/>
      <c r="H455" s="195"/>
      <c r="I455" s="195"/>
      <c r="J455" s="197">
        <v>126.46</v>
      </c>
      <c r="K455" s="195"/>
      <c r="L455" s="197">
        <v>354.17</v>
      </c>
      <c r="M455" s="195"/>
      <c r="N455" s="207">
        <v>6936.55</v>
      </c>
      <c r="AF455" s="168"/>
      <c r="AG455" s="169"/>
      <c r="AH455" s="169"/>
      <c r="AM455" s="180" t="s">
        <v>150</v>
      </c>
      <c r="AN455" s="169"/>
      <c r="AP455" s="169"/>
      <c r="AR455" s="169"/>
    </row>
    <row r="456" spans="1:44" s="15" customFormat="1" ht="15" x14ac:dyDescent="0.25">
      <c r="A456" s="188"/>
      <c r="B456" s="179"/>
      <c r="C456" s="429" t="s">
        <v>151</v>
      </c>
      <c r="D456" s="429"/>
      <c r="E456" s="429"/>
      <c r="F456" s="182"/>
      <c r="G456" s="183"/>
      <c r="H456" s="183"/>
      <c r="I456" s="183"/>
      <c r="J456" s="190"/>
      <c r="K456" s="183"/>
      <c r="L456" s="184">
        <v>96.25</v>
      </c>
      <c r="M456" s="183"/>
      <c r="N456" s="206">
        <v>4309.1099999999997</v>
      </c>
      <c r="AF456" s="168"/>
      <c r="AG456" s="169"/>
      <c r="AH456" s="169"/>
      <c r="AL456" s="180" t="s">
        <v>151</v>
      </c>
      <c r="AN456" s="169"/>
      <c r="AP456" s="169"/>
      <c r="AR456" s="169"/>
    </row>
    <row r="457" spans="1:44" s="15" customFormat="1" ht="23.25" x14ac:dyDescent="0.25">
      <c r="A457" s="188"/>
      <c r="B457" s="179" t="s">
        <v>566</v>
      </c>
      <c r="C457" s="429" t="s">
        <v>567</v>
      </c>
      <c r="D457" s="429"/>
      <c r="E457" s="429"/>
      <c r="F457" s="182" t="s">
        <v>154</v>
      </c>
      <c r="G457" s="199">
        <v>117</v>
      </c>
      <c r="H457" s="183"/>
      <c r="I457" s="199">
        <v>117</v>
      </c>
      <c r="J457" s="190"/>
      <c r="K457" s="183"/>
      <c r="L457" s="184">
        <v>112.61</v>
      </c>
      <c r="M457" s="183"/>
      <c r="N457" s="206">
        <v>5041.66</v>
      </c>
      <c r="AF457" s="168"/>
      <c r="AG457" s="169"/>
      <c r="AH457" s="169"/>
      <c r="AL457" s="180" t="s">
        <v>567</v>
      </c>
      <c r="AN457" s="169"/>
      <c r="AP457" s="169"/>
      <c r="AR457" s="169"/>
    </row>
    <row r="458" spans="1:44" s="15" customFormat="1" ht="45" x14ac:dyDescent="0.25">
      <c r="A458" s="188"/>
      <c r="B458" s="179" t="s">
        <v>568</v>
      </c>
      <c r="C458" s="429" t="s">
        <v>569</v>
      </c>
      <c r="D458" s="429"/>
      <c r="E458" s="429"/>
      <c r="F458" s="182" t="s">
        <v>154</v>
      </c>
      <c r="G458" s="199">
        <v>74</v>
      </c>
      <c r="H458" s="185">
        <v>0.85</v>
      </c>
      <c r="I458" s="192">
        <v>62.9</v>
      </c>
      <c r="J458" s="190"/>
      <c r="K458" s="183"/>
      <c r="L458" s="184">
        <v>60.54</v>
      </c>
      <c r="M458" s="183"/>
      <c r="N458" s="206">
        <v>2710.43</v>
      </c>
      <c r="AF458" s="168"/>
      <c r="AG458" s="169"/>
      <c r="AH458" s="169"/>
      <c r="AL458" s="180" t="s">
        <v>569</v>
      </c>
      <c r="AN458" s="169"/>
      <c r="AP458" s="169"/>
      <c r="AR458" s="169"/>
    </row>
    <row r="459" spans="1:44" s="15" customFormat="1" ht="15" x14ac:dyDescent="0.25">
      <c r="A459" s="200"/>
      <c r="B459" s="201"/>
      <c r="C459" s="438" t="s">
        <v>157</v>
      </c>
      <c r="D459" s="438"/>
      <c r="E459" s="438"/>
      <c r="F459" s="172"/>
      <c r="G459" s="173"/>
      <c r="H459" s="173"/>
      <c r="I459" s="173"/>
      <c r="J459" s="176"/>
      <c r="K459" s="173"/>
      <c r="L459" s="202">
        <v>527.32000000000005</v>
      </c>
      <c r="M459" s="195"/>
      <c r="N459" s="208">
        <v>14688.64</v>
      </c>
      <c r="AF459" s="168"/>
      <c r="AG459" s="169"/>
      <c r="AH459" s="169"/>
      <c r="AN459" s="169" t="s">
        <v>157</v>
      </c>
      <c r="AP459" s="169"/>
      <c r="AR459" s="169"/>
    </row>
    <row r="460" spans="1:44" s="15" customFormat="1" ht="57" x14ac:dyDescent="0.25">
      <c r="A460" s="170" t="s">
        <v>727</v>
      </c>
      <c r="B460" s="171" t="s">
        <v>728</v>
      </c>
      <c r="C460" s="438" t="s">
        <v>729</v>
      </c>
      <c r="D460" s="438"/>
      <c r="E460" s="438"/>
      <c r="F460" s="172" t="s">
        <v>229</v>
      </c>
      <c r="G460" s="173">
        <v>2</v>
      </c>
      <c r="H460" s="174">
        <v>1</v>
      </c>
      <c r="I460" s="174">
        <v>2</v>
      </c>
      <c r="J460" s="210">
        <v>1224.17</v>
      </c>
      <c r="K460" s="173"/>
      <c r="L460" s="210">
        <v>2448.34</v>
      </c>
      <c r="M460" s="211">
        <v>8.16</v>
      </c>
      <c r="N460" s="208">
        <v>19978.45</v>
      </c>
      <c r="AF460" s="168"/>
      <c r="AG460" s="169"/>
      <c r="AH460" s="169" t="s">
        <v>729</v>
      </c>
      <c r="AN460" s="169"/>
      <c r="AP460" s="169"/>
      <c r="AR460" s="169"/>
    </row>
    <row r="461" spans="1:44" s="15" customFormat="1" ht="15" x14ac:dyDescent="0.25">
      <c r="A461" s="200"/>
      <c r="B461" s="201"/>
      <c r="C461" s="438" t="s">
        <v>157</v>
      </c>
      <c r="D461" s="438"/>
      <c r="E461" s="438"/>
      <c r="F461" s="172"/>
      <c r="G461" s="173"/>
      <c r="H461" s="173"/>
      <c r="I461" s="173"/>
      <c r="J461" s="176"/>
      <c r="K461" s="173"/>
      <c r="L461" s="210">
        <v>2448.34</v>
      </c>
      <c r="M461" s="195"/>
      <c r="N461" s="208">
        <v>19978.45</v>
      </c>
      <c r="AF461" s="168"/>
      <c r="AG461" s="169"/>
      <c r="AH461" s="169"/>
      <c r="AN461" s="169" t="s">
        <v>157</v>
      </c>
      <c r="AP461" s="169"/>
      <c r="AR461" s="169"/>
    </row>
    <row r="462" spans="1:44" s="15" customFormat="1" ht="23.25" x14ac:dyDescent="0.25">
      <c r="A462" s="170" t="s">
        <v>730</v>
      </c>
      <c r="B462" s="171" t="s">
        <v>731</v>
      </c>
      <c r="C462" s="438" t="s">
        <v>732</v>
      </c>
      <c r="D462" s="438"/>
      <c r="E462" s="438"/>
      <c r="F462" s="172" t="s">
        <v>278</v>
      </c>
      <c r="G462" s="173">
        <v>1.3100000000000001E-2</v>
      </c>
      <c r="H462" s="174">
        <v>1</v>
      </c>
      <c r="I462" s="209">
        <v>1.3100000000000001E-2</v>
      </c>
      <c r="J462" s="176"/>
      <c r="K462" s="173"/>
      <c r="L462" s="176"/>
      <c r="M462" s="173"/>
      <c r="N462" s="177"/>
      <c r="AF462" s="168"/>
      <c r="AG462" s="169"/>
      <c r="AH462" s="169" t="s">
        <v>732</v>
      </c>
      <c r="AN462" s="169"/>
      <c r="AP462" s="169"/>
      <c r="AR462" s="169"/>
    </row>
    <row r="463" spans="1:44" s="15" customFormat="1" ht="23.25" x14ac:dyDescent="0.25">
      <c r="A463" s="178"/>
      <c r="B463" s="179" t="s">
        <v>136</v>
      </c>
      <c r="C463" s="439" t="s">
        <v>137</v>
      </c>
      <c r="D463" s="439"/>
      <c r="E463" s="439"/>
      <c r="F463" s="439"/>
      <c r="G463" s="439"/>
      <c r="H463" s="439"/>
      <c r="I463" s="439"/>
      <c r="J463" s="439"/>
      <c r="K463" s="439"/>
      <c r="L463" s="439"/>
      <c r="M463" s="439"/>
      <c r="N463" s="440"/>
      <c r="AF463" s="168"/>
      <c r="AG463" s="169"/>
      <c r="AH463" s="169"/>
      <c r="AJ463" s="180" t="s">
        <v>137</v>
      </c>
      <c r="AN463" s="169"/>
      <c r="AP463" s="169"/>
      <c r="AR463" s="169"/>
    </row>
    <row r="464" spans="1:44" s="15" customFormat="1" ht="68.25" x14ac:dyDescent="0.25">
      <c r="A464" s="178"/>
      <c r="B464" s="179" t="s">
        <v>138</v>
      </c>
      <c r="C464" s="439" t="s">
        <v>139</v>
      </c>
      <c r="D464" s="439"/>
      <c r="E464" s="439"/>
      <c r="F464" s="439"/>
      <c r="G464" s="439"/>
      <c r="H464" s="439"/>
      <c r="I464" s="439"/>
      <c r="J464" s="439"/>
      <c r="K464" s="439"/>
      <c r="L464" s="439"/>
      <c r="M464" s="439"/>
      <c r="N464" s="440"/>
      <c r="AF464" s="168"/>
      <c r="AG464" s="169"/>
      <c r="AH464" s="169"/>
      <c r="AJ464" s="180" t="s">
        <v>139</v>
      </c>
      <c r="AN464" s="169"/>
      <c r="AP464" s="169"/>
      <c r="AR464" s="169"/>
    </row>
    <row r="465" spans="1:44" s="15" customFormat="1" ht="15" x14ac:dyDescent="0.25">
      <c r="A465" s="181"/>
      <c r="B465" s="179" t="s">
        <v>130</v>
      </c>
      <c r="C465" s="429" t="s">
        <v>140</v>
      </c>
      <c r="D465" s="429"/>
      <c r="E465" s="429"/>
      <c r="F465" s="182"/>
      <c r="G465" s="183"/>
      <c r="H465" s="183"/>
      <c r="I465" s="183"/>
      <c r="J465" s="184">
        <v>359.11</v>
      </c>
      <c r="K465" s="205">
        <v>1.3225</v>
      </c>
      <c r="L465" s="184">
        <v>6.22</v>
      </c>
      <c r="M465" s="185">
        <v>44.77</v>
      </c>
      <c r="N465" s="186">
        <v>278.47000000000003</v>
      </c>
      <c r="AF465" s="168"/>
      <c r="AG465" s="169"/>
      <c r="AH465" s="169"/>
      <c r="AK465" s="180" t="s">
        <v>140</v>
      </c>
      <c r="AN465" s="169"/>
      <c r="AP465" s="169"/>
      <c r="AR465" s="169"/>
    </row>
    <row r="466" spans="1:44" s="15" customFormat="1" ht="15" x14ac:dyDescent="0.25">
      <c r="A466" s="181"/>
      <c r="B466" s="179" t="s">
        <v>141</v>
      </c>
      <c r="C466" s="429" t="s">
        <v>142</v>
      </c>
      <c r="D466" s="429"/>
      <c r="E466" s="429"/>
      <c r="F466" s="182"/>
      <c r="G466" s="183"/>
      <c r="H466" s="183"/>
      <c r="I466" s="183"/>
      <c r="J466" s="184">
        <v>63.08</v>
      </c>
      <c r="K466" s="205">
        <v>1.4375</v>
      </c>
      <c r="L466" s="184">
        <v>1.19</v>
      </c>
      <c r="M466" s="185">
        <v>13.24</v>
      </c>
      <c r="N466" s="186">
        <v>15.76</v>
      </c>
      <c r="AF466" s="168"/>
      <c r="AG466" s="169"/>
      <c r="AH466" s="169"/>
      <c r="AK466" s="180" t="s">
        <v>142</v>
      </c>
      <c r="AN466" s="169"/>
      <c r="AP466" s="169"/>
      <c r="AR466" s="169"/>
    </row>
    <row r="467" spans="1:44" s="15" customFormat="1" ht="15" x14ac:dyDescent="0.25">
      <c r="A467" s="181"/>
      <c r="B467" s="179" t="s">
        <v>143</v>
      </c>
      <c r="C467" s="429" t="s">
        <v>144</v>
      </c>
      <c r="D467" s="429"/>
      <c r="E467" s="429"/>
      <c r="F467" s="182"/>
      <c r="G467" s="183"/>
      <c r="H467" s="183"/>
      <c r="I467" s="183"/>
      <c r="J467" s="184">
        <v>11.14</v>
      </c>
      <c r="K467" s="205">
        <v>1.4375</v>
      </c>
      <c r="L467" s="184">
        <v>0.21</v>
      </c>
      <c r="M467" s="185">
        <v>44.77</v>
      </c>
      <c r="N467" s="186">
        <v>9.4</v>
      </c>
      <c r="AF467" s="168"/>
      <c r="AG467" s="169"/>
      <c r="AH467" s="169"/>
      <c r="AK467" s="180" t="s">
        <v>144</v>
      </c>
      <c r="AN467" s="169"/>
      <c r="AP467" s="169"/>
      <c r="AR467" s="169"/>
    </row>
    <row r="468" spans="1:44" s="15" customFormat="1" ht="15" x14ac:dyDescent="0.25">
      <c r="A468" s="181"/>
      <c r="B468" s="179" t="s">
        <v>145</v>
      </c>
      <c r="C468" s="429" t="s">
        <v>146</v>
      </c>
      <c r="D468" s="429"/>
      <c r="E468" s="429"/>
      <c r="F468" s="182"/>
      <c r="G468" s="183"/>
      <c r="H468" s="183"/>
      <c r="I468" s="183"/>
      <c r="J468" s="187">
        <v>9162.5300000000007</v>
      </c>
      <c r="K468" s="183"/>
      <c r="L468" s="184">
        <v>120.03</v>
      </c>
      <c r="M468" s="185">
        <v>8.16</v>
      </c>
      <c r="N468" s="186">
        <v>979.44</v>
      </c>
      <c r="AF468" s="168"/>
      <c r="AG468" s="169"/>
      <c r="AH468" s="169"/>
      <c r="AK468" s="180" t="s">
        <v>146</v>
      </c>
      <c r="AN468" s="169"/>
      <c r="AP468" s="169"/>
      <c r="AR468" s="169"/>
    </row>
    <row r="469" spans="1:44" s="15" customFormat="1" ht="15" x14ac:dyDescent="0.25">
      <c r="A469" s="188"/>
      <c r="B469" s="179"/>
      <c r="C469" s="429" t="s">
        <v>147</v>
      </c>
      <c r="D469" s="429"/>
      <c r="E469" s="429"/>
      <c r="F469" s="182" t="s">
        <v>148</v>
      </c>
      <c r="G469" s="192">
        <v>42.1</v>
      </c>
      <c r="H469" s="205">
        <v>1.3225</v>
      </c>
      <c r="I469" s="189">
        <v>0.72937200000000002</v>
      </c>
      <c r="J469" s="190"/>
      <c r="K469" s="183"/>
      <c r="L469" s="190"/>
      <c r="M469" s="183"/>
      <c r="N469" s="191"/>
      <c r="AF469" s="168"/>
      <c r="AG469" s="169"/>
      <c r="AH469" s="169"/>
      <c r="AL469" s="180" t="s">
        <v>147</v>
      </c>
      <c r="AN469" s="169"/>
      <c r="AP469" s="169"/>
      <c r="AR469" s="169"/>
    </row>
    <row r="470" spans="1:44" s="15" customFormat="1" ht="15" x14ac:dyDescent="0.25">
      <c r="A470" s="188"/>
      <c r="B470" s="179"/>
      <c r="C470" s="429" t="s">
        <v>149</v>
      </c>
      <c r="D470" s="429"/>
      <c r="E470" s="429"/>
      <c r="F470" s="182" t="s">
        <v>148</v>
      </c>
      <c r="G470" s="185">
        <v>0.96</v>
      </c>
      <c r="H470" s="205">
        <v>1.4375</v>
      </c>
      <c r="I470" s="189">
        <v>1.8078E-2</v>
      </c>
      <c r="J470" s="190"/>
      <c r="K470" s="183"/>
      <c r="L470" s="190"/>
      <c r="M470" s="183"/>
      <c r="N470" s="191"/>
      <c r="AF470" s="168"/>
      <c r="AG470" s="169"/>
      <c r="AH470" s="169"/>
      <c r="AL470" s="180" t="s">
        <v>149</v>
      </c>
      <c r="AN470" s="169"/>
      <c r="AP470" s="169"/>
      <c r="AR470" s="169"/>
    </row>
    <row r="471" spans="1:44" s="15" customFormat="1" ht="15" x14ac:dyDescent="0.25">
      <c r="A471" s="181"/>
      <c r="B471" s="179"/>
      <c r="C471" s="430" t="s">
        <v>150</v>
      </c>
      <c r="D471" s="430"/>
      <c r="E471" s="430"/>
      <c r="F471" s="194"/>
      <c r="G471" s="195"/>
      <c r="H471" s="195"/>
      <c r="I471" s="195"/>
      <c r="J471" s="196">
        <v>9584.7199999999993</v>
      </c>
      <c r="K471" s="195"/>
      <c r="L471" s="197">
        <v>127.44</v>
      </c>
      <c r="M471" s="195"/>
      <c r="N471" s="207">
        <v>1273.67</v>
      </c>
      <c r="AF471" s="168"/>
      <c r="AG471" s="169"/>
      <c r="AH471" s="169"/>
      <c r="AM471" s="180" t="s">
        <v>150</v>
      </c>
      <c r="AN471" s="169"/>
      <c r="AP471" s="169"/>
      <c r="AR471" s="169"/>
    </row>
    <row r="472" spans="1:44" s="15" customFormat="1" ht="15" x14ac:dyDescent="0.25">
      <c r="A472" s="188"/>
      <c r="B472" s="179"/>
      <c r="C472" s="429" t="s">
        <v>151</v>
      </c>
      <c r="D472" s="429"/>
      <c r="E472" s="429"/>
      <c r="F472" s="182"/>
      <c r="G472" s="183"/>
      <c r="H472" s="183"/>
      <c r="I472" s="183"/>
      <c r="J472" s="190"/>
      <c r="K472" s="183"/>
      <c r="L472" s="184">
        <v>6.43</v>
      </c>
      <c r="M472" s="183"/>
      <c r="N472" s="186">
        <v>287.87</v>
      </c>
      <c r="AF472" s="168"/>
      <c r="AG472" s="169"/>
      <c r="AH472" s="169"/>
      <c r="AL472" s="180" t="s">
        <v>151</v>
      </c>
      <c r="AN472" s="169"/>
      <c r="AP472" s="169"/>
      <c r="AR472" s="169"/>
    </row>
    <row r="473" spans="1:44" s="15" customFormat="1" ht="23.25" x14ac:dyDescent="0.25">
      <c r="A473" s="188"/>
      <c r="B473" s="179" t="s">
        <v>566</v>
      </c>
      <c r="C473" s="429" t="s">
        <v>567</v>
      </c>
      <c r="D473" s="429"/>
      <c r="E473" s="429"/>
      <c r="F473" s="182" t="s">
        <v>154</v>
      </c>
      <c r="G473" s="199">
        <v>117</v>
      </c>
      <c r="H473" s="183"/>
      <c r="I473" s="199">
        <v>117</v>
      </c>
      <c r="J473" s="190"/>
      <c r="K473" s="183"/>
      <c r="L473" s="184">
        <v>7.52</v>
      </c>
      <c r="M473" s="183"/>
      <c r="N473" s="186">
        <v>336.81</v>
      </c>
      <c r="AF473" s="168"/>
      <c r="AG473" s="169"/>
      <c r="AH473" s="169"/>
      <c r="AL473" s="180" t="s">
        <v>567</v>
      </c>
      <c r="AN473" s="169"/>
      <c r="AP473" s="169"/>
      <c r="AR473" s="169"/>
    </row>
    <row r="474" spans="1:44" s="15" customFormat="1" ht="45" x14ac:dyDescent="0.25">
      <c r="A474" s="188"/>
      <c r="B474" s="179" t="s">
        <v>568</v>
      </c>
      <c r="C474" s="429" t="s">
        <v>569</v>
      </c>
      <c r="D474" s="429"/>
      <c r="E474" s="429"/>
      <c r="F474" s="182" t="s">
        <v>154</v>
      </c>
      <c r="G474" s="199">
        <v>74</v>
      </c>
      <c r="H474" s="185">
        <v>0.85</v>
      </c>
      <c r="I474" s="192">
        <v>62.9</v>
      </c>
      <c r="J474" s="190"/>
      <c r="K474" s="183"/>
      <c r="L474" s="184">
        <v>4.04</v>
      </c>
      <c r="M474" s="183"/>
      <c r="N474" s="186">
        <v>181.07</v>
      </c>
      <c r="AF474" s="168"/>
      <c r="AG474" s="169"/>
      <c r="AH474" s="169"/>
      <c r="AL474" s="180" t="s">
        <v>569</v>
      </c>
      <c r="AN474" s="169"/>
      <c r="AP474" s="169"/>
      <c r="AR474" s="169"/>
    </row>
    <row r="475" spans="1:44" s="15" customFormat="1" ht="15" x14ac:dyDescent="0.25">
      <c r="A475" s="200"/>
      <c r="B475" s="201"/>
      <c r="C475" s="438" t="s">
        <v>157</v>
      </c>
      <c r="D475" s="438"/>
      <c r="E475" s="438"/>
      <c r="F475" s="172"/>
      <c r="G475" s="173"/>
      <c r="H475" s="173"/>
      <c r="I475" s="173"/>
      <c r="J475" s="176"/>
      <c r="K475" s="173"/>
      <c r="L475" s="202">
        <v>139</v>
      </c>
      <c r="M475" s="195"/>
      <c r="N475" s="208">
        <v>1791.55</v>
      </c>
      <c r="AF475" s="168"/>
      <c r="AG475" s="169"/>
      <c r="AH475" s="169"/>
      <c r="AN475" s="169" t="s">
        <v>157</v>
      </c>
      <c r="AP475" s="169"/>
      <c r="AR475" s="169"/>
    </row>
    <row r="476" spans="1:44" s="15" customFormat="1" ht="34.5" x14ac:dyDescent="0.25">
      <c r="A476" s="170" t="s">
        <v>733</v>
      </c>
      <c r="B476" s="171" t="s">
        <v>734</v>
      </c>
      <c r="C476" s="438" t="s">
        <v>735</v>
      </c>
      <c r="D476" s="438"/>
      <c r="E476" s="438"/>
      <c r="F476" s="172" t="s">
        <v>278</v>
      </c>
      <c r="G476" s="173">
        <v>-1.3100000000000001E-2</v>
      </c>
      <c r="H476" s="174">
        <v>1</v>
      </c>
      <c r="I476" s="209">
        <v>-1.3100000000000001E-2</v>
      </c>
      <c r="J476" s="210">
        <v>8458.2000000000007</v>
      </c>
      <c r="K476" s="173"/>
      <c r="L476" s="202">
        <v>-110.8</v>
      </c>
      <c r="M476" s="211">
        <v>8.16</v>
      </c>
      <c r="N476" s="203">
        <v>-904.13</v>
      </c>
      <c r="AF476" s="168"/>
      <c r="AG476" s="169"/>
      <c r="AH476" s="169" t="s">
        <v>735</v>
      </c>
      <c r="AN476" s="169"/>
      <c r="AP476" s="169"/>
      <c r="AR476" s="169"/>
    </row>
    <row r="477" spans="1:44" s="15" customFormat="1" ht="15" x14ac:dyDescent="0.25">
      <c r="A477" s="200"/>
      <c r="B477" s="201"/>
      <c r="C477" s="438" t="s">
        <v>157</v>
      </c>
      <c r="D477" s="438"/>
      <c r="E477" s="438"/>
      <c r="F477" s="172"/>
      <c r="G477" s="173"/>
      <c r="H477" s="173"/>
      <c r="I477" s="173"/>
      <c r="J477" s="176"/>
      <c r="K477" s="173"/>
      <c r="L477" s="202">
        <v>-110.8</v>
      </c>
      <c r="M477" s="195"/>
      <c r="N477" s="203">
        <v>-904.13</v>
      </c>
      <c r="AF477" s="168"/>
      <c r="AG477" s="169"/>
      <c r="AH477" s="169"/>
      <c r="AN477" s="169" t="s">
        <v>157</v>
      </c>
      <c r="AP477" s="169"/>
      <c r="AR477" s="169"/>
    </row>
    <row r="478" spans="1:44" s="15" customFormat="1" ht="34.5" x14ac:dyDescent="0.25">
      <c r="A478" s="170" t="s">
        <v>736</v>
      </c>
      <c r="B478" s="171" t="s">
        <v>737</v>
      </c>
      <c r="C478" s="438" t="s">
        <v>738</v>
      </c>
      <c r="D478" s="438"/>
      <c r="E478" s="438"/>
      <c r="F478" s="172" t="s">
        <v>229</v>
      </c>
      <c r="G478" s="173">
        <v>1</v>
      </c>
      <c r="H478" s="174">
        <v>1</v>
      </c>
      <c r="I478" s="174">
        <v>1</v>
      </c>
      <c r="J478" s="202">
        <v>430.03</v>
      </c>
      <c r="K478" s="173"/>
      <c r="L478" s="202">
        <v>430.03</v>
      </c>
      <c r="M478" s="211">
        <v>8.16</v>
      </c>
      <c r="N478" s="208">
        <v>3509.04</v>
      </c>
      <c r="AF478" s="168"/>
      <c r="AG478" s="169"/>
      <c r="AH478" s="169" t="s">
        <v>738</v>
      </c>
      <c r="AN478" s="169"/>
      <c r="AP478" s="169"/>
      <c r="AR478" s="169"/>
    </row>
    <row r="479" spans="1:44" s="15" customFormat="1" ht="15" x14ac:dyDescent="0.25">
      <c r="A479" s="200"/>
      <c r="B479" s="201"/>
      <c r="C479" s="438" t="s">
        <v>157</v>
      </c>
      <c r="D479" s="438"/>
      <c r="E479" s="438"/>
      <c r="F479" s="172"/>
      <c r="G479" s="173"/>
      <c r="H479" s="173"/>
      <c r="I479" s="173"/>
      <c r="J479" s="176"/>
      <c r="K479" s="173"/>
      <c r="L479" s="202">
        <v>430.03</v>
      </c>
      <c r="M479" s="195"/>
      <c r="N479" s="208">
        <v>3509.04</v>
      </c>
      <c r="AF479" s="168"/>
      <c r="AG479" s="169"/>
      <c r="AH479" s="169"/>
      <c r="AN479" s="169" t="s">
        <v>157</v>
      </c>
      <c r="AP479" s="169"/>
      <c r="AR479" s="169"/>
    </row>
    <row r="480" spans="1:44" s="15" customFormat="1" ht="23.25" x14ac:dyDescent="0.25">
      <c r="A480" s="170" t="s">
        <v>739</v>
      </c>
      <c r="B480" s="171" t="s">
        <v>740</v>
      </c>
      <c r="C480" s="438" t="s">
        <v>741</v>
      </c>
      <c r="D480" s="438"/>
      <c r="E480" s="438"/>
      <c r="F480" s="172" t="s">
        <v>229</v>
      </c>
      <c r="G480" s="173">
        <v>1</v>
      </c>
      <c r="H480" s="174">
        <v>1</v>
      </c>
      <c r="I480" s="174">
        <v>1</v>
      </c>
      <c r="J480" s="176"/>
      <c r="K480" s="173"/>
      <c r="L480" s="176"/>
      <c r="M480" s="173"/>
      <c r="N480" s="177"/>
      <c r="AF480" s="168"/>
      <c r="AG480" s="169"/>
      <c r="AH480" s="169" t="s">
        <v>741</v>
      </c>
      <c r="AN480" s="169"/>
      <c r="AP480" s="169"/>
      <c r="AR480" s="169"/>
    </row>
    <row r="481" spans="1:44" s="15" customFormat="1" ht="23.25" x14ac:dyDescent="0.25">
      <c r="A481" s="178"/>
      <c r="B481" s="179" t="s">
        <v>136</v>
      </c>
      <c r="C481" s="439" t="s">
        <v>137</v>
      </c>
      <c r="D481" s="439"/>
      <c r="E481" s="439"/>
      <c r="F481" s="439"/>
      <c r="G481" s="439"/>
      <c r="H481" s="439"/>
      <c r="I481" s="439"/>
      <c r="J481" s="439"/>
      <c r="K481" s="439"/>
      <c r="L481" s="439"/>
      <c r="M481" s="439"/>
      <c r="N481" s="440"/>
      <c r="AF481" s="168"/>
      <c r="AG481" s="169"/>
      <c r="AH481" s="169"/>
      <c r="AJ481" s="180" t="s">
        <v>137</v>
      </c>
      <c r="AN481" s="169"/>
      <c r="AP481" s="169"/>
      <c r="AR481" s="169"/>
    </row>
    <row r="482" spans="1:44" s="15" customFormat="1" ht="68.25" x14ac:dyDescent="0.25">
      <c r="A482" s="178"/>
      <c r="B482" s="179" t="s">
        <v>138</v>
      </c>
      <c r="C482" s="439" t="s">
        <v>139</v>
      </c>
      <c r="D482" s="439"/>
      <c r="E482" s="439"/>
      <c r="F482" s="439"/>
      <c r="G482" s="439"/>
      <c r="H482" s="439"/>
      <c r="I482" s="439"/>
      <c r="J482" s="439"/>
      <c r="K482" s="439"/>
      <c r="L482" s="439"/>
      <c r="M482" s="439"/>
      <c r="N482" s="440"/>
      <c r="AF482" s="168"/>
      <c r="AG482" s="169"/>
      <c r="AH482" s="169"/>
      <c r="AJ482" s="180" t="s">
        <v>139</v>
      </c>
      <c r="AN482" s="169"/>
      <c r="AP482" s="169"/>
      <c r="AR482" s="169"/>
    </row>
    <row r="483" spans="1:44" s="15" customFormat="1" ht="15" x14ac:dyDescent="0.25">
      <c r="A483" s="181"/>
      <c r="B483" s="179" t="s">
        <v>130</v>
      </c>
      <c r="C483" s="429" t="s">
        <v>140</v>
      </c>
      <c r="D483" s="429"/>
      <c r="E483" s="429"/>
      <c r="F483" s="182"/>
      <c r="G483" s="183"/>
      <c r="H483" s="183"/>
      <c r="I483" s="183"/>
      <c r="J483" s="184">
        <v>12.4</v>
      </c>
      <c r="K483" s="205">
        <v>1.3225</v>
      </c>
      <c r="L483" s="184">
        <v>16.399999999999999</v>
      </c>
      <c r="M483" s="185">
        <v>44.77</v>
      </c>
      <c r="N483" s="186">
        <v>734.23</v>
      </c>
      <c r="AF483" s="168"/>
      <c r="AG483" s="169"/>
      <c r="AH483" s="169"/>
      <c r="AK483" s="180" t="s">
        <v>140</v>
      </c>
      <c r="AN483" s="169"/>
      <c r="AP483" s="169"/>
      <c r="AR483" s="169"/>
    </row>
    <row r="484" spans="1:44" s="15" customFormat="1" ht="15" x14ac:dyDescent="0.25">
      <c r="A484" s="181"/>
      <c r="B484" s="179" t="s">
        <v>141</v>
      </c>
      <c r="C484" s="429" t="s">
        <v>142</v>
      </c>
      <c r="D484" s="429"/>
      <c r="E484" s="429"/>
      <c r="F484" s="182"/>
      <c r="G484" s="183"/>
      <c r="H484" s="183"/>
      <c r="I484" s="183"/>
      <c r="J484" s="184">
        <v>1.97</v>
      </c>
      <c r="K484" s="205">
        <v>1.4375</v>
      </c>
      <c r="L484" s="184">
        <v>2.83</v>
      </c>
      <c r="M484" s="185">
        <v>13.24</v>
      </c>
      <c r="N484" s="186">
        <v>37.47</v>
      </c>
      <c r="AF484" s="168"/>
      <c r="AG484" s="169"/>
      <c r="AH484" s="169"/>
      <c r="AK484" s="180" t="s">
        <v>142</v>
      </c>
      <c r="AN484" s="169"/>
      <c r="AP484" s="169"/>
      <c r="AR484" s="169"/>
    </row>
    <row r="485" spans="1:44" s="15" customFormat="1" ht="15" x14ac:dyDescent="0.25">
      <c r="A485" s="181"/>
      <c r="B485" s="179" t="s">
        <v>143</v>
      </c>
      <c r="C485" s="429" t="s">
        <v>144</v>
      </c>
      <c r="D485" s="429"/>
      <c r="E485" s="429"/>
      <c r="F485" s="182"/>
      <c r="G485" s="183"/>
      <c r="H485" s="183"/>
      <c r="I485" s="183"/>
      <c r="J485" s="184">
        <v>0.35</v>
      </c>
      <c r="K485" s="205">
        <v>1.4375</v>
      </c>
      <c r="L485" s="184">
        <v>0.5</v>
      </c>
      <c r="M485" s="185">
        <v>44.77</v>
      </c>
      <c r="N485" s="186">
        <v>22.39</v>
      </c>
      <c r="AF485" s="168"/>
      <c r="AG485" s="169"/>
      <c r="AH485" s="169"/>
      <c r="AK485" s="180" t="s">
        <v>144</v>
      </c>
      <c r="AN485" s="169"/>
      <c r="AP485" s="169"/>
      <c r="AR485" s="169"/>
    </row>
    <row r="486" spans="1:44" s="15" customFormat="1" ht="15" x14ac:dyDescent="0.25">
      <c r="A486" s="181"/>
      <c r="B486" s="179" t="s">
        <v>145</v>
      </c>
      <c r="C486" s="429" t="s">
        <v>146</v>
      </c>
      <c r="D486" s="429"/>
      <c r="E486" s="429"/>
      <c r="F486" s="182"/>
      <c r="G486" s="183"/>
      <c r="H486" s="183"/>
      <c r="I486" s="183"/>
      <c r="J486" s="184">
        <v>24.56</v>
      </c>
      <c r="K486" s="183"/>
      <c r="L486" s="184">
        <v>24.56</v>
      </c>
      <c r="M486" s="185">
        <v>8.16</v>
      </c>
      <c r="N486" s="186">
        <v>200.41</v>
      </c>
      <c r="AF486" s="168"/>
      <c r="AG486" s="169"/>
      <c r="AH486" s="169"/>
      <c r="AK486" s="180" t="s">
        <v>146</v>
      </c>
      <c r="AN486" s="169"/>
      <c r="AP486" s="169"/>
      <c r="AR486" s="169"/>
    </row>
    <row r="487" spans="1:44" s="15" customFormat="1" ht="15" x14ac:dyDescent="0.25">
      <c r="A487" s="188"/>
      <c r="B487" s="179"/>
      <c r="C487" s="429" t="s">
        <v>147</v>
      </c>
      <c r="D487" s="429"/>
      <c r="E487" s="429"/>
      <c r="F487" s="182" t="s">
        <v>148</v>
      </c>
      <c r="G487" s="192">
        <v>1.4</v>
      </c>
      <c r="H487" s="205">
        <v>1.3225</v>
      </c>
      <c r="I487" s="205">
        <v>1.8514999999999999</v>
      </c>
      <c r="J487" s="190"/>
      <c r="K487" s="183"/>
      <c r="L487" s="190"/>
      <c r="M487" s="183"/>
      <c r="N487" s="191"/>
      <c r="AF487" s="168"/>
      <c r="AG487" s="169"/>
      <c r="AH487" s="169"/>
      <c r="AL487" s="180" t="s">
        <v>147</v>
      </c>
      <c r="AN487" s="169"/>
      <c r="AP487" s="169"/>
      <c r="AR487" s="169"/>
    </row>
    <row r="488" spans="1:44" s="15" customFormat="1" ht="15" x14ac:dyDescent="0.25">
      <c r="A488" s="188"/>
      <c r="B488" s="179"/>
      <c r="C488" s="429" t="s">
        <v>149</v>
      </c>
      <c r="D488" s="429"/>
      <c r="E488" s="429"/>
      <c r="F488" s="182" t="s">
        <v>148</v>
      </c>
      <c r="G488" s="185">
        <v>0.03</v>
      </c>
      <c r="H488" s="205">
        <v>1.4375</v>
      </c>
      <c r="I488" s="189">
        <v>4.3124999999999997E-2</v>
      </c>
      <c r="J488" s="190"/>
      <c r="K488" s="183"/>
      <c r="L488" s="190"/>
      <c r="M488" s="183"/>
      <c r="N488" s="191"/>
      <c r="AF488" s="168"/>
      <c r="AG488" s="169"/>
      <c r="AH488" s="169"/>
      <c r="AL488" s="180" t="s">
        <v>149</v>
      </c>
      <c r="AN488" s="169"/>
      <c r="AP488" s="169"/>
      <c r="AR488" s="169"/>
    </row>
    <row r="489" spans="1:44" s="15" customFormat="1" ht="15" x14ac:dyDescent="0.25">
      <c r="A489" s="181"/>
      <c r="B489" s="179"/>
      <c r="C489" s="430" t="s">
        <v>150</v>
      </c>
      <c r="D489" s="430"/>
      <c r="E489" s="430"/>
      <c r="F489" s="194"/>
      <c r="G489" s="195"/>
      <c r="H489" s="195"/>
      <c r="I489" s="195"/>
      <c r="J489" s="197">
        <v>38.93</v>
      </c>
      <c r="K489" s="195"/>
      <c r="L489" s="197">
        <v>43.79</v>
      </c>
      <c r="M489" s="195"/>
      <c r="N489" s="198">
        <v>972.11</v>
      </c>
      <c r="AF489" s="168"/>
      <c r="AG489" s="169"/>
      <c r="AH489" s="169"/>
      <c r="AM489" s="180" t="s">
        <v>150</v>
      </c>
      <c r="AN489" s="169"/>
      <c r="AP489" s="169"/>
      <c r="AR489" s="169"/>
    </row>
    <row r="490" spans="1:44" s="15" customFormat="1" ht="15" x14ac:dyDescent="0.25">
      <c r="A490" s="188"/>
      <c r="B490" s="179"/>
      <c r="C490" s="429" t="s">
        <v>151</v>
      </c>
      <c r="D490" s="429"/>
      <c r="E490" s="429"/>
      <c r="F490" s="182"/>
      <c r="G490" s="183"/>
      <c r="H490" s="183"/>
      <c r="I490" s="183"/>
      <c r="J490" s="190"/>
      <c r="K490" s="183"/>
      <c r="L490" s="184">
        <v>16.899999999999999</v>
      </c>
      <c r="M490" s="183"/>
      <c r="N490" s="186">
        <v>756.62</v>
      </c>
      <c r="AF490" s="168"/>
      <c r="AG490" s="169"/>
      <c r="AH490" s="169"/>
      <c r="AL490" s="180" t="s">
        <v>151</v>
      </c>
      <c r="AN490" s="169"/>
      <c r="AP490" s="169"/>
      <c r="AR490" s="169"/>
    </row>
    <row r="491" spans="1:44" s="15" customFormat="1" ht="23.25" x14ac:dyDescent="0.25">
      <c r="A491" s="188"/>
      <c r="B491" s="179" t="s">
        <v>566</v>
      </c>
      <c r="C491" s="429" t="s">
        <v>567</v>
      </c>
      <c r="D491" s="429"/>
      <c r="E491" s="429"/>
      <c r="F491" s="182" t="s">
        <v>154</v>
      </c>
      <c r="G491" s="199">
        <v>117</v>
      </c>
      <c r="H491" s="183"/>
      <c r="I491" s="199">
        <v>117</v>
      </c>
      <c r="J491" s="190"/>
      <c r="K491" s="183"/>
      <c r="L491" s="184">
        <v>19.77</v>
      </c>
      <c r="M491" s="183"/>
      <c r="N491" s="186">
        <v>885.25</v>
      </c>
      <c r="AF491" s="168"/>
      <c r="AG491" s="169"/>
      <c r="AH491" s="169"/>
      <c r="AL491" s="180" t="s">
        <v>567</v>
      </c>
      <c r="AN491" s="169"/>
      <c r="AP491" s="169"/>
      <c r="AR491" s="169"/>
    </row>
    <row r="492" spans="1:44" s="15" customFormat="1" ht="45" x14ac:dyDescent="0.25">
      <c r="A492" s="188"/>
      <c r="B492" s="179" t="s">
        <v>568</v>
      </c>
      <c r="C492" s="429" t="s">
        <v>569</v>
      </c>
      <c r="D492" s="429"/>
      <c r="E492" s="429"/>
      <c r="F492" s="182" t="s">
        <v>154</v>
      </c>
      <c r="G492" s="199">
        <v>74</v>
      </c>
      <c r="H492" s="185">
        <v>0.85</v>
      </c>
      <c r="I492" s="192">
        <v>62.9</v>
      </c>
      <c r="J492" s="190"/>
      <c r="K492" s="183"/>
      <c r="L492" s="184">
        <v>10.63</v>
      </c>
      <c r="M492" s="183"/>
      <c r="N492" s="186">
        <v>475.91</v>
      </c>
      <c r="AF492" s="168"/>
      <c r="AG492" s="169"/>
      <c r="AH492" s="169"/>
      <c r="AL492" s="180" t="s">
        <v>569</v>
      </c>
      <c r="AN492" s="169"/>
      <c r="AP492" s="169"/>
      <c r="AR492" s="169"/>
    </row>
    <row r="493" spans="1:44" s="15" customFormat="1" ht="15" x14ac:dyDescent="0.25">
      <c r="A493" s="200"/>
      <c r="B493" s="201"/>
      <c r="C493" s="438" t="s">
        <v>157</v>
      </c>
      <c r="D493" s="438"/>
      <c r="E493" s="438"/>
      <c r="F493" s="172"/>
      <c r="G493" s="173"/>
      <c r="H493" s="173"/>
      <c r="I493" s="173"/>
      <c r="J493" s="176"/>
      <c r="K493" s="173"/>
      <c r="L493" s="202">
        <v>74.19</v>
      </c>
      <c r="M493" s="195"/>
      <c r="N493" s="208">
        <v>2333.27</v>
      </c>
      <c r="AF493" s="168"/>
      <c r="AG493" s="169"/>
      <c r="AH493" s="169"/>
      <c r="AN493" s="169" t="s">
        <v>157</v>
      </c>
      <c r="AP493" s="169"/>
      <c r="AR493" s="169"/>
    </row>
    <row r="494" spans="1:44" s="15" customFormat="1" ht="57" x14ac:dyDescent="0.25">
      <c r="A494" s="170" t="s">
        <v>742</v>
      </c>
      <c r="B494" s="171" t="s">
        <v>743</v>
      </c>
      <c r="C494" s="438" t="s">
        <v>744</v>
      </c>
      <c r="D494" s="438"/>
      <c r="E494" s="438"/>
      <c r="F494" s="172" t="s">
        <v>229</v>
      </c>
      <c r="G494" s="173">
        <v>1</v>
      </c>
      <c r="H494" s="174">
        <v>1</v>
      </c>
      <c r="I494" s="174">
        <v>1</v>
      </c>
      <c r="J494" s="202">
        <v>476.7</v>
      </c>
      <c r="K494" s="173"/>
      <c r="L494" s="202">
        <v>476.7</v>
      </c>
      <c r="M494" s="211">
        <v>8.16</v>
      </c>
      <c r="N494" s="208">
        <v>3889.87</v>
      </c>
      <c r="AF494" s="168"/>
      <c r="AG494" s="169"/>
      <c r="AH494" s="169" t="s">
        <v>744</v>
      </c>
      <c r="AN494" s="169"/>
      <c r="AP494" s="169"/>
      <c r="AR494" s="169"/>
    </row>
    <row r="495" spans="1:44" s="15" customFormat="1" ht="15" x14ac:dyDescent="0.25">
      <c r="A495" s="200"/>
      <c r="B495" s="201"/>
      <c r="C495" s="438" t="s">
        <v>157</v>
      </c>
      <c r="D495" s="438"/>
      <c r="E495" s="438"/>
      <c r="F495" s="172"/>
      <c r="G495" s="173"/>
      <c r="H495" s="173"/>
      <c r="I495" s="173"/>
      <c r="J495" s="176"/>
      <c r="K495" s="173"/>
      <c r="L495" s="202">
        <v>476.7</v>
      </c>
      <c r="M495" s="195"/>
      <c r="N495" s="208">
        <v>3889.87</v>
      </c>
      <c r="AF495" s="168"/>
      <c r="AG495" s="169"/>
      <c r="AH495" s="169"/>
      <c r="AN495" s="169" t="s">
        <v>157</v>
      </c>
      <c r="AP495" s="169"/>
      <c r="AR495" s="169"/>
    </row>
    <row r="496" spans="1:44" s="15" customFormat="1" ht="15" x14ac:dyDescent="0.25">
      <c r="A496" s="435" t="s">
        <v>745</v>
      </c>
      <c r="B496" s="436"/>
      <c r="C496" s="436"/>
      <c r="D496" s="436"/>
      <c r="E496" s="436"/>
      <c r="F496" s="436"/>
      <c r="G496" s="436"/>
      <c r="H496" s="436"/>
      <c r="I496" s="436"/>
      <c r="J496" s="436"/>
      <c r="K496" s="436"/>
      <c r="L496" s="436"/>
      <c r="M496" s="436"/>
      <c r="N496" s="437"/>
      <c r="AF496" s="168"/>
      <c r="AG496" s="169" t="s">
        <v>745</v>
      </c>
      <c r="AH496" s="169"/>
      <c r="AN496" s="169"/>
      <c r="AP496" s="169"/>
      <c r="AR496" s="169"/>
    </row>
    <row r="497" spans="1:44" s="15" customFormat="1" ht="45.75" x14ac:dyDescent="0.25">
      <c r="A497" s="170" t="s">
        <v>746</v>
      </c>
      <c r="B497" s="171" t="s">
        <v>747</v>
      </c>
      <c r="C497" s="438" t="s">
        <v>748</v>
      </c>
      <c r="D497" s="438"/>
      <c r="E497" s="438"/>
      <c r="F497" s="172" t="s">
        <v>174</v>
      </c>
      <c r="G497" s="173">
        <v>6.25</v>
      </c>
      <c r="H497" s="174">
        <v>1</v>
      </c>
      <c r="I497" s="211">
        <v>6.25</v>
      </c>
      <c r="J497" s="176"/>
      <c r="K497" s="173"/>
      <c r="L497" s="176"/>
      <c r="M497" s="173"/>
      <c r="N497" s="177"/>
      <c r="AF497" s="168"/>
      <c r="AG497" s="169"/>
      <c r="AH497" s="169" t="s">
        <v>748</v>
      </c>
      <c r="AN497" s="169"/>
      <c r="AP497" s="169"/>
      <c r="AR497" s="169"/>
    </row>
    <row r="498" spans="1:44" s="15" customFormat="1" ht="23.25" x14ac:dyDescent="0.25">
      <c r="A498" s="178"/>
      <c r="B498" s="179" t="s">
        <v>136</v>
      </c>
      <c r="C498" s="439" t="s">
        <v>137</v>
      </c>
      <c r="D498" s="439"/>
      <c r="E498" s="439"/>
      <c r="F498" s="439"/>
      <c r="G498" s="439"/>
      <c r="H498" s="439"/>
      <c r="I498" s="439"/>
      <c r="J498" s="439"/>
      <c r="K498" s="439"/>
      <c r="L498" s="439"/>
      <c r="M498" s="439"/>
      <c r="N498" s="440"/>
      <c r="AF498" s="168"/>
      <c r="AG498" s="169"/>
      <c r="AH498" s="169"/>
      <c r="AJ498" s="180" t="s">
        <v>137</v>
      </c>
      <c r="AN498" s="169"/>
      <c r="AP498" s="169"/>
      <c r="AR498" s="169"/>
    </row>
    <row r="499" spans="1:44" s="15" customFormat="1" ht="68.25" x14ac:dyDescent="0.25">
      <c r="A499" s="178"/>
      <c r="B499" s="179" t="s">
        <v>138</v>
      </c>
      <c r="C499" s="439" t="s">
        <v>139</v>
      </c>
      <c r="D499" s="439"/>
      <c r="E499" s="439"/>
      <c r="F499" s="439"/>
      <c r="G499" s="439"/>
      <c r="H499" s="439"/>
      <c r="I499" s="439"/>
      <c r="J499" s="439"/>
      <c r="K499" s="439"/>
      <c r="L499" s="439"/>
      <c r="M499" s="439"/>
      <c r="N499" s="440"/>
      <c r="AF499" s="168"/>
      <c r="AG499" s="169"/>
      <c r="AH499" s="169"/>
      <c r="AJ499" s="180" t="s">
        <v>139</v>
      </c>
      <c r="AN499" s="169"/>
      <c r="AP499" s="169"/>
      <c r="AR499" s="169"/>
    </row>
    <row r="500" spans="1:44" s="15" customFormat="1" ht="15" x14ac:dyDescent="0.25">
      <c r="A500" s="181"/>
      <c r="B500" s="179" t="s">
        <v>130</v>
      </c>
      <c r="C500" s="429" t="s">
        <v>140</v>
      </c>
      <c r="D500" s="429"/>
      <c r="E500" s="429"/>
      <c r="F500" s="182"/>
      <c r="G500" s="183"/>
      <c r="H500" s="183"/>
      <c r="I500" s="183"/>
      <c r="J500" s="184">
        <v>136.63999999999999</v>
      </c>
      <c r="K500" s="205">
        <v>1.3225</v>
      </c>
      <c r="L500" s="187">
        <v>1129.42</v>
      </c>
      <c r="M500" s="185">
        <v>44.77</v>
      </c>
      <c r="N500" s="206">
        <v>50564.13</v>
      </c>
      <c r="AF500" s="168"/>
      <c r="AG500" s="169"/>
      <c r="AH500" s="169"/>
      <c r="AK500" s="180" t="s">
        <v>140</v>
      </c>
      <c r="AN500" s="169"/>
      <c r="AP500" s="169"/>
      <c r="AR500" s="169"/>
    </row>
    <row r="501" spans="1:44" s="15" customFormat="1" ht="15" x14ac:dyDescent="0.25">
      <c r="A501" s="181"/>
      <c r="B501" s="179" t="s">
        <v>141</v>
      </c>
      <c r="C501" s="429" t="s">
        <v>142</v>
      </c>
      <c r="D501" s="429"/>
      <c r="E501" s="429"/>
      <c r="F501" s="182"/>
      <c r="G501" s="183"/>
      <c r="H501" s="183"/>
      <c r="I501" s="183"/>
      <c r="J501" s="184">
        <v>40.130000000000003</v>
      </c>
      <c r="K501" s="205">
        <v>1.4375</v>
      </c>
      <c r="L501" s="184">
        <v>360.54</v>
      </c>
      <c r="M501" s="185">
        <v>13.24</v>
      </c>
      <c r="N501" s="206">
        <v>4773.55</v>
      </c>
      <c r="AF501" s="168"/>
      <c r="AG501" s="169"/>
      <c r="AH501" s="169"/>
      <c r="AK501" s="180" t="s">
        <v>142</v>
      </c>
      <c r="AN501" s="169"/>
      <c r="AP501" s="169"/>
      <c r="AR501" s="169"/>
    </row>
    <row r="502" spans="1:44" s="15" customFormat="1" ht="15" x14ac:dyDescent="0.25">
      <c r="A502" s="181"/>
      <c r="B502" s="179" t="s">
        <v>143</v>
      </c>
      <c r="C502" s="429" t="s">
        <v>144</v>
      </c>
      <c r="D502" s="429"/>
      <c r="E502" s="429"/>
      <c r="F502" s="182"/>
      <c r="G502" s="183"/>
      <c r="H502" s="183"/>
      <c r="I502" s="183"/>
      <c r="J502" s="184">
        <v>6.84</v>
      </c>
      <c r="K502" s="205">
        <v>1.4375</v>
      </c>
      <c r="L502" s="184">
        <v>61.45</v>
      </c>
      <c r="M502" s="185">
        <v>44.77</v>
      </c>
      <c r="N502" s="206">
        <v>2751.12</v>
      </c>
      <c r="AF502" s="168"/>
      <c r="AG502" s="169"/>
      <c r="AH502" s="169"/>
      <c r="AK502" s="180" t="s">
        <v>144</v>
      </c>
      <c r="AN502" s="169"/>
      <c r="AP502" s="169"/>
      <c r="AR502" s="169"/>
    </row>
    <row r="503" spans="1:44" s="15" customFormat="1" ht="15" x14ac:dyDescent="0.25">
      <c r="A503" s="181"/>
      <c r="B503" s="179" t="s">
        <v>145</v>
      </c>
      <c r="C503" s="429" t="s">
        <v>146</v>
      </c>
      <c r="D503" s="429"/>
      <c r="E503" s="429"/>
      <c r="F503" s="182"/>
      <c r="G503" s="183"/>
      <c r="H503" s="183"/>
      <c r="I503" s="183"/>
      <c r="J503" s="184">
        <v>298.82</v>
      </c>
      <c r="K503" s="183"/>
      <c r="L503" s="187">
        <v>1867.63</v>
      </c>
      <c r="M503" s="185">
        <v>8.16</v>
      </c>
      <c r="N503" s="206">
        <v>15239.86</v>
      </c>
      <c r="AF503" s="168"/>
      <c r="AG503" s="169"/>
      <c r="AH503" s="169"/>
      <c r="AK503" s="180" t="s">
        <v>146</v>
      </c>
      <c r="AN503" s="169"/>
      <c r="AP503" s="169"/>
      <c r="AR503" s="169"/>
    </row>
    <row r="504" spans="1:44" s="15" customFormat="1" ht="15" x14ac:dyDescent="0.25">
      <c r="A504" s="188"/>
      <c r="B504" s="179"/>
      <c r="C504" s="429" t="s">
        <v>147</v>
      </c>
      <c r="D504" s="429"/>
      <c r="E504" s="429"/>
      <c r="F504" s="182" t="s">
        <v>148</v>
      </c>
      <c r="G504" s="199">
        <v>14</v>
      </c>
      <c r="H504" s="205">
        <v>1.3225</v>
      </c>
      <c r="I504" s="216">
        <v>115.71875</v>
      </c>
      <c r="J504" s="190"/>
      <c r="K504" s="183"/>
      <c r="L504" s="190"/>
      <c r="M504" s="183"/>
      <c r="N504" s="191"/>
      <c r="AF504" s="168"/>
      <c r="AG504" s="169"/>
      <c r="AH504" s="169"/>
      <c r="AL504" s="180" t="s">
        <v>147</v>
      </c>
      <c r="AN504" s="169"/>
      <c r="AP504" s="169"/>
      <c r="AR504" s="169"/>
    </row>
    <row r="505" spans="1:44" s="15" customFormat="1" ht="15" x14ac:dyDescent="0.25">
      <c r="A505" s="188"/>
      <c r="B505" s="179"/>
      <c r="C505" s="429" t="s">
        <v>149</v>
      </c>
      <c r="D505" s="429"/>
      <c r="E505" s="429"/>
      <c r="F505" s="182" t="s">
        <v>148</v>
      </c>
      <c r="G505" s="185">
        <v>0.59</v>
      </c>
      <c r="H505" s="205">
        <v>1.4375</v>
      </c>
      <c r="I505" s="193">
        <v>5.3007812999999997</v>
      </c>
      <c r="J505" s="190"/>
      <c r="K505" s="183"/>
      <c r="L505" s="190"/>
      <c r="M505" s="183"/>
      <c r="N505" s="191"/>
      <c r="AF505" s="168"/>
      <c r="AG505" s="169"/>
      <c r="AH505" s="169"/>
      <c r="AL505" s="180" t="s">
        <v>149</v>
      </c>
      <c r="AN505" s="169"/>
      <c r="AP505" s="169"/>
      <c r="AR505" s="169"/>
    </row>
    <row r="506" spans="1:44" s="15" customFormat="1" ht="15" x14ac:dyDescent="0.25">
      <c r="A506" s="181"/>
      <c r="B506" s="179"/>
      <c r="C506" s="430" t="s">
        <v>150</v>
      </c>
      <c r="D506" s="430"/>
      <c r="E506" s="430"/>
      <c r="F506" s="194"/>
      <c r="G506" s="195"/>
      <c r="H506" s="195"/>
      <c r="I506" s="195"/>
      <c r="J506" s="197">
        <v>475.59</v>
      </c>
      <c r="K506" s="195"/>
      <c r="L506" s="196">
        <v>3357.59</v>
      </c>
      <c r="M506" s="195"/>
      <c r="N506" s="207">
        <v>70577.539999999994</v>
      </c>
      <c r="AF506" s="168"/>
      <c r="AG506" s="169"/>
      <c r="AH506" s="169"/>
      <c r="AM506" s="180" t="s">
        <v>150</v>
      </c>
      <c r="AN506" s="169"/>
      <c r="AP506" s="169"/>
      <c r="AR506" s="169"/>
    </row>
    <row r="507" spans="1:44" s="15" customFormat="1" ht="15" x14ac:dyDescent="0.25">
      <c r="A507" s="188"/>
      <c r="B507" s="179"/>
      <c r="C507" s="429" t="s">
        <v>151</v>
      </c>
      <c r="D507" s="429"/>
      <c r="E507" s="429"/>
      <c r="F507" s="182"/>
      <c r="G507" s="183"/>
      <c r="H507" s="183"/>
      <c r="I507" s="183"/>
      <c r="J507" s="190"/>
      <c r="K507" s="183"/>
      <c r="L507" s="187">
        <v>1190.8699999999999</v>
      </c>
      <c r="M507" s="183"/>
      <c r="N507" s="206">
        <v>53315.25</v>
      </c>
      <c r="AF507" s="168"/>
      <c r="AG507" s="169"/>
      <c r="AH507" s="169"/>
      <c r="AL507" s="180" t="s">
        <v>151</v>
      </c>
      <c r="AN507" s="169"/>
      <c r="AP507" s="169"/>
      <c r="AR507" s="169"/>
    </row>
    <row r="508" spans="1:44" s="15" customFormat="1" ht="15" x14ac:dyDescent="0.25">
      <c r="A508" s="188"/>
      <c r="B508" s="179" t="s">
        <v>749</v>
      </c>
      <c r="C508" s="429" t="s">
        <v>750</v>
      </c>
      <c r="D508" s="429"/>
      <c r="E508" s="429"/>
      <c r="F508" s="182" t="s">
        <v>154</v>
      </c>
      <c r="G508" s="199">
        <v>97</v>
      </c>
      <c r="H508" s="183"/>
      <c r="I508" s="199">
        <v>97</v>
      </c>
      <c r="J508" s="190"/>
      <c r="K508" s="183"/>
      <c r="L508" s="187">
        <v>1155.1400000000001</v>
      </c>
      <c r="M508" s="183"/>
      <c r="N508" s="206">
        <v>51715.79</v>
      </c>
      <c r="AF508" s="168"/>
      <c r="AG508" s="169"/>
      <c r="AH508" s="169"/>
      <c r="AL508" s="180" t="s">
        <v>750</v>
      </c>
      <c r="AN508" s="169"/>
      <c r="AP508" s="169"/>
      <c r="AR508" s="169"/>
    </row>
    <row r="509" spans="1:44" s="15" customFormat="1" ht="22.5" x14ac:dyDescent="0.25">
      <c r="A509" s="188"/>
      <c r="B509" s="179" t="s">
        <v>751</v>
      </c>
      <c r="C509" s="429" t="s">
        <v>752</v>
      </c>
      <c r="D509" s="429"/>
      <c r="E509" s="429"/>
      <c r="F509" s="182" t="s">
        <v>154</v>
      </c>
      <c r="G509" s="199">
        <v>55</v>
      </c>
      <c r="H509" s="185">
        <v>0.85</v>
      </c>
      <c r="I509" s="185">
        <v>46.75</v>
      </c>
      <c r="J509" s="190"/>
      <c r="K509" s="183"/>
      <c r="L509" s="184">
        <v>556.73</v>
      </c>
      <c r="M509" s="183"/>
      <c r="N509" s="206">
        <v>24924.880000000001</v>
      </c>
      <c r="AF509" s="168"/>
      <c r="AG509" s="169"/>
      <c r="AH509" s="169"/>
      <c r="AL509" s="180" t="s">
        <v>752</v>
      </c>
      <c r="AN509" s="169"/>
      <c r="AP509" s="169"/>
      <c r="AR509" s="169"/>
    </row>
    <row r="510" spans="1:44" s="15" customFormat="1" ht="15" x14ac:dyDescent="0.25">
      <c r="A510" s="200"/>
      <c r="B510" s="201"/>
      <c r="C510" s="438" t="s">
        <v>157</v>
      </c>
      <c r="D510" s="438"/>
      <c r="E510" s="438"/>
      <c r="F510" s="172"/>
      <c r="G510" s="173"/>
      <c r="H510" s="173"/>
      <c r="I510" s="173"/>
      <c r="J510" s="176"/>
      <c r="K510" s="173"/>
      <c r="L510" s="210">
        <v>5069.46</v>
      </c>
      <c r="M510" s="195"/>
      <c r="N510" s="208">
        <v>147218.21</v>
      </c>
      <c r="AF510" s="168"/>
      <c r="AG510" s="169"/>
      <c r="AH510" s="169"/>
      <c r="AN510" s="169" t="s">
        <v>157</v>
      </c>
      <c r="AP510" s="169"/>
      <c r="AR510" s="169"/>
    </row>
    <row r="511" spans="1:44" s="15" customFormat="1" ht="23.25" x14ac:dyDescent="0.25">
      <c r="A511" s="170" t="s">
        <v>753</v>
      </c>
      <c r="B511" s="171" t="s">
        <v>754</v>
      </c>
      <c r="C511" s="438" t="s">
        <v>755</v>
      </c>
      <c r="D511" s="438"/>
      <c r="E511" s="438"/>
      <c r="F511" s="172" t="s">
        <v>174</v>
      </c>
      <c r="G511" s="173">
        <v>6.75</v>
      </c>
      <c r="H511" s="174">
        <v>1</v>
      </c>
      <c r="I511" s="211">
        <v>6.75</v>
      </c>
      <c r="J511" s="202">
        <v>719.19</v>
      </c>
      <c r="K511" s="173"/>
      <c r="L511" s="210">
        <v>4854.53</v>
      </c>
      <c r="M511" s="211">
        <v>8.16</v>
      </c>
      <c r="N511" s="208">
        <v>39612.959999999999</v>
      </c>
      <c r="AF511" s="168"/>
      <c r="AG511" s="169"/>
      <c r="AH511" s="169" t="s">
        <v>755</v>
      </c>
      <c r="AN511" s="169"/>
      <c r="AP511" s="169"/>
      <c r="AR511" s="169"/>
    </row>
    <row r="512" spans="1:44" s="15" customFormat="1" ht="15" x14ac:dyDescent="0.25">
      <c r="A512" s="200"/>
      <c r="B512" s="201"/>
      <c r="C512" s="438" t="s">
        <v>157</v>
      </c>
      <c r="D512" s="438"/>
      <c r="E512" s="438"/>
      <c r="F512" s="172"/>
      <c r="G512" s="173"/>
      <c r="H512" s="173"/>
      <c r="I512" s="173"/>
      <c r="J512" s="176"/>
      <c r="K512" s="173"/>
      <c r="L512" s="210">
        <v>4854.53</v>
      </c>
      <c r="M512" s="195"/>
      <c r="N512" s="208">
        <v>39612.959999999999</v>
      </c>
      <c r="AF512" s="168"/>
      <c r="AG512" s="169"/>
      <c r="AH512" s="169"/>
      <c r="AN512" s="169" t="s">
        <v>157</v>
      </c>
      <c r="AP512" s="169"/>
      <c r="AR512" s="169"/>
    </row>
    <row r="513" spans="1:44" s="15" customFormat="1" ht="23.25" x14ac:dyDescent="0.25">
      <c r="A513" s="170" t="s">
        <v>756</v>
      </c>
      <c r="B513" s="171" t="s">
        <v>757</v>
      </c>
      <c r="C513" s="438" t="s">
        <v>758</v>
      </c>
      <c r="D513" s="438"/>
      <c r="E513" s="438"/>
      <c r="F513" s="172" t="s">
        <v>599</v>
      </c>
      <c r="G513" s="173">
        <v>1.1060000000000001</v>
      </c>
      <c r="H513" s="174">
        <v>1</v>
      </c>
      <c r="I513" s="204">
        <v>1.1060000000000001</v>
      </c>
      <c r="J513" s="176"/>
      <c r="K513" s="173"/>
      <c r="L513" s="176"/>
      <c r="M513" s="173"/>
      <c r="N513" s="177"/>
      <c r="AF513" s="168"/>
      <c r="AG513" s="169"/>
      <c r="AH513" s="169" t="s">
        <v>758</v>
      </c>
      <c r="AN513" s="169"/>
      <c r="AP513" s="169"/>
      <c r="AR513" s="169"/>
    </row>
    <row r="514" spans="1:44" s="15" customFormat="1" ht="23.25" x14ac:dyDescent="0.25">
      <c r="A514" s="178"/>
      <c r="B514" s="179" t="s">
        <v>136</v>
      </c>
      <c r="C514" s="439" t="s">
        <v>137</v>
      </c>
      <c r="D514" s="439"/>
      <c r="E514" s="439"/>
      <c r="F514" s="439"/>
      <c r="G514" s="439"/>
      <c r="H514" s="439"/>
      <c r="I514" s="439"/>
      <c r="J514" s="439"/>
      <c r="K514" s="439"/>
      <c r="L514" s="439"/>
      <c r="M514" s="439"/>
      <c r="N514" s="440"/>
      <c r="AF514" s="168"/>
      <c r="AG514" s="169"/>
      <c r="AH514" s="169"/>
      <c r="AJ514" s="180" t="s">
        <v>137</v>
      </c>
      <c r="AN514" s="169"/>
      <c r="AP514" s="169"/>
      <c r="AR514" s="169"/>
    </row>
    <row r="515" spans="1:44" s="15" customFormat="1" ht="68.25" x14ac:dyDescent="0.25">
      <c r="A515" s="178"/>
      <c r="B515" s="179" t="s">
        <v>138</v>
      </c>
      <c r="C515" s="439" t="s">
        <v>139</v>
      </c>
      <c r="D515" s="439"/>
      <c r="E515" s="439"/>
      <c r="F515" s="439"/>
      <c r="G515" s="439"/>
      <c r="H515" s="439"/>
      <c r="I515" s="439"/>
      <c r="J515" s="439"/>
      <c r="K515" s="439"/>
      <c r="L515" s="439"/>
      <c r="M515" s="439"/>
      <c r="N515" s="440"/>
      <c r="AF515" s="168"/>
      <c r="AG515" s="169"/>
      <c r="AH515" s="169"/>
      <c r="AJ515" s="180" t="s">
        <v>139</v>
      </c>
      <c r="AN515" s="169"/>
      <c r="AP515" s="169"/>
      <c r="AR515" s="169"/>
    </row>
    <row r="516" spans="1:44" s="15" customFormat="1" ht="15" x14ac:dyDescent="0.25">
      <c r="A516" s="181"/>
      <c r="B516" s="179" t="s">
        <v>130</v>
      </c>
      <c r="C516" s="429" t="s">
        <v>140</v>
      </c>
      <c r="D516" s="429"/>
      <c r="E516" s="429"/>
      <c r="F516" s="182"/>
      <c r="G516" s="183"/>
      <c r="H516" s="183"/>
      <c r="I516" s="183"/>
      <c r="J516" s="187">
        <v>1449.56</v>
      </c>
      <c r="K516" s="205">
        <v>1.3225</v>
      </c>
      <c r="L516" s="187">
        <v>2120.25</v>
      </c>
      <c r="M516" s="185">
        <v>44.77</v>
      </c>
      <c r="N516" s="206">
        <v>94923.59</v>
      </c>
      <c r="AF516" s="168"/>
      <c r="AG516" s="169"/>
      <c r="AH516" s="169"/>
      <c r="AK516" s="180" t="s">
        <v>140</v>
      </c>
      <c r="AN516" s="169"/>
      <c r="AP516" s="169"/>
      <c r="AR516" s="169"/>
    </row>
    <row r="517" spans="1:44" s="15" customFormat="1" ht="15" x14ac:dyDescent="0.25">
      <c r="A517" s="181"/>
      <c r="B517" s="179" t="s">
        <v>141</v>
      </c>
      <c r="C517" s="429" t="s">
        <v>142</v>
      </c>
      <c r="D517" s="429"/>
      <c r="E517" s="429"/>
      <c r="F517" s="182"/>
      <c r="G517" s="183"/>
      <c r="H517" s="183"/>
      <c r="I517" s="183"/>
      <c r="J517" s="184">
        <v>929.64</v>
      </c>
      <c r="K517" s="205">
        <v>1.4375</v>
      </c>
      <c r="L517" s="187">
        <v>1478.01</v>
      </c>
      <c r="M517" s="185">
        <v>13.24</v>
      </c>
      <c r="N517" s="206">
        <v>19568.849999999999</v>
      </c>
      <c r="AF517" s="168"/>
      <c r="AG517" s="169"/>
      <c r="AH517" s="169"/>
      <c r="AK517" s="180" t="s">
        <v>142</v>
      </c>
      <c r="AN517" s="169"/>
      <c r="AP517" s="169"/>
      <c r="AR517" s="169"/>
    </row>
    <row r="518" spans="1:44" s="15" customFormat="1" ht="15" x14ac:dyDescent="0.25">
      <c r="A518" s="181"/>
      <c r="B518" s="179" t="s">
        <v>143</v>
      </c>
      <c r="C518" s="429" t="s">
        <v>144</v>
      </c>
      <c r="D518" s="429"/>
      <c r="E518" s="429"/>
      <c r="F518" s="182"/>
      <c r="G518" s="183"/>
      <c r="H518" s="183"/>
      <c r="I518" s="183"/>
      <c r="J518" s="184">
        <v>12.53</v>
      </c>
      <c r="K518" s="205">
        <v>1.4375</v>
      </c>
      <c r="L518" s="184">
        <v>19.920000000000002</v>
      </c>
      <c r="M518" s="185">
        <v>44.77</v>
      </c>
      <c r="N518" s="186">
        <v>891.82</v>
      </c>
      <c r="AF518" s="168"/>
      <c r="AG518" s="169"/>
      <c r="AH518" s="169"/>
      <c r="AK518" s="180" t="s">
        <v>144</v>
      </c>
      <c r="AN518" s="169"/>
      <c r="AP518" s="169"/>
      <c r="AR518" s="169"/>
    </row>
    <row r="519" spans="1:44" s="15" customFormat="1" ht="15" x14ac:dyDescent="0.25">
      <c r="A519" s="181"/>
      <c r="B519" s="179" t="s">
        <v>145</v>
      </c>
      <c r="C519" s="429" t="s">
        <v>146</v>
      </c>
      <c r="D519" s="429"/>
      <c r="E519" s="429"/>
      <c r="F519" s="182"/>
      <c r="G519" s="183"/>
      <c r="H519" s="183"/>
      <c r="I519" s="183"/>
      <c r="J519" s="184">
        <v>619.88</v>
      </c>
      <c r="K519" s="183"/>
      <c r="L519" s="184">
        <v>685.59</v>
      </c>
      <c r="M519" s="185">
        <v>8.16</v>
      </c>
      <c r="N519" s="206">
        <v>5594.41</v>
      </c>
      <c r="AF519" s="168"/>
      <c r="AG519" s="169"/>
      <c r="AH519" s="169"/>
      <c r="AK519" s="180" t="s">
        <v>146</v>
      </c>
      <c r="AN519" s="169"/>
      <c r="AP519" s="169"/>
      <c r="AR519" s="169"/>
    </row>
    <row r="520" spans="1:44" s="15" customFormat="1" ht="15" x14ac:dyDescent="0.25">
      <c r="A520" s="188"/>
      <c r="B520" s="179"/>
      <c r="C520" s="429" t="s">
        <v>147</v>
      </c>
      <c r="D520" s="429"/>
      <c r="E520" s="429"/>
      <c r="F520" s="182" t="s">
        <v>148</v>
      </c>
      <c r="G520" s="185">
        <v>148.52000000000001</v>
      </c>
      <c r="H520" s="205">
        <v>1.3225</v>
      </c>
      <c r="I520" s="193">
        <v>217.23797619999999</v>
      </c>
      <c r="J520" s="190"/>
      <c r="K520" s="183"/>
      <c r="L520" s="190"/>
      <c r="M520" s="183"/>
      <c r="N520" s="191"/>
      <c r="AF520" s="168"/>
      <c r="AG520" s="169"/>
      <c r="AH520" s="169"/>
      <c r="AL520" s="180" t="s">
        <v>147</v>
      </c>
      <c r="AN520" s="169"/>
      <c r="AP520" s="169"/>
      <c r="AR520" s="169"/>
    </row>
    <row r="521" spans="1:44" s="15" customFormat="1" ht="15" x14ac:dyDescent="0.25">
      <c r="A521" s="188"/>
      <c r="B521" s="179"/>
      <c r="C521" s="429" t="s">
        <v>149</v>
      </c>
      <c r="D521" s="429"/>
      <c r="E521" s="429"/>
      <c r="F521" s="182" t="s">
        <v>148</v>
      </c>
      <c r="G521" s="185">
        <v>1.08</v>
      </c>
      <c r="H521" s="205">
        <v>1.4375</v>
      </c>
      <c r="I521" s="189">
        <v>1.7170650000000001</v>
      </c>
      <c r="J521" s="190"/>
      <c r="K521" s="183"/>
      <c r="L521" s="190"/>
      <c r="M521" s="183"/>
      <c r="N521" s="191"/>
      <c r="AF521" s="168"/>
      <c r="AG521" s="169"/>
      <c r="AH521" s="169"/>
      <c r="AL521" s="180" t="s">
        <v>149</v>
      </c>
      <c r="AN521" s="169"/>
      <c r="AP521" s="169"/>
      <c r="AR521" s="169"/>
    </row>
    <row r="522" spans="1:44" s="15" customFormat="1" ht="15" x14ac:dyDescent="0.25">
      <c r="A522" s="181"/>
      <c r="B522" s="179"/>
      <c r="C522" s="430" t="s">
        <v>150</v>
      </c>
      <c r="D522" s="430"/>
      <c r="E522" s="430"/>
      <c r="F522" s="194"/>
      <c r="G522" s="195"/>
      <c r="H522" s="195"/>
      <c r="I522" s="195"/>
      <c r="J522" s="196">
        <v>2999.08</v>
      </c>
      <c r="K522" s="195"/>
      <c r="L522" s="196">
        <v>4283.8500000000004</v>
      </c>
      <c r="M522" s="195"/>
      <c r="N522" s="207">
        <v>120086.85</v>
      </c>
      <c r="AF522" s="168"/>
      <c r="AG522" s="169"/>
      <c r="AH522" s="169"/>
      <c r="AM522" s="180" t="s">
        <v>150</v>
      </c>
      <c r="AN522" s="169"/>
      <c r="AP522" s="169"/>
      <c r="AR522" s="169"/>
    </row>
    <row r="523" spans="1:44" s="15" customFormat="1" ht="15" x14ac:dyDescent="0.25">
      <c r="A523" s="188"/>
      <c r="B523" s="179"/>
      <c r="C523" s="429" t="s">
        <v>151</v>
      </c>
      <c r="D523" s="429"/>
      <c r="E523" s="429"/>
      <c r="F523" s="182"/>
      <c r="G523" s="183"/>
      <c r="H523" s="183"/>
      <c r="I523" s="183"/>
      <c r="J523" s="190"/>
      <c r="K523" s="183"/>
      <c r="L523" s="187">
        <v>2140.17</v>
      </c>
      <c r="M523" s="183"/>
      <c r="N523" s="206">
        <v>95815.41</v>
      </c>
      <c r="AF523" s="168"/>
      <c r="AG523" s="169"/>
      <c r="AH523" s="169"/>
      <c r="AL523" s="180" t="s">
        <v>151</v>
      </c>
      <c r="AN523" s="169"/>
      <c r="AP523" s="169"/>
      <c r="AR523" s="169"/>
    </row>
    <row r="524" spans="1:44" s="15" customFormat="1" ht="15" x14ac:dyDescent="0.25">
      <c r="A524" s="188"/>
      <c r="B524" s="179" t="s">
        <v>749</v>
      </c>
      <c r="C524" s="429" t="s">
        <v>750</v>
      </c>
      <c r="D524" s="429"/>
      <c r="E524" s="429"/>
      <c r="F524" s="182" t="s">
        <v>154</v>
      </c>
      <c r="G524" s="199">
        <v>97</v>
      </c>
      <c r="H524" s="183"/>
      <c r="I524" s="199">
        <v>97</v>
      </c>
      <c r="J524" s="190"/>
      <c r="K524" s="183"/>
      <c r="L524" s="187">
        <v>2075.96</v>
      </c>
      <c r="M524" s="183"/>
      <c r="N524" s="206">
        <v>92940.95</v>
      </c>
      <c r="AF524" s="168"/>
      <c r="AG524" s="169"/>
      <c r="AH524" s="169"/>
      <c r="AL524" s="180" t="s">
        <v>750</v>
      </c>
      <c r="AN524" s="169"/>
      <c r="AP524" s="169"/>
      <c r="AR524" s="169"/>
    </row>
    <row r="525" spans="1:44" s="15" customFormat="1" ht="22.5" x14ac:dyDescent="0.25">
      <c r="A525" s="188"/>
      <c r="B525" s="179" t="s">
        <v>751</v>
      </c>
      <c r="C525" s="429" t="s">
        <v>752</v>
      </c>
      <c r="D525" s="429"/>
      <c r="E525" s="429"/>
      <c r="F525" s="182" t="s">
        <v>154</v>
      </c>
      <c r="G525" s="199">
        <v>55</v>
      </c>
      <c r="H525" s="185">
        <v>0.85</v>
      </c>
      <c r="I525" s="185">
        <v>46.75</v>
      </c>
      <c r="J525" s="190"/>
      <c r="K525" s="183"/>
      <c r="L525" s="187">
        <v>1000.53</v>
      </c>
      <c r="M525" s="183"/>
      <c r="N525" s="206">
        <v>44793.7</v>
      </c>
      <c r="AF525" s="168"/>
      <c r="AG525" s="169"/>
      <c r="AH525" s="169"/>
      <c r="AL525" s="180" t="s">
        <v>752</v>
      </c>
      <c r="AN525" s="169"/>
      <c r="AP525" s="169"/>
      <c r="AR525" s="169"/>
    </row>
    <row r="526" spans="1:44" s="15" customFormat="1" ht="15" x14ac:dyDescent="0.25">
      <c r="A526" s="200"/>
      <c r="B526" s="201"/>
      <c r="C526" s="438" t="s">
        <v>157</v>
      </c>
      <c r="D526" s="438"/>
      <c r="E526" s="438"/>
      <c r="F526" s="172"/>
      <c r="G526" s="173"/>
      <c r="H526" s="173"/>
      <c r="I526" s="173"/>
      <c r="J526" s="176"/>
      <c r="K526" s="173"/>
      <c r="L526" s="210">
        <v>7360.34</v>
      </c>
      <c r="M526" s="195"/>
      <c r="N526" s="208">
        <v>257821.5</v>
      </c>
      <c r="AF526" s="168"/>
      <c r="AG526" s="169"/>
      <c r="AH526" s="169"/>
      <c r="AN526" s="169" t="s">
        <v>157</v>
      </c>
      <c r="AP526" s="169"/>
      <c r="AR526" s="169"/>
    </row>
    <row r="527" spans="1:44" s="15" customFormat="1" ht="45.75" x14ac:dyDescent="0.25">
      <c r="A527" s="170" t="s">
        <v>759</v>
      </c>
      <c r="B527" s="171" t="s">
        <v>760</v>
      </c>
      <c r="C527" s="438" t="s">
        <v>761</v>
      </c>
      <c r="D527" s="438"/>
      <c r="E527" s="438"/>
      <c r="F527" s="172" t="s">
        <v>644</v>
      </c>
      <c r="G527" s="173">
        <v>134.8954</v>
      </c>
      <c r="H527" s="174">
        <v>1</v>
      </c>
      <c r="I527" s="209">
        <v>134.8954</v>
      </c>
      <c r="J527" s="202">
        <v>99.2</v>
      </c>
      <c r="K527" s="173"/>
      <c r="L527" s="210">
        <v>13381.62</v>
      </c>
      <c r="M527" s="211">
        <v>8.16</v>
      </c>
      <c r="N527" s="208">
        <v>109194.02</v>
      </c>
      <c r="AF527" s="168"/>
      <c r="AG527" s="169"/>
      <c r="AH527" s="169" t="s">
        <v>761</v>
      </c>
      <c r="AN527" s="169"/>
      <c r="AP527" s="169"/>
      <c r="AR527" s="169"/>
    </row>
    <row r="528" spans="1:44" s="15" customFormat="1" ht="15" x14ac:dyDescent="0.25">
      <c r="A528" s="200"/>
      <c r="B528" s="201"/>
      <c r="C528" s="438" t="s">
        <v>157</v>
      </c>
      <c r="D528" s="438"/>
      <c r="E528" s="438"/>
      <c r="F528" s="172"/>
      <c r="G528" s="173"/>
      <c r="H528" s="173"/>
      <c r="I528" s="173"/>
      <c r="J528" s="176"/>
      <c r="K528" s="173"/>
      <c r="L528" s="210">
        <v>13381.62</v>
      </c>
      <c r="M528" s="195"/>
      <c r="N528" s="208">
        <v>109194.02</v>
      </c>
      <c r="AF528" s="168"/>
      <c r="AG528" s="169"/>
      <c r="AH528" s="169"/>
      <c r="AN528" s="169" t="s">
        <v>157</v>
      </c>
      <c r="AP528" s="169"/>
      <c r="AR528" s="169"/>
    </row>
    <row r="529" spans="1:44" s="15" customFormat="1" ht="15" x14ac:dyDescent="0.25">
      <c r="A529" s="435" t="s">
        <v>762</v>
      </c>
      <c r="B529" s="436"/>
      <c r="C529" s="436"/>
      <c r="D529" s="436"/>
      <c r="E529" s="436"/>
      <c r="F529" s="436"/>
      <c r="G529" s="436"/>
      <c r="H529" s="436"/>
      <c r="I529" s="436"/>
      <c r="J529" s="436"/>
      <c r="K529" s="436"/>
      <c r="L529" s="436"/>
      <c r="M529" s="436"/>
      <c r="N529" s="437"/>
      <c r="AF529" s="168"/>
      <c r="AG529" s="169" t="s">
        <v>762</v>
      </c>
      <c r="AH529" s="169"/>
      <c r="AN529" s="169"/>
      <c r="AP529" s="169"/>
      <c r="AR529" s="169"/>
    </row>
    <row r="530" spans="1:44" s="15" customFormat="1" ht="23.25" x14ac:dyDescent="0.25">
      <c r="A530" s="170" t="s">
        <v>763</v>
      </c>
      <c r="B530" s="171" t="s">
        <v>764</v>
      </c>
      <c r="C530" s="438" t="s">
        <v>765</v>
      </c>
      <c r="D530" s="438"/>
      <c r="E530" s="438"/>
      <c r="F530" s="172" t="s">
        <v>599</v>
      </c>
      <c r="G530" s="173">
        <v>0.35</v>
      </c>
      <c r="H530" s="174">
        <v>1</v>
      </c>
      <c r="I530" s="211">
        <v>0.35</v>
      </c>
      <c r="J530" s="176"/>
      <c r="K530" s="173"/>
      <c r="L530" s="176"/>
      <c r="M530" s="173"/>
      <c r="N530" s="177"/>
      <c r="AF530" s="168"/>
      <c r="AG530" s="169"/>
      <c r="AH530" s="169" t="s">
        <v>765</v>
      </c>
      <c r="AN530" s="169"/>
      <c r="AP530" s="169"/>
      <c r="AR530" s="169"/>
    </row>
    <row r="531" spans="1:44" s="15" customFormat="1" ht="15" x14ac:dyDescent="0.25">
      <c r="A531" s="178"/>
      <c r="B531" s="179"/>
      <c r="C531" s="439" t="s">
        <v>766</v>
      </c>
      <c r="D531" s="439"/>
      <c r="E531" s="439"/>
      <c r="F531" s="439"/>
      <c r="G531" s="439"/>
      <c r="H531" s="439"/>
      <c r="I531" s="439"/>
      <c r="J531" s="439"/>
      <c r="K531" s="439"/>
      <c r="L531" s="439"/>
      <c r="M531" s="439"/>
      <c r="N531" s="440"/>
      <c r="AF531" s="168"/>
      <c r="AG531" s="169"/>
      <c r="AH531" s="169"/>
      <c r="AJ531" s="180" t="s">
        <v>766</v>
      </c>
      <c r="AN531" s="169"/>
      <c r="AP531" s="169"/>
      <c r="AR531" s="169"/>
    </row>
    <row r="532" spans="1:44" s="15" customFormat="1" ht="15" x14ac:dyDescent="0.25">
      <c r="A532" s="178"/>
      <c r="B532" s="179" t="s">
        <v>767</v>
      </c>
      <c r="C532" s="439" t="s">
        <v>768</v>
      </c>
      <c r="D532" s="439"/>
      <c r="E532" s="439"/>
      <c r="F532" s="439"/>
      <c r="G532" s="439"/>
      <c r="H532" s="439"/>
      <c r="I532" s="439"/>
      <c r="J532" s="439"/>
      <c r="K532" s="439"/>
      <c r="L532" s="439"/>
      <c r="M532" s="439"/>
      <c r="N532" s="440"/>
      <c r="AF532" s="168"/>
      <c r="AG532" s="169"/>
      <c r="AH532" s="169"/>
      <c r="AJ532" s="180" t="s">
        <v>768</v>
      </c>
      <c r="AN532" s="169"/>
      <c r="AP532" s="169"/>
      <c r="AR532" s="169"/>
    </row>
    <row r="533" spans="1:44" s="15" customFormat="1" ht="23.25" x14ac:dyDescent="0.25">
      <c r="A533" s="178"/>
      <c r="B533" s="179" t="s">
        <v>136</v>
      </c>
      <c r="C533" s="439" t="s">
        <v>137</v>
      </c>
      <c r="D533" s="439"/>
      <c r="E533" s="439"/>
      <c r="F533" s="439"/>
      <c r="G533" s="439"/>
      <c r="H533" s="439"/>
      <c r="I533" s="439"/>
      <c r="J533" s="439"/>
      <c r="K533" s="439"/>
      <c r="L533" s="439"/>
      <c r="M533" s="439"/>
      <c r="N533" s="440"/>
      <c r="AF533" s="168"/>
      <c r="AG533" s="169"/>
      <c r="AH533" s="169"/>
      <c r="AJ533" s="180" t="s">
        <v>137</v>
      </c>
      <c r="AN533" s="169"/>
      <c r="AP533" s="169"/>
      <c r="AR533" s="169"/>
    </row>
    <row r="534" spans="1:44" s="15" customFormat="1" ht="68.25" x14ac:dyDescent="0.25">
      <c r="A534" s="178"/>
      <c r="B534" s="179" t="s">
        <v>138</v>
      </c>
      <c r="C534" s="439" t="s">
        <v>139</v>
      </c>
      <c r="D534" s="439"/>
      <c r="E534" s="439"/>
      <c r="F534" s="439"/>
      <c r="G534" s="439"/>
      <c r="H534" s="439"/>
      <c r="I534" s="439"/>
      <c r="J534" s="439"/>
      <c r="K534" s="439"/>
      <c r="L534" s="439"/>
      <c r="M534" s="439"/>
      <c r="N534" s="440"/>
      <c r="AF534" s="168"/>
      <c r="AG534" s="169"/>
      <c r="AH534" s="169"/>
      <c r="AJ534" s="180" t="s">
        <v>139</v>
      </c>
      <c r="AN534" s="169"/>
      <c r="AP534" s="169"/>
      <c r="AR534" s="169"/>
    </row>
    <row r="535" spans="1:44" s="15" customFormat="1" ht="15" x14ac:dyDescent="0.25">
      <c r="A535" s="181"/>
      <c r="B535" s="179" t="s">
        <v>130</v>
      </c>
      <c r="C535" s="429" t="s">
        <v>140</v>
      </c>
      <c r="D535" s="429"/>
      <c r="E535" s="429"/>
      <c r="F535" s="182"/>
      <c r="G535" s="183"/>
      <c r="H535" s="183"/>
      <c r="I535" s="183"/>
      <c r="J535" s="184">
        <v>22.04</v>
      </c>
      <c r="K535" s="205">
        <v>2.9095</v>
      </c>
      <c r="L535" s="184">
        <v>22.44</v>
      </c>
      <c r="M535" s="185">
        <v>44.77</v>
      </c>
      <c r="N535" s="206">
        <v>1004.64</v>
      </c>
      <c r="AF535" s="168"/>
      <c r="AG535" s="169"/>
      <c r="AH535" s="169"/>
      <c r="AK535" s="180" t="s">
        <v>140</v>
      </c>
      <c r="AN535" s="169"/>
      <c r="AP535" s="169"/>
      <c r="AR535" s="169"/>
    </row>
    <row r="536" spans="1:44" s="15" customFormat="1" ht="15" x14ac:dyDescent="0.25">
      <c r="A536" s="181"/>
      <c r="B536" s="179" t="s">
        <v>141</v>
      </c>
      <c r="C536" s="429" t="s">
        <v>142</v>
      </c>
      <c r="D536" s="429"/>
      <c r="E536" s="429"/>
      <c r="F536" s="182"/>
      <c r="G536" s="183"/>
      <c r="H536" s="183"/>
      <c r="I536" s="183"/>
      <c r="J536" s="184">
        <v>6.01</v>
      </c>
      <c r="K536" s="215">
        <v>2.875</v>
      </c>
      <c r="L536" s="184">
        <v>6.05</v>
      </c>
      <c r="M536" s="185">
        <v>13.24</v>
      </c>
      <c r="N536" s="186">
        <v>80.099999999999994</v>
      </c>
      <c r="AF536" s="168"/>
      <c r="AG536" s="169"/>
      <c r="AH536" s="169"/>
      <c r="AK536" s="180" t="s">
        <v>142</v>
      </c>
      <c r="AN536" s="169"/>
      <c r="AP536" s="169"/>
      <c r="AR536" s="169"/>
    </row>
    <row r="537" spans="1:44" s="15" customFormat="1" ht="15" x14ac:dyDescent="0.25">
      <c r="A537" s="181"/>
      <c r="B537" s="179" t="s">
        <v>143</v>
      </c>
      <c r="C537" s="429" t="s">
        <v>144</v>
      </c>
      <c r="D537" s="429"/>
      <c r="E537" s="429"/>
      <c r="F537" s="182"/>
      <c r="G537" s="183"/>
      <c r="H537" s="183"/>
      <c r="I537" s="183"/>
      <c r="J537" s="184">
        <v>0.22</v>
      </c>
      <c r="K537" s="215">
        <v>2.875</v>
      </c>
      <c r="L537" s="184">
        <v>0.22</v>
      </c>
      <c r="M537" s="185">
        <v>44.77</v>
      </c>
      <c r="N537" s="186">
        <v>9.85</v>
      </c>
      <c r="AF537" s="168"/>
      <c r="AG537" s="169"/>
      <c r="AH537" s="169"/>
      <c r="AK537" s="180" t="s">
        <v>144</v>
      </c>
      <c r="AN537" s="169"/>
      <c r="AP537" s="169"/>
      <c r="AR537" s="169"/>
    </row>
    <row r="538" spans="1:44" s="15" customFormat="1" ht="15" x14ac:dyDescent="0.25">
      <c r="A538" s="181"/>
      <c r="B538" s="179" t="s">
        <v>145</v>
      </c>
      <c r="C538" s="429" t="s">
        <v>146</v>
      </c>
      <c r="D538" s="429"/>
      <c r="E538" s="429"/>
      <c r="F538" s="182"/>
      <c r="G538" s="183"/>
      <c r="H538" s="183"/>
      <c r="I538" s="183"/>
      <c r="J538" s="187">
        <v>1372.06</v>
      </c>
      <c r="K538" s="199">
        <v>2</v>
      </c>
      <c r="L538" s="184">
        <v>960.44</v>
      </c>
      <c r="M538" s="185">
        <v>8.16</v>
      </c>
      <c r="N538" s="206">
        <v>7837.19</v>
      </c>
      <c r="AF538" s="168"/>
      <c r="AG538" s="169"/>
      <c r="AH538" s="169"/>
      <c r="AK538" s="180" t="s">
        <v>146</v>
      </c>
      <c r="AN538" s="169"/>
      <c r="AP538" s="169"/>
      <c r="AR538" s="169"/>
    </row>
    <row r="539" spans="1:44" s="15" customFormat="1" ht="15" x14ac:dyDescent="0.25">
      <c r="A539" s="188"/>
      <c r="B539" s="179"/>
      <c r="C539" s="429" t="s">
        <v>147</v>
      </c>
      <c r="D539" s="429"/>
      <c r="E539" s="429"/>
      <c r="F539" s="182" t="s">
        <v>148</v>
      </c>
      <c r="G539" s="185">
        <v>2.4300000000000002</v>
      </c>
      <c r="H539" s="205">
        <v>2.9095</v>
      </c>
      <c r="I539" s="193">
        <v>2.4745298</v>
      </c>
      <c r="J539" s="190"/>
      <c r="K539" s="183"/>
      <c r="L539" s="190"/>
      <c r="M539" s="183"/>
      <c r="N539" s="191"/>
      <c r="AF539" s="168"/>
      <c r="AG539" s="169"/>
      <c r="AH539" s="169"/>
      <c r="AL539" s="180" t="s">
        <v>147</v>
      </c>
      <c r="AN539" s="169"/>
      <c r="AP539" s="169"/>
      <c r="AR539" s="169"/>
    </row>
    <row r="540" spans="1:44" s="15" customFormat="1" ht="15" x14ac:dyDescent="0.25">
      <c r="A540" s="188"/>
      <c r="B540" s="179"/>
      <c r="C540" s="429" t="s">
        <v>149</v>
      </c>
      <c r="D540" s="429"/>
      <c r="E540" s="429"/>
      <c r="F540" s="182" t="s">
        <v>148</v>
      </c>
      <c r="G540" s="185">
        <v>0.02</v>
      </c>
      <c r="H540" s="215">
        <v>2.875</v>
      </c>
      <c r="I540" s="189">
        <v>2.0125000000000001E-2</v>
      </c>
      <c r="J540" s="190"/>
      <c r="K540" s="183"/>
      <c r="L540" s="190"/>
      <c r="M540" s="183"/>
      <c r="N540" s="191"/>
      <c r="AF540" s="168"/>
      <c r="AG540" s="169"/>
      <c r="AH540" s="169"/>
      <c r="AL540" s="180" t="s">
        <v>149</v>
      </c>
      <c r="AN540" s="169"/>
      <c r="AP540" s="169"/>
      <c r="AR540" s="169"/>
    </row>
    <row r="541" spans="1:44" s="15" customFormat="1" ht="15" x14ac:dyDescent="0.25">
      <c r="A541" s="181"/>
      <c r="B541" s="179"/>
      <c r="C541" s="430" t="s">
        <v>150</v>
      </c>
      <c r="D541" s="430"/>
      <c r="E541" s="430"/>
      <c r="F541" s="194"/>
      <c r="G541" s="195"/>
      <c r="H541" s="195"/>
      <c r="I541" s="195"/>
      <c r="J541" s="196">
        <v>1400.11</v>
      </c>
      <c r="K541" s="195"/>
      <c r="L541" s="197">
        <v>988.93</v>
      </c>
      <c r="M541" s="195"/>
      <c r="N541" s="207">
        <v>8921.93</v>
      </c>
      <c r="AF541" s="168"/>
      <c r="AG541" s="169"/>
      <c r="AH541" s="169"/>
      <c r="AM541" s="180" t="s">
        <v>150</v>
      </c>
      <c r="AN541" s="169"/>
      <c r="AP541" s="169"/>
      <c r="AR541" s="169"/>
    </row>
    <row r="542" spans="1:44" s="15" customFormat="1" ht="15" x14ac:dyDescent="0.25">
      <c r="A542" s="188"/>
      <c r="B542" s="179"/>
      <c r="C542" s="429" t="s">
        <v>151</v>
      </c>
      <c r="D542" s="429"/>
      <c r="E542" s="429"/>
      <c r="F542" s="182"/>
      <c r="G542" s="183"/>
      <c r="H542" s="183"/>
      <c r="I542" s="183"/>
      <c r="J542" s="190"/>
      <c r="K542" s="183"/>
      <c r="L542" s="184">
        <v>22.66</v>
      </c>
      <c r="M542" s="183"/>
      <c r="N542" s="206">
        <v>1014.49</v>
      </c>
      <c r="AF542" s="168"/>
      <c r="AG542" s="169"/>
      <c r="AH542" s="169"/>
      <c r="AL542" s="180" t="s">
        <v>151</v>
      </c>
      <c r="AN542" s="169"/>
      <c r="AP542" s="169"/>
      <c r="AR542" s="169"/>
    </row>
    <row r="543" spans="1:44" s="15" customFormat="1" ht="23.25" x14ac:dyDescent="0.25">
      <c r="A543" s="188"/>
      <c r="B543" s="179" t="s">
        <v>645</v>
      </c>
      <c r="C543" s="429" t="s">
        <v>646</v>
      </c>
      <c r="D543" s="429"/>
      <c r="E543" s="429"/>
      <c r="F543" s="182" t="s">
        <v>154</v>
      </c>
      <c r="G543" s="199">
        <v>94</v>
      </c>
      <c r="H543" s="183"/>
      <c r="I543" s="199">
        <v>94</v>
      </c>
      <c r="J543" s="190"/>
      <c r="K543" s="183"/>
      <c r="L543" s="184">
        <v>21.3</v>
      </c>
      <c r="M543" s="183"/>
      <c r="N543" s="186">
        <v>953.62</v>
      </c>
      <c r="AF543" s="168"/>
      <c r="AG543" s="169"/>
      <c r="AH543" s="169"/>
      <c r="AL543" s="180" t="s">
        <v>646</v>
      </c>
      <c r="AN543" s="169"/>
      <c r="AP543" s="169"/>
      <c r="AR543" s="169"/>
    </row>
    <row r="544" spans="1:44" s="15" customFormat="1" ht="45" x14ac:dyDescent="0.25">
      <c r="A544" s="188"/>
      <c r="B544" s="179" t="s">
        <v>647</v>
      </c>
      <c r="C544" s="429" t="s">
        <v>648</v>
      </c>
      <c r="D544" s="429"/>
      <c r="E544" s="429"/>
      <c r="F544" s="182" t="s">
        <v>154</v>
      </c>
      <c r="G544" s="199">
        <v>51</v>
      </c>
      <c r="H544" s="185">
        <v>0.85</v>
      </c>
      <c r="I544" s="185">
        <v>43.35</v>
      </c>
      <c r="J544" s="190"/>
      <c r="K544" s="183"/>
      <c r="L544" s="184">
        <v>9.82</v>
      </c>
      <c r="M544" s="183"/>
      <c r="N544" s="186">
        <v>439.78</v>
      </c>
      <c r="AF544" s="168"/>
      <c r="AG544" s="169"/>
      <c r="AH544" s="169"/>
      <c r="AL544" s="180" t="s">
        <v>648</v>
      </c>
      <c r="AN544" s="169"/>
      <c r="AP544" s="169"/>
      <c r="AR544" s="169"/>
    </row>
    <row r="545" spans="1:44" s="15" customFormat="1" ht="15" x14ac:dyDescent="0.25">
      <c r="A545" s="200"/>
      <c r="B545" s="201"/>
      <c r="C545" s="438" t="s">
        <v>157</v>
      </c>
      <c r="D545" s="438"/>
      <c r="E545" s="438"/>
      <c r="F545" s="172"/>
      <c r="G545" s="173"/>
      <c r="H545" s="173"/>
      <c r="I545" s="173"/>
      <c r="J545" s="176"/>
      <c r="K545" s="173"/>
      <c r="L545" s="210">
        <v>1020.05</v>
      </c>
      <c r="M545" s="195"/>
      <c r="N545" s="208">
        <v>10315.33</v>
      </c>
      <c r="AF545" s="168"/>
      <c r="AG545" s="169"/>
      <c r="AH545" s="169"/>
      <c r="AN545" s="169" t="s">
        <v>157</v>
      </c>
      <c r="AP545" s="169"/>
      <c r="AR545" s="169"/>
    </row>
    <row r="546" spans="1:44" s="15" customFormat="1" ht="15" x14ac:dyDescent="0.25">
      <c r="A546" s="435" t="s">
        <v>769</v>
      </c>
      <c r="B546" s="436"/>
      <c r="C546" s="436"/>
      <c r="D546" s="436"/>
      <c r="E546" s="436"/>
      <c r="F546" s="436"/>
      <c r="G546" s="436"/>
      <c r="H546" s="436"/>
      <c r="I546" s="436"/>
      <c r="J546" s="436"/>
      <c r="K546" s="436"/>
      <c r="L546" s="436"/>
      <c r="M546" s="436"/>
      <c r="N546" s="437"/>
      <c r="AF546" s="168"/>
      <c r="AG546" s="169" t="s">
        <v>769</v>
      </c>
      <c r="AH546" s="169"/>
      <c r="AN546" s="169"/>
      <c r="AP546" s="169"/>
      <c r="AR546" s="169"/>
    </row>
    <row r="547" spans="1:44" s="15" customFormat="1" ht="23.25" x14ac:dyDescent="0.25">
      <c r="A547" s="170" t="s">
        <v>770</v>
      </c>
      <c r="B547" s="171" t="s">
        <v>771</v>
      </c>
      <c r="C547" s="438" t="s">
        <v>772</v>
      </c>
      <c r="D547" s="438"/>
      <c r="E547" s="438"/>
      <c r="F547" s="172" t="s">
        <v>229</v>
      </c>
      <c r="G547" s="173">
        <v>4</v>
      </c>
      <c r="H547" s="174">
        <v>1</v>
      </c>
      <c r="I547" s="174">
        <v>4</v>
      </c>
      <c r="J547" s="176"/>
      <c r="K547" s="173"/>
      <c r="L547" s="176"/>
      <c r="M547" s="173"/>
      <c r="N547" s="177"/>
      <c r="AF547" s="168"/>
      <c r="AG547" s="169"/>
      <c r="AH547" s="169" t="s">
        <v>772</v>
      </c>
      <c r="AN547" s="169"/>
      <c r="AP547" s="169"/>
      <c r="AR547" s="169"/>
    </row>
    <row r="548" spans="1:44" s="15" customFormat="1" ht="23.25" x14ac:dyDescent="0.25">
      <c r="A548" s="178"/>
      <c r="B548" s="179" t="s">
        <v>136</v>
      </c>
      <c r="C548" s="439" t="s">
        <v>137</v>
      </c>
      <c r="D548" s="439"/>
      <c r="E548" s="439"/>
      <c r="F548" s="439"/>
      <c r="G548" s="439"/>
      <c r="H548" s="439"/>
      <c r="I548" s="439"/>
      <c r="J548" s="439"/>
      <c r="K548" s="439"/>
      <c r="L548" s="439"/>
      <c r="M548" s="439"/>
      <c r="N548" s="440"/>
      <c r="AF548" s="168"/>
      <c r="AG548" s="169"/>
      <c r="AH548" s="169"/>
      <c r="AJ548" s="180" t="s">
        <v>137</v>
      </c>
      <c r="AN548" s="169"/>
      <c r="AP548" s="169"/>
      <c r="AR548" s="169"/>
    </row>
    <row r="549" spans="1:44" s="15" customFormat="1" ht="68.25" x14ac:dyDescent="0.25">
      <c r="A549" s="178"/>
      <c r="B549" s="179" t="s">
        <v>138</v>
      </c>
      <c r="C549" s="439" t="s">
        <v>139</v>
      </c>
      <c r="D549" s="439"/>
      <c r="E549" s="439"/>
      <c r="F549" s="439"/>
      <c r="G549" s="439"/>
      <c r="H549" s="439"/>
      <c r="I549" s="439"/>
      <c r="J549" s="439"/>
      <c r="K549" s="439"/>
      <c r="L549" s="439"/>
      <c r="M549" s="439"/>
      <c r="N549" s="440"/>
      <c r="AF549" s="168"/>
      <c r="AG549" s="169"/>
      <c r="AH549" s="169"/>
      <c r="AJ549" s="180" t="s">
        <v>139</v>
      </c>
      <c r="AN549" s="169"/>
      <c r="AP549" s="169"/>
      <c r="AR549" s="169"/>
    </row>
    <row r="550" spans="1:44" s="15" customFormat="1" ht="15" x14ac:dyDescent="0.25">
      <c r="A550" s="181"/>
      <c r="B550" s="179" t="s">
        <v>130</v>
      </c>
      <c r="C550" s="429" t="s">
        <v>140</v>
      </c>
      <c r="D550" s="429"/>
      <c r="E550" s="429"/>
      <c r="F550" s="182"/>
      <c r="G550" s="183"/>
      <c r="H550" s="183"/>
      <c r="I550" s="183"/>
      <c r="J550" s="184">
        <v>7.07</v>
      </c>
      <c r="K550" s="205">
        <v>1.3225</v>
      </c>
      <c r="L550" s="184">
        <v>37.4</v>
      </c>
      <c r="M550" s="185">
        <v>44.77</v>
      </c>
      <c r="N550" s="206">
        <v>1674.4</v>
      </c>
      <c r="AF550" s="168"/>
      <c r="AG550" s="169"/>
      <c r="AH550" s="169"/>
      <c r="AK550" s="180" t="s">
        <v>140</v>
      </c>
      <c r="AN550" s="169"/>
      <c r="AP550" s="169"/>
      <c r="AR550" s="169"/>
    </row>
    <row r="551" spans="1:44" s="15" customFormat="1" ht="15" x14ac:dyDescent="0.25">
      <c r="A551" s="181"/>
      <c r="B551" s="179" t="s">
        <v>141</v>
      </c>
      <c r="C551" s="429" t="s">
        <v>142</v>
      </c>
      <c r="D551" s="429"/>
      <c r="E551" s="429"/>
      <c r="F551" s="182"/>
      <c r="G551" s="183"/>
      <c r="H551" s="183"/>
      <c r="I551" s="183"/>
      <c r="J551" s="184">
        <v>1.82</v>
      </c>
      <c r="K551" s="205">
        <v>1.4375</v>
      </c>
      <c r="L551" s="184">
        <v>10.47</v>
      </c>
      <c r="M551" s="185">
        <v>13.24</v>
      </c>
      <c r="N551" s="186">
        <v>138.62</v>
      </c>
      <c r="AF551" s="168"/>
      <c r="AG551" s="169"/>
      <c r="AH551" s="169"/>
      <c r="AK551" s="180" t="s">
        <v>142</v>
      </c>
      <c r="AN551" s="169"/>
      <c r="AP551" s="169"/>
      <c r="AR551" s="169"/>
    </row>
    <row r="552" spans="1:44" s="15" customFormat="1" ht="15" x14ac:dyDescent="0.25">
      <c r="A552" s="181"/>
      <c r="B552" s="179" t="s">
        <v>143</v>
      </c>
      <c r="C552" s="429" t="s">
        <v>144</v>
      </c>
      <c r="D552" s="429"/>
      <c r="E552" s="429"/>
      <c r="F552" s="182"/>
      <c r="G552" s="183"/>
      <c r="H552" s="183"/>
      <c r="I552" s="183"/>
      <c r="J552" s="184">
        <v>0.12</v>
      </c>
      <c r="K552" s="205">
        <v>1.4375</v>
      </c>
      <c r="L552" s="184">
        <v>0.69</v>
      </c>
      <c r="M552" s="185">
        <v>44.77</v>
      </c>
      <c r="N552" s="186">
        <v>30.89</v>
      </c>
      <c r="AF552" s="168"/>
      <c r="AG552" s="169"/>
      <c r="AH552" s="169"/>
      <c r="AK552" s="180" t="s">
        <v>144</v>
      </c>
      <c r="AN552" s="169"/>
      <c r="AP552" s="169"/>
      <c r="AR552" s="169"/>
    </row>
    <row r="553" spans="1:44" s="15" customFormat="1" ht="15" x14ac:dyDescent="0.25">
      <c r="A553" s="181"/>
      <c r="B553" s="179" t="s">
        <v>145</v>
      </c>
      <c r="C553" s="429" t="s">
        <v>146</v>
      </c>
      <c r="D553" s="429"/>
      <c r="E553" s="429"/>
      <c r="F553" s="182"/>
      <c r="G553" s="183"/>
      <c r="H553" s="183"/>
      <c r="I553" s="183"/>
      <c r="J553" s="184">
        <v>3.06</v>
      </c>
      <c r="K553" s="183"/>
      <c r="L553" s="184">
        <v>12.24</v>
      </c>
      <c r="M553" s="185">
        <v>8.16</v>
      </c>
      <c r="N553" s="186">
        <v>99.88</v>
      </c>
      <c r="AF553" s="168"/>
      <c r="AG553" s="169"/>
      <c r="AH553" s="169"/>
      <c r="AK553" s="180" t="s">
        <v>146</v>
      </c>
      <c r="AN553" s="169"/>
      <c r="AP553" s="169"/>
      <c r="AR553" s="169"/>
    </row>
    <row r="554" spans="1:44" s="15" customFormat="1" ht="15" x14ac:dyDescent="0.25">
      <c r="A554" s="188"/>
      <c r="B554" s="179"/>
      <c r="C554" s="429" t="s">
        <v>147</v>
      </c>
      <c r="D554" s="429"/>
      <c r="E554" s="429"/>
      <c r="F554" s="182" t="s">
        <v>148</v>
      </c>
      <c r="G554" s="185">
        <v>0.77</v>
      </c>
      <c r="H554" s="205">
        <v>1.3225</v>
      </c>
      <c r="I554" s="205">
        <v>4.0732999999999997</v>
      </c>
      <c r="J554" s="190"/>
      <c r="K554" s="183"/>
      <c r="L554" s="190"/>
      <c r="M554" s="183"/>
      <c r="N554" s="191"/>
      <c r="AF554" s="168"/>
      <c r="AG554" s="169"/>
      <c r="AH554" s="169"/>
      <c r="AL554" s="180" t="s">
        <v>147</v>
      </c>
      <c r="AN554" s="169"/>
      <c r="AP554" s="169"/>
      <c r="AR554" s="169"/>
    </row>
    <row r="555" spans="1:44" s="15" customFormat="1" ht="15" x14ac:dyDescent="0.25">
      <c r="A555" s="188"/>
      <c r="B555" s="179"/>
      <c r="C555" s="429" t="s">
        <v>149</v>
      </c>
      <c r="D555" s="429"/>
      <c r="E555" s="429"/>
      <c r="F555" s="182" t="s">
        <v>148</v>
      </c>
      <c r="G555" s="185">
        <v>0.01</v>
      </c>
      <c r="H555" s="205">
        <v>1.4375</v>
      </c>
      <c r="I555" s="205">
        <v>5.7500000000000002E-2</v>
      </c>
      <c r="J555" s="190"/>
      <c r="K555" s="183"/>
      <c r="L555" s="190"/>
      <c r="M555" s="183"/>
      <c r="N555" s="191"/>
      <c r="AF555" s="168"/>
      <c r="AG555" s="169"/>
      <c r="AH555" s="169"/>
      <c r="AL555" s="180" t="s">
        <v>149</v>
      </c>
      <c r="AN555" s="169"/>
      <c r="AP555" s="169"/>
      <c r="AR555" s="169"/>
    </row>
    <row r="556" spans="1:44" s="15" customFormat="1" ht="15" x14ac:dyDescent="0.25">
      <c r="A556" s="181"/>
      <c r="B556" s="179"/>
      <c r="C556" s="430" t="s">
        <v>150</v>
      </c>
      <c r="D556" s="430"/>
      <c r="E556" s="430"/>
      <c r="F556" s="194"/>
      <c r="G556" s="195"/>
      <c r="H556" s="195"/>
      <c r="I556" s="195"/>
      <c r="J556" s="197">
        <v>11.95</v>
      </c>
      <c r="K556" s="195"/>
      <c r="L556" s="197">
        <v>60.11</v>
      </c>
      <c r="M556" s="195"/>
      <c r="N556" s="207">
        <v>1912.9</v>
      </c>
      <c r="AF556" s="168"/>
      <c r="AG556" s="169"/>
      <c r="AH556" s="169"/>
      <c r="AM556" s="180" t="s">
        <v>150</v>
      </c>
      <c r="AN556" s="169"/>
      <c r="AP556" s="169"/>
      <c r="AR556" s="169"/>
    </row>
    <row r="557" spans="1:44" s="15" customFormat="1" ht="15" x14ac:dyDescent="0.25">
      <c r="A557" s="188"/>
      <c r="B557" s="179"/>
      <c r="C557" s="429" t="s">
        <v>151</v>
      </c>
      <c r="D557" s="429"/>
      <c r="E557" s="429"/>
      <c r="F557" s="182"/>
      <c r="G557" s="183"/>
      <c r="H557" s="183"/>
      <c r="I557" s="183"/>
      <c r="J557" s="190"/>
      <c r="K557" s="183"/>
      <c r="L557" s="184">
        <v>38.090000000000003</v>
      </c>
      <c r="M557" s="183"/>
      <c r="N557" s="206">
        <v>1705.29</v>
      </c>
      <c r="AF557" s="168"/>
      <c r="AG557" s="169"/>
      <c r="AH557" s="169"/>
      <c r="AL557" s="180" t="s">
        <v>151</v>
      </c>
      <c r="AN557" s="169"/>
      <c r="AP557" s="169"/>
      <c r="AR557" s="169"/>
    </row>
    <row r="558" spans="1:44" s="15" customFormat="1" ht="45.75" x14ac:dyDescent="0.25">
      <c r="A558" s="188"/>
      <c r="B558" s="179" t="s">
        <v>707</v>
      </c>
      <c r="C558" s="429" t="s">
        <v>708</v>
      </c>
      <c r="D558" s="429"/>
      <c r="E558" s="429"/>
      <c r="F558" s="182" t="s">
        <v>154</v>
      </c>
      <c r="G558" s="199">
        <v>121</v>
      </c>
      <c r="H558" s="183"/>
      <c r="I558" s="199">
        <v>121</v>
      </c>
      <c r="J558" s="190"/>
      <c r="K558" s="183"/>
      <c r="L558" s="184">
        <v>46.09</v>
      </c>
      <c r="M558" s="183"/>
      <c r="N558" s="206">
        <v>2063.4</v>
      </c>
      <c r="AF558" s="168"/>
      <c r="AG558" s="169"/>
      <c r="AH558" s="169"/>
      <c r="AL558" s="180" t="s">
        <v>708</v>
      </c>
      <c r="AN558" s="169"/>
      <c r="AP558" s="169"/>
      <c r="AR558" s="169"/>
    </row>
    <row r="559" spans="1:44" s="15" customFormat="1" ht="45.75" x14ac:dyDescent="0.25">
      <c r="A559" s="188"/>
      <c r="B559" s="179" t="s">
        <v>709</v>
      </c>
      <c r="C559" s="429" t="s">
        <v>710</v>
      </c>
      <c r="D559" s="429"/>
      <c r="E559" s="429"/>
      <c r="F559" s="182" t="s">
        <v>154</v>
      </c>
      <c r="G559" s="199">
        <v>72</v>
      </c>
      <c r="H559" s="185">
        <v>0.85</v>
      </c>
      <c r="I559" s="192">
        <v>61.2</v>
      </c>
      <c r="J559" s="190"/>
      <c r="K559" s="183"/>
      <c r="L559" s="184">
        <v>23.31</v>
      </c>
      <c r="M559" s="183"/>
      <c r="N559" s="206">
        <v>1043.6400000000001</v>
      </c>
      <c r="AF559" s="168"/>
      <c r="AG559" s="169"/>
      <c r="AH559" s="169"/>
      <c r="AL559" s="180" t="s">
        <v>710</v>
      </c>
      <c r="AN559" s="169"/>
      <c r="AP559" s="169"/>
      <c r="AR559" s="169"/>
    </row>
    <row r="560" spans="1:44" s="15" customFormat="1" ht="15" x14ac:dyDescent="0.25">
      <c r="A560" s="200"/>
      <c r="B560" s="201"/>
      <c r="C560" s="438" t="s">
        <v>157</v>
      </c>
      <c r="D560" s="438"/>
      <c r="E560" s="438"/>
      <c r="F560" s="172"/>
      <c r="G560" s="173"/>
      <c r="H560" s="173"/>
      <c r="I560" s="173"/>
      <c r="J560" s="176"/>
      <c r="K560" s="173"/>
      <c r="L560" s="202">
        <v>129.51</v>
      </c>
      <c r="M560" s="195"/>
      <c r="N560" s="208">
        <v>5019.9399999999996</v>
      </c>
      <c r="AF560" s="168"/>
      <c r="AG560" s="169"/>
      <c r="AH560" s="169"/>
      <c r="AN560" s="169" t="s">
        <v>157</v>
      </c>
      <c r="AP560" s="169"/>
      <c r="AR560" s="169"/>
    </row>
    <row r="561" spans="1:44" s="15" customFormat="1" ht="23.25" x14ac:dyDescent="0.25">
      <c r="A561" s="170" t="s">
        <v>773</v>
      </c>
      <c r="B561" s="171" t="s">
        <v>774</v>
      </c>
      <c r="C561" s="438" t="s">
        <v>775</v>
      </c>
      <c r="D561" s="438"/>
      <c r="E561" s="438"/>
      <c r="F561" s="172" t="s">
        <v>659</v>
      </c>
      <c r="G561" s="173">
        <v>41.96</v>
      </c>
      <c r="H561" s="174">
        <v>1</v>
      </c>
      <c r="I561" s="211">
        <v>41.96</v>
      </c>
      <c r="J561" s="202">
        <v>11.99</v>
      </c>
      <c r="K561" s="173"/>
      <c r="L561" s="202">
        <v>503.1</v>
      </c>
      <c r="M561" s="211">
        <v>8.16</v>
      </c>
      <c r="N561" s="208">
        <v>4105.3</v>
      </c>
      <c r="AF561" s="168"/>
      <c r="AG561" s="169"/>
      <c r="AH561" s="169" t="s">
        <v>775</v>
      </c>
      <c r="AN561" s="169"/>
      <c r="AP561" s="169"/>
      <c r="AR561" s="169"/>
    </row>
    <row r="562" spans="1:44" s="15" customFormat="1" ht="15" x14ac:dyDescent="0.25">
      <c r="A562" s="200"/>
      <c r="B562" s="201"/>
      <c r="C562" s="438" t="s">
        <v>157</v>
      </c>
      <c r="D562" s="438"/>
      <c r="E562" s="438"/>
      <c r="F562" s="172"/>
      <c r="G562" s="173"/>
      <c r="H562" s="173"/>
      <c r="I562" s="173"/>
      <c r="J562" s="176"/>
      <c r="K562" s="173"/>
      <c r="L562" s="202">
        <v>503.1</v>
      </c>
      <c r="M562" s="195"/>
      <c r="N562" s="208">
        <v>4105.3</v>
      </c>
      <c r="AF562" s="168"/>
      <c r="AG562" s="169"/>
      <c r="AH562" s="169"/>
      <c r="AN562" s="169" t="s">
        <v>157</v>
      </c>
      <c r="AP562" s="169"/>
      <c r="AR562" s="169"/>
    </row>
    <row r="563" spans="1:44" s="15" customFormat="1" ht="34.5" x14ac:dyDescent="0.25">
      <c r="A563" s="170" t="s">
        <v>776</v>
      </c>
      <c r="B563" s="171" t="s">
        <v>777</v>
      </c>
      <c r="C563" s="438" t="s">
        <v>778</v>
      </c>
      <c r="D563" s="438"/>
      <c r="E563" s="438"/>
      <c r="F563" s="172" t="s">
        <v>229</v>
      </c>
      <c r="G563" s="173">
        <v>4</v>
      </c>
      <c r="H563" s="174">
        <v>1</v>
      </c>
      <c r="I563" s="174">
        <v>4</v>
      </c>
      <c r="J563" s="202">
        <v>240.98</v>
      </c>
      <c r="K563" s="173"/>
      <c r="L563" s="202">
        <v>963.92</v>
      </c>
      <c r="M563" s="211">
        <v>8.16</v>
      </c>
      <c r="N563" s="208">
        <v>7865.59</v>
      </c>
      <c r="AF563" s="168"/>
      <c r="AG563" s="169"/>
      <c r="AH563" s="169" t="s">
        <v>778</v>
      </c>
      <c r="AN563" s="169"/>
      <c r="AP563" s="169"/>
      <c r="AR563" s="169"/>
    </row>
    <row r="564" spans="1:44" s="15" customFormat="1" ht="15" x14ac:dyDescent="0.25">
      <c r="A564" s="200"/>
      <c r="B564" s="201"/>
      <c r="C564" s="438" t="s">
        <v>157</v>
      </c>
      <c r="D564" s="438"/>
      <c r="E564" s="438"/>
      <c r="F564" s="172"/>
      <c r="G564" s="173"/>
      <c r="H564" s="173"/>
      <c r="I564" s="173"/>
      <c r="J564" s="176"/>
      <c r="K564" s="173"/>
      <c r="L564" s="202">
        <v>963.92</v>
      </c>
      <c r="M564" s="195"/>
      <c r="N564" s="208">
        <v>7865.59</v>
      </c>
      <c r="AF564" s="168"/>
      <c r="AG564" s="169"/>
      <c r="AH564" s="169"/>
      <c r="AN564" s="169" t="s">
        <v>157</v>
      </c>
      <c r="AP564" s="169"/>
      <c r="AR564" s="169"/>
    </row>
    <row r="565" spans="1:44" s="15" customFormat="1" ht="15" x14ac:dyDescent="0.25">
      <c r="A565" s="217"/>
      <c r="B565" s="218"/>
      <c r="C565" s="218"/>
      <c r="D565" s="218"/>
      <c r="E565" s="218"/>
      <c r="F565" s="219"/>
      <c r="G565" s="219"/>
      <c r="H565" s="219"/>
      <c r="I565" s="219"/>
      <c r="J565" s="220"/>
      <c r="K565" s="219"/>
      <c r="L565" s="220"/>
      <c r="M565" s="183"/>
      <c r="N565" s="220"/>
      <c r="AF565" s="168"/>
      <c r="AG565" s="169"/>
      <c r="AH565" s="169"/>
      <c r="AN565" s="169"/>
      <c r="AP565" s="169"/>
      <c r="AR565" s="169"/>
    </row>
    <row r="566" spans="1:44" s="15" customFormat="1" ht="15" x14ac:dyDescent="0.25">
      <c r="A566" s="224"/>
      <c r="B566" s="225"/>
      <c r="C566" s="438" t="s">
        <v>779</v>
      </c>
      <c r="D566" s="438"/>
      <c r="E566" s="438"/>
      <c r="F566" s="438"/>
      <c r="G566" s="438"/>
      <c r="H566" s="438"/>
      <c r="I566" s="438"/>
      <c r="J566" s="438"/>
      <c r="K566" s="438"/>
      <c r="L566" s="226"/>
      <c r="M566" s="227"/>
      <c r="N566" s="228"/>
      <c r="AF566" s="168"/>
      <c r="AG566" s="169"/>
      <c r="AH566" s="169"/>
      <c r="AN566" s="169"/>
      <c r="AP566" s="169" t="s">
        <v>779</v>
      </c>
      <c r="AR566" s="169"/>
    </row>
    <row r="567" spans="1:44" s="15" customFormat="1" ht="15" x14ac:dyDescent="0.25">
      <c r="A567" s="229"/>
      <c r="B567" s="179"/>
      <c r="C567" s="429" t="s">
        <v>205</v>
      </c>
      <c r="D567" s="429"/>
      <c r="E567" s="429"/>
      <c r="F567" s="429"/>
      <c r="G567" s="429"/>
      <c r="H567" s="429"/>
      <c r="I567" s="429"/>
      <c r="J567" s="429"/>
      <c r="K567" s="429"/>
      <c r="L567" s="230">
        <v>83404.41</v>
      </c>
      <c r="M567" s="231"/>
      <c r="N567" s="232">
        <v>886007.74</v>
      </c>
      <c r="AF567" s="168"/>
      <c r="AG567" s="169"/>
      <c r="AH567" s="169"/>
      <c r="AN567" s="169"/>
      <c r="AP567" s="169"/>
      <c r="AQ567" s="180" t="s">
        <v>205</v>
      </c>
      <c r="AR567" s="169"/>
    </row>
    <row r="568" spans="1:44" s="15" customFormat="1" ht="15" x14ac:dyDescent="0.25">
      <c r="A568" s="229"/>
      <c r="B568" s="179"/>
      <c r="C568" s="429" t="s">
        <v>206</v>
      </c>
      <c r="D568" s="429"/>
      <c r="E568" s="429"/>
      <c r="F568" s="429"/>
      <c r="G568" s="429"/>
      <c r="H568" s="429"/>
      <c r="I568" s="429"/>
      <c r="J568" s="429"/>
      <c r="K568" s="429"/>
      <c r="L568" s="233"/>
      <c r="M568" s="231"/>
      <c r="N568" s="234"/>
      <c r="AF568" s="168"/>
      <c r="AG568" s="169"/>
      <c r="AH568" s="169"/>
      <c r="AN568" s="169"/>
      <c r="AP568" s="169"/>
      <c r="AQ568" s="180" t="s">
        <v>206</v>
      </c>
      <c r="AR568" s="169"/>
    </row>
    <row r="569" spans="1:44" s="15" customFormat="1" ht="15" x14ac:dyDescent="0.25">
      <c r="A569" s="229"/>
      <c r="B569" s="179"/>
      <c r="C569" s="429" t="s">
        <v>207</v>
      </c>
      <c r="D569" s="429"/>
      <c r="E569" s="429"/>
      <c r="F569" s="429"/>
      <c r="G569" s="429"/>
      <c r="H569" s="429"/>
      <c r="I569" s="429"/>
      <c r="J569" s="429"/>
      <c r="K569" s="429"/>
      <c r="L569" s="230">
        <v>4838.34</v>
      </c>
      <c r="M569" s="231"/>
      <c r="N569" s="232">
        <v>216612.46</v>
      </c>
      <c r="AF569" s="168"/>
      <c r="AG569" s="169"/>
      <c r="AH569" s="169"/>
      <c r="AN569" s="169"/>
      <c r="AP569" s="169"/>
      <c r="AQ569" s="180" t="s">
        <v>207</v>
      </c>
      <c r="AR569" s="169"/>
    </row>
    <row r="570" spans="1:44" s="15" customFormat="1" ht="15" x14ac:dyDescent="0.25">
      <c r="A570" s="229"/>
      <c r="B570" s="179"/>
      <c r="C570" s="429" t="s">
        <v>208</v>
      </c>
      <c r="D570" s="429"/>
      <c r="E570" s="429"/>
      <c r="F570" s="429"/>
      <c r="G570" s="429"/>
      <c r="H570" s="429"/>
      <c r="I570" s="429"/>
      <c r="J570" s="429"/>
      <c r="K570" s="429"/>
      <c r="L570" s="230">
        <v>5570.11</v>
      </c>
      <c r="M570" s="231"/>
      <c r="N570" s="232">
        <v>73748.259999999995</v>
      </c>
      <c r="AF570" s="168"/>
      <c r="AG570" s="169"/>
      <c r="AH570" s="169"/>
      <c r="AN570" s="169"/>
      <c r="AP570" s="169"/>
      <c r="AQ570" s="180" t="s">
        <v>208</v>
      </c>
      <c r="AR570" s="169"/>
    </row>
    <row r="571" spans="1:44" s="15" customFormat="1" ht="15" x14ac:dyDescent="0.25">
      <c r="A571" s="229"/>
      <c r="B571" s="179"/>
      <c r="C571" s="429" t="s">
        <v>209</v>
      </c>
      <c r="D571" s="429"/>
      <c r="E571" s="429"/>
      <c r="F571" s="429"/>
      <c r="G571" s="429"/>
      <c r="H571" s="429"/>
      <c r="I571" s="429"/>
      <c r="J571" s="429"/>
      <c r="K571" s="429"/>
      <c r="L571" s="235">
        <v>390.65</v>
      </c>
      <c r="M571" s="231"/>
      <c r="N571" s="232">
        <v>17489.400000000001</v>
      </c>
      <c r="AF571" s="168"/>
      <c r="AG571" s="169"/>
      <c r="AH571" s="169"/>
      <c r="AN571" s="169"/>
      <c r="AP571" s="169"/>
      <c r="AQ571" s="180" t="s">
        <v>209</v>
      </c>
      <c r="AR571" s="169"/>
    </row>
    <row r="572" spans="1:44" s="15" customFormat="1" ht="15" x14ac:dyDescent="0.25">
      <c r="A572" s="229"/>
      <c r="B572" s="179"/>
      <c r="C572" s="429" t="s">
        <v>210</v>
      </c>
      <c r="D572" s="429"/>
      <c r="E572" s="429"/>
      <c r="F572" s="429"/>
      <c r="G572" s="429"/>
      <c r="H572" s="429"/>
      <c r="I572" s="429"/>
      <c r="J572" s="429"/>
      <c r="K572" s="429"/>
      <c r="L572" s="230">
        <v>72995.960000000006</v>
      </c>
      <c r="M572" s="231"/>
      <c r="N572" s="232">
        <v>595647.02</v>
      </c>
      <c r="AF572" s="168"/>
      <c r="AG572" s="169"/>
      <c r="AH572" s="169"/>
      <c r="AN572" s="169"/>
      <c r="AP572" s="169"/>
      <c r="AQ572" s="180" t="s">
        <v>210</v>
      </c>
      <c r="AR572" s="169"/>
    </row>
    <row r="573" spans="1:44" s="15" customFormat="1" ht="15" x14ac:dyDescent="0.25">
      <c r="A573" s="229"/>
      <c r="B573" s="179"/>
      <c r="C573" s="429" t="s">
        <v>211</v>
      </c>
      <c r="D573" s="429"/>
      <c r="E573" s="429"/>
      <c r="F573" s="429"/>
      <c r="G573" s="429"/>
      <c r="H573" s="429"/>
      <c r="I573" s="429"/>
      <c r="J573" s="429"/>
      <c r="K573" s="429"/>
      <c r="L573" s="230">
        <v>90890.07</v>
      </c>
      <c r="M573" s="231"/>
      <c r="N573" s="232">
        <v>1247085.7</v>
      </c>
      <c r="AF573" s="168"/>
      <c r="AG573" s="169"/>
      <c r="AH573" s="169"/>
      <c r="AN573" s="169"/>
      <c r="AP573" s="169"/>
      <c r="AQ573" s="180" t="s">
        <v>211</v>
      </c>
      <c r="AR573" s="169"/>
    </row>
    <row r="574" spans="1:44" s="15" customFormat="1" ht="15" x14ac:dyDescent="0.25">
      <c r="A574" s="229"/>
      <c r="B574" s="179"/>
      <c r="C574" s="429" t="s">
        <v>206</v>
      </c>
      <c r="D574" s="429"/>
      <c r="E574" s="429"/>
      <c r="F574" s="429"/>
      <c r="G574" s="429"/>
      <c r="H574" s="429"/>
      <c r="I574" s="429"/>
      <c r="J574" s="429"/>
      <c r="K574" s="429"/>
      <c r="L574" s="233"/>
      <c r="M574" s="231"/>
      <c r="N574" s="234"/>
      <c r="AF574" s="168"/>
      <c r="AG574" s="169"/>
      <c r="AH574" s="169"/>
      <c r="AN574" s="169"/>
      <c r="AP574" s="169"/>
      <c r="AQ574" s="180" t="s">
        <v>206</v>
      </c>
      <c r="AR574" s="169"/>
    </row>
    <row r="575" spans="1:44" s="15" customFormat="1" ht="15" x14ac:dyDescent="0.25">
      <c r="A575" s="229"/>
      <c r="B575" s="179"/>
      <c r="C575" s="429" t="s">
        <v>450</v>
      </c>
      <c r="D575" s="429"/>
      <c r="E575" s="429"/>
      <c r="F575" s="429"/>
      <c r="G575" s="429"/>
      <c r="H575" s="429"/>
      <c r="I575" s="429"/>
      <c r="J575" s="429"/>
      <c r="K575" s="429"/>
      <c r="L575" s="230">
        <v>4838.34</v>
      </c>
      <c r="M575" s="231"/>
      <c r="N575" s="232">
        <v>216612.46</v>
      </c>
      <c r="AF575" s="168"/>
      <c r="AG575" s="169"/>
      <c r="AH575" s="169"/>
      <c r="AN575" s="169"/>
      <c r="AP575" s="169"/>
      <c r="AQ575" s="180" t="s">
        <v>450</v>
      </c>
      <c r="AR575" s="169"/>
    </row>
    <row r="576" spans="1:44" s="15" customFormat="1" ht="15" x14ac:dyDescent="0.25">
      <c r="A576" s="229"/>
      <c r="B576" s="179"/>
      <c r="C576" s="429" t="s">
        <v>451</v>
      </c>
      <c r="D576" s="429"/>
      <c r="E576" s="429"/>
      <c r="F576" s="429"/>
      <c r="G576" s="429"/>
      <c r="H576" s="429"/>
      <c r="I576" s="429"/>
      <c r="J576" s="429"/>
      <c r="K576" s="429"/>
      <c r="L576" s="230">
        <v>5570.11</v>
      </c>
      <c r="M576" s="231"/>
      <c r="N576" s="232">
        <v>73748.259999999995</v>
      </c>
      <c r="AF576" s="168"/>
      <c r="AG576" s="169"/>
      <c r="AH576" s="169"/>
      <c r="AN576" s="169"/>
      <c r="AP576" s="169"/>
      <c r="AQ576" s="180" t="s">
        <v>451</v>
      </c>
      <c r="AR576" s="169"/>
    </row>
    <row r="577" spans="1:44" s="15" customFormat="1" ht="15" x14ac:dyDescent="0.25">
      <c r="A577" s="229"/>
      <c r="B577" s="179"/>
      <c r="C577" s="429" t="s">
        <v>452</v>
      </c>
      <c r="D577" s="429"/>
      <c r="E577" s="429"/>
      <c r="F577" s="429"/>
      <c r="G577" s="429"/>
      <c r="H577" s="429"/>
      <c r="I577" s="429"/>
      <c r="J577" s="429"/>
      <c r="K577" s="429"/>
      <c r="L577" s="235">
        <v>390.65</v>
      </c>
      <c r="M577" s="231"/>
      <c r="N577" s="232">
        <v>17489.400000000001</v>
      </c>
      <c r="AF577" s="168"/>
      <c r="AG577" s="169"/>
      <c r="AH577" s="169"/>
      <c r="AN577" s="169"/>
      <c r="AP577" s="169"/>
      <c r="AQ577" s="180" t="s">
        <v>452</v>
      </c>
      <c r="AR577" s="169"/>
    </row>
    <row r="578" spans="1:44" s="15" customFormat="1" ht="15" x14ac:dyDescent="0.25">
      <c r="A578" s="229"/>
      <c r="B578" s="179"/>
      <c r="C578" s="429" t="s">
        <v>453</v>
      </c>
      <c r="D578" s="429"/>
      <c r="E578" s="429"/>
      <c r="F578" s="429"/>
      <c r="G578" s="429"/>
      <c r="H578" s="429"/>
      <c r="I578" s="429"/>
      <c r="J578" s="429"/>
      <c r="K578" s="429"/>
      <c r="L578" s="230">
        <v>72287.31</v>
      </c>
      <c r="M578" s="231"/>
      <c r="N578" s="232">
        <v>589864.43999999994</v>
      </c>
      <c r="AF578" s="168"/>
      <c r="AG578" s="169"/>
      <c r="AH578" s="169"/>
      <c r="AN578" s="169"/>
      <c r="AP578" s="169"/>
      <c r="AQ578" s="180" t="s">
        <v>453</v>
      </c>
      <c r="AR578" s="169"/>
    </row>
    <row r="579" spans="1:44" s="15" customFormat="1" ht="15" x14ac:dyDescent="0.25">
      <c r="A579" s="229"/>
      <c r="B579" s="179"/>
      <c r="C579" s="429" t="s">
        <v>454</v>
      </c>
      <c r="D579" s="429"/>
      <c r="E579" s="429"/>
      <c r="F579" s="429"/>
      <c r="G579" s="429"/>
      <c r="H579" s="429"/>
      <c r="I579" s="429"/>
      <c r="J579" s="429"/>
      <c r="K579" s="429"/>
      <c r="L579" s="230">
        <v>5448.57</v>
      </c>
      <c r="M579" s="231"/>
      <c r="N579" s="232">
        <v>243933.08</v>
      </c>
      <c r="AF579" s="168"/>
      <c r="AG579" s="169"/>
      <c r="AH579" s="169"/>
      <c r="AN579" s="169"/>
      <c r="AP579" s="169"/>
      <c r="AQ579" s="180" t="s">
        <v>454</v>
      </c>
      <c r="AR579" s="169"/>
    </row>
    <row r="580" spans="1:44" s="15" customFormat="1" ht="15" x14ac:dyDescent="0.25">
      <c r="A580" s="229"/>
      <c r="B580" s="179"/>
      <c r="C580" s="429" t="s">
        <v>455</v>
      </c>
      <c r="D580" s="429"/>
      <c r="E580" s="429"/>
      <c r="F580" s="429"/>
      <c r="G580" s="429"/>
      <c r="H580" s="429"/>
      <c r="I580" s="429"/>
      <c r="J580" s="429"/>
      <c r="K580" s="429"/>
      <c r="L580" s="230">
        <v>2745.74</v>
      </c>
      <c r="M580" s="231"/>
      <c r="N580" s="232">
        <v>122927.46</v>
      </c>
      <c r="AF580" s="168"/>
      <c r="AG580" s="169"/>
      <c r="AH580" s="169"/>
      <c r="AN580" s="169"/>
      <c r="AP580" s="169"/>
      <c r="AQ580" s="180" t="s">
        <v>455</v>
      </c>
      <c r="AR580" s="169"/>
    </row>
    <row r="581" spans="1:44" s="15" customFormat="1" ht="15" x14ac:dyDescent="0.25">
      <c r="A581" s="229"/>
      <c r="B581" s="179"/>
      <c r="C581" s="429" t="s">
        <v>780</v>
      </c>
      <c r="D581" s="429"/>
      <c r="E581" s="429"/>
      <c r="F581" s="429"/>
      <c r="G581" s="429"/>
      <c r="H581" s="429"/>
      <c r="I581" s="429"/>
      <c r="J581" s="429"/>
      <c r="K581" s="429"/>
      <c r="L581" s="235">
        <v>708.65</v>
      </c>
      <c r="M581" s="231"/>
      <c r="N581" s="232">
        <v>5782.58</v>
      </c>
      <c r="AF581" s="168"/>
      <c r="AG581" s="169"/>
      <c r="AH581" s="169"/>
      <c r="AN581" s="169"/>
      <c r="AP581" s="169"/>
      <c r="AQ581" s="180" t="s">
        <v>780</v>
      </c>
      <c r="AR581" s="169"/>
    </row>
    <row r="582" spans="1:44" s="15" customFormat="1" ht="15" x14ac:dyDescent="0.25">
      <c r="A582" s="229"/>
      <c r="B582" s="179"/>
      <c r="C582" s="429" t="s">
        <v>206</v>
      </c>
      <c r="D582" s="429"/>
      <c r="E582" s="429"/>
      <c r="F582" s="429"/>
      <c r="G582" s="429"/>
      <c r="H582" s="429"/>
      <c r="I582" s="429"/>
      <c r="J582" s="429"/>
      <c r="K582" s="429"/>
      <c r="L582" s="233"/>
      <c r="M582" s="231"/>
      <c r="N582" s="234"/>
      <c r="AF582" s="168"/>
      <c r="AG582" s="169"/>
      <c r="AH582" s="169"/>
      <c r="AN582" s="169"/>
      <c r="AP582" s="169"/>
      <c r="AQ582" s="180" t="s">
        <v>206</v>
      </c>
      <c r="AR582" s="169"/>
    </row>
    <row r="583" spans="1:44" s="15" customFormat="1" ht="15" x14ac:dyDescent="0.25">
      <c r="A583" s="229"/>
      <c r="B583" s="179"/>
      <c r="C583" s="429" t="s">
        <v>453</v>
      </c>
      <c r="D583" s="429"/>
      <c r="E583" s="429"/>
      <c r="F583" s="429"/>
      <c r="G583" s="429"/>
      <c r="H583" s="429"/>
      <c r="I583" s="429"/>
      <c r="J583" s="429"/>
      <c r="K583" s="429"/>
      <c r="L583" s="235">
        <v>708.65</v>
      </c>
      <c r="M583" s="231"/>
      <c r="N583" s="232">
        <v>5782.58</v>
      </c>
      <c r="AF583" s="168"/>
      <c r="AG583" s="169"/>
      <c r="AH583" s="169"/>
      <c r="AN583" s="169"/>
      <c r="AP583" s="169"/>
      <c r="AQ583" s="180" t="s">
        <v>453</v>
      </c>
      <c r="AR583" s="169"/>
    </row>
    <row r="584" spans="1:44" s="15" customFormat="1" ht="15" x14ac:dyDescent="0.25">
      <c r="A584" s="229"/>
      <c r="B584" s="179"/>
      <c r="C584" s="429" t="s">
        <v>221</v>
      </c>
      <c r="D584" s="429"/>
      <c r="E584" s="429"/>
      <c r="F584" s="429"/>
      <c r="G584" s="429"/>
      <c r="H584" s="429"/>
      <c r="I584" s="429"/>
      <c r="J584" s="429"/>
      <c r="K584" s="429"/>
      <c r="L584" s="230">
        <v>5228.99</v>
      </c>
      <c r="M584" s="231"/>
      <c r="N584" s="232">
        <v>234101.86</v>
      </c>
      <c r="AF584" s="168"/>
      <c r="AG584" s="169"/>
      <c r="AH584" s="169"/>
      <c r="AN584" s="169"/>
      <c r="AP584" s="169"/>
      <c r="AQ584" s="180" t="s">
        <v>221</v>
      </c>
      <c r="AR584" s="169"/>
    </row>
    <row r="585" spans="1:44" s="15" customFormat="1" ht="15" x14ac:dyDescent="0.25">
      <c r="A585" s="229"/>
      <c r="B585" s="179"/>
      <c r="C585" s="429" t="s">
        <v>222</v>
      </c>
      <c r="D585" s="429"/>
      <c r="E585" s="429"/>
      <c r="F585" s="429"/>
      <c r="G585" s="429"/>
      <c r="H585" s="429"/>
      <c r="I585" s="429"/>
      <c r="J585" s="429"/>
      <c r="K585" s="429"/>
      <c r="L585" s="230">
        <v>5448.57</v>
      </c>
      <c r="M585" s="231"/>
      <c r="N585" s="232">
        <v>243933.08</v>
      </c>
      <c r="AF585" s="168"/>
      <c r="AG585" s="169"/>
      <c r="AH585" s="169"/>
      <c r="AN585" s="169"/>
      <c r="AP585" s="169"/>
      <c r="AQ585" s="180" t="s">
        <v>222</v>
      </c>
      <c r="AR585" s="169"/>
    </row>
    <row r="586" spans="1:44" s="15" customFormat="1" ht="15" x14ac:dyDescent="0.25">
      <c r="A586" s="229"/>
      <c r="B586" s="179"/>
      <c r="C586" s="429" t="s">
        <v>223</v>
      </c>
      <c r="D586" s="429"/>
      <c r="E586" s="429"/>
      <c r="F586" s="429"/>
      <c r="G586" s="429"/>
      <c r="H586" s="429"/>
      <c r="I586" s="429"/>
      <c r="J586" s="429"/>
      <c r="K586" s="429"/>
      <c r="L586" s="230">
        <v>2745.74</v>
      </c>
      <c r="M586" s="231"/>
      <c r="N586" s="232">
        <v>122927.46</v>
      </c>
      <c r="AF586" s="168"/>
      <c r="AG586" s="169"/>
      <c r="AH586" s="169"/>
      <c r="AN586" s="169"/>
      <c r="AP586" s="169"/>
      <c r="AQ586" s="180" t="s">
        <v>223</v>
      </c>
      <c r="AR586" s="169"/>
    </row>
    <row r="587" spans="1:44" s="15" customFormat="1" ht="15" x14ac:dyDescent="0.25">
      <c r="A587" s="229"/>
      <c r="B587" s="236"/>
      <c r="C587" s="457" t="s">
        <v>781</v>
      </c>
      <c r="D587" s="457"/>
      <c r="E587" s="457"/>
      <c r="F587" s="457"/>
      <c r="G587" s="457"/>
      <c r="H587" s="457"/>
      <c r="I587" s="457"/>
      <c r="J587" s="457"/>
      <c r="K587" s="457"/>
      <c r="L587" s="237">
        <v>91598.720000000001</v>
      </c>
      <c r="M587" s="238"/>
      <c r="N587" s="239">
        <v>1252868.28</v>
      </c>
      <c r="AF587" s="168"/>
      <c r="AG587" s="169"/>
      <c r="AH587" s="169"/>
      <c r="AN587" s="169"/>
      <c r="AP587" s="169"/>
      <c r="AR587" s="169" t="s">
        <v>781</v>
      </c>
    </row>
    <row r="588" spans="1:44" s="15" customFormat="1" ht="15" x14ac:dyDescent="0.25">
      <c r="A588" s="432" t="s">
        <v>782</v>
      </c>
      <c r="B588" s="433"/>
      <c r="C588" s="433"/>
      <c r="D588" s="433"/>
      <c r="E588" s="433"/>
      <c r="F588" s="433"/>
      <c r="G588" s="433"/>
      <c r="H588" s="433"/>
      <c r="I588" s="433"/>
      <c r="J588" s="433"/>
      <c r="K588" s="433"/>
      <c r="L588" s="433"/>
      <c r="M588" s="433"/>
      <c r="N588" s="434"/>
      <c r="AF588" s="168" t="s">
        <v>782</v>
      </c>
      <c r="AG588" s="169"/>
      <c r="AH588" s="169"/>
      <c r="AN588" s="169"/>
      <c r="AP588" s="169"/>
      <c r="AR588" s="169"/>
    </row>
    <row r="589" spans="1:44" s="15" customFormat="1" ht="23.25" x14ac:dyDescent="0.25">
      <c r="A589" s="170" t="s">
        <v>369</v>
      </c>
      <c r="B589" s="171" t="s">
        <v>783</v>
      </c>
      <c r="C589" s="438" t="s">
        <v>784</v>
      </c>
      <c r="D589" s="438"/>
      <c r="E589" s="438"/>
      <c r="F589" s="172" t="s">
        <v>565</v>
      </c>
      <c r="G589" s="173">
        <v>0.21529999999999999</v>
      </c>
      <c r="H589" s="174">
        <v>1</v>
      </c>
      <c r="I589" s="209">
        <v>0.21529999999999999</v>
      </c>
      <c r="J589" s="176"/>
      <c r="K589" s="173"/>
      <c r="L589" s="176"/>
      <c r="M589" s="173"/>
      <c r="N589" s="177"/>
      <c r="AF589" s="168"/>
      <c r="AG589" s="169"/>
      <c r="AH589" s="169" t="s">
        <v>784</v>
      </c>
      <c r="AN589" s="169"/>
      <c r="AP589" s="169"/>
      <c r="AR589" s="169"/>
    </row>
    <row r="590" spans="1:44" s="15" customFormat="1" ht="23.25" x14ac:dyDescent="0.25">
      <c r="A590" s="178"/>
      <c r="B590" s="179" t="s">
        <v>136</v>
      </c>
      <c r="C590" s="439" t="s">
        <v>137</v>
      </c>
      <c r="D590" s="439"/>
      <c r="E590" s="439"/>
      <c r="F590" s="439"/>
      <c r="G590" s="439"/>
      <c r="H590" s="439"/>
      <c r="I590" s="439"/>
      <c r="J590" s="439"/>
      <c r="K590" s="439"/>
      <c r="L590" s="439"/>
      <c r="M590" s="439"/>
      <c r="N590" s="440"/>
      <c r="AF590" s="168"/>
      <c r="AG590" s="169"/>
      <c r="AH590" s="169"/>
      <c r="AJ590" s="180" t="s">
        <v>137</v>
      </c>
      <c r="AN590" s="169"/>
      <c r="AP590" s="169"/>
      <c r="AR590" s="169"/>
    </row>
    <row r="591" spans="1:44" s="15" customFormat="1" ht="68.25" x14ac:dyDescent="0.25">
      <c r="A591" s="178"/>
      <c r="B591" s="179" t="s">
        <v>138</v>
      </c>
      <c r="C591" s="439" t="s">
        <v>139</v>
      </c>
      <c r="D591" s="439"/>
      <c r="E591" s="439"/>
      <c r="F591" s="439"/>
      <c r="G591" s="439"/>
      <c r="H591" s="439"/>
      <c r="I591" s="439"/>
      <c r="J591" s="439"/>
      <c r="K591" s="439"/>
      <c r="L591" s="439"/>
      <c r="M591" s="439"/>
      <c r="N591" s="440"/>
      <c r="AF591" s="168"/>
      <c r="AG591" s="169"/>
      <c r="AH591" s="169"/>
      <c r="AJ591" s="180" t="s">
        <v>139</v>
      </c>
      <c r="AN591" s="169"/>
      <c r="AP591" s="169"/>
      <c r="AR591" s="169"/>
    </row>
    <row r="592" spans="1:44" s="15" customFormat="1" ht="15" x14ac:dyDescent="0.25">
      <c r="A592" s="181"/>
      <c r="B592" s="179" t="s">
        <v>130</v>
      </c>
      <c r="C592" s="429" t="s">
        <v>140</v>
      </c>
      <c r="D592" s="429"/>
      <c r="E592" s="429"/>
      <c r="F592" s="182"/>
      <c r="G592" s="183"/>
      <c r="H592" s="183"/>
      <c r="I592" s="183"/>
      <c r="J592" s="184">
        <v>774.36</v>
      </c>
      <c r="K592" s="205">
        <v>1.3225</v>
      </c>
      <c r="L592" s="184">
        <v>220.49</v>
      </c>
      <c r="M592" s="185">
        <v>44.77</v>
      </c>
      <c r="N592" s="206">
        <v>9871.34</v>
      </c>
      <c r="AF592" s="168"/>
      <c r="AG592" s="169"/>
      <c r="AH592" s="169"/>
      <c r="AK592" s="180" t="s">
        <v>140</v>
      </c>
      <c r="AN592" s="169"/>
      <c r="AP592" s="169"/>
      <c r="AR592" s="169"/>
    </row>
    <row r="593" spans="1:44" s="15" customFormat="1" ht="15" x14ac:dyDescent="0.25">
      <c r="A593" s="181"/>
      <c r="B593" s="179" t="s">
        <v>141</v>
      </c>
      <c r="C593" s="429" t="s">
        <v>142</v>
      </c>
      <c r="D593" s="429"/>
      <c r="E593" s="429"/>
      <c r="F593" s="182"/>
      <c r="G593" s="183"/>
      <c r="H593" s="183"/>
      <c r="I593" s="183"/>
      <c r="J593" s="184">
        <v>821.12</v>
      </c>
      <c r="K593" s="205">
        <v>1.4375</v>
      </c>
      <c r="L593" s="184">
        <v>254.13</v>
      </c>
      <c r="M593" s="185">
        <v>13.24</v>
      </c>
      <c r="N593" s="206">
        <v>3364.68</v>
      </c>
      <c r="AF593" s="168"/>
      <c r="AG593" s="169"/>
      <c r="AH593" s="169"/>
      <c r="AK593" s="180" t="s">
        <v>142</v>
      </c>
      <c r="AN593" s="169"/>
      <c r="AP593" s="169"/>
      <c r="AR593" s="169"/>
    </row>
    <row r="594" spans="1:44" s="15" customFormat="1" ht="15" x14ac:dyDescent="0.25">
      <c r="A594" s="181"/>
      <c r="B594" s="179" t="s">
        <v>143</v>
      </c>
      <c r="C594" s="429" t="s">
        <v>144</v>
      </c>
      <c r="D594" s="429"/>
      <c r="E594" s="429"/>
      <c r="F594" s="182"/>
      <c r="G594" s="183"/>
      <c r="H594" s="183"/>
      <c r="I594" s="183"/>
      <c r="J594" s="184">
        <v>124.95</v>
      </c>
      <c r="K594" s="205">
        <v>1.4375</v>
      </c>
      <c r="L594" s="184">
        <v>38.67</v>
      </c>
      <c r="M594" s="185">
        <v>44.77</v>
      </c>
      <c r="N594" s="206">
        <v>1731.26</v>
      </c>
      <c r="AF594" s="168"/>
      <c r="AG594" s="169"/>
      <c r="AH594" s="169"/>
      <c r="AK594" s="180" t="s">
        <v>144</v>
      </c>
      <c r="AN594" s="169"/>
      <c r="AP594" s="169"/>
      <c r="AR594" s="169"/>
    </row>
    <row r="595" spans="1:44" s="15" customFormat="1" ht="15" x14ac:dyDescent="0.25">
      <c r="A595" s="181"/>
      <c r="B595" s="179" t="s">
        <v>145</v>
      </c>
      <c r="C595" s="429" t="s">
        <v>146</v>
      </c>
      <c r="D595" s="429"/>
      <c r="E595" s="429"/>
      <c r="F595" s="182"/>
      <c r="G595" s="183"/>
      <c r="H595" s="183"/>
      <c r="I595" s="183"/>
      <c r="J595" s="187">
        <v>6631.87</v>
      </c>
      <c r="K595" s="183"/>
      <c r="L595" s="187">
        <v>1427.84</v>
      </c>
      <c r="M595" s="185">
        <v>8.16</v>
      </c>
      <c r="N595" s="206">
        <v>11651.17</v>
      </c>
      <c r="AF595" s="168"/>
      <c r="AG595" s="169"/>
      <c r="AH595" s="169"/>
      <c r="AK595" s="180" t="s">
        <v>146</v>
      </c>
      <c r="AN595" s="169"/>
      <c r="AP595" s="169"/>
      <c r="AR595" s="169"/>
    </row>
    <row r="596" spans="1:44" s="15" customFormat="1" ht="15" x14ac:dyDescent="0.25">
      <c r="A596" s="188"/>
      <c r="B596" s="179"/>
      <c r="C596" s="429" t="s">
        <v>147</v>
      </c>
      <c r="D596" s="429"/>
      <c r="E596" s="429"/>
      <c r="F596" s="182" t="s">
        <v>148</v>
      </c>
      <c r="G596" s="192">
        <v>88.6</v>
      </c>
      <c r="H596" s="205">
        <v>1.3225</v>
      </c>
      <c r="I596" s="193">
        <v>25.227454600000002</v>
      </c>
      <c r="J596" s="190"/>
      <c r="K596" s="183"/>
      <c r="L596" s="190"/>
      <c r="M596" s="183"/>
      <c r="N596" s="191"/>
      <c r="AF596" s="168"/>
      <c r="AG596" s="169"/>
      <c r="AH596" s="169"/>
      <c r="AL596" s="180" t="s">
        <v>147</v>
      </c>
      <c r="AN596" s="169"/>
      <c r="AP596" s="169"/>
      <c r="AR596" s="169"/>
    </row>
    <row r="597" spans="1:44" s="15" customFormat="1" ht="15" x14ac:dyDescent="0.25">
      <c r="A597" s="188"/>
      <c r="B597" s="179"/>
      <c r="C597" s="429" t="s">
        <v>149</v>
      </c>
      <c r="D597" s="429"/>
      <c r="E597" s="429"/>
      <c r="F597" s="182" t="s">
        <v>148</v>
      </c>
      <c r="G597" s="185">
        <v>10.34</v>
      </c>
      <c r="H597" s="205">
        <v>1.4375</v>
      </c>
      <c r="I597" s="193">
        <v>3.2001653999999999</v>
      </c>
      <c r="J597" s="190"/>
      <c r="K597" s="183"/>
      <c r="L597" s="190"/>
      <c r="M597" s="183"/>
      <c r="N597" s="191"/>
      <c r="AF597" s="168"/>
      <c r="AG597" s="169"/>
      <c r="AH597" s="169"/>
      <c r="AL597" s="180" t="s">
        <v>149</v>
      </c>
      <c r="AN597" s="169"/>
      <c r="AP597" s="169"/>
      <c r="AR597" s="169"/>
    </row>
    <row r="598" spans="1:44" s="15" customFormat="1" ht="15" x14ac:dyDescent="0.25">
      <c r="A598" s="181"/>
      <c r="B598" s="179"/>
      <c r="C598" s="430" t="s">
        <v>150</v>
      </c>
      <c r="D598" s="430"/>
      <c r="E598" s="430"/>
      <c r="F598" s="194"/>
      <c r="G598" s="195"/>
      <c r="H598" s="195"/>
      <c r="I598" s="195"/>
      <c r="J598" s="196">
        <v>8227.35</v>
      </c>
      <c r="K598" s="195"/>
      <c r="L598" s="196">
        <v>1902.46</v>
      </c>
      <c r="M598" s="195"/>
      <c r="N598" s="207">
        <v>24887.19</v>
      </c>
      <c r="AF598" s="168"/>
      <c r="AG598" s="169"/>
      <c r="AH598" s="169"/>
      <c r="AM598" s="180" t="s">
        <v>150</v>
      </c>
      <c r="AN598" s="169"/>
      <c r="AP598" s="169"/>
      <c r="AR598" s="169"/>
    </row>
    <row r="599" spans="1:44" s="15" customFormat="1" ht="15" x14ac:dyDescent="0.25">
      <c r="A599" s="188"/>
      <c r="B599" s="179"/>
      <c r="C599" s="429" t="s">
        <v>151</v>
      </c>
      <c r="D599" s="429"/>
      <c r="E599" s="429"/>
      <c r="F599" s="182"/>
      <c r="G599" s="183"/>
      <c r="H599" s="183"/>
      <c r="I599" s="183"/>
      <c r="J599" s="190"/>
      <c r="K599" s="183"/>
      <c r="L599" s="184">
        <v>259.16000000000003</v>
      </c>
      <c r="M599" s="183"/>
      <c r="N599" s="206">
        <v>11602.6</v>
      </c>
      <c r="AF599" s="168"/>
      <c r="AG599" s="169"/>
      <c r="AH599" s="169"/>
      <c r="AL599" s="180" t="s">
        <v>151</v>
      </c>
      <c r="AN599" s="169"/>
      <c r="AP599" s="169"/>
      <c r="AR599" s="169"/>
    </row>
    <row r="600" spans="1:44" s="15" customFormat="1" ht="23.25" x14ac:dyDescent="0.25">
      <c r="A600" s="188"/>
      <c r="B600" s="179" t="s">
        <v>566</v>
      </c>
      <c r="C600" s="429" t="s">
        <v>567</v>
      </c>
      <c r="D600" s="429"/>
      <c r="E600" s="429"/>
      <c r="F600" s="182" t="s">
        <v>154</v>
      </c>
      <c r="G600" s="199">
        <v>117</v>
      </c>
      <c r="H600" s="183"/>
      <c r="I600" s="199">
        <v>117</v>
      </c>
      <c r="J600" s="190"/>
      <c r="K600" s="183"/>
      <c r="L600" s="184">
        <v>303.22000000000003</v>
      </c>
      <c r="M600" s="183"/>
      <c r="N600" s="206">
        <v>13575.04</v>
      </c>
      <c r="AF600" s="168"/>
      <c r="AG600" s="169"/>
      <c r="AH600" s="169"/>
      <c r="AL600" s="180" t="s">
        <v>567</v>
      </c>
      <c r="AN600" s="169"/>
      <c r="AP600" s="169"/>
      <c r="AR600" s="169"/>
    </row>
    <row r="601" spans="1:44" s="15" customFormat="1" ht="45" x14ac:dyDescent="0.25">
      <c r="A601" s="188"/>
      <c r="B601" s="179" t="s">
        <v>568</v>
      </c>
      <c r="C601" s="429" t="s">
        <v>569</v>
      </c>
      <c r="D601" s="429"/>
      <c r="E601" s="429"/>
      <c r="F601" s="182" t="s">
        <v>154</v>
      </c>
      <c r="G601" s="199">
        <v>74</v>
      </c>
      <c r="H601" s="185">
        <v>0.85</v>
      </c>
      <c r="I601" s="192">
        <v>62.9</v>
      </c>
      <c r="J601" s="190"/>
      <c r="K601" s="183"/>
      <c r="L601" s="184">
        <v>163.01</v>
      </c>
      <c r="M601" s="183"/>
      <c r="N601" s="206">
        <v>7298.04</v>
      </c>
      <c r="AF601" s="168"/>
      <c r="AG601" s="169"/>
      <c r="AH601" s="169"/>
      <c r="AL601" s="180" t="s">
        <v>569</v>
      </c>
      <c r="AN601" s="169"/>
      <c r="AP601" s="169"/>
      <c r="AR601" s="169"/>
    </row>
    <row r="602" spans="1:44" s="15" customFormat="1" ht="15" x14ac:dyDescent="0.25">
      <c r="A602" s="200"/>
      <c r="B602" s="201"/>
      <c r="C602" s="438" t="s">
        <v>157</v>
      </c>
      <c r="D602" s="438"/>
      <c r="E602" s="438"/>
      <c r="F602" s="172"/>
      <c r="G602" s="173"/>
      <c r="H602" s="173"/>
      <c r="I602" s="173"/>
      <c r="J602" s="176"/>
      <c r="K602" s="173"/>
      <c r="L602" s="210">
        <v>2368.69</v>
      </c>
      <c r="M602" s="195"/>
      <c r="N602" s="208">
        <v>45760.27</v>
      </c>
      <c r="AF602" s="168"/>
      <c r="AG602" s="169"/>
      <c r="AH602" s="169"/>
      <c r="AN602" s="169" t="s">
        <v>157</v>
      </c>
      <c r="AP602" s="169"/>
      <c r="AR602" s="169"/>
    </row>
    <row r="603" spans="1:44" s="15" customFormat="1" ht="23.25" x14ac:dyDescent="0.25">
      <c r="A603" s="170" t="s">
        <v>372</v>
      </c>
      <c r="B603" s="171" t="s">
        <v>785</v>
      </c>
      <c r="C603" s="438" t="s">
        <v>786</v>
      </c>
      <c r="D603" s="438"/>
      <c r="E603" s="438"/>
      <c r="F603" s="172" t="s">
        <v>174</v>
      </c>
      <c r="G603" s="173">
        <v>-0.85043500000000005</v>
      </c>
      <c r="H603" s="174">
        <v>1</v>
      </c>
      <c r="I603" s="241">
        <v>-0.85043500000000005</v>
      </c>
      <c r="J603" s="210">
        <v>1382.9</v>
      </c>
      <c r="K603" s="173"/>
      <c r="L603" s="210">
        <v>-1176.07</v>
      </c>
      <c r="M603" s="211">
        <v>8.16</v>
      </c>
      <c r="N603" s="208">
        <v>-9596.73</v>
      </c>
      <c r="AF603" s="168"/>
      <c r="AG603" s="169"/>
      <c r="AH603" s="169" t="s">
        <v>786</v>
      </c>
      <c r="AN603" s="169"/>
      <c r="AP603" s="169"/>
      <c r="AR603" s="169"/>
    </row>
    <row r="604" spans="1:44" s="15" customFormat="1" ht="15" x14ac:dyDescent="0.25">
      <c r="A604" s="200"/>
      <c r="B604" s="201"/>
      <c r="C604" s="438" t="s">
        <v>157</v>
      </c>
      <c r="D604" s="438"/>
      <c r="E604" s="438"/>
      <c r="F604" s="172"/>
      <c r="G604" s="173"/>
      <c r="H604" s="173"/>
      <c r="I604" s="173"/>
      <c r="J604" s="176"/>
      <c r="K604" s="173"/>
      <c r="L604" s="210">
        <v>-1176.07</v>
      </c>
      <c r="M604" s="195"/>
      <c r="N604" s="208">
        <v>-9596.73</v>
      </c>
      <c r="AF604" s="168"/>
      <c r="AG604" s="169"/>
      <c r="AH604" s="169"/>
      <c r="AN604" s="169" t="s">
        <v>157</v>
      </c>
      <c r="AP604" s="169"/>
      <c r="AR604" s="169"/>
    </row>
    <row r="605" spans="1:44" s="15" customFormat="1" ht="34.5" x14ac:dyDescent="0.25">
      <c r="A605" s="170" t="s">
        <v>375</v>
      </c>
      <c r="B605" s="171" t="s">
        <v>785</v>
      </c>
      <c r="C605" s="438" t="s">
        <v>787</v>
      </c>
      <c r="D605" s="438"/>
      <c r="E605" s="438"/>
      <c r="F605" s="172" t="s">
        <v>174</v>
      </c>
      <c r="G605" s="173">
        <v>0.27</v>
      </c>
      <c r="H605" s="174">
        <v>1</v>
      </c>
      <c r="I605" s="211">
        <v>0.27</v>
      </c>
      <c r="J605" s="210">
        <v>1382.9</v>
      </c>
      <c r="K605" s="173"/>
      <c r="L605" s="202">
        <v>373.38</v>
      </c>
      <c r="M605" s="211">
        <v>8.16</v>
      </c>
      <c r="N605" s="208">
        <v>3046.78</v>
      </c>
      <c r="AF605" s="168"/>
      <c r="AG605" s="169"/>
      <c r="AH605" s="169" t="s">
        <v>787</v>
      </c>
      <c r="AN605" s="169"/>
      <c r="AP605" s="169"/>
      <c r="AR605" s="169"/>
    </row>
    <row r="606" spans="1:44" s="15" customFormat="1" ht="15" x14ac:dyDescent="0.25">
      <c r="A606" s="200"/>
      <c r="B606" s="201"/>
      <c r="C606" s="438" t="s">
        <v>157</v>
      </c>
      <c r="D606" s="438"/>
      <c r="E606" s="438"/>
      <c r="F606" s="172"/>
      <c r="G606" s="173"/>
      <c r="H606" s="173"/>
      <c r="I606" s="173"/>
      <c r="J606" s="176"/>
      <c r="K606" s="173"/>
      <c r="L606" s="202">
        <v>373.38</v>
      </c>
      <c r="M606" s="195"/>
      <c r="N606" s="208">
        <v>3046.78</v>
      </c>
      <c r="AF606" s="168"/>
      <c r="AG606" s="169"/>
      <c r="AH606" s="169"/>
      <c r="AN606" s="169" t="s">
        <v>157</v>
      </c>
      <c r="AP606" s="169"/>
      <c r="AR606" s="169"/>
    </row>
    <row r="607" spans="1:44" s="15" customFormat="1" ht="23.25" x14ac:dyDescent="0.25">
      <c r="A607" s="170" t="s">
        <v>379</v>
      </c>
      <c r="B607" s="171" t="s">
        <v>785</v>
      </c>
      <c r="C607" s="438" t="s">
        <v>788</v>
      </c>
      <c r="D607" s="438"/>
      <c r="E607" s="438"/>
      <c r="F607" s="172" t="s">
        <v>174</v>
      </c>
      <c r="G607" s="173">
        <v>0.40300000000000002</v>
      </c>
      <c r="H607" s="174">
        <v>1</v>
      </c>
      <c r="I607" s="204">
        <v>0.40300000000000002</v>
      </c>
      <c r="J607" s="210">
        <v>1382.9</v>
      </c>
      <c r="K607" s="173"/>
      <c r="L607" s="202">
        <v>557.30999999999995</v>
      </c>
      <c r="M607" s="211">
        <v>8.16</v>
      </c>
      <c r="N607" s="208">
        <v>4547.6499999999996</v>
      </c>
      <c r="AF607" s="168"/>
      <c r="AG607" s="169"/>
      <c r="AH607" s="169" t="s">
        <v>788</v>
      </c>
      <c r="AN607" s="169"/>
      <c r="AP607" s="169"/>
      <c r="AR607" s="169"/>
    </row>
    <row r="608" spans="1:44" s="15" customFormat="1" ht="15" x14ac:dyDescent="0.25">
      <c r="A608" s="200"/>
      <c r="B608" s="201"/>
      <c r="C608" s="438" t="s">
        <v>157</v>
      </c>
      <c r="D608" s="438"/>
      <c r="E608" s="438"/>
      <c r="F608" s="172"/>
      <c r="G608" s="173"/>
      <c r="H608" s="173"/>
      <c r="I608" s="173"/>
      <c r="J608" s="176"/>
      <c r="K608" s="173"/>
      <c r="L608" s="202">
        <v>557.30999999999995</v>
      </c>
      <c r="M608" s="195"/>
      <c r="N608" s="208">
        <v>4547.6499999999996</v>
      </c>
      <c r="AF608" s="168"/>
      <c r="AG608" s="169"/>
      <c r="AH608" s="169"/>
      <c r="AN608" s="169" t="s">
        <v>157</v>
      </c>
      <c r="AP608" s="169"/>
      <c r="AR608" s="169"/>
    </row>
    <row r="609" spans="1:44" s="15" customFormat="1" ht="34.5" x14ac:dyDescent="0.25">
      <c r="A609" s="170" t="s">
        <v>381</v>
      </c>
      <c r="B609" s="171" t="s">
        <v>789</v>
      </c>
      <c r="C609" s="438" t="s">
        <v>790</v>
      </c>
      <c r="D609" s="438"/>
      <c r="E609" s="438"/>
      <c r="F609" s="172" t="s">
        <v>229</v>
      </c>
      <c r="G609" s="173">
        <v>1</v>
      </c>
      <c r="H609" s="174">
        <v>1</v>
      </c>
      <c r="I609" s="174">
        <v>1</v>
      </c>
      <c r="J609" s="202">
        <v>234.87</v>
      </c>
      <c r="K609" s="173"/>
      <c r="L609" s="202">
        <v>234.87</v>
      </c>
      <c r="M609" s="211">
        <v>8.16</v>
      </c>
      <c r="N609" s="208">
        <v>1916.54</v>
      </c>
      <c r="AF609" s="168"/>
      <c r="AG609" s="169"/>
      <c r="AH609" s="169" t="s">
        <v>790</v>
      </c>
      <c r="AN609" s="169"/>
      <c r="AP609" s="169"/>
      <c r="AR609" s="169"/>
    </row>
    <row r="610" spans="1:44" s="15" customFormat="1" ht="15" x14ac:dyDescent="0.25">
      <c r="A610" s="200"/>
      <c r="B610" s="201"/>
      <c r="C610" s="438" t="s">
        <v>157</v>
      </c>
      <c r="D610" s="438"/>
      <c r="E610" s="438"/>
      <c r="F610" s="172"/>
      <c r="G610" s="173"/>
      <c r="H610" s="173"/>
      <c r="I610" s="173"/>
      <c r="J610" s="176"/>
      <c r="K610" s="173"/>
      <c r="L610" s="202">
        <v>234.87</v>
      </c>
      <c r="M610" s="195"/>
      <c r="N610" s="208">
        <v>1916.54</v>
      </c>
      <c r="AF610" s="168"/>
      <c r="AG610" s="169"/>
      <c r="AH610" s="169"/>
      <c r="AN610" s="169" t="s">
        <v>157</v>
      </c>
      <c r="AP610" s="169"/>
      <c r="AR610" s="169"/>
    </row>
    <row r="611" spans="1:44" s="15" customFormat="1" ht="34.5" x14ac:dyDescent="0.25">
      <c r="A611" s="170" t="s">
        <v>384</v>
      </c>
      <c r="B611" s="171" t="s">
        <v>791</v>
      </c>
      <c r="C611" s="438" t="s">
        <v>792</v>
      </c>
      <c r="D611" s="438"/>
      <c r="E611" s="438"/>
      <c r="F611" s="172" t="s">
        <v>274</v>
      </c>
      <c r="G611" s="173">
        <v>1</v>
      </c>
      <c r="H611" s="174">
        <v>1</v>
      </c>
      <c r="I611" s="174">
        <v>1</v>
      </c>
      <c r="J611" s="202">
        <v>375.59</v>
      </c>
      <c r="K611" s="173"/>
      <c r="L611" s="202">
        <v>375.59</v>
      </c>
      <c r="M611" s="211">
        <v>8.16</v>
      </c>
      <c r="N611" s="208">
        <v>3064.81</v>
      </c>
      <c r="AF611" s="168"/>
      <c r="AG611" s="169"/>
      <c r="AH611" s="169" t="s">
        <v>792</v>
      </c>
      <c r="AN611" s="169"/>
      <c r="AP611" s="169"/>
      <c r="AR611" s="169"/>
    </row>
    <row r="612" spans="1:44" s="15" customFormat="1" ht="15" x14ac:dyDescent="0.25">
      <c r="A612" s="200"/>
      <c r="B612" s="201"/>
      <c r="C612" s="438" t="s">
        <v>157</v>
      </c>
      <c r="D612" s="438"/>
      <c r="E612" s="438"/>
      <c r="F612" s="172"/>
      <c r="G612" s="173"/>
      <c r="H612" s="173"/>
      <c r="I612" s="173"/>
      <c r="J612" s="176"/>
      <c r="K612" s="173"/>
      <c r="L612" s="202">
        <v>375.59</v>
      </c>
      <c r="M612" s="195"/>
      <c r="N612" s="208">
        <v>3064.81</v>
      </c>
      <c r="AF612" s="168"/>
      <c r="AG612" s="169"/>
      <c r="AH612" s="169"/>
      <c r="AN612" s="169" t="s">
        <v>157</v>
      </c>
      <c r="AP612" s="169"/>
      <c r="AR612" s="169"/>
    </row>
    <row r="613" spans="1:44" s="15" customFormat="1" ht="34.5" x14ac:dyDescent="0.25">
      <c r="A613" s="170" t="s">
        <v>387</v>
      </c>
      <c r="B613" s="171" t="s">
        <v>793</v>
      </c>
      <c r="C613" s="438" t="s">
        <v>794</v>
      </c>
      <c r="D613" s="438"/>
      <c r="E613" s="438"/>
      <c r="F613" s="172" t="s">
        <v>274</v>
      </c>
      <c r="G613" s="173">
        <v>1.98</v>
      </c>
      <c r="H613" s="174">
        <v>1</v>
      </c>
      <c r="I613" s="211">
        <v>1.98</v>
      </c>
      <c r="J613" s="202">
        <v>806.47</v>
      </c>
      <c r="K613" s="173"/>
      <c r="L613" s="210">
        <v>1596.81</v>
      </c>
      <c r="M613" s="211">
        <v>8.16</v>
      </c>
      <c r="N613" s="208">
        <v>13029.97</v>
      </c>
      <c r="AF613" s="168"/>
      <c r="AG613" s="169"/>
      <c r="AH613" s="169" t="s">
        <v>794</v>
      </c>
      <c r="AN613" s="169"/>
      <c r="AP613" s="169"/>
      <c r="AR613" s="169"/>
    </row>
    <row r="614" spans="1:44" s="15" customFormat="1" ht="15" x14ac:dyDescent="0.25">
      <c r="A614" s="200"/>
      <c r="B614" s="201"/>
      <c r="C614" s="438" t="s">
        <v>157</v>
      </c>
      <c r="D614" s="438"/>
      <c r="E614" s="438"/>
      <c r="F614" s="172"/>
      <c r="G614" s="173"/>
      <c r="H614" s="173"/>
      <c r="I614" s="173"/>
      <c r="J614" s="176"/>
      <c r="K614" s="173"/>
      <c r="L614" s="210">
        <v>1596.81</v>
      </c>
      <c r="M614" s="195"/>
      <c r="N614" s="208">
        <v>13029.97</v>
      </c>
      <c r="AF614" s="168"/>
      <c r="AG614" s="169"/>
      <c r="AH614" s="169"/>
      <c r="AN614" s="169" t="s">
        <v>157</v>
      </c>
      <c r="AP614" s="169"/>
      <c r="AR614" s="169"/>
    </row>
    <row r="615" spans="1:44" s="15" customFormat="1" ht="15" x14ac:dyDescent="0.25">
      <c r="A615" s="170" t="s">
        <v>390</v>
      </c>
      <c r="B615" s="171" t="s">
        <v>795</v>
      </c>
      <c r="C615" s="438" t="s">
        <v>796</v>
      </c>
      <c r="D615" s="438"/>
      <c r="E615" s="438"/>
      <c r="F615" s="172" t="s">
        <v>229</v>
      </c>
      <c r="G615" s="173">
        <v>1</v>
      </c>
      <c r="H615" s="174">
        <v>1</v>
      </c>
      <c r="I615" s="174">
        <v>1</v>
      </c>
      <c r="J615" s="202">
        <v>569.52</v>
      </c>
      <c r="K615" s="173"/>
      <c r="L615" s="202">
        <v>569.52</v>
      </c>
      <c r="M615" s="211">
        <v>8.16</v>
      </c>
      <c r="N615" s="208">
        <v>4647.28</v>
      </c>
      <c r="AF615" s="168"/>
      <c r="AG615" s="169"/>
      <c r="AH615" s="169" t="s">
        <v>796</v>
      </c>
      <c r="AN615" s="169"/>
      <c r="AP615" s="169"/>
      <c r="AR615" s="169"/>
    </row>
    <row r="616" spans="1:44" s="15" customFormat="1" ht="15" x14ac:dyDescent="0.25">
      <c r="A616" s="200"/>
      <c r="B616" s="201"/>
      <c r="C616" s="438" t="s">
        <v>157</v>
      </c>
      <c r="D616" s="438"/>
      <c r="E616" s="438"/>
      <c r="F616" s="172"/>
      <c r="G616" s="173"/>
      <c r="H616" s="173"/>
      <c r="I616" s="173"/>
      <c r="J616" s="176"/>
      <c r="K616" s="173"/>
      <c r="L616" s="202">
        <v>569.52</v>
      </c>
      <c r="M616" s="195"/>
      <c r="N616" s="208">
        <v>4647.28</v>
      </c>
      <c r="AF616" s="168"/>
      <c r="AG616" s="169"/>
      <c r="AH616" s="169"/>
      <c r="AN616" s="169" t="s">
        <v>157</v>
      </c>
      <c r="AP616" s="169"/>
      <c r="AR616" s="169"/>
    </row>
    <row r="617" spans="1:44" s="15" customFormat="1" ht="15" x14ac:dyDescent="0.25">
      <c r="A617" s="170" t="s">
        <v>391</v>
      </c>
      <c r="B617" s="171" t="s">
        <v>797</v>
      </c>
      <c r="C617" s="438" t="s">
        <v>798</v>
      </c>
      <c r="D617" s="438"/>
      <c r="E617" s="438"/>
      <c r="F617" s="172" t="s">
        <v>278</v>
      </c>
      <c r="G617" s="173">
        <v>2.92E-2</v>
      </c>
      <c r="H617" s="174">
        <v>1</v>
      </c>
      <c r="I617" s="209">
        <v>2.92E-2</v>
      </c>
      <c r="J617" s="210">
        <v>12470</v>
      </c>
      <c r="K617" s="173"/>
      <c r="L617" s="202">
        <v>364.12</v>
      </c>
      <c r="M617" s="211">
        <v>8.16</v>
      </c>
      <c r="N617" s="208">
        <v>2971.22</v>
      </c>
      <c r="AF617" s="168"/>
      <c r="AG617" s="169"/>
      <c r="AH617" s="169" t="s">
        <v>798</v>
      </c>
      <c r="AN617" s="169"/>
      <c r="AP617" s="169"/>
      <c r="AR617" s="169"/>
    </row>
    <row r="618" spans="1:44" s="15" customFormat="1" ht="15" x14ac:dyDescent="0.25">
      <c r="A618" s="212"/>
      <c r="B618" s="213"/>
      <c r="C618" s="429" t="s">
        <v>799</v>
      </c>
      <c r="D618" s="429"/>
      <c r="E618" s="429"/>
      <c r="F618" s="429"/>
      <c r="G618" s="429"/>
      <c r="H618" s="429"/>
      <c r="I618" s="429"/>
      <c r="J618" s="429"/>
      <c r="K618" s="429"/>
      <c r="L618" s="429"/>
      <c r="M618" s="429"/>
      <c r="N618" s="441"/>
      <c r="AF618" s="168"/>
      <c r="AG618" s="169"/>
      <c r="AH618" s="169"/>
      <c r="AI618" s="180" t="s">
        <v>799</v>
      </c>
      <c r="AN618" s="169"/>
      <c r="AP618" s="169"/>
      <c r="AR618" s="169"/>
    </row>
    <row r="619" spans="1:44" s="15" customFormat="1" ht="15" x14ac:dyDescent="0.25">
      <c r="A619" s="200"/>
      <c r="B619" s="201"/>
      <c r="C619" s="438" t="s">
        <v>157</v>
      </c>
      <c r="D619" s="438"/>
      <c r="E619" s="438"/>
      <c r="F619" s="172"/>
      <c r="G619" s="173"/>
      <c r="H619" s="173"/>
      <c r="I619" s="173"/>
      <c r="J619" s="176"/>
      <c r="K619" s="173"/>
      <c r="L619" s="202">
        <v>364.12</v>
      </c>
      <c r="M619" s="195"/>
      <c r="N619" s="208">
        <v>2971.22</v>
      </c>
      <c r="AF619" s="168"/>
      <c r="AG619" s="169"/>
      <c r="AH619" s="169"/>
      <c r="AN619" s="169" t="s">
        <v>157</v>
      </c>
      <c r="AP619" s="169"/>
      <c r="AR619" s="169"/>
    </row>
    <row r="620" spans="1:44" s="15" customFormat="1" ht="15" x14ac:dyDescent="0.25">
      <c r="A620" s="170" t="s">
        <v>396</v>
      </c>
      <c r="B620" s="171" t="s">
        <v>642</v>
      </c>
      <c r="C620" s="438" t="s">
        <v>643</v>
      </c>
      <c r="D620" s="438"/>
      <c r="E620" s="438"/>
      <c r="F620" s="172" t="s">
        <v>644</v>
      </c>
      <c r="G620" s="173">
        <v>0.91</v>
      </c>
      <c r="H620" s="174">
        <v>1</v>
      </c>
      <c r="I620" s="211">
        <v>0.91</v>
      </c>
      <c r="J620" s="176"/>
      <c r="K620" s="173"/>
      <c r="L620" s="176"/>
      <c r="M620" s="173"/>
      <c r="N620" s="177"/>
      <c r="AF620" s="168"/>
      <c r="AG620" s="169"/>
      <c r="AH620" s="169" t="s">
        <v>643</v>
      </c>
      <c r="AN620" s="169"/>
      <c r="AP620" s="169"/>
      <c r="AR620" s="169"/>
    </row>
    <row r="621" spans="1:44" s="15" customFormat="1" ht="23.25" x14ac:dyDescent="0.25">
      <c r="A621" s="178"/>
      <c r="B621" s="179" t="s">
        <v>136</v>
      </c>
      <c r="C621" s="439" t="s">
        <v>137</v>
      </c>
      <c r="D621" s="439"/>
      <c r="E621" s="439"/>
      <c r="F621" s="439"/>
      <c r="G621" s="439"/>
      <c r="H621" s="439"/>
      <c r="I621" s="439"/>
      <c r="J621" s="439"/>
      <c r="K621" s="439"/>
      <c r="L621" s="439"/>
      <c r="M621" s="439"/>
      <c r="N621" s="440"/>
      <c r="AF621" s="168"/>
      <c r="AG621" s="169"/>
      <c r="AH621" s="169"/>
      <c r="AJ621" s="180" t="s">
        <v>137</v>
      </c>
      <c r="AN621" s="169"/>
      <c r="AP621" s="169"/>
      <c r="AR621" s="169"/>
    </row>
    <row r="622" spans="1:44" s="15" customFormat="1" ht="68.25" x14ac:dyDescent="0.25">
      <c r="A622" s="178"/>
      <c r="B622" s="179" t="s">
        <v>138</v>
      </c>
      <c r="C622" s="439" t="s">
        <v>139</v>
      </c>
      <c r="D622" s="439"/>
      <c r="E622" s="439"/>
      <c r="F622" s="439"/>
      <c r="G622" s="439"/>
      <c r="H622" s="439"/>
      <c r="I622" s="439"/>
      <c r="J622" s="439"/>
      <c r="K622" s="439"/>
      <c r="L622" s="439"/>
      <c r="M622" s="439"/>
      <c r="N622" s="440"/>
      <c r="AF622" s="168"/>
      <c r="AG622" s="169"/>
      <c r="AH622" s="169"/>
      <c r="AJ622" s="180" t="s">
        <v>139</v>
      </c>
      <c r="AN622" s="169"/>
      <c r="AP622" s="169"/>
      <c r="AR622" s="169"/>
    </row>
    <row r="623" spans="1:44" s="15" customFormat="1" ht="15" x14ac:dyDescent="0.25">
      <c r="A623" s="181"/>
      <c r="B623" s="179" t="s">
        <v>130</v>
      </c>
      <c r="C623" s="429" t="s">
        <v>140</v>
      </c>
      <c r="D623" s="429"/>
      <c r="E623" s="429"/>
      <c r="F623" s="182"/>
      <c r="G623" s="183"/>
      <c r="H623" s="183"/>
      <c r="I623" s="183"/>
      <c r="J623" s="184">
        <v>0.6</v>
      </c>
      <c r="K623" s="205">
        <v>1.3225</v>
      </c>
      <c r="L623" s="184">
        <v>0.72</v>
      </c>
      <c r="M623" s="185">
        <v>44.77</v>
      </c>
      <c r="N623" s="186">
        <v>32.229999999999997</v>
      </c>
      <c r="AF623" s="168"/>
      <c r="AG623" s="169"/>
      <c r="AH623" s="169"/>
      <c r="AK623" s="180" t="s">
        <v>140</v>
      </c>
      <c r="AN623" s="169"/>
      <c r="AP623" s="169"/>
      <c r="AR623" s="169"/>
    </row>
    <row r="624" spans="1:44" s="15" customFormat="1" ht="15" x14ac:dyDescent="0.25">
      <c r="A624" s="181"/>
      <c r="B624" s="179" t="s">
        <v>141</v>
      </c>
      <c r="C624" s="429" t="s">
        <v>142</v>
      </c>
      <c r="D624" s="429"/>
      <c r="E624" s="429"/>
      <c r="F624" s="182"/>
      <c r="G624" s="183"/>
      <c r="H624" s="183"/>
      <c r="I624" s="183"/>
      <c r="J624" s="184">
        <v>0.33</v>
      </c>
      <c r="K624" s="205">
        <v>1.4375</v>
      </c>
      <c r="L624" s="184">
        <v>0.43</v>
      </c>
      <c r="M624" s="185">
        <v>13.24</v>
      </c>
      <c r="N624" s="186">
        <v>5.69</v>
      </c>
      <c r="AF624" s="168"/>
      <c r="AG624" s="169"/>
      <c r="AH624" s="169"/>
      <c r="AK624" s="180" t="s">
        <v>142</v>
      </c>
      <c r="AN624" s="169"/>
      <c r="AP624" s="169"/>
      <c r="AR624" s="169"/>
    </row>
    <row r="625" spans="1:44" s="15" customFormat="1" ht="15" x14ac:dyDescent="0.25">
      <c r="A625" s="188"/>
      <c r="B625" s="179"/>
      <c r="C625" s="429" t="s">
        <v>147</v>
      </c>
      <c r="D625" s="429"/>
      <c r="E625" s="429"/>
      <c r="F625" s="182" t="s">
        <v>148</v>
      </c>
      <c r="G625" s="185">
        <v>7.0000000000000007E-2</v>
      </c>
      <c r="H625" s="205">
        <v>1.3225</v>
      </c>
      <c r="I625" s="193">
        <v>8.4243299999999993E-2</v>
      </c>
      <c r="J625" s="190"/>
      <c r="K625" s="183"/>
      <c r="L625" s="190"/>
      <c r="M625" s="183"/>
      <c r="N625" s="191"/>
      <c r="AF625" s="168"/>
      <c r="AG625" s="169"/>
      <c r="AH625" s="169"/>
      <c r="AL625" s="180" t="s">
        <v>147</v>
      </c>
      <c r="AN625" s="169"/>
      <c r="AP625" s="169"/>
      <c r="AR625" s="169"/>
    </row>
    <row r="626" spans="1:44" s="15" customFormat="1" ht="15" x14ac:dyDescent="0.25">
      <c r="A626" s="181"/>
      <c r="B626" s="179"/>
      <c r="C626" s="430" t="s">
        <v>150</v>
      </c>
      <c r="D626" s="430"/>
      <c r="E626" s="430"/>
      <c r="F626" s="194"/>
      <c r="G626" s="195"/>
      <c r="H626" s="195"/>
      <c r="I626" s="195"/>
      <c r="J626" s="197">
        <v>0.93</v>
      </c>
      <c r="K626" s="195"/>
      <c r="L626" s="197">
        <v>1.1499999999999999</v>
      </c>
      <c r="M626" s="195"/>
      <c r="N626" s="198">
        <v>37.92</v>
      </c>
      <c r="AF626" s="168"/>
      <c r="AG626" s="169"/>
      <c r="AH626" s="169"/>
      <c r="AM626" s="180" t="s">
        <v>150</v>
      </c>
      <c r="AN626" s="169"/>
      <c r="AP626" s="169"/>
      <c r="AR626" s="169"/>
    </row>
    <row r="627" spans="1:44" s="15" customFormat="1" ht="15" x14ac:dyDescent="0.25">
      <c r="A627" s="188"/>
      <c r="B627" s="179"/>
      <c r="C627" s="429" t="s">
        <v>151</v>
      </c>
      <c r="D627" s="429"/>
      <c r="E627" s="429"/>
      <c r="F627" s="182"/>
      <c r="G627" s="183"/>
      <c r="H627" s="183"/>
      <c r="I627" s="183"/>
      <c r="J627" s="190"/>
      <c r="K627" s="183"/>
      <c r="L627" s="184">
        <v>0.72</v>
      </c>
      <c r="M627" s="183"/>
      <c r="N627" s="186">
        <v>32.229999999999997</v>
      </c>
      <c r="AF627" s="168"/>
      <c r="AG627" s="169"/>
      <c r="AH627" s="169"/>
      <c r="AL627" s="180" t="s">
        <v>151</v>
      </c>
      <c r="AN627" s="169"/>
      <c r="AP627" s="169"/>
      <c r="AR627" s="169"/>
    </row>
    <row r="628" spans="1:44" s="15" customFormat="1" ht="23.25" x14ac:dyDescent="0.25">
      <c r="A628" s="188"/>
      <c r="B628" s="179" t="s">
        <v>645</v>
      </c>
      <c r="C628" s="429" t="s">
        <v>646</v>
      </c>
      <c r="D628" s="429"/>
      <c r="E628" s="429"/>
      <c r="F628" s="182" t="s">
        <v>154</v>
      </c>
      <c r="G628" s="199">
        <v>94</v>
      </c>
      <c r="H628" s="183"/>
      <c r="I628" s="199">
        <v>94</v>
      </c>
      <c r="J628" s="190"/>
      <c r="K628" s="183"/>
      <c r="L628" s="184">
        <v>0.68</v>
      </c>
      <c r="M628" s="183"/>
      <c r="N628" s="186">
        <v>30.3</v>
      </c>
      <c r="AF628" s="168"/>
      <c r="AG628" s="169"/>
      <c r="AH628" s="169"/>
      <c r="AL628" s="180" t="s">
        <v>646</v>
      </c>
      <c r="AN628" s="169"/>
      <c r="AP628" s="169"/>
      <c r="AR628" s="169"/>
    </row>
    <row r="629" spans="1:44" s="15" customFormat="1" ht="45" x14ac:dyDescent="0.25">
      <c r="A629" s="188"/>
      <c r="B629" s="179" t="s">
        <v>647</v>
      </c>
      <c r="C629" s="429" t="s">
        <v>648</v>
      </c>
      <c r="D629" s="429"/>
      <c r="E629" s="429"/>
      <c r="F629" s="182" t="s">
        <v>154</v>
      </c>
      <c r="G629" s="199">
        <v>51</v>
      </c>
      <c r="H629" s="185">
        <v>0.85</v>
      </c>
      <c r="I629" s="185">
        <v>43.35</v>
      </c>
      <c r="J629" s="190"/>
      <c r="K629" s="183"/>
      <c r="L629" s="184">
        <v>0.31</v>
      </c>
      <c r="M629" s="183"/>
      <c r="N629" s="186">
        <v>13.97</v>
      </c>
      <c r="AF629" s="168"/>
      <c r="AG629" s="169"/>
      <c r="AH629" s="169"/>
      <c r="AL629" s="180" t="s">
        <v>648</v>
      </c>
      <c r="AN629" s="169"/>
      <c r="AP629" s="169"/>
      <c r="AR629" s="169"/>
    </row>
    <row r="630" spans="1:44" s="15" customFormat="1" ht="15" x14ac:dyDescent="0.25">
      <c r="A630" s="200"/>
      <c r="B630" s="201"/>
      <c r="C630" s="438" t="s">
        <v>157</v>
      </c>
      <c r="D630" s="438"/>
      <c r="E630" s="438"/>
      <c r="F630" s="172"/>
      <c r="G630" s="173"/>
      <c r="H630" s="173"/>
      <c r="I630" s="173"/>
      <c r="J630" s="176"/>
      <c r="K630" s="173"/>
      <c r="L630" s="202">
        <v>2.14</v>
      </c>
      <c r="M630" s="195"/>
      <c r="N630" s="203">
        <v>82.19</v>
      </c>
      <c r="AF630" s="168"/>
      <c r="AG630" s="169"/>
      <c r="AH630" s="169"/>
      <c r="AN630" s="169" t="s">
        <v>157</v>
      </c>
      <c r="AP630" s="169"/>
      <c r="AR630" s="169"/>
    </row>
    <row r="631" spans="1:44" s="15" customFormat="1" ht="23.25" x14ac:dyDescent="0.25">
      <c r="A631" s="170" t="s">
        <v>399</v>
      </c>
      <c r="B631" s="171" t="s">
        <v>800</v>
      </c>
      <c r="C631" s="438" t="s">
        <v>801</v>
      </c>
      <c r="D631" s="438"/>
      <c r="E631" s="438"/>
      <c r="F631" s="172" t="s">
        <v>599</v>
      </c>
      <c r="G631" s="173">
        <v>9.1000000000000004E-3</v>
      </c>
      <c r="H631" s="174">
        <v>1</v>
      </c>
      <c r="I631" s="209">
        <v>9.1000000000000004E-3</v>
      </c>
      <c r="J631" s="176"/>
      <c r="K631" s="173"/>
      <c r="L631" s="176"/>
      <c r="M631" s="173"/>
      <c r="N631" s="177"/>
      <c r="AF631" s="168"/>
      <c r="AG631" s="169"/>
      <c r="AH631" s="169" t="s">
        <v>801</v>
      </c>
      <c r="AN631" s="169"/>
      <c r="AP631" s="169"/>
      <c r="AR631" s="169"/>
    </row>
    <row r="632" spans="1:44" s="15" customFormat="1" ht="15" x14ac:dyDescent="0.25">
      <c r="A632" s="212"/>
      <c r="B632" s="213"/>
      <c r="C632" s="429" t="s">
        <v>802</v>
      </c>
      <c r="D632" s="429"/>
      <c r="E632" s="429"/>
      <c r="F632" s="429"/>
      <c r="G632" s="429"/>
      <c r="H632" s="429"/>
      <c r="I632" s="429"/>
      <c r="J632" s="429"/>
      <c r="K632" s="429"/>
      <c r="L632" s="429"/>
      <c r="M632" s="429"/>
      <c r="N632" s="441"/>
      <c r="AF632" s="168"/>
      <c r="AG632" s="169"/>
      <c r="AH632" s="169"/>
      <c r="AI632" s="180" t="s">
        <v>802</v>
      </c>
      <c r="AN632" s="169"/>
      <c r="AP632" s="169"/>
      <c r="AR632" s="169"/>
    </row>
    <row r="633" spans="1:44" s="15" customFormat="1" ht="23.25" x14ac:dyDescent="0.25">
      <c r="A633" s="178"/>
      <c r="B633" s="179" t="s">
        <v>136</v>
      </c>
      <c r="C633" s="439" t="s">
        <v>137</v>
      </c>
      <c r="D633" s="439"/>
      <c r="E633" s="439"/>
      <c r="F633" s="439"/>
      <c r="G633" s="439"/>
      <c r="H633" s="439"/>
      <c r="I633" s="439"/>
      <c r="J633" s="439"/>
      <c r="K633" s="439"/>
      <c r="L633" s="439"/>
      <c r="M633" s="439"/>
      <c r="N633" s="440"/>
      <c r="AF633" s="168"/>
      <c r="AG633" s="169"/>
      <c r="AH633" s="169"/>
      <c r="AJ633" s="180" t="s">
        <v>137</v>
      </c>
      <c r="AN633" s="169"/>
      <c r="AP633" s="169"/>
      <c r="AR633" s="169"/>
    </row>
    <row r="634" spans="1:44" s="15" customFormat="1" ht="68.25" x14ac:dyDescent="0.25">
      <c r="A634" s="178"/>
      <c r="B634" s="179" t="s">
        <v>138</v>
      </c>
      <c r="C634" s="439" t="s">
        <v>139</v>
      </c>
      <c r="D634" s="439"/>
      <c r="E634" s="439"/>
      <c r="F634" s="439"/>
      <c r="G634" s="439"/>
      <c r="H634" s="439"/>
      <c r="I634" s="439"/>
      <c r="J634" s="439"/>
      <c r="K634" s="439"/>
      <c r="L634" s="439"/>
      <c r="M634" s="439"/>
      <c r="N634" s="440"/>
      <c r="AF634" s="168"/>
      <c r="AG634" s="169"/>
      <c r="AH634" s="169"/>
      <c r="AJ634" s="180" t="s">
        <v>139</v>
      </c>
      <c r="AN634" s="169"/>
      <c r="AP634" s="169"/>
      <c r="AR634" s="169"/>
    </row>
    <row r="635" spans="1:44" s="15" customFormat="1" ht="15" x14ac:dyDescent="0.25">
      <c r="A635" s="181"/>
      <c r="B635" s="179" t="s">
        <v>130</v>
      </c>
      <c r="C635" s="429" t="s">
        <v>140</v>
      </c>
      <c r="D635" s="429"/>
      <c r="E635" s="429"/>
      <c r="F635" s="182"/>
      <c r="G635" s="183"/>
      <c r="H635" s="183"/>
      <c r="I635" s="183"/>
      <c r="J635" s="184">
        <v>56.55</v>
      </c>
      <c r="K635" s="205">
        <v>1.3225</v>
      </c>
      <c r="L635" s="184">
        <v>0.68</v>
      </c>
      <c r="M635" s="185">
        <v>44.77</v>
      </c>
      <c r="N635" s="186">
        <v>30.44</v>
      </c>
      <c r="AF635" s="168"/>
      <c r="AG635" s="169"/>
      <c r="AH635" s="169"/>
      <c r="AK635" s="180" t="s">
        <v>140</v>
      </c>
      <c r="AN635" s="169"/>
      <c r="AP635" s="169"/>
      <c r="AR635" s="169"/>
    </row>
    <row r="636" spans="1:44" s="15" customFormat="1" ht="15" x14ac:dyDescent="0.25">
      <c r="A636" s="181"/>
      <c r="B636" s="179" t="s">
        <v>141</v>
      </c>
      <c r="C636" s="429" t="s">
        <v>142</v>
      </c>
      <c r="D636" s="429"/>
      <c r="E636" s="429"/>
      <c r="F636" s="182"/>
      <c r="G636" s="183"/>
      <c r="H636" s="183"/>
      <c r="I636" s="183"/>
      <c r="J636" s="184">
        <v>9.2200000000000006</v>
      </c>
      <c r="K636" s="205">
        <v>1.4375</v>
      </c>
      <c r="L636" s="184">
        <v>0.12</v>
      </c>
      <c r="M636" s="185">
        <v>13.24</v>
      </c>
      <c r="N636" s="186">
        <v>1.59</v>
      </c>
      <c r="AF636" s="168"/>
      <c r="AG636" s="169"/>
      <c r="AH636" s="169"/>
      <c r="AK636" s="180" t="s">
        <v>142</v>
      </c>
      <c r="AN636" s="169"/>
      <c r="AP636" s="169"/>
      <c r="AR636" s="169"/>
    </row>
    <row r="637" spans="1:44" s="15" customFormat="1" ht="15" x14ac:dyDescent="0.25">
      <c r="A637" s="181"/>
      <c r="B637" s="179" t="s">
        <v>143</v>
      </c>
      <c r="C637" s="429" t="s">
        <v>144</v>
      </c>
      <c r="D637" s="429"/>
      <c r="E637" s="429"/>
      <c r="F637" s="182"/>
      <c r="G637" s="183"/>
      <c r="H637" s="183"/>
      <c r="I637" s="183"/>
      <c r="J637" s="184">
        <v>0.22</v>
      </c>
      <c r="K637" s="205">
        <v>1.4375</v>
      </c>
      <c r="L637" s="184">
        <v>0</v>
      </c>
      <c r="M637" s="185">
        <v>44.77</v>
      </c>
      <c r="N637" s="191"/>
      <c r="AF637" s="168"/>
      <c r="AG637" s="169"/>
      <c r="AH637" s="169"/>
      <c r="AK637" s="180" t="s">
        <v>144</v>
      </c>
      <c r="AN637" s="169"/>
      <c r="AP637" s="169"/>
      <c r="AR637" s="169"/>
    </row>
    <row r="638" spans="1:44" s="15" customFormat="1" ht="15" x14ac:dyDescent="0.25">
      <c r="A638" s="181"/>
      <c r="B638" s="179" t="s">
        <v>145</v>
      </c>
      <c r="C638" s="429" t="s">
        <v>146</v>
      </c>
      <c r="D638" s="429"/>
      <c r="E638" s="429"/>
      <c r="F638" s="182"/>
      <c r="G638" s="183"/>
      <c r="H638" s="183"/>
      <c r="I638" s="183"/>
      <c r="J638" s="184">
        <v>152.04</v>
      </c>
      <c r="K638" s="183"/>
      <c r="L638" s="184">
        <v>1.38</v>
      </c>
      <c r="M638" s="185">
        <v>8.16</v>
      </c>
      <c r="N638" s="186">
        <v>11.26</v>
      </c>
      <c r="AF638" s="168"/>
      <c r="AG638" s="169"/>
      <c r="AH638" s="169"/>
      <c r="AK638" s="180" t="s">
        <v>146</v>
      </c>
      <c r="AN638" s="169"/>
      <c r="AP638" s="169"/>
      <c r="AR638" s="169"/>
    </row>
    <row r="639" spans="1:44" s="15" customFormat="1" ht="15" x14ac:dyDescent="0.25">
      <c r="A639" s="188"/>
      <c r="B639" s="179"/>
      <c r="C639" s="429" t="s">
        <v>147</v>
      </c>
      <c r="D639" s="429"/>
      <c r="E639" s="429"/>
      <c r="F639" s="182" t="s">
        <v>148</v>
      </c>
      <c r="G639" s="185">
        <v>5.31</v>
      </c>
      <c r="H639" s="205">
        <v>1.3225</v>
      </c>
      <c r="I639" s="193">
        <v>6.3904500000000003E-2</v>
      </c>
      <c r="J639" s="190"/>
      <c r="K639" s="183"/>
      <c r="L639" s="190"/>
      <c r="M639" s="183"/>
      <c r="N639" s="191"/>
      <c r="AF639" s="168"/>
      <c r="AG639" s="169"/>
      <c r="AH639" s="169"/>
      <c r="AL639" s="180" t="s">
        <v>147</v>
      </c>
      <c r="AN639" s="169"/>
      <c r="AP639" s="169"/>
      <c r="AR639" s="169"/>
    </row>
    <row r="640" spans="1:44" s="15" customFormat="1" ht="15" x14ac:dyDescent="0.25">
      <c r="A640" s="188"/>
      <c r="B640" s="179"/>
      <c r="C640" s="429" t="s">
        <v>149</v>
      </c>
      <c r="D640" s="429"/>
      <c r="E640" s="429"/>
      <c r="F640" s="182" t="s">
        <v>148</v>
      </c>
      <c r="G640" s="185">
        <v>0.02</v>
      </c>
      <c r="H640" s="205">
        <v>1.4375</v>
      </c>
      <c r="I640" s="193">
        <v>2.6160000000000002E-4</v>
      </c>
      <c r="J640" s="190"/>
      <c r="K640" s="183"/>
      <c r="L640" s="190"/>
      <c r="M640" s="183"/>
      <c r="N640" s="191"/>
      <c r="AF640" s="168"/>
      <c r="AG640" s="169"/>
      <c r="AH640" s="169"/>
      <c r="AL640" s="180" t="s">
        <v>149</v>
      </c>
      <c r="AN640" s="169"/>
      <c r="AP640" s="169"/>
      <c r="AR640" s="169"/>
    </row>
    <row r="641" spans="1:44" s="15" customFormat="1" ht="15" x14ac:dyDescent="0.25">
      <c r="A641" s="181"/>
      <c r="B641" s="179"/>
      <c r="C641" s="430" t="s">
        <v>150</v>
      </c>
      <c r="D641" s="430"/>
      <c r="E641" s="430"/>
      <c r="F641" s="194"/>
      <c r="G641" s="195"/>
      <c r="H641" s="195"/>
      <c r="I641" s="195"/>
      <c r="J641" s="197">
        <v>217.81</v>
      </c>
      <c r="K641" s="195"/>
      <c r="L641" s="197">
        <v>2.1800000000000002</v>
      </c>
      <c r="M641" s="195"/>
      <c r="N641" s="198">
        <v>43.29</v>
      </c>
      <c r="AF641" s="168"/>
      <c r="AG641" s="169"/>
      <c r="AH641" s="169"/>
      <c r="AM641" s="180" t="s">
        <v>150</v>
      </c>
      <c r="AN641" s="169"/>
      <c r="AP641" s="169"/>
      <c r="AR641" s="169"/>
    </row>
    <row r="642" spans="1:44" s="15" customFormat="1" ht="15" x14ac:dyDescent="0.25">
      <c r="A642" s="188"/>
      <c r="B642" s="179"/>
      <c r="C642" s="429" t="s">
        <v>151</v>
      </c>
      <c r="D642" s="429"/>
      <c r="E642" s="429"/>
      <c r="F642" s="182"/>
      <c r="G642" s="183"/>
      <c r="H642" s="183"/>
      <c r="I642" s="183"/>
      <c r="J642" s="190"/>
      <c r="K642" s="183"/>
      <c r="L642" s="184">
        <v>0.68</v>
      </c>
      <c r="M642" s="183"/>
      <c r="N642" s="186">
        <v>30.44</v>
      </c>
      <c r="AF642" s="168"/>
      <c r="AG642" s="169"/>
      <c r="AH642" s="169"/>
      <c r="AL642" s="180" t="s">
        <v>151</v>
      </c>
      <c r="AN642" s="169"/>
      <c r="AP642" s="169"/>
      <c r="AR642" s="169"/>
    </row>
    <row r="643" spans="1:44" s="15" customFormat="1" ht="23.25" x14ac:dyDescent="0.25">
      <c r="A643" s="188"/>
      <c r="B643" s="179" t="s">
        <v>645</v>
      </c>
      <c r="C643" s="429" t="s">
        <v>646</v>
      </c>
      <c r="D643" s="429"/>
      <c r="E643" s="429"/>
      <c r="F643" s="182" t="s">
        <v>154</v>
      </c>
      <c r="G643" s="199">
        <v>94</v>
      </c>
      <c r="H643" s="183"/>
      <c r="I643" s="199">
        <v>94</v>
      </c>
      <c r="J643" s="190"/>
      <c r="K643" s="183"/>
      <c r="L643" s="184">
        <v>0.64</v>
      </c>
      <c r="M643" s="183"/>
      <c r="N643" s="186">
        <v>28.61</v>
      </c>
      <c r="AF643" s="168"/>
      <c r="AG643" s="169"/>
      <c r="AH643" s="169"/>
      <c r="AL643" s="180" t="s">
        <v>646</v>
      </c>
      <c r="AN643" s="169"/>
      <c r="AP643" s="169"/>
      <c r="AR643" s="169"/>
    </row>
    <row r="644" spans="1:44" s="15" customFormat="1" ht="45" x14ac:dyDescent="0.25">
      <c r="A644" s="188"/>
      <c r="B644" s="179" t="s">
        <v>647</v>
      </c>
      <c r="C644" s="429" t="s">
        <v>648</v>
      </c>
      <c r="D644" s="429"/>
      <c r="E644" s="429"/>
      <c r="F644" s="182" t="s">
        <v>154</v>
      </c>
      <c r="G644" s="199">
        <v>51</v>
      </c>
      <c r="H644" s="185">
        <v>0.85</v>
      </c>
      <c r="I644" s="185">
        <v>43.35</v>
      </c>
      <c r="J644" s="190"/>
      <c r="K644" s="183"/>
      <c r="L644" s="184">
        <v>0.28999999999999998</v>
      </c>
      <c r="M644" s="183"/>
      <c r="N644" s="186">
        <v>13.2</v>
      </c>
      <c r="AF644" s="168"/>
      <c r="AG644" s="169"/>
      <c r="AH644" s="169"/>
      <c r="AL644" s="180" t="s">
        <v>648</v>
      </c>
      <c r="AN644" s="169"/>
      <c r="AP644" s="169"/>
      <c r="AR644" s="169"/>
    </row>
    <row r="645" spans="1:44" s="15" customFormat="1" ht="15" x14ac:dyDescent="0.25">
      <c r="A645" s="200"/>
      <c r="B645" s="201"/>
      <c r="C645" s="438" t="s">
        <v>157</v>
      </c>
      <c r="D645" s="438"/>
      <c r="E645" s="438"/>
      <c r="F645" s="172"/>
      <c r="G645" s="173"/>
      <c r="H645" s="173"/>
      <c r="I645" s="173"/>
      <c r="J645" s="176"/>
      <c r="K645" s="173"/>
      <c r="L645" s="202">
        <v>3.11</v>
      </c>
      <c r="M645" s="195"/>
      <c r="N645" s="203">
        <v>85.1</v>
      </c>
      <c r="AF645" s="168"/>
      <c r="AG645" s="169"/>
      <c r="AH645" s="169"/>
      <c r="AN645" s="169" t="s">
        <v>157</v>
      </c>
      <c r="AP645" s="169"/>
      <c r="AR645" s="169"/>
    </row>
    <row r="646" spans="1:44" s="15" customFormat="1" ht="23.25" x14ac:dyDescent="0.25">
      <c r="A646" s="170" t="s">
        <v>402</v>
      </c>
      <c r="B646" s="171" t="s">
        <v>803</v>
      </c>
      <c r="C646" s="438" t="s">
        <v>804</v>
      </c>
      <c r="D646" s="438"/>
      <c r="E646" s="438"/>
      <c r="F646" s="172" t="s">
        <v>599</v>
      </c>
      <c r="G646" s="173">
        <v>9.1000000000000004E-3</v>
      </c>
      <c r="H646" s="174">
        <v>1</v>
      </c>
      <c r="I646" s="209">
        <v>9.1000000000000004E-3</v>
      </c>
      <c r="J646" s="176"/>
      <c r="K646" s="173"/>
      <c r="L646" s="176"/>
      <c r="M646" s="173"/>
      <c r="N646" s="177"/>
      <c r="AF646" s="168"/>
      <c r="AG646" s="169"/>
      <c r="AH646" s="169" t="s">
        <v>804</v>
      </c>
      <c r="AN646" s="169"/>
      <c r="AP646" s="169"/>
      <c r="AR646" s="169"/>
    </row>
    <row r="647" spans="1:44" s="15" customFormat="1" ht="15" x14ac:dyDescent="0.25">
      <c r="A647" s="212"/>
      <c r="B647" s="213"/>
      <c r="C647" s="429" t="s">
        <v>802</v>
      </c>
      <c r="D647" s="429"/>
      <c r="E647" s="429"/>
      <c r="F647" s="429"/>
      <c r="G647" s="429"/>
      <c r="H647" s="429"/>
      <c r="I647" s="429"/>
      <c r="J647" s="429"/>
      <c r="K647" s="429"/>
      <c r="L647" s="429"/>
      <c r="M647" s="429"/>
      <c r="N647" s="441"/>
      <c r="AF647" s="168"/>
      <c r="AG647" s="169"/>
      <c r="AH647" s="169"/>
      <c r="AI647" s="180" t="s">
        <v>802</v>
      </c>
      <c r="AN647" s="169"/>
      <c r="AP647" s="169"/>
      <c r="AR647" s="169"/>
    </row>
    <row r="648" spans="1:44" s="15" customFormat="1" ht="15" x14ac:dyDescent="0.25">
      <c r="A648" s="178"/>
      <c r="B648" s="179"/>
      <c r="C648" s="439" t="s">
        <v>805</v>
      </c>
      <c r="D648" s="439"/>
      <c r="E648" s="439"/>
      <c r="F648" s="439"/>
      <c r="G648" s="439"/>
      <c r="H648" s="439"/>
      <c r="I648" s="439"/>
      <c r="J648" s="439"/>
      <c r="K648" s="439"/>
      <c r="L648" s="439"/>
      <c r="M648" s="439"/>
      <c r="N648" s="440"/>
      <c r="AF648" s="168"/>
      <c r="AG648" s="169"/>
      <c r="AH648" s="169"/>
      <c r="AJ648" s="180" t="s">
        <v>805</v>
      </c>
      <c r="AN648" s="169"/>
      <c r="AP648" s="169"/>
      <c r="AR648" s="169"/>
    </row>
    <row r="649" spans="1:44" s="15" customFormat="1" ht="15" x14ac:dyDescent="0.25">
      <c r="A649" s="178"/>
      <c r="B649" s="179" t="s">
        <v>767</v>
      </c>
      <c r="C649" s="439" t="s">
        <v>768</v>
      </c>
      <c r="D649" s="439"/>
      <c r="E649" s="439"/>
      <c r="F649" s="439"/>
      <c r="G649" s="439"/>
      <c r="H649" s="439"/>
      <c r="I649" s="439"/>
      <c r="J649" s="439"/>
      <c r="K649" s="439"/>
      <c r="L649" s="439"/>
      <c r="M649" s="439"/>
      <c r="N649" s="440"/>
      <c r="AF649" s="168"/>
      <c r="AG649" s="169"/>
      <c r="AH649" s="169"/>
      <c r="AJ649" s="180" t="s">
        <v>768</v>
      </c>
      <c r="AN649" s="169"/>
      <c r="AP649" s="169"/>
      <c r="AR649" s="169"/>
    </row>
    <row r="650" spans="1:44" s="15" customFormat="1" ht="15" x14ac:dyDescent="0.25">
      <c r="A650" s="178"/>
      <c r="B650" s="179" t="s">
        <v>806</v>
      </c>
      <c r="C650" s="439" t="s">
        <v>807</v>
      </c>
      <c r="D650" s="439"/>
      <c r="E650" s="439"/>
      <c r="F650" s="439"/>
      <c r="G650" s="439"/>
      <c r="H650" s="439"/>
      <c r="I650" s="439"/>
      <c r="J650" s="439"/>
      <c r="K650" s="439"/>
      <c r="L650" s="439"/>
      <c r="M650" s="439"/>
      <c r="N650" s="440"/>
      <c r="AF650" s="168"/>
      <c r="AG650" s="169"/>
      <c r="AH650" s="169"/>
      <c r="AJ650" s="180" t="s">
        <v>807</v>
      </c>
      <c r="AN650" s="169"/>
      <c r="AP650" s="169"/>
      <c r="AR650" s="169"/>
    </row>
    <row r="651" spans="1:44" s="15" customFormat="1" ht="23.25" x14ac:dyDescent="0.25">
      <c r="A651" s="178"/>
      <c r="B651" s="179" t="s">
        <v>136</v>
      </c>
      <c r="C651" s="439" t="s">
        <v>137</v>
      </c>
      <c r="D651" s="439"/>
      <c r="E651" s="439"/>
      <c r="F651" s="439"/>
      <c r="G651" s="439"/>
      <c r="H651" s="439"/>
      <c r="I651" s="439"/>
      <c r="J651" s="439"/>
      <c r="K651" s="439"/>
      <c r="L651" s="439"/>
      <c r="M651" s="439"/>
      <c r="N651" s="440"/>
      <c r="AF651" s="168"/>
      <c r="AG651" s="169"/>
      <c r="AH651" s="169"/>
      <c r="AJ651" s="180" t="s">
        <v>137</v>
      </c>
      <c r="AN651" s="169"/>
      <c r="AP651" s="169"/>
      <c r="AR651" s="169"/>
    </row>
    <row r="652" spans="1:44" s="15" customFormat="1" ht="68.25" x14ac:dyDescent="0.25">
      <c r="A652" s="178"/>
      <c r="B652" s="179" t="s">
        <v>138</v>
      </c>
      <c r="C652" s="439" t="s">
        <v>139</v>
      </c>
      <c r="D652" s="439"/>
      <c r="E652" s="439"/>
      <c r="F652" s="439"/>
      <c r="G652" s="439"/>
      <c r="H652" s="439"/>
      <c r="I652" s="439"/>
      <c r="J652" s="439"/>
      <c r="K652" s="439"/>
      <c r="L652" s="439"/>
      <c r="M652" s="439"/>
      <c r="N652" s="440"/>
      <c r="AF652" s="168"/>
      <c r="AG652" s="169"/>
      <c r="AH652" s="169"/>
      <c r="AJ652" s="180" t="s">
        <v>139</v>
      </c>
      <c r="AN652" s="169"/>
      <c r="AP652" s="169"/>
      <c r="AR652" s="169"/>
    </row>
    <row r="653" spans="1:44" s="15" customFormat="1" ht="15" x14ac:dyDescent="0.25">
      <c r="A653" s="181"/>
      <c r="B653" s="179" t="s">
        <v>130</v>
      </c>
      <c r="C653" s="429" t="s">
        <v>140</v>
      </c>
      <c r="D653" s="429"/>
      <c r="E653" s="429"/>
      <c r="F653" s="182"/>
      <c r="G653" s="183"/>
      <c r="H653" s="183"/>
      <c r="I653" s="183"/>
      <c r="J653" s="184">
        <v>19.32</v>
      </c>
      <c r="K653" s="216">
        <v>3.20045</v>
      </c>
      <c r="L653" s="184">
        <v>0.56000000000000005</v>
      </c>
      <c r="M653" s="185">
        <v>44.77</v>
      </c>
      <c r="N653" s="186">
        <v>25.07</v>
      </c>
      <c r="AF653" s="168"/>
      <c r="AG653" s="169"/>
      <c r="AH653" s="169"/>
      <c r="AK653" s="180" t="s">
        <v>140</v>
      </c>
      <c r="AN653" s="169"/>
      <c r="AP653" s="169"/>
      <c r="AR653" s="169"/>
    </row>
    <row r="654" spans="1:44" s="15" customFormat="1" ht="15" x14ac:dyDescent="0.25">
      <c r="A654" s="181"/>
      <c r="B654" s="179" t="s">
        <v>141</v>
      </c>
      <c r="C654" s="429" t="s">
        <v>142</v>
      </c>
      <c r="D654" s="429"/>
      <c r="E654" s="429"/>
      <c r="F654" s="182"/>
      <c r="G654" s="183"/>
      <c r="H654" s="183"/>
      <c r="I654" s="183"/>
      <c r="J654" s="184">
        <v>6.01</v>
      </c>
      <c r="K654" s="205">
        <v>3.1625000000000001</v>
      </c>
      <c r="L654" s="184">
        <v>0.17</v>
      </c>
      <c r="M654" s="185">
        <v>13.24</v>
      </c>
      <c r="N654" s="186">
        <v>2.25</v>
      </c>
      <c r="AF654" s="168"/>
      <c r="AG654" s="169"/>
      <c r="AH654" s="169"/>
      <c r="AK654" s="180" t="s">
        <v>142</v>
      </c>
      <c r="AN654" s="169"/>
      <c r="AP654" s="169"/>
      <c r="AR654" s="169"/>
    </row>
    <row r="655" spans="1:44" s="15" customFormat="1" ht="15" x14ac:dyDescent="0.25">
      <c r="A655" s="181"/>
      <c r="B655" s="179" t="s">
        <v>143</v>
      </c>
      <c r="C655" s="429" t="s">
        <v>144</v>
      </c>
      <c r="D655" s="429"/>
      <c r="E655" s="429"/>
      <c r="F655" s="182"/>
      <c r="G655" s="183"/>
      <c r="H655" s="183"/>
      <c r="I655" s="183"/>
      <c r="J655" s="184">
        <v>0.22</v>
      </c>
      <c r="K655" s="205">
        <v>3.1625000000000001</v>
      </c>
      <c r="L655" s="184">
        <v>0.01</v>
      </c>
      <c r="M655" s="185">
        <v>44.77</v>
      </c>
      <c r="N655" s="186">
        <v>0.45</v>
      </c>
      <c r="AF655" s="168"/>
      <c r="AG655" s="169"/>
      <c r="AH655" s="169"/>
      <c r="AK655" s="180" t="s">
        <v>144</v>
      </c>
      <c r="AN655" s="169"/>
      <c r="AP655" s="169"/>
      <c r="AR655" s="169"/>
    </row>
    <row r="656" spans="1:44" s="15" customFormat="1" ht="15" x14ac:dyDescent="0.25">
      <c r="A656" s="181"/>
      <c r="B656" s="179" t="s">
        <v>145</v>
      </c>
      <c r="C656" s="429" t="s">
        <v>146</v>
      </c>
      <c r="D656" s="429"/>
      <c r="E656" s="429"/>
      <c r="F656" s="182"/>
      <c r="G656" s="183"/>
      <c r="H656" s="183"/>
      <c r="I656" s="183"/>
      <c r="J656" s="184">
        <v>138.16</v>
      </c>
      <c r="K656" s="192">
        <v>2.2000000000000002</v>
      </c>
      <c r="L656" s="184">
        <v>2.77</v>
      </c>
      <c r="M656" s="185">
        <v>8.16</v>
      </c>
      <c r="N656" s="186">
        <v>22.6</v>
      </c>
      <c r="AF656" s="168"/>
      <c r="AG656" s="169"/>
      <c r="AH656" s="169"/>
      <c r="AK656" s="180" t="s">
        <v>146</v>
      </c>
      <c r="AN656" s="169"/>
      <c r="AP656" s="169"/>
      <c r="AR656" s="169"/>
    </row>
    <row r="657" spans="1:44" s="15" customFormat="1" ht="15" x14ac:dyDescent="0.25">
      <c r="A657" s="188"/>
      <c r="B657" s="179"/>
      <c r="C657" s="429" t="s">
        <v>147</v>
      </c>
      <c r="D657" s="429"/>
      <c r="E657" s="429"/>
      <c r="F657" s="182" t="s">
        <v>148</v>
      </c>
      <c r="G657" s="185">
        <v>2.13</v>
      </c>
      <c r="H657" s="216">
        <v>3.20045</v>
      </c>
      <c r="I657" s="193">
        <v>6.2034300000000001E-2</v>
      </c>
      <c r="J657" s="190"/>
      <c r="K657" s="183"/>
      <c r="L657" s="190"/>
      <c r="M657" s="183"/>
      <c r="N657" s="191"/>
      <c r="AF657" s="168"/>
      <c r="AG657" s="169"/>
      <c r="AH657" s="169"/>
      <c r="AL657" s="180" t="s">
        <v>147</v>
      </c>
      <c r="AN657" s="169"/>
      <c r="AP657" s="169"/>
      <c r="AR657" s="169"/>
    </row>
    <row r="658" spans="1:44" s="15" customFormat="1" ht="15" x14ac:dyDescent="0.25">
      <c r="A658" s="188"/>
      <c r="B658" s="179"/>
      <c r="C658" s="429" t="s">
        <v>149</v>
      </c>
      <c r="D658" s="429"/>
      <c r="E658" s="429"/>
      <c r="F658" s="182" t="s">
        <v>148</v>
      </c>
      <c r="G658" s="185">
        <v>0.02</v>
      </c>
      <c r="H658" s="205">
        <v>3.1625000000000001</v>
      </c>
      <c r="I658" s="193">
        <v>5.756E-4</v>
      </c>
      <c r="J658" s="190"/>
      <c r="K658" s="183"/>
      <c r="L658" s="190"/>
      <c r="M658" s="183"/>
      <c r="N658" s="191"/>
      <c r="AF658" s="168"/>
      <c r="AG658" s="169"/>
      <c r="AH658" s="169"/>
      <c r="AL658" s="180" t="s">
        <v>149</v>
      </c>
      <c r="AN658" s="169"/>
      <c r="AP658" s="169"/>
      <c r="AR658" s="169"/>
    </row>
    <row r="659" spans="1:44" s="15" customFormat="1" ht="15" x14ac:dyDescent="0.25">
      <c r="A659" s="181"/>
      <c r="B659" s="179"/>
      <c r="C659" s="430" t="s">
        <v>150</v>
      </c>
      <c r="D659" s="430"/>
      <c r="E659" s="430"/>
      <c r="F659" s="194"/>
      <c r="G659" s="195"/>
      <c r="H659" s="195"/>
      <c r="I659" s="195"/>
      <c r="J659" s="197">
        <v>163.49</v>
      </c>
      <c r="K659" s="195"/>
      <c r="L659" s="197">
        <v>3.5</v>
      </c>
      <c r="M659" s="195"/>
      <c r="N659" s="198">
        <v>49.92</v>
      </c>
      <c r="AF659" s="168"/>
      <c r="AG659" s="169"/>
      <c r="AH659" s="169"/>
      <c r="AM659" s="180" t="s">
        <v>150</v>
      </c>
      <c r="AN659" s="169"/>
      <c r="AP659" s="169"/>
      <c r="AR659" s="169"/>
    </row>
    <row r="660" spans="1:44" s="15" customFormat="1" ht="15" x14ac:dyDescent="0.25">
      <c r="A660" s="188"/>
      <c r="B660" s="179"/>
      <c r="C660" s="429" t="s">
        <v>151</v>
      </c>
      <c r="D660" s="429"/>
      <c r="E660" s="429"/>
      <c r="F660" s="182"/>
      <c r="G660" s="183"/>
      <c r="H660" s="183"/>
      <c r="I660" s="183"/>
      <c r="J660" s="190"/>
      <c r="K660" s="183"/>
      <c r="L660" s="184">
        <v>0.56999999999999995</v>
      </c>
      <c r="M660" s="183"/>
      <c r="N660" s="186">
        <v>25.52</v>
      </c>
      <c r="AF660" s="168"/>
      <c r="AG660" s="169"/>
      <c r="AH660" s="169"/>
      <c r="AL660" s="180" t="s">
        <v>151</v>
      </c>
      <c r="AN660" s="169"/>
      <c r="AP660" s="169"/>
      <c r="AR660" s="169"/>
    </row>
    <row r="661" spans="1:44" s="15" customFormat="1" ht="23.25" x14ac:dyDescent="0.25">
      <c r="A661" s="188"/>
      <c r="B661" s="179" t="s">
        <v>645</v>
      </c>
      <c r="C661" s="429" t="s">
        <v>646</v>
      </c>
      <c r="D661" s="429"/>
      <c r="E661" s="429"/>
      <c r="F661" s="182" t="s">
        <v>154</v>
      </c>
      <c r="G661" s="199">
        <v>94</v>
      </c>
      <c r="H661" s="183"/>
      <c r="I661" s="199">
        <v>94</v>
      </c>
      <c r="J661" s="190"/>
      <c r="K661" s="183"/>
      <c r="L661" s="184">
        <v>0.54</v>
      </c>
      <c r="M661" s="183"/>
      <c r="N661" s="186">
        <v>23.99</v>
      </c>
      <c r="AF661" s="168"/>
      <c r="AG661" s="169"/>
      <c r="AH661" s="169"/>
      <c r="AL661" s="180" t="s">
        <v>646</v>
      </c>
      <c r="AN661" s="169"/>
      <c r="AP661" s="169"/>
      <c r="AR661" s="169"/>
    </row>
    <row r="662" spans="1:44" s="15" customFormat="1" ht="45" x14ac:dyDescent="0.25">
      <c r="A662" s="188"/>
      <c r="B662" s="179" t="s">
        <v>647</v>
      </c>
      <c r="C662" s="429" t="s">
        <v>648</v>
      </c>
      <c r="D662" s="429"/>
      <c r="E662" s="429"/>
      <c r="F662" s="182" t="s">
        <v>154</v>
      </c>
      <c r="G662" s="199">
        <v>51</v>
      </c>
      <c r="H662" s="185">
        <v>0.85</v>
      </c>
      <c r="I662" s="185">
        <v>43.35</v>
      </c>
      <c r="J662" s="190"/>
      <c r="K662" s="183"/>
      <c r="L662" s="184">
        <v>0.25</v>
      </c>
      <c r="M662" s="183"/>
      <c r="N662" s="186">
        <v>11.06</v>
      </c>
      <c r="AF662" s="168"/>
      <c r="AG662" s="169"/>
      <c r="AH662" s="169"/>
      <c r="AL662" s="180" t="s">
        <v>648</v>
      </c>
      <c r="AN662" s="169"/>
      <c r="AP662" s="169"/>
      <c r="AR662" s="169"/>
    </row>
    <row r="663" spans="1:44" s="15" customFormat="1" ht="15" x14ac:dyDescent="0.25">
      <c r="A663" s="200"/>
      <c r="B663" s="201"/>
      <c r="C663" s="438" t="s">
        <v>157</v>
      </c>
      <c r="D663" s="438"/>
      <c r="E663" s="438"/>
      <c r="F663" s="172"/>
      <c r="G663" s="173"/>
      <c r="H663" s="173"/>
      <c r="I663" s="173"/>
      <c r="J663" s="176"/>
      <c r="K663" s="173"/>
      <c r="L663" s="202">
        <v>4.29</v>
      </c>
      <c r="M663" s="195"/>
      <c r="N663" s="203">
        <v>84.97</v>
      </c>
      <c r="AF663" s="168"/>
      <c r="AG663" s="169"/>
      <c r="AH663" s="169"/>
      <c r="AN663" s="169" t="s">
        <v>157</v>
      </c>
      <c r="AP663" s="169"/>
      <c r="AR663" s="169"/>
    </row>
    <row r="664" spans="1:44" s="15" customFormat="1" ht="34.5" x14ac:dyDescent="0.25">
      <c r="A664" s="170" t="s">
        <v>808</v>
      </c>
      <c r="B664" s="171" t="s">
        <v>597</v>
      </c>
      <c r="C664" s="438" t="s">
        <v>598</v>
      </c>
      <c r="D664" s="438"/>
      <c r="E664" s="438"/>
      <c r="F664" s="172" t="s">
        <v>599</v>
      </c>
      <c r="G664" s="173">
        <v>0.41599999999999998</v>
      </c>
      <c r="H664" s="174">
        <v>1</v>
      </c>
      <c r="I664" s="204">
        <v>0.41599999999999998</v>
      </c>
      <c r="J664" s="176"/>
      <c r="K664" s="173"/>
      <c r="L664" s="176"/>
      <c r="M664" s="173"/>
      <c r="N664" s="177"/>
      <c r="AF664" s="168"/>
      <c r="AG664" s="169"/>
      <c r="AH664" s="169" t="s">
        <v>598</v>
      </c>
      <c r="AN664" s="169"/>
      <c r="AP664" s="169"/>
      <c r="AR664" s="169"/>
    </row>
    <row r="665" spans="1:44" s="15" customFormat="1" ht="23.25" x14ac:dyDescent="0.25">
      <c r="A665" s="178"/>
      <c r="B665" s="179" t="s">
        <v>136</v>
      </c>
      <c r="C665" s="439" t="s">
        <v>137</v>
      </c>
      <c r="D665" s="439"/>
      <c r="E665" s="439"/>
      <c r="F665" s="439"/>
      <c r="G665" s="439"/>
      <c r="H665" s="439"/>
      <c r="I665" s="439"/>
      <c r="J665" s="439"/>
      <c r="K665" s="439"/>
      <c r="L665" s="439"/>
      <c r="M665" s="439"/>
      <c r="N665" s="440"/>
      <c r="AF665" s="168"/>
      <c r="AG665" s="169"/>
      <c r="AH665" s="169"/>
      <c r="AJ665" s="180" t="s">
        <v>137</v>
      </c>
      <c r="AN665" s="169"/>
      <c r="AP665" s="169"/>
      <c r="AR665" s="169"/>
    </row>
    <row r="666" spans="1:44" s="15" customFormat="1" ht="68.25" x14ac:dyDescent="0.25">
      <c r="A666" s="178"/>
      <c r="B666" s="179" t="s">
        <v>138</v>
      </c>
      <c r="C666" s="439" t="s">
        <v>139</v>
      </c>
      <c r="D666" s="439"/>
      <c r="E666" s="439"/>
      <c r="F666" s="439"/>
      <c r="G666" s="439"/>
      <c r="H666" s="439"/>
      <c r="I666" s="439"/>
      <c r="J666" s="439"/>
      <c r="K666" s="439"/>
      <c r="L666" s="439"/>
      <c r="M666" s="439"/>
      <c r="N666" s="440"/>
      <c r="AF666" s="168"/>
      <c r="AG666" s="169"/>
      <c r="AH666" s="169"/>
      <c r="AJ666" s="180" t="s">
        <v>139</v>
      </c>
      <c r="AN666" s="169"/>
      <c r="AP666" s="169"/>
      <c r="AR666" s="169"/>
    </row>
    <row r="667" spans="1:44" s="15" customFormat="1" ht="15" x14ac:dyDescent="0.25">
      <c r="A667" s="181"/>
      <c r="B667" s="179" t="s">
        <v>130</v>
      </c>
      <c r="C667" s="429" t="s">
        <v>140</v>
      </c>
      <c r="D667" s="429"/>
      <c r="E667" s="429"/>
      <c r="F667" s="182"/>
      <c r="G667" s="183"/>
      <c r="H667" s="183"/>
      <c r="I667" s="183"/>
      <c r="J667" s="184">
        <v>201.61</v>
      </c>
      <c r="K667" s="205">
        <v>1.3225</v>
      </c>
      <c r="L667" s="184">
        <v>110.92</v>
      </c>
      <c r="M667" s="185">
        <v>44.77</v>
      </c>
      <c r="N667" s="206">
        <v>4965.8900000000003</v>
      </c>
      <c r="AF667" s="168"/>
      <c r="AG667" s="169"/>
      <c r="AH667" s="169"/>
      <c r="AK667" s="180" t="s">
        <v>140</v>
      </c>
      <c r="AN667" s="169"/>
      <c r="AP667" s="169"/>
      <c r="AR667" s="169"/>
    </row>
    <row r="668" spans="1:44" s="15" customFormat="1" ht="15" x14ac:dyDescent="0.25">
      <c r="A668" s="181"/>
      <c r="B668" s="179" t="s">
        <v>141</v>
      </c>
      <c r="C668" s="429" t="s">
        <v>142</v>
      </c>
      <c r="D668" s="429"/>
      <c r="E668" s="429"/>
      <c r="F668" s="182"/>
      <c r="G668" s="183"/>
      <c r="H668" s="183"/>
      <c r="I668" s="183"/>
      <c r="J668" s="184">
        <v>71.64</v>
      </c>
      <c r="K668" s="205">
        <v>1.4375</v>
      </c>
      <c r="L668" s="184">
        <v>42.84</v>
      </c>
      <c r="M668" s="185">
        <v>13.24</v>
      </c>
      <c r="N668" s="186">
        <v>567.20000000000005</v>
      </c>
      <c r="AF668" s="168"/>
      <c r="AG668" s="169"/>
      <c r="AH668" s="169"/>
      <c r="AK668" s="180" t="s">
        <v>142</v>
      </c>
      <c r="AN668" s="169"/>
      <c r="AP668" s="169"/>
      <c r="AR668" s="169"/>
    </row>
    <row r="669" spans="1:44" s="15" customFormat="1" ht="15" x14ac:dyDescent="0.25">
      <c r="A669" s="181"/>
      <c r="B669" s="179" t="s">
        <v>143</v>
      </c>
      <c r="C669" s="429" t="s">
        <v>144</v>
      </c>
      <c r="D669" s="429"/>
      <c r="E669" s="429"/>
      <c r="F669" s="182"/>
      <c r="G669" s="183"/>
      <c r="H669" s="183"/>
      <c r="I669" s="183"/>
      <c r="J669" s="184">
        <v>2.3199999999999998</v>
      </c>
      <c r="K669" s="205">
        <v>1.4375</v>
      </c>
      <c r="L669" s="184">
        <v>1.39</v>
      </c>
      <c r="M669" s="185">
        <v>44.77</v>
      </c>
      <c r="N669" s="186">
        <v>62.23</v>
      </c>
      <c r="AF669" s="168"/>
      <c r="AG669" s="169"/>
      <c r="AH669" s="169"/>
      <c r="AK669" s="180" t="s">
        <v>144</v>
      </c>
      <c r="AN669" s="169"/>
      <c r="AP669" s="169"/>
      <c r="AR669" s="169"/>
    </row>
    <row r="670" spans="1:44" s="15" customFormat="1" ht="15" x14ac:dyDescent="0.25">
      <c r="A670" s="181"/>
      <c r="B670" s="179" t="s">
        <v>145</v>
      </c>
      <c r="C670" s="429" t="s">
        <v>146</v>
      </c>
      <c r="D670" s="429"/>
      <c r="E670" s="429"/>
      <c r="F670" s="182"/>
      <c r="G670" s="183"/>
      <c r="H670" s="183"/>
      <c r="I670" s="183"/>
      <c r="J670" s="184">
        <v>62.75</v>
      </c>
      <c r="K670" s="183"/>
      <c r="L670" s="184">
        <v>26.1</v>
      </c>
      <c r="M670" s="185">
        <v>8.16</v>
      </c>
      <c r="N670" s="186">
        <v>212.98</v>
      </c>
      <c r="AF670" s="168"/>
      <c r="AG670" s="169"/>
      <c r="AH670" s="169"/>
      <c r="AK670" s="180" t="s">
        <v>146</v>
      </c>
      <c r="AN670" s="169"/>
      <c r="AP670" s="169"/>
      <c r="AR670" s="169"/>
    </row>
    <row r="671" spans="1:44" s="15" customFormat="1" ht="15" x14ac:dyDescent="0.25">
      <c r="A671" s="188"/>
      <c r="B671" s="179"/>
      <c r="C671" s="429" t="s">
        <v>147</v>
      </c>
      <c r="D671" s="429"/>
      <c r="E671" s="429"/>
      <c r="F671" s="182" t="s">
        <v>148</v>
      </c>
      <c r="G671" s="192">
        <v>21.2</v>
      </c>
      <c r="H671" s="205">
        <v>1.3225</v>
      </c>
      <c r="I671" s="189">
        <v>11.663392</v>
      </c>
      <c r="J671" s="190"/>
      <c r="K671" s="183"/>
      <c r="L671" s="190"/>
      <c r="M671" s="183"/>
      <c r="N671" s="191"/>
      <c r="AF671" s="168"/>
      <c r="AG671" s="169"/>
      <c r="AH671" s="169"/>
      <c r="AL671" s="180" t="s">
        <v>147</v>
      </c>
      <c r="AN671" s="169"/>
      <c r="AP671" s="169"/>
      <c r="AR671" s="169"/>
    </row>
    <row r="672" spans="1:44" s="15" customFormat="1" ht="15" x14ac:dyDescent="0.25">
      <c r="A672" s="188"/>
      <c r="B672" s="179"/>
      <c r="C672" s="429" t="s">
        <v>149</v>
      </c>
      <c r="D672" s="429"/>
      <c r="E672" s="429"/>
      <c r="F672" s="182" t="s">
        <v>148</v>
      </c>
      <c r="G672" s="192">
        <v>0.2</v>
      </c>
      <c r="H672" s="205">
        <v>1.4375</v>
      </c>
      <c r="I672" s="205">
        <v>0.1196</v>
      </c>
      <c r="J672" s="190"/>
      <c r="K672" s="183"/>
      <c r="L672" s="190"/>
      <c r="M672" s="183"/>
      <c r="N672" s="191"/>
      <c r="AF672" s="168"/>
      <c r="AG672" s="169"/>
      <c r="AH672" s="169"/>
      <c r="AL672" s="180" t="s">
        <v>149</v>
      </c>
      <c r="AN672" s="169"/>
      <c r="AP672" s="169"/>
      <c r="AR672" s="169"/>
    </row>
    <row r="673" spans="1:44" s="15" customFormat="1" ht="15" x14ac:dyDescent="0.25">
      <c r="A673" s="181"/>
      <c r="B673" s="179"/>
      <c r="C673" s="430" t="s">
        <v>150</v>
      </c>
      <c r="D673" s="430"/>
      <c r="E673" s="430"/>
      <c r="F673" s="194"/>
      <c r="G673" s="195"/>
      <c r="H673" s="195"/>
      <c r="I673" s="195"/>
      <c r="J673" s="197">
        <v>336</v>
      </c>
      <c r="K673" s="195"/>
      <c r="L673" s="197">
        <v>179.86</v>
      </c>
      <c r="M673" s="195"/>
      <c r="N673" s="207">
        <v>5746.07</v>
      </c>
      <c r="AF673" s="168"/>
      <c r="AG673" s="169"/>
      <c r="AH673" s="169"/>
      <c r="AM673" s="180" t="s">
        <v>150</v>
      </c>
      <c r="AN673" s="169"/>
      <c r="AP673" s="169"/>
      <c r="AR673" s="169"/>
    </row>
    <row r="674" spans="1:44" s="15" customFormat="1" ht="15" x14ac:dyDescent="0.25">
      <c r="A674" s="188"/>
      <c r="B674" s="179"/>
      <c r="C674" s="429" t="s">
        <v>151</v>
      </c>
      <c r="D674" s="429"/>
      <c r="E674" s="429"/>
      <c r="F674" s="182"/>
      <c r="G674" s="183"/>
      <c r="H674" s="183"/>
      <c r="I674" s="183"/>
      <c r="J674" s="190"/>
      <c r="K674" s="183"/>
      <c r="L674" s="184">
        <v>112.31</v>
      </c>
      <c r="M674" s="183"/>
      <c r="N674" s="206">
        <v>5028.12</v>
      </c>
      <c r="AF674" s="168"/>
      <c r="AG674" s="169"/>
      <c r="AH674" s="169"/>
      <c r="AL674" s="180" t="s">
        <v>151</v>
      </c>
      <c r="AN674" s="169"/>
      <c r="AP674" s="169"/>
      <c r="AR674" s="169"/>
    </row>
    <row r="675" spans="1:44" s="15" customFormat="1" ht="22.5" x14ac:dyDescent="0.25">
      <c r="A675" s="188"/>
      <c r="B675" s="179" t="s">
        <v>557</v>
      </c>
      <c r="C675" s="429" t="s">
        <v>558</v>
      </c>
      <c r="D675" s="429"/>
      <c r="E675" s="429"/>
      <c r="F675" s="182" t="s">
        <v>154</v>
      </c>
      <c r="G675" s="199">
        <v>110</v>
      </c>
      <c r="H675" s="183"/>
      <c r="I675" s="199">
        <v>110</v>
      </c>
      <c r="J675" s="190"/>
      <c r="K675" s="183"/>
      <c r="L675" s="184">
        <v>123.54</v>
      </c>
      <c r="M675" s="183"/>
      <c r="N675" s="206">
        <v>5530.93</v>
      </c>
      <c r="AF675" s="168"/>
      <c r="AG675" s="169"/>
      <c r="AH675" s="169"/>
      <c r="AL675" s="180" t="s">
        <v>558</v>
      </c>
      <c r="AN675" s="169"/>
      <c r="AP675" s="169"/>
      <c r="AR675" s="169"/>
    </row>
    <row r="676" spans="1:44" s="15" customFormat="1" ht="45" x14ac:dyDescent="0.25">
      <c r="A676" s="188"/>
      <c r="B676" s="179" t="s">
        <v>559</v>
      </c>
      <c r="C676" s="429" t="s">
        <v>560</v>
      </c>
      <c r="D676" s="429"/>
      <c r="E676" s="429"/>
      <c r="F676" s="182" t="s">
        <v>154</v>
      </c>
      <c r="G676" s="199">
        <v>69</v>
      </c>
      <c r="H676" s="185">
        <v>0.85</v>
      </c>
      <c r="I676" s="185">
        <v>58.65</v>
      </c>
      <c r="J676" s="190"/>
      <c r="K676" s="183"/>
      <c r="L676" s="184">
        <v>65.87</v>
      </c>
      <c r="M676" s="183"/>
      <c r="N676" s="206">
        <v>2948.99</v>
      </c>
      <c r="AF676" s="168"/>
      <c r="AG676" s="169"/>
      <c r="AH676" s="169"/>
      <c r="AL676" s="180" t="s">
        <v>560</v>
      </c>
      <c r="AN676" s="169"/>
      <c r="AP676" s="169"/>
      <c r="AR676" s="169"/>
    </row>
    <row r="677" spans="1:44" s="15" customFormat="1" ht="15" x14ac:dyDescent="0.25">
      <c r="A677" s="200"/>
      <c r="B677" s="201"/>
      <c r="C677" s="438" t="s">
        <v>157</v>
      </c>
      <c r="D677" s="438"/>
      <c r="E677" s="438"/>
      <c r="F677" s="172"/>
      <c r="G677" s="173"/>
      <c r="H677" s="173"/>
      <c r="I677" s="173"/>
      <c r="J677" s="176"/>
      <c r="K677" s="173"/>
      <c r="L677" s="202">
        <v>369.27</v>
      </c>
      <c r="M677" s="195"/>
      <c r="N677" s="208">
        <v>14225.99</v>
      </c>
      <c r="AF677" s="168"/>
      <c r="AG677" s="169"/>
      <c r="AH677" s="169"/>
      <c r="AN677" s="169" t="s">
        <v>157</v>
      </c>
      <c r="AP677" s="169"/>
      <c r="AR677" s="169"/>
    </row>
    <row r="678" spans="1:44" s="15" customFormat="1" ht="15" x14ac:dyDescent="0.25">
      <c r="A678" s="170" t="s">
        <v>809</v>
      </c>
      <c r="B678" s="171" t="s">
        <v>601</v>
      </c>
      <c r="C678" s="438" t="s">
        <v>660</v>
      </c>
      <c r="D678" s="438"/>
      <c r="E678" s="438"/>
      <c r="F678" s="172" t="s">
        <v>278</v>
      </c>
      <c r="G678" s="173">
        <v>9.9839999999999998E-2</v>
      </c>
      <c r="H678" s="174">
        <v>1</v>
      </c>
      <c r="I678" s="175">
        <v>9.9839999999999998E-2</v>
      </c>
      <c r="J678" s="210">
        <v>21597.69</v>
      </c>
      <c r="K678" s="173"/>
      <c r="L678" s="210">
        <v>2156.31</v>
      </c>
      <c r="M678" s="211">
        <v>8.16</v>
      </c>
      <c r="N678" s="208">
        <v>17595.490000000002</v>
      </c>
      <c r="AF678" s="168"/>
      <c r="AG678" s="169"/>
      <c r="AH678" s="169" t="s">
        <v>660</v>
      </c>
      <c r="AN678" s="169"/>
      <c r="AP678" s="169"/>
      <c r="AR678" s="169"/>
    </row>
    <row r="679" spans="1:44" s="15" customFormat="1" ht="15" x14ac:dyDescent="0.25">
      <c r="A679" s="200"/>
      <c r="B679" s="201"/>
      <c r="C679" s="438" t="s">
        <v>157</v>
      </c>
      <c r="D679" s="438"/>
      <c r="E679" s="438"/>
      <c r="F679" s="172"/>
      <c r="G679" s="173"/>
      <c r="H679" s="173"/>
      <c r="I679" s="173"/>
      <c r="J679" s="176"/>
      <c r="K679" s="173"/>
      <c r="L679" s="210">
        <v>2156.31</v>
      </c>
      <c r="M679" s="195"/>
      <c r="N679" s="208">
        <v>17595.490000000002</v>
      </c>
      <c r="AF679" s="168"/>
      <c r="AG679" s="169"/>
      <c r="AH679" s="169"/>
      <c r="AN679" s="169" t="s">
        <v>157</v>
      </c>
      <c r="AP679" s="169"/>
      <c r="AR679" s="169"/>
    </row>
    <row r="680" spans="1:44" s="15" customFormat="1" ht="23.25" x14ac:dyDescent="0.25">
      <c r="A680" s="170" t="s">
        <v>408</v>
      </c>
      <c r="B680" s="171" t="s">
        <v>603</v>
      </c>
      <c r="C680" s="438" t="s">
        <v>604</v>
      </c>
      <c r="D680" s="438"/>
      <c r="E680" s="438"/>
      <c r="F680" s="172" t="s">
        <v>278</v>
      </c>
      <c r="G680" s="173">
        <v>1.248E-2</v>
      </c>
      <c r="H680" s="174">
        <v>1</v>
      </c>
      <c r="I680" s="175">
        <v>1.248E-2</v>
      </c>
      <c r="J680" s="210">
        <v>11885.47</v>
      </c>
      <c r="K680" s="173"/>
      <c r="L680" s="202">
        <v>148.33000000000001</v>
      </c>
      <c r="M680" s="211">
        <v>8.16</v>
      </c>
      <c r="N680" s="208">
        <v>1210.3699999999999</v>
      </c>
      <c r="AF680" s="168"/>
      <c r="AG680" s="169"/>
      <c r="AH680" s="169" t="s">
        <v>604</v>
      </c>
      <c r="AN680" s="169"/>
      <c r="AP680" s="169"/>
      <c r="AR680" s="169"/>
    </row>
    <row r="681" spans="1:44" s="15" customFormat="1" ht="15" x14ac:dyDescent="0.25">
      <c r="A681" s="212"/>
      <c r="B681" s="213"/>
      <c r="C681" s="429" t="s">
        <v>810</v>
      </c>
      <c r="D681" s="429"/>
      <c r="E681" s="429"/>
      <c r="F681" s="429"/>
      <c r="G681" s="429"/>
      <c r="H681" s="429"/>
      <c r="I681" s="429"/>
      <c r="J681" s="429"/>
      <c r="K681" s="429"/>
      <c r="L681" s="429"/>
      <c r="M681" s="429"/>
      <c r="N681" s="441"/>
      <c r="AF681" s="168"/>
      <c r="AG681" s="169"/>
      <c r="AH681" s="169"/>
      <c r="AI681" s="180" t="s">
        <v>810</v>
      </c>
      <c r="AN681" s="169"/>
      <c r="AP681" s="169"/>
      <c r="AR681" s="169"/>
    </row>
    <row r="682" spans="1:44" s="15" customFormat="1" ht="15" x14ac:dyDescent="0.25">
      <c r="A682" s="200"/>
      <c r="B682" s="201"/>
      <c r="C682" s="438" t="s">
        <v>157</v>
      </c>
      <c r="D682" s="438"/>
      <c r="E682" s="438"/>
      <c r="F682" s="172"/>
      <c r="G682" s="173"/>
      <c r="H682" s="173"/>
      <c r="I682" s="173"/>
      <c r="J682" s="176"/>
      <c r="K682" s="173"/>
      <c r="L682" s="202">
        <v>148.33000000000001</v>
      </c>
      <c r="M682" s="195"/>
      <c r="N682" s="208">
        <v>1210.3699999999999</v>
      </c>
      <c r="AF682" s="168"/>
      <c r="AG682" s="169"/>
      <c r="AH682" s="169"/>
      <c r="AN682" s="169" t="s">
        <v>157</v>
      </c>
      <c r="AP682" s="169"/>
      <c r="AR682" s="169"/>
    </row>
    <row r="683" spans="1:44" s="15" customFormat="1" ht="34.5" x14ac:dyDescent="0.25">
      <c r="A683" s="170" t="s">
        <v>411</v>
      </c>
      <c r="B683" s="171" t="s">
        <v>811</v>
      </c>
      <c r="C683" s="438" t="s">
        <v>812</v>
      </c>
      <c r="D683" s="438"/>
      <c r="E683" s="438"/>
      <c r="F683" s="172" t="s">
        <v>274</v>
      </c>
      <c r="G683" s="173">
        <v>1.423</v>
      </c>
      <c r="H683" s="174">
        <v>1</v>
      </c>
      <c r="I683" s="204">
        <v>1.423</v>
      </c>
      <c r="J683" s="176"/>
      <c r="K683" s="173"/>
      <c r="L683" s="176"/>
      <c r="M683" s="173"/>
      <c r="N683" s="177"/>
      <c r="AF683" s="168"/>
      <c r="AG683" s="169"/>
      <c r="AH683" s="169" t="s">
        <v>812</v>
      </c>
      <c r="AN683" s="169"/>
      <c r="AP683" s="169"/>
      <c r="AR683" s="169"/>
    </row>
    <row r="684" spans="1:44" s="15" customFormat="1" ht="23.25" x14ac:dyDescent="0.25">
      <c r="A684" s="178"/>
      <c r="B684" s="179" t="s">
        <v>136</v>
      </c>
      <c r="C684" s="439" t="s">
        <v>137</v>
      </c>
      <c r="D684" s="439"/>
      <c r="E684" s="439"/>
      <c r="F684" s="439"/>
      <c r="G684" s="439"/>
      <c r="H684" s="439"/>
      <c r="I684" s="439"/>
      <c r="J684" s="439"/>
      <c r="K684" s="439"/>
      <c r="L684" s="439"/>
      <c r="M684" s="439"/>
      <c r="N684" s="440"/>
      <c r="AF684" s="168"/>
      <c r="AG684" s="169"/>
      <c r="AH684" s="169"/>
      <c r="AJ684" s="180" t="s">
        <v>137</v>
      </c>
      <c r="AN684" s="169"/>
      <c r="AP684" s="169"/>
      <c r="AR684" s="169"/>
    </row>
    <row r="685" spans="1:44" s="15" customFormat="1" ht="68.25" x14ac:dyDescent="0.25">
      <c r="A685" s="178"/>
      <c r="B685" s="179" t="s">
        <v>138</v>
      </c>
      <c r="C685" s="439" t="s">
        <v>139</v>
      </c>
      <c r="D685" s="439"/>
      <c r="E685" s="439"/>
      <c r="F685" s="439"/>
      <c r="G685" s="439"/>
      <c r="H685" s="439"/>
      <c r="I685" s="439"/>
      <c r="J685" s="439"/>
      <c r="K685" s="439"/>
      <c r="L685" s="439"/>
      <c r="M685" s="439"/>
      <c r="N685" s="440"/>
      <c r="AF685" s="168"/>
      <c r="AG685" s="169"/>
      <c r="AH685" s="169"/>
      <c r="AJ685" s="180" t="s">
        <v>139</v>
      </c>
      <c r="AN685" s="169"/>
      <c r="AP685" s="169"/>
      <c r="AR685" s="169"/>
    </row>
    <row r="686" spans="1:44" s="15" customFormat="1" ht="15" x14ac:dyDescent="0.25">
      <c r="A686" s="181"/>
      <c r="B686" s="179" t="s">
        <v>130</v>
      </c>
      <c r="C686" s="429" t="s">
        <v>140</v>
      </c>
      <c r="D686" s="429"/>
      <c r="E686" s="429"/>
      <c r="F686" s="182"/>
      <c r="G686" s="183"/>
      <c r="H686" s="183"/>
      <c r="I686" s="183"/>
      <c r="J686" s="184">
        <v>42.14</v>
      </c>
      <c r="K686" s="205">
        <v>1.3225</v>
      </c>
      <c r="L686" s="184">
        <v>79.3</v>
      </c>
      <c r="M686" s="185">
        <v>44.77</v>
      </c>
      <c r="N686" s="206">
        <v>3550.26</v>
      </c>
      <c r="AF686" s="168"/>
      <c r="AG686" s="169"/>
      <c r="AH686" s="169"/>
      <c r="AK686" s="180" t="s">
        <v>140</v>
      </c>
      <c r="AN686" s="169"/>
      <c r="AP686" s="169"/>
      <c r="AR686" s="169"/>
    </row>
    <row r="687" spans="1:44" s="15" customFormat="1" ht="15" x14ac:dyDescent="0.25">
      <c r="A687" s="181"/>
      <c r="B687" s="179" t="s">
        <v>141</v>
      </c>
      <c r="C687" s="429" t="s">
        <v>142</v>
      </c>
      <c r="D687" s="429"/>
      <c r="E687" s="429"/>
      <c r="F687" s="182"/>
      <c r="G687" s="183"/>
      <c r="H687" s="183"/>
      <c r="I687" s="183"/>
      <c r="J687" s="184">
        <v>218.88</v>
      </c>
      <c r="K687" s="205">
        <v>1.4375</v>
      </c>
      <c r="L687" s="184">
        <v>447.73</v>
      </c>
      <c r="M687" s="185">
        <v>13.24</v>
      </c>
      <c r="N687" s="206">
        <v>5927.95</v>
      </c>
      <c r="AF687" s="168"/>
      <c r="AG687" s="169"/>
      <c r="AH687" s="169"/>
      <c r="AK687" s="180" t="s">
        <v>142</v>
      </c>
      <c r="AN687" s="169"/>
      <c r="AP687" s="169"/>
      <c r="AR687" s="169"/>
    </row>
    <row r="688" spans="1:44" s="15" customFormat="1" ht="15" x14ac:dyDescent="0.25">
      <c r="A688" s="181"/>
      <c r="B688" s="179" t="s">
        <v>143</v>
      </c>
      <c r="C688" s="429" t="s">
        <v>144</v>
      </c>
      <c r="D688" s="429"/>
      <c r="E688" s="429"/>
      <c r="F688" s="182"/>
      <c r="G688" s="183"/>
      <c r="H688" s="183"/>
      <c r="I688" s="183"/>
      <c r="J688" s="184">
        <v>24.14</v>
      </c>
      <c r="K688" s="205">
        <v>1.4375</v>
      </c>
      <c r="L688" s="184">
        <v>49.38</v>
      </c>
      <c r="M688" s="185">
        <v>44.77</v>
      </c>
      <c r="N688" s="206">
        <v>2210.7399999999998</v>
      </c>
      <c r="AF688" s="168"/>
      <c r="AG688" s="169"/>
      <c r="AH688" s="169"/>
      <c r="AK688" s="180" t="s">
        <v>144</v>
      </c>
      <c r="AN688" s="169"/>
      <c r="AP688" s="169"/>
      <c r="AR688" s="169"/>
    </row>
    <row r="689" spans="1:44" s="15" customFormat="1" ht="15" x14ac:dyDescent="0.25">
      <c r="A689" s="188"/>
      <c r="B689" s="179"/>
      <c r="C689" s="429" t="s">
        <v>147</v>
      </c>
      <c r="D689" s="429"/>
      <c r="E689" s="429"/>
      <c r="F689" s="182" t="s">
        <v>148</v>
      </c>
      <c r="G689" s="185">
        <v>4.9400000000000004</v>
      </c>
      <c r="H689" s="205">
        <v>1.3225</v>
      </c>
      <c r="I689" s="193">
        <v>9.2966724999999997</v>
      </c>
      <c r="J689" s="190"/>
      <c r="K689" s="183"/>
      <c r="L689" s="190"/>
      <c r="M689" s="183"/>
      <c r="N689" s="191"/>
      <c r="AF689" s="168"/>
      <c r="AG689" s="169"/>
      <c r="AH689" s="169"/>
      <c r="AL689" s="180" t="s">
        <v>147</v>
      </c>
      <c r="AN689" s="169"/>
      <c r="AP689" s="169"/>
      <c r="AR689" s="169"/>
    </row>
    <row r="690" spans="1:44" s="15" customFormat="1" ht="15" x14ac:dyDescent="0.25">
      <c r="A690" s="188"/>
      <c r="B690" s="179"/>
      <c r="C690" s="429" t="s">
        <v>149</v>
      </c>
      <c r="D690" s="429"/>
      <c r="E690" s="429"/>
      <c r="F690" s="182" t="s">
        <v>148</v>
      </c>
      <c r="G690" s="192">
        <v>2.4</v>
      </c>
      <c r="H690" s="205">
        <v>1.4375</v>
      </c>
      <c r="I690" s="216">
        <v>4.9093499999999999</v>
      </c>
      <c r="J690" s="190"/>
      <c r="K690" s="183"/>
      <c r="L690" s="190"/>
      <c r="M690" s="183"/>
      <c r="N690" s="191"/>
      <c r="AF690" s="168"/>
      <c r="AG690" s="169"/>
      <c r="AH690" s="169"/>
      <c r="AL690" s="180" t="s">
        <v>149</v>
      </c>
      <c r="AN690" s="169"/>
      <c r="AP690" s="169"/>
      <c r="AR690" s="169"/>
    </row>
    <row r="691" spans="1:44" s="15" customFormat="1" ht="15" x14ac:dyDescent="0.25">
      <c r="A691" s="181"/>
      <c r="B691" s="179"/>
      <c r="C691" s="430" t="s">
        <v>150</v>
      </c>
      <c r="D691" s="430"/>
      <c r="E691" s="430"/>
      <c r="F691" s="194"/>
      <c r="G691" s="195"/>
      <c r="H691" s="195"/>
      <c r="I691" s="195"/>
      <c r="J691" s="197">
        <v>261.02</v>
      </c>
      <c r="K691" s="195"/>
      <c r="L691" s="197">
        <v>527.03</v>
      </c>
      <c r="M691" s="195"/>
      <c r="N691" s="207">
        <v>9478.2099999999991</v>
      </c>
      <c r="AF691" s="168"/>
      <c r="AG691" s="169"/>
      <c r="AH691" s="169"/>
      <c r="AM691" s="180" t="s">
        <v>150</v>
      </c>
      <c r="AN691" s="169"/>
      <c r="AP691" s="169"/>
      <c r="AR691" s="169"/>
    </row>
    <row r="692" spans="1:44" s="15" customFormat="1" ht="15" x14ac:dyDescent="0.25">
      <c r="A692" s="188"/>
      <c r="B692" s="179"/>
      <c r="C692" s="429" t="s">
        <v>151</v>
      </c>
      <c r="D692" s="429"/>
      <c r="E692" s="429"/>
      <c r="F692" s="182"/>
      <c r="G692" s="183"/>
      <c r="H692" s="183"/>
      <c r="I692" s="183"/>
      <c r="J692" s="190"/>
      <c r="K692" s="183"/>
      <c r="L692" s="184">
        <v>128.68</v>
      </c>
      <c r="M692" s="183"/>
      <c r="N692" s="206">
        <v>5761</v>
      </c>
      <c r="AF692" s="168"/>
      <c r="AG692" s="169"/>
      <c r="AH692" s="169"/>
      <c r="AL692" s="180" t="s">
        <v>151</v>
      </c>
      <c r="AN692" s="169"/>
      <c r="AP692" s="169"/>
      <c r="AR692" s="169"/>
    </row>
    <row r="693" spans="1:44" s="15" customFormat="1" ht="23.25" x14ac:dyDescent="0.25">
      <c r="A693" s="188"/>
      <c r="B693" s="179" t="s">
        <v>813</v>
      </c>
      <c r="C693" s="429" t="s">
        <v>814</v>
      </c>
      <c r="D693" s="429"/>
      <c r="E693" s="429"/>
      <c r="F693" s="182" t="s">
        <v>154</v>
      </c>
      <c r="G693" s="199">
        <v>98</v>
      </c>
      <c r="H693" s="183"/>
      <c r="I693" s="199">
        <v>98</v>
      </c>
      <c r="J693" s="190"/>
      <c r="K693" s="183"/>
      <c r="L693" s="184">
        <v>126.11</v>
      </c>
      <c r="M693" s="183"/>
      <c r="N693" s="206">
        <v>5645.78</v>
      </c>
      <c r="AF693" s="168"/>
      <c r="AG693" s="169"/>
      <c r="AH693" s="169"/>
      <c r="AL693" s="180" t="s">
        <v>814</v>
      </c>
      <c r="AN693" s="169"/>
      <c r="AP693" s="169"/>
      <c r="AR693" s="169"/>
    </row>
    <row r="694" spans="1:44" s="15" customFormat="1" ht="23.25" x14ac:dyDescent="0.25">
      <c r="A694" s="188"/>
      <c r="B694" s="179" t="s">
        <v>815</v>
      </c>
      <c r="C694" s="429" t="s">
        <v>816</v>
      </c>
      <c r="D694" s="429"/>
      <c r="E694" s="429"/>
      <c r="F694" s="182" t="s">
        <v>154</v>
      </c>
      <c r="G694" s="199">
        <v>58</v>
      </c>
      <c r="H694" s="185">
        <v>0.85</v>
      </c>
      <c r="I694" s="192">
        <v>49.3</v>
      </c>
      <c r="J694" s="190"/>
      <c r="K694" s="183"/>
      <c r="L694" s="184">
        <v>63.44</v>
      </c>
      <c r="M694" s="183"/>
      <c r="N694" s="206">
        <v>2840.17</v>
      </c>
      <c r="AF694" s="168"/>
      <c r="AG694" s="169"/>
      <c r="AH694" s="169"/>
      <c r="AL694" s="180" t="s">
        <v>816</v>
      </c>
      <c r="AN694" s="169"/>
      <c r="AP694" s="169"/>
      <c r="AR694" s="169"/>
    </row>
    <row r="695" spans="1:44" s="15" customFormat="1" ht="15" x14ac:dyDescent="0.25">
      <c r="A695" s="200"/>
      <c r="B695" s="201"/>
      <c r="C695" s="438" t="s">
        <v>157</v>
      </c>
      <c r="D695" s="438"/>
      <c r="E695" s="438"/>
      <c r="F695" s="172"/>
      <c r="G695" s="173"/>
      <c r="H695" s="173"/>
      <c r="I695" s="173"/>
      <c r="J695" s="176"/>
      <c r="K695" s="173"/>
      <c r="L695" s="202">
        <v>716.58</v>
      </c>
      <c r="M695" s="195"/>
      <c r="N695" s="208">
        <v>17964.16</v>
      </c>
      <c r="AF695" s="168"/>
      <c r="AG695" s="169"/>
      <c r="AH695" s="169"/>
      <c r="AN695" s="169" t="s">
        <v>157</v>
      </c>
      <c r="AP695" s="169"/>
      <c r="AR695" s="169"/>
    </row>
    <row r="696" spans="1:44" s="15" customFormat="1" ht="34.5" x14ac:dyDescent="0.25">
      <c r="A696" s="170" t="s">
        <v>414</v>
      </c>
      <c r="B696" s="171" t="s">
        <v>817</v>
      </c>
      <c r="C696" s="438" t="s">
        <v>818</v>
      </c>
      <c r="D696" s="438"/>
      <c r="E696" s="438"/>
      <c r="F696" s="172" t="s">
        <v>174</v>
      </c>
      <c r="G696" s="173">
        <v>0.02</v>
      </c>
      <c r="H696" s="174">
        <v>1</v>
      </c>
      <c r="I696" s="211">
        <v>0.02</v>
      </c>
      <c r="J696" s="176"/>
      <c r="K696" s="173"/>
      <c r="L696" s="176"/>
      <c r="M696" s="173"/>
      <c r="N696" s="177"/>
      <c r="AF696" s="168"/>
      <c r="AG696" s="169"/>
      <c r="AH696" s="169" t="s">
        <v>818</v>
      </c>
      <c r="AN696" s="169"/>
      <c r="AP696" s="169"/>
      <c r="AR696" s="169"/>
    </row>
    <row r="697" spans="1:44" s="15" customFormat="1" ht="68.25" x14ac:dyDescent="0.25">
      <c r="A697" s="178"/>
      <c r="B697" s="179" t="s">
        <v>138</v>
      </c>
      <c r="C697" s="439" t="s">
        <v>139</v>
      </c>
      <c r="D697" s="439"/>
      <c r="E697" s="439"/>
      <c r="F697" s="439"/>
      <c r="G697" s="439"/>
      <c r="H697" s="439"/>
      <c r="I697" s="439"/>
      <c r="J697" s="439"/>
      <c r="K697" s="439"/>
      <c r="L697" s="439"/>
      <c r="M697" s="439"/>
      <c r="N697" s="440"/>
      <c r="AF697" s="168"/>
      <c r="AG697" s="169"/>
      <c r="AH697" s="169"/>
      <c r="AJ697" s="180" t="s">
        <v>139</v>
      </c>
      <c r="AN697" s="169"/>
      <c r="AP697" s="169"/>
      <c r="AR697" s="169"/>
    </row>
    <row r="698" spans="1:44" s="15" customFormat="1" ht="15" x14ac:dyDescent="0.25">
      <c r="A698" s="181"/>
      <c r="B698" s="179" t="s">
        <v>130</v>
      </c>
      <c r="C698" s="429" t="s">
        <v>140</v>
      </c>
      <c r="D698" s="429"/>
      <c r="E698" s="429"/>
      <c r="F698" s="182"/>
      <c r="G698" s="183"/>
      <c r="H698" s="183"/>
      <c r="I698" s="183"/>
      <c r="J698" s="184">
        <v>494.38</v>
      </c>
      <c r="K698" s="185">
        <v>1.1499999999999999</v>
      </c>
      <c r="L698" s="184">
        <v>11.37</v>
      </c>
      <c r="M698" s="185">
        <v>44.77</v>
      </c>
      <c r="N698" s="186">
        <v>509.03</v>
      </c>
      <c r="AF698" s="168"/>
      <c r="AG698" s="169"/>
      <c r="AH698" s="169"/>
      <c r="AK698" s="180" t="s">
        <v>140</v>
      </c>
      <c r="AN698" s="169"/>
      <c r="AP698" s="169"/>
      <c r="AR698" s="169"/>
    </row>
    <row r="699" spans="1:44" s="15" customFormat="1" ht="15" x14ac:dyDescent="0.25">
      <c r="A699" s="181"/>
      <c r="B699" s="179" t="s">
        <v>141</v>
      </c>
      <c r="C699" s="429" t="s">
        <v>142</v>
      </c>
      <c r="D699" s="429"/>
      <c r="E699" s="429"/>
      <c r="F699" s="182"/>
      <c r="G699" s="183"/>
      <c r="H699" s="183"/>
      <c r="I699" s="183"/>
      <c r="J699" s="184">
        <v>28.74</v>
      </c>
      <c r="K699" s="185">
        <v>1.1499999999999999</v>
      </c>
      <c r="L699" s="184">
        <v>0.66</v>
      </c>
      <c r="M699" s="185">
        <v>13.24</v>
      </c>
      <c r="N699" s="186">
        <v>8.74</v>
      </c>
      <c r="AF699" s="168"/>
      <c r="AG699" s="169"/>
      <c r="AH699" s="169"/>
      <c r="AK699" s="180" t="s">
        <v>142</v>
      </c>
      <c r="AN699" s="169"/>
      <c r="AP699" s="169"/>
      <c r="AR699" s="169"/>
    </row>
    <row r="700" spans="1:44" s="15" customFormat="1" ht="15" x14ac:dyDescent="0.25">
      <c r="A700" s="181"/>
      <c r="B700" s="179" t="s">
        <v>143</v>
      </c>
      <c r="C700" s="429" t="s">
        <v>144</v>
      </c>
      <c r="D700" s="429"/>
      <c r="E700" s="429"/>
      <c r="F700" s="182"/>
      <c r="G700" s="183"/>
      <c r="H700" s="183"/>
      <c r="I700" s="183"/>
      <c r="J700" s="184">
        <v>4.99</v>
      </c>
      <c r="K700" s="185">
        <v>1.1499999999999999</v>
      </c>
      <c r="L700" s="184">
        <v>0.11</v>
      </c>
      <c r="M700" s="185">
        <v>44.77</v>
      </c>
      <c r="N700" s="186">
        <v>4.92</v>
      </c>
      <c r="AF700" s="168"/>
      <c r="AG700" s="169"/>
      <c r="AH700" s="169"/>
      <c r="AK700" s="180" t="s">
        <v>144</v>
      </c>
      <c r="AN700" s="169"/>
      <c r="AP700" s="169"/>
      <c r="AR700" s="169"/>
    </row>
    <row r="701" spans="1:44" s="15" customFormat="1" ht="15" x14ac:dyDescent="0.25">
      <c r="A701" s="181"/>
      <c r="B701" s="179" t="s">
        <v>145</v>
      </c>
      <c r="C701" s="429" t="s">
        <v>146</v>
      </c>
      <c r="D701" s="429"/>
      <c r="E701" s="429"/>
      <c r="F701" s="182"/>
      <c r="G701" s="183"/>
      <c r="H701" s="183"/>
      <c r="I701" s="183"/>
      <c r="J701" s="184">
        <v>938.89</v>
      </c>
      <c r="K701" s="183"/>
      <c r="L701" s="184">
        <v>18.78</v>
      </c>
      <c r="M701" s="185">
        <v>8.16</v>
      </c>
      <c r="N701" s="186">
        <v>153.24</v>
      </c>
      <c r="AF701" s="168"/>
      <c r="AG701" s="169"/>
      <c r="AH701" s="169"/>
      <c r="AK701" s="180" t="s">
        <v>146</v>
      </c>
      <c r="AN701" s="169"/>
      <c r="AP701" s="169"/>
      <c r="AR701" s="169"/>
    </row>
    <row r="702" spans="1:44" s="15" customFormat="1" ht="15" x14ac:dyDescent="0.25">
      <c r="A702" s="188"/>
      <c r="B702" s="179"/>
      <c r="C702" s="429" t="s">
        <v>147</v>
      </c>
      <c r="D702" s="429"/>
      <c r="E702" s="429"/>
      <c r="F702" s="182" t="s">
        <v>148</v>
      </c>
      <c r="G702" s="185">
        <v>61.11</v>
      </c>
      <c r="H702" s="185">
        <v>1.1499999999999999</v>
      </c>
      <c r="I702" s="216">
        <v>1.4055299999999999</v>
      </c>
      <c r="J702" s="190"/>
      <c r="K702" s="183"/>
      <c r="L702" s="190"/>
      <c r="M702" s="183"/>
      <c r="N702" s="191"/>
      <c r="AF702" s="168"/>
      <c r="AG702" s="169"/>
      <c r="AH702" s="169"/>
      <c r="AL702" s="180" t="s">
        <v>147</v>
      </c>
      <c r="AN702" s="169"/>
      <c r="AP702" s="169"/>
      <c r="AR702" s="169"/>
    </row>
    <row r="703" spans="1:44" s="15" customFormat="1" ht="15" x14ac:dyDescent="0.25">
      <c r="A703" s="188"/>
      <c r="B703" s="179"/>
      <c r="C703" s="429" t="s">
        <v>149</v>
      </c>
      <c r="D703" s="429"/>
      <c r="E703" s="429"/>
      <c r="F703" s="182" t="s">
        <v>148</v>
      </c>
      <c r="G703" s="185">
        <v>0.43</v>
      </c>
      <c r="H703" s="185">
        <v>1.1499999999999999</v>
      </c>
      <c r="I703" s="216">
        <v>9.8899999999999995E-3</v>
      </c>
      <c r="J703" s="190"/>
      <c r="K703" s="183"/>
      <c r="L703" s="190"/>
      <c r="M703" s="183"/>
      <c r="N703" s="191"/>
      <c r="AF703" s="168"/>
      <c r="AG703" s="169"/>
      <c r="AH703" s="169"/>
      <c r="AL703" s="180" t="s">
        <v>149</v>
      </c>
      <c r="AN703" s="169"/>
      <c r="AP703" s="169"/>
      <c r="AR703" s="169"/>
    </row>
    <row r="704" spans="1:44" s="15" customFormat="1" ht="15" x14ac:dyDescent="0.25">
      <c r="A704" s="181"/>
      <c r="B704" s="179"/>
      <c r="C704" s="430" t="s">
        <v>150</v>
      </c>
      <c r="D704" s="430"/>
      <c r="E704" s="430"/>
      <c r="F704" s="194"/>
      <c r="G704" s="195"/>
      <c r="H704" s="195"/>
      <c r="I704" s="195"/>
      <c r="J704" s="196">
        <v>1462.01</v>
      </c>
      <c r="K704" s="195"/>
      <c r="L704" s="197">
        <v>30.81</v>
      </c>
      <c r="M704" s="195"/>
      <c r="N704" s="198">
        <v>671.01</v>
      </c>
      <c r="AF704" s="168"/>
      <c r="AG704" s="169"/>
      <c r="AH704" s="169"/>
      <c r="AM704" s="180" t="s">
        <v>150</v>
      </c>
      <c r="AN704" s="169"/>
      <c r="AP704" s="169"/>
      <c r="AR704" s="169"/>
    </row>
    <row r="705" spans="1:44" s="15" customFormat="1" ht="15" x14ac:dyDescent="0.25">
      <c r="A705" s="188"/>
      <c r="B705" s="179"/>
      <c r="C705" s="429" t="s">
        <v>151</v>
      </c>
      <c r="D705" s="429"/>
      <c r="E705" s="429"/>
      <c r="F705" s="182"/>
      <c r="G705" s="183"/>
      <c r="H705" s="183"/>
      <c r="I705" s="183"/>
      <c r="J705" s="190"/>
      <c r="K705" s="183"/>
      <c r="L705" s="184">
        <v>11.48</v>
      </c>
      <c r="M705" s="183"/>
      <c r="N705" s="186">
        <v>513.95000000000005</v>
      </c>
      <c r="AF705" s="168"/>
      <c r="AG705" s="169"/>
      <c r="AH705" s="169"/>
      <c r="AL705" s="180" t="s">
        <v>151</v>
      </c>
      <c r="AN705" s="169"/>
      <c r="AP705" s="169"/>
      <c r="AR705" s="169"/>
    </row>
    <row r="706" spans="1:44" s="15" customFormat="1" ht="45.75" x14ac:dyDescent="0.25">
      <c r="A706" s="188"/>
      <c r="B706" s="179" t="s">
        <v>674</v>
      </c>
      <c r="C706" s="429" t="s">
        <v>675</v>
      </c>
      <c r="D706" s="429"/>
      <c r="E706" s="429"/>
      <c r="F706" s="182" t="s">
        <v>154</v>
      </c>
      <c r="G706" s="199">
        <v>103</v>
      </c>
      <c r="H706" s="183"/>
      <c r="I706" s="199">
        <v>103</v>
      </c>
      <c r="J706" s="190"/>
      <c r="K706" s="183"/>
      <c r="L706" s="184">
        <v>11.82</v>
      </c>
      <c r="M706" s="183"/>
      <c r="N706" s="186">
        <v>529.37</v>
      </c>
      <c r="AF706" s="168"/>
      <c r="AG706" s="169"/>
      <c r="AH706" s="169"/>
      <c r="AL706" s="180" t="s">
        <v>675</v>
      </c>
      <c r="AN706" s="169"/>
      <c r="AP706" s="169"/>
      <c r="AR706" s="169"/>
    </row>
    <row r="707" spans="1:44" s="15" customFormat="1" ht="45.75" x14ac:dyDescent="0.25">
      <c r="A707" s="188"/>
      <c r="B707" s="179" t="s">
        <v>676</v>
      </c>
      <c r="C707" s="429" t="s">
        <v>677</v>
      </c>
      <c r="D707" s="429"/>
      <c r="E707" s="429"/>
      <c r="F707" s="182" t="s">
        <v>154</v>
      </c>
      <c r="G707" s="199">
        <v>59</v>
      </c>
      <c r="H707" s="183"/>
      <c r="I707" s="199">
        <v>59</v>
      </c>
      <c r="J707" s="190"/>
      <c r="K707" s="183"/>
      <c r="L707" s="184">
        <v>6.77</v>
      </c>
      <c r="M707" s="183"/>
      <c r="N707" s="186">
        <v>303.23</v>
      </c>
      <c r="AF707" s="168"/>
      <c r="AG707" s="169"/>
      <c r="AH707" s="169"/>
      <c r="AL707" s="180" t="s">
        <v>677</v>
      </c>
      <c r="AN707" s="169"/>
      <c r="AP707" s="169"/>
      <c r="AR707" s="169"/>
    </row>
    <row r="708" spans="1:44" s="15" customFormat="1" ht="15" x14ac:dyDescent="0.25">
      <c r="A708" s="200"/>
      <c r="B708" s="201"/>
      <c r="C708" s="438" t="s">
        <v>157</v>
      </c>
      <c r="D708" s="438"/>
      <c r="E708" s="438"/>
      <c r="F708" s="172"/>
      <c r="G708" s="173"/>
      <c r="H708" s="173"/>
      <c r="I708" s="173"/>
      <c r="J708" s="176"/>
      <c r="K708" s="173"/>
      <c r="L708" s="202">
        <v>49.4</v>
      </c>
      <c r="M708" s="195"/>
      <c r="N708" s="208">
        <v>1503.61</v>
      </c>
      <c r="AF708" s="168"/>
      <c r="AG708" s="169"/>
      <c r="AH708" s="169"/>
      <c r="AN708" s="169" t="s">
        <v>157</v>
      </c>
      <c r="AP708" s="169"/>
      <c r="AR708" s="169"/>
    </row>
    <row r="709" spans="1:44" s="15" customFormat="1" ht="23.25" x14ac:dyDescent="0.25">
      <c r="A709" s="170" t="s">
        <v>417</v>
      </c>
      <c r="B709" s="171" t="s">
        <v>819</v>
      </c>
      <c r="C709" s="438" t="s">
        <v>820</v>
      </c>
      <c r="D709" s="438"/>
      <c r="E709" s="438"/>
      <c r="F709" s="172" t="s">
        <v>174</v>
      </c>
      <c r="G709" s="173">
        <v>2.0799999999999999E-2</v>
      </c>
      <c r="H709" s="174">
        <v>1</v>
      </c>
      <c r="I709" s="209">
        <v>2.0799999999999999E-2</v>
      </c>
      <c r="J709" s="202">
        <v>665</v>
      </c>
      <c r="K709" s="173"/>
      <c r="L709" s="202">
        <v>13.83</v>
      </c>
      <c r="M709" s="211">
        <v>8.16</v>
      </c>
      <c r="N709" s="203">
        <v>112.85</v>
      </c>
      <c r="AF709" s="168"/>
      <c r="AG709" s="169"/>
      <c r="AH709" s="169" t="s">
        <v>820</v>
      </c>
      <c r="AN709" s="169"/>
      <c r="AP709" s="169"/>
      <c r="AR709" s="169"/>
    </row>
    <row r="710" spans="1:44" s="15" customFormat="1" ht="15" x14ac:dyDescent="0.25">
      <c r="A710" s="200"/>
      <c r="B710" s="201"/>
      <c r="C710" s="438" t="s">
        <v>157</v>
      </c>
      <c r="D710" s="438"/>
      <c r="E710" s="438"/>
      <c r="F710" s="172"/>
      <c r="G710" s="173"/>
      <c r="H710" s="173"/>
      <c r="I710" s="173"/>
      <c r="J710" s="176"/>
      <c r="K710" s="173"/>
      <c r="L710" s="202">
        <v>13.83</v>
      </c>
      <c r="M710" s="195"/>
      <c r="N710" s="203">
        <v>112.85</v>
      </c>
      <c r="AF710" s="168"/>
      <c r="AG710" s="169"/>
      <c r="AH710" s="169"/>
      <c r="AN710" s="169" t="s">
        <v>157</v>
      </c>
      <c r="AP710" s="169"/>
      <c r="AR710" s="169"/>
    </row>
    <row r="711" spans="1:44" s="15" customFormat="1" ht="15" x14ac:dyDescent="0.25">
      <c r="A711" s="217"/>
      <c r="B711" s="218"/>
      <c r="C711" s="218"/>
      <c r="D711" s="218"/>
      <c r="E711" s="218"/>
      <c r="F711" s="219"/>
      <c r="G711" s="219"/>
      <c r="H711" s="219"/>
      <c r="I711" s="219"/>
      <c r="J711" s="220"/>
      <c r="K711" s="219"/>
      <c r="L711" s="220"/>
      <c r="M711" s="183"/>
      <c r="N711" s="220"/>
      <c r="AF711" s="168"/>
      <c r="AG711" s="169"/>
      <c r="AH711" s="169"/>
      <c r="AN711" s="169"/>
      <c r="AP711" s="169"/>
      <c r="AR711" s="169"/>
    </row>
    <row r="712" spans="1:44" s="15" customFormat="1" ht="15" x14ac:dyDescent="0.25">
      <c r="A712" s="224"/>
      <c r="B712" s="225"/>
      <c r="C712" s="438" t="s">
        <v>821</v>
      </c>
      <c r="D712" s="438"/>
      <c r="E712" s="438"/>
      <c r="F712" s="438"/>
      <c r="G712" s="438"/>
      <c r="H712" s="438"/>
      <c r="I712" s="438"/>
      <c r="J712" s="438"/>
      <c r="K712" s="438"/>
      <c r="L712" s="226"/>
      <c r="M712" s="227"/>
      <c r="N712" s="228"/>
      <c r="AF712" s="168"/>
      <c r="AG712" s="169"/>
      <c r="AH712" s="169"/>
      <c r="AN712" s="169"/>
      <c r="AP712" s="169" t="s">
        <v>821</v>
      </c>
      <c r="AR712" s="169"/>
    </row>
    <row r="713" spans="1:44" s="15" customFormat="1" ht="15" x14ac:dyDescent="0.25">
      <c r="A713" s="229"/>
      <c r="B713" s="179"/>
      <c r="C713" s="429" t="s">
        <v>205</v>
      </c>
      <c r="D713" s="429"/>
      <c r="E713" s="429"/>
      <c r="F713" s="429"/>
      <c r="G713" s="429"/>
      <c r="H713" s="429"/>
      <c r="I713" s="429"/>
      <c r="J713" s="429"/>
      <c r="K713" s="429"/>
      <c r="L713" s="230">
        <v>7860.99</v>
      </c>
      <c r="M713" s="231"/>
      <c r="N713" s="232">
        <v>83459.839999999997</v>
      </c>
      <c r="AF713" s="168"/>
      <c r="AG713" s="169"/>
      <c r="AH713" s="169"/>
      <c r="AN713" s="169"/>
      <c r="AP713" s="169"/>
      <c r="AQ713" s="180" t="s">
        <v>205</v>
      </c>
      <c r="AR713" s="169"/>
    </row>
    <row r="714" spans="1:44" s="15" customFormat="1" ht="15" x14ac:dyDescent="0.25">
      <c r="A714" s="229"/>
      <c r="B714" s="179"/>
      <c r="C714" s="429" t="s">
        <v>206</v>
      </c>
      <c r="D714" s="429"/>
      <c r="E714" s="429"/>
      <c r="F714" s="429"/>
      <c r="G714" s="429"/>
      <c r="H714" s="429"/>
      <c r="I714" s="429"/>
      <c r="J714" s="429"/>
      <c r="K714" s="429"/>
      <c r="L714" s="233"/>
      <c r="M714" s="231"/>
      <c r="N714" s="234"/>
      <c r="AF714" s="168"/>
      <c r="AG714" s="169"/>
      <c r="AH714" s="169"/>
      <c r="AN714" s="169"/>
      <c r="AP714" s="169"/>
      <c r="AQ714" s="180" t="s">
        <v>206</v>
      </c>
      <c r="AR714" s="169"/>
    </row>
    <row r="715" spans="1:44" s="15" customFormat="1" ht="15" x14ac:dyDescent="0.25">
      <c r="A715" s="229"/>
      <c r="B715" s="179"/>
      <c r="C715" s="429" t="s">
        <v>207</v>
      </c>
      <c r="D715" s="429"/>
      <c r="E715" s="429"/>
      <c r="F715" s="429"/>
      <c r="G715" s="429"/>
      <c r="H715" s="429"/>
      <c r="I715" s="429"/>
      <c r="J715" s="429"/>
      <c r="K715" s="429"/>
      <c r="L715" s="235">
        <v>424.04</v>
      </c>
      <c r="M715" s="231"/>
      <c r="N715" s="232">
        <v>18984.259999999998</v>
      </c>
      <c r="AF715" s="168"/>
      <c r="AG715" s="169"/>
      <c r="AH715" s="169"/>
      <c r="AN715" s="169"/>
      <c r="AP715" s="169"/>
      <c r="AQ715" s="180" t="s">
        <v>207</v>
      </c>
      <c r="AR715" s="169"/>
    </row>
    <row r="716" spans="1:44" s="15" customFormat="1" ht="15" x14ac:dyDescent="0.25">
      <c r="A716" s="229"/>
      <c r="B716" s="179"/>
      <c r="C716" s="429" t="s">
        <v>208</v>
      </c>
      <c r="D716" s="429"/>
      <c r="E716" s="429"/>
      <c r="F716" s="429"/>
      <c r="G716" s="429"/>
      <c r="H716" s="429"/>
      <c r="I716" s="429"/>
      <c r="J716" s="429"/>
      <c r="K716" s="429"/>
      <c r="L716" s="235">
        <v>746.08</v>
      </c>
      <c r="M716" s="231"/>
      <c r="N716" s="232">
        <v>9878.1</v>
      </c>
      <c r="AF716" s="168"/>
      <c r="AG716" s="169"/>
      <c r="AH716" s="169"/>
      <c r="AN716" s="169"/>
      <c r="AP716" s="169"/>
      <c r="AQ716" s="180" t="s">
        <v>208</v>
      </c>
      <c r="AR716" s="169"/>
    </row>
    <row r="717" spans="1:44" s="15" customFormat="1" ht="15" x14ac:dyDescent="0.25">
      <c r="A717" s="229"/>
      <c r="B717" s="179"/>
      <c r="C717" s="429" t="s">
        <v>209</v>
      </c>
      <c r="D717" s="429"/>
      <c r="E717" s="429"/>
      <c r="F717" s="429"/>
      <c r="G717" s="429"/>
      <c r="H717" s="429"/>
      <c r="I717" s="429"/>
      <c r="J717" s="429"/>
      <c r="K717" s="429"/>
      <c r="L717" s="235">
        <v>89.56</v>
      </c>
      <c r="M717" s="231"/>
      <c r="N717" s="232">
        <v>4009.6</v>
      </c>
      <c r="AF717" s="168"/>
      <c r="AG717" s="169"/>
      <c r="AH717" s="169"/>
      <c r="AN717" s="169"/>
      <c r="AP717" s="169"/>
      <c r="AQ717" s="180" t="s">
        <v>209</v>
      </c>
      <c r="AR717" s="169"/>
    </row>
    <row r="718" spans="1:44" s="15" customFormat="1" ht="15" x14ac:dyDescent="0.25">
      <c r="A718" s="229"/>
      <c r="B718" s="179"/>
      <c r="C718" s="429" t="s">
        <v>210</v>
      </c>
      <c r="D718" s="429"/>
      <c r="E718" s="429"/>
      <c r="F718" s="429"/>
      <c r="G718" s="429"/>
      <c r="H718" s="429"/>
      <c r="I718" s="429"/>
      <c r="J718" s="429"/>
      <c r="K718" s="429"/>
      <c r="L718" s="230">
        <v>6690.87</v>
      </c>
      <c r="M718" s="231"/>
      <c r="N718" s="232">
        <v>54597.48</v>
      </c>
      <c r="AF718" s="168"/>
      <c r="AG718" s="169"/>
      <c r="AH718" s="169"/>
      <c r="AN718" s="169"/>
      <c r="AP718" s="169"/>
      <c r="AQ718" s="180" t="s">
        <v>210</v>
      </c>
      <c r="AR718" s="169"/>
    </row>
    <row r="719" spans="1:44" s="15" customFormat="1" ht="15" x14ac:dyDescent="0.25">
      <c r="A719" s="229"/>
      <c r="B719" s="179"/>
      <c r="C719" s="429" t="s">
        <v>211</v>
      </c>
      <c r="D719" s="429"/>
      <c r="E719" s="429"/>
      <c r="F719" s="429"/>
      <c r="G719" s="429"/>
      <c r="H719" s="429"/>
      <c r="I719" s="429"/>
      <c r="J719" s="429"/>
      <c r="K719" s="429"/>
      <c r="L719" s="230">
        <v>8727.48</v>
      </c>
      <c r="M719" s="231"/>
      <c r="N719" s="232">
        <v>122252.52</v>
      </c>
      <c r="AF719" s="168"/>
      <c r="AG719" s="169"/>
      <c r="AH719" s="169"/>
      <c r="AN719" s="169"/>
      <c r="AP719" s="169"/>
      <c r="AQ719" s="180" t="s">
        <v>211</v>
      </c>
      <c r="AR719" s="169"/>
    </row>
    <row r="720" spans="1:44" s="15" customFormat="1" ht="15" x14ac:dyDescent="0.25">
      <c r="A720" s="229"/>
      <c r="B720" s="179"/>
      <c r="C720" s="429" t="s">
        <v>206</v>
      </c>
      <c r="D720" s="429"/>
      <c r="E720" s="429"/>
      <c r="F720" s="429"/>
      <c r="G720" s="429"/>
      <c r="H720" s="429"/>
      <c r="I720" s="429"/>
      <c r="J720" s="429"/>
      <c r="K720" s="429"/>
      <c r="L720" s="233"/>
      <c r="M720" s="231"/>
      <c r="N720" s="234"/>
      <c r="AF720" s="168"/>
      <c r="AG720" s="169"/>
      <c r="AH720" s="169"/>
      <c r="AN720" s="169"/>
      <c r="AP720" s="169"/>
      <c r="AQ720" s="180" t="s">
        <v>206</v>
      </c>
      <c r="AR720" s="169"/>
    </row>
    <row r="721" spans="1:44" s="15" customFormat="1" ht="15" x14ac:dyDescent="0.25">
      <c r="A721" s="229"/>
      <c r="B721" s="179"/>
      <c r="C721" s="429" t="s">
        <v>450</v>
      </c>
      <c r="D721" s="429"/>
      <c r="E721" s="429"/>
      <c r="F721" s="429"/>
      <c r="G721" s="429"/>
      <c r="H721" s="429"/>
      <c r="I721" s="429"/>
      <c r="J721" s="429"/>
      <c r="K721" s="429"/>
      <c r="L721" s="235">
        <v>424.04</v>
      </c>
      <c r="M721" s="231"/>
      <c r="N721" s="232">
        <v>18984.259999999998</v>
      </c>
      <c r="AF721" s="168"/>
      <c r="AG721" s="169"/>
      <c r="AH721" s="169"/>
      <c r="AN721" s="169"/>
      <c r="AP721" s="169"/>
      <c r="AQ721" s="180" t="s">
        <v>450</v>
      </c>
      <c r="AR721" s="169"/>
    </row>
    <row r="722" spans="1:44" s="15" customFormat="1" ht="15" x14ac:dyDescent="0.25">
      <c r="A722" s="229"/>
      <c r="B722" s="179"/>
      <c r="C722" s="429" t="s">
        <v>451</v>
      </c>
      <c r="D722" s="429"/>
      <c r="E722" s="429"/>
      <c r="F722" s="429"/>
      <c r="G722" s="429"/>
      <c r="H722" s="429"/>
      <c r="I722" s="429"/>
      <c r="J722" s="429"/>
      <c r="K722" s="429"/>
      <c r="L722" s="235">
        <v>746.08</v>
      </c>
      <c r="M722" s="231"/>
      <c r="N722" s="232">
        <v>9878.1</v>
      </c>
      <c r="AF722" s="168"/>
      <c r="AG722" s="169"/>
      <c r="AH722" s="169"/>
      <c r="AN722" s="169"/>
      <c r="AP722" s="169"/>
      <c r="AQ722" s="180" t="s">
        <v>451</v>
      </c>
      <c r="AR722" s="169"/>
    </row>
    <row r="723" spans="1:44" s="15" customFormat="1" ht="15" x14ac:dyDescent="0.25">
      <c r="A723" s="229"/>
      <c r="B723" s="179"/>
      <c r="C723" s="429" t="s">
        <v>452</v>
      </c>
      <c r="D723" s="429"/>
      <c r="E723" s="429"/>
      <c r="F723" s="429"/>
      <c r="G723" s="429"/>
      <c r="H723" s="429"/>
      <c r="I723" s="429"/>
      <c r="J723" s="429"/>
      <c r="K723" s="429"/>
      <c r="L723" s="235">
        <v>89.56</v>
      </c>
      <c r="M723" s="231"/>
      <c r="N723" s="232">
        <v>4009.6</v>
      </c>
      <c r="AF723" s="168"/>
      <c r="AG723" s="169"/>
      <c r="AH723" s="169"/>
      <c r="AN723" s="169"/>
      <c r="AP723" s="169"/>
      <c r="AQ723" s="180" t="s">
        <v>452</v>
      </c>
      <c r="AR723" s="169"/>
    </row>
    <row r="724" spans="1:44" s="15" customFormat="1" ht="15" x14ac:dyDescent="0.25">
      <c r="A724" s="229"/>
      <c r="B724" s="179"/>
      <c r="C724" s="429" t="s">
        <v>453</v>
      </c>
      <c r="D724" s="429"/>
      <c r="E724" s="429"/>
      <c r="F724" s="429"/>
      <c r="G724" s="429"/>
      <c r="H724" s="429"/>
      <c r="I724" s="429"/>
      <c r="J724" s="429"/>
      <c r="K724" s="429"/>
      <c r="L724" s="230">
        <v>6690.87</v>
      </c>
      <c r="M724" s="231"/>
      <c r="N724" s="232">
        <v>54597.48</v>
      </c>
      <c r="AF724" s="168"/>
      <c r="AG724" s="169"/>
      <c r="AH724" s="169"/>
      <c r="AN724" s="169"/>
      <c r="AP724" s="169"/>
      <c r="AQ724" s="180" t="s">
        <v>453</v>
      </c>
      <c r="AR724" s="169"/>
    </row>
    <row r="725" spans="1:44" s="15" customFormat="1" ht="15" x14ac:dyDescent="0.25">
      <c r="A725" s="229"/>
      <c r="B725" s="179"/>
      <c r="C725" s="429" t="s">
        <v>454</v>
      </c>
      <c r="D725" s="429"/>
      <c r="E725" s="429"/>
      <c r="F725" s="429"/>
      <c r="G725" s="429"/>
      <c r="H725" s="429"/>
      <c r="I725" s="429"/>
      <c r="J725" s="429"/>
      <c r="K725" s="429"/>
      <c r="L725" s="235">
        <v>566.54999999999995</v>
      </c>
      <c r="M725" s="231"/>
      <c r="N725" s="232">
        <v>25364.02</v>
      </c>
      <c r="AF725" s="168"/>
      <c r="AG725" s="169"/>
      <c r="AH725" s="169"/>
      <c r="AN725" s="169"/>
      <c r="AP725" s="169"/>
      <c r="AQ725" s="180" t="s">
        <v>454</v>
      </c>
      <c r="AR725" s="169"/>
    </row>
    <row r="726" spans="1:44" s="15" customFormat="1" ht="15" x14ac:dyDescent="0.25">
      <c r="A726" s="229"/>
      <c r="B726" s="179"/>
      <c r="C726" s="429" t="s">
        <v>455</v>
      </c>
      <c r="D726" s="429"/>
      <c r="E726" s="429"/>
      <c r="F726" s="429"/>
      <c r="G726" s="429"/>
      <c r="H726" s="429"/>
      <c r="I726" s="429"/>
      <c r="J726" s="429"/>
      <c r="K726" s="429"/>
      <c r="L726" s="235">
        <v>299.94</v>
      </c>
      <c r="M726" s="231"/>
      <c r="N726" s="232">
        <v>13428.66</v>
      </c>
      <c r="AF726" s="168"/>
      <c r="AG726" s="169"/>
      <c r="AH726" s="169"/>
      <c r="AN726" s="169"/>
      <c r="AP726" s="169"/>
      <c r="AQ726" s="180" t="s">
        <v>455</v>
      </c>
      <c r="AR726" s="169"/>
    </row>
    <row r="727" spans="1:44" s="15" customFormat="1" ht="15" x14ac:dyDescent="0.25">
      <c r="A727" s="229"/>
      <c r="B727" s="179"/>
      <c r="C727" s="429" t="s">
        <v>221</v>
      </c>
      <c r="D727" s="429"/>
      <c r="E727" s="429"/>
      <c r="F727" s="429"/>
      <c r="G727" s="429"/>
      <c r="H727" s="429"/>
      <c r="I727" s="429"/>
      <c r="J727" s="429"/>
      <c r="K727" s="429"/>
      <c r="L727" s="235">
        <v>513.6</v>
      </c>
      <c r="M727" s="231"/>
      <c r="N727" s="232">
        <v>22993.86</v>
      </c>
      <c r="AF727" s="168"/>
      <c r="AG727" s="169"/>
      <c r="AH727" s="169"/>
      <c r="AN727" s="169"/>
      <c r="AP727" s="169"/>
      <c r="AQ727" s="180" t="s">
        <v>221</v>
      </c>
      <c r="AR727" s="169"/>
    </row>
    <row r="728" spans="1:44" s="15" customFormat="1" ht="15" x14ac:dyDescent="0.25">
      <c r="A728" s="229"/>
      <c r="B728" s="179"/>
      <c r="C728" s="429" t="s">
        <v>222</v>
      </c>
      <c r="D728" s="429"/>
      <c r="E728" s="429"/>
      <c r="F728" s="429"/>
      <c r="G728" s="429"/>
      <c r="H728" s="429"/>
      <c r="I728" s="429"/>
      <c r="J728" s="429"/>
      <c r="K728" s="429"/>
      <c r="L728" s="235">
        <v>566.54999999999995</v>
      </c>
      <c r="M728" s="231"/>
      <c r="N728" s="232">
        <v>25364.02</v>
      </c>
      <c r="AF728" s="168"/>
      <c r="AG728" s="169"/>
      <c r="AH728" s="169"/>
      <c r="AN728" s="169"/>
      <c r="AP728" s="169"/>
      <c r="AQ728" s="180" t="s">
        <v>222</v>
      </c>
      <c r="AR728" s="169"/>
    </row>
    <row r="729" spans="1:44" s="15" customFormat="1" ht="15" x14ac:dyDescent="0.25">
      <c r="A729" s="229"/>
      <c r="B729" s="179"/>
      <c r="C729" s="429" t="s">
        <v>223</v>
      </c>
      <c r="D729" s="429"/>
      <c r="E729" s="429"/>
      <c r="F729" s="429"/>
      <c r="G729" s="429"/>
      <c r="H729" s="429"/>
      <c r="I729" s="429"/>
      <c r="J729" s="429"/>
      <c r="K729" s="429"/>
      <c r="L729" s="235">
        <v>299.94</v>
      </c>
      <c r="M729" s="231"/>
      <c r="N729" s="232">
        <v>13428.66</v>
      </c>
      <c r="AF729" s="168"/>
      <c r="AG729" s="169"/>
      <c r="AH729" s="169"/>
      <c r="AN729" s="169"/>
      <c r="AP729" s="169"/>
      <c r="AQ729" s="180" t="s">
        <v>223</v>
      </c>
      <c r="AR729" s="169"/>
    </row>
    <row r="730" spans="1:44" s="15" customFormat="1" ht="15" x14ac:dyDescent="0.25">
      <c r="A730" s="229"/>
      <c r="B730" s="236"/>
      <c r="C730" s="457" t="s">
        <v>822</v>
      </c>
      <c r="D730" s="457"/>
      <c r="E730" s="457"/>
      <c r="F730" s="457"/>
      <c r="G730" s="457"/>
      <c r="H730" s="457"/>
      <c r="I730" s="457"/>
      <c r="J730" s="457"/>
      <c r="K730" s="457"/>
      <c r="L730" s="237">
        <v>8727.48</v>
      </c>
      <c r="M730" s="238"/>
      <c r="N730" s="239">
        <v>122252.52</v>
      </c>
      <c r="AF730" s="168"/>
      <c r="AG730" s="169"/>
      <c r="AH730" s="169"/>
      <c r="AN730" s="169"/>
      <c r="AP730" s="169"/>
      <c r="AR730" s="169" t="s">
        <v>822</v>
      </c>
    </row>
    <row r="731" spans="1:44" s="15" customFormat="1" ht="15" x14ac:dyDescent="0.25">
      <c r="A731" s="432" t="s">
        <v>823</v>
      </c>
      <c r="B731" s="433"/>
      <c r="C731" s="433"/>
      <c r="D731" s="433"/>
      <c r="E731" s="433"/>
      <c r="F731" s="433"/>
      <c r="G731" s="433"/>
      <c r="H731" s="433"/>
      <c r="I731" s="433"/>
      <c r="J731" s="433"/>
      <c r="K731" s="433"/>
      <c r="L731" s="433"/>
      <c r="M731" s="433"/>
      <c r="N731" s="434"/>
      <c r="AF731" s="168" t="s">
        <v>823</v>
      </c>
      <c r="AG731" s="169"/>
      <c r="AH731" s="169"/>
      <c r="AN731" s="169"/>
      <c r="AP731" s="169"/>
      <c r="AR731" s="169"/>
    </row>
    <row r="732" spans="1:44" s="15" customFormat="1" ht="15" x14ac:dyDescent="0.25">
      <c r="A732" s="170" t="s">
        <v>434</v>
      </c>
      <c r="B732" s="171" t="s">
        <v>824</v>
      </c>
      <c r="C732" s="438" t="s">
        <v>825</v>
      </c>
      <c r="D732" s="438"/>
      <c r="E732" s="438"/>
      <c r="F732" s="172" t="s">
        <v>160</v>
      </c>
      <c r="G732" s="173">
        <v>1.7000000000000001E-2</v>
      </c>
      <c r="H732" s="174">
        <v>1</v>
      </c>
      <c r="I732" s="204">
        <v>1.7000000000000001E-2</v>
      </c>
      <c r="J732" s="176"/>
      <c r="K732" s="173"/>
      <c r="L732" s="176"/>
      <c r="M732" s="173"/>
      <c r="N732" s="177"/>
      <c r="AF732" s="168"/>
      <c r="AG732" s="169"/>
      <c r="AH732" s="169" t="s">
        <v>825</v>
      </c>
      <c r="AN732" s="169"/>
      <c r="AP732" s="169"/>
      <c r="AR732" s="169"/>
    </row>
    <row r="733" spans="1:44" s="15" customFormat="1" ht="23.25" x14ac:dyDescent="0.25">
      <c r="A733" s="178"/>
      <c r="B733" s="179" t="s">
        <v>136</v>
      </c>
      <c r="C733" s="439" t="s">
        <v>137</v>
      </c>
      <c r="D733" s="439"/>
      <c r="E733" s="439"/>
      <c r="F733" s="439"/>
      <c r="G733" s="439"/>
      <c r="H733" s="439"/>
      <c r="I733" s="439"/>
      <c r="J733" s="439"/>
      <c r="K733" s="439"/>
      <c r="L733" s="439"/>
      <c r="M733" s="439"/>
      <c r="N733" s="440"/>
      <c r="AF733" s="168"/>
      <c r="AG733" s="169"/>
      <c r="AH733" s="169"/>
      <c r="AJ733" s="180" t="s">
        <v>137</v>
      </c>
      <c r="AN733" s="169"/>
      <c r="AP733" s="169"/>
      <c r="AR733" s="169"/>
    </row>
    <row r="734" spans="1:44" s="15" customFormat="1" ht="68.25" x14ac:dyDescent="0.25">
      <c r="A734" s="178"/>
      <c r="B734" s="179" t="s">
        <v>138</v>
      </c>
      <c r="C734" s="439" t="s">
        <v>139</v>
      </c>
      <c r="D734" s="439"/>
      <c r="E734" s="439"/>
      <c r="F734" s="439"/>
      <c r="G734" s="439"/>
      <c r="H734" s="439"/>
      <c r="I734" s="439"/>
      <c r="J734" s="439"/>
      <c r="K734" s="439"/>
      <c r="L734" s="439"/>
      <c r="M734" s="439"/>
      <c r="N734" s="440"/>
      <c r="AF734" s="168"/>
      <c r="AG734" s="169"/>
      <c r="AH734" s="169"/>
      <c r="AJ734" s="180" t="s">
        <v>139</v>
      </c>
      <c r="AN734" s="169"/>
      <c r="AP734" s="169"/>
      <c r="AR734" s="169"/>
    </row>
    <row r="735" spans="1:44" s="15" customFormat="1" ht="15" x14ac:dyDescent="0.25">
      <c r="A735" s="181"/>
      <c r="B735" s="179" t="s">
        <v>130</v>
      </c>
      <c r="C735" s="429" t="s">
        <v>140</v>
      </c>
      <c r="D735" s="429"/>
      <c r="E735" s="429"/>
      <c r="F735" s="182"/>
      <c r="G735" s="183"/>
      <c r="H735" s="183"/>
      <c r="I735" s="183"/>
      <c r="J735" s="187">
        <v>1053</v>
      </c>
      <c r="K735" s="205">
        <v>1.3225</v>
      </c>
      <c r="L735" s="184">
        <v>23.67</v>
      </c>
      <c r="M735" s="185">
        <v>44.77</v>
      </c>
      <c r="N735" s="206">
        <v>1059.71</v>
      </c>
      <c r="AF735" s="168"/>
      <c r="AG735" s="169"/>
      <c r="AH735" s="169"/>
      <c r="AK735" s="180" t="s">
        <v>140</v>
      </c>
      <c r="AN735" s="169"/>
      <c r="AP735" s="169"/>
      <c r="AR735" s="169"/>
    </row>
    <row r="736" spans="1:44" s="15" customFormat="1" ht="15" x14ac:dyDescent="0.25">
      <c r="A736" s="181"/>
      <c r="B736" s="179" t="s">
        <v>141</v>
      </c>
      <c r="C736" s="429" t="s">
        <v>142</v>
      </c>
      <c r="D736" s="429"/>
      <c r="E736" s="429"/>
      <c r="F736" s="182"/>
      <c r="G736" s="183"/>
      <c r="H736" s="183"/>
      <c r="I736" s="183"/>
      <c r="J736" s="187">
        <v>1566.06</v>
      </c>
      <c r="K736" s="205">
        <v>1.4375</v>
      </c>
      <c r="L736" s="184">
        <v>38.270000000000003</v>
      </c>
      <c r="M736" s="185">
        <v>13.24</v>
      </c>
      <c r="N736" s="186">
        <v>506.69</v>
      </c>
      <c r="AF736" s="168"/>
      <c r="AG736" s="169"/>
      <c r="AH736" s="169"/>
      <c r="AK736" s="180" t="s">
        <v>142</v>
      </c>
      <c r="AN736" s="169"/>
      <c r="AP736" s="169"/>
      <c r="AR736" s="169"/>
    </row>
    <row r="737" spans="1:44" s="15" customFormat="1" ht="15" x14ac:dyDescent="0.25">
      <c r="A737" s="181"/>
      <c r="B737" s="179" t="s">
        <v>143</v>
      </c>
      <c r="C737" s="429" t="s">
        <v>144</v>
      </c>
      <c r="D737" s="429"/>
      <c r="E737" s="429"/>
      <c r="F737" s="182"/>
      <c r="G737" s="183"/>
      <c r="H737" s="183"/>
      <c r="I737" s="183"/>
      <c r="J737" s="184">
        <v>244.39</v>
      </c>
      <c r="K737" s="205">
        <v>1.4375</v>
      </c>
      <c r="L737" s="184">
        <v>5.97</v>
      </c>
      <c r="M737" s="185">
        <v>44.77</v>
      </c>
      <c r="N737" s="186">
        <v>267.27999999999997</v>
      </c>
      <c r="AF737" s="168"/>
      <c r="AG737" s="169"/>
      <c r="AH737" s="169"/>
      <c r="AK737" s="180" t="s">
        <v>144</v>
      </c>
      <c r="AN737" s="169"/>
      <c r="AP737" s="169"/>
      <c r="AR737" s="169"/>
    </row>
    <row r="738" spans="1:44" s="15" customFormat="1" ht="15" x14ac:dyDescent="0.25">
      <c r="A738" s="181"/>
      <c r="B738" s="179" t="s">
        <v>145</v>
      </c>
      <c r="C738" s="429" t="s">
        <v>146</v>
      </c>
      <c r="D738" s="429"/>
      <c r="E738" s="429"/>
      <c r="F738" s="182"/>
      <c r="G738" s="183"/>
      <c r="H738" s="183"/>
      <c r="I738" s="183"/>
      <c r="J738" s="184">
        <v>909.27</v>
      </c>
      <c r="K738" s="183"/>
      <c r="L738" s="184">
        <v>15.46</v>
      </c>
      <c r="M738" s="185">
        <v>8.16</v>
      </c>
      <c r="N738" s="186">
        <v>126.15</v>
      </c>
      <c r="AF738" s="168"/>
      <c r="AG738" s="169"/>
      <c r="AH738" s="169"/>
      <c r="AK738" s="180" t="s">
        <v>146</v>
      </c>
      <c r="AN738" s="169"/>
      <c r="AP738" s="169"/>
      <c r="AR738" s="169"/>
    </row>
    <row r="739" spans="1:44" s="15" customFormat="1" ht="15" x14ac:dyDescent="0.25">
      <c r="A739" s="188"/>
      <c r="B739" s="179"/>
      <c r="C739" s="429" t="s">
        <v>147</v>
      </c>
      <c r="D739" s="429"/>
      <c r="E739" s="429"/>
      <c r="F739" s="182" t="s">
        <v>148</v>
      </c>
      <c r="G739" s="199">
        <v>135</v>
      </c>
      <c r="H739" s="205">
        <v>1.3225</v>
      </c>
      <c r="I739" s="193">
        <v>3.0351374999999998</v>
      </c>
      <c r="J739" s="190"/>
      <c r="K739" s="183"/>
      <c r="L739" s="190"/>
      <c r="M739" s="183"/>
      <c r="N739" s="191"/>
      <c r="AF739" s="168"/>
      <c r="AG739" s="169"/>
      <c r="AH739" s="169"/>
      <c r="AL739" s="180" t="s">
        <v>147</v>
      </c>
      <c r="AN739" s="169"/>
      <c r="AP739" s="169"/>
      <c r="AR739" s="169"/>
    </row>
    <row r="740" spans="1:44" s="15" customFormat="1" ht="15" x14ac:dyDescent="0.25">
      <c r="A740" s="188"/>
      <c r="B740" s="179"/>
      <c r="C740" s="429" t="s">
        <v>149</v>
      </c>
      <c r="D740" s="429"/>
      <c r="E740" s="429"/>
      <c r="F740" s="182" t="s">
        <v>148</v>
      </c>
      <c r="G740" s="185">
        <v>18.12</v>
      </c>
      <c r="H740" s="205">
        <v>1.4375</v>
      </c>
      <c r="I740" s="193">
        <v>0.44280750000000002</v>
      </c>
      <c r="J740" s="190"/>
      <c r="K740" s="183"/>
      <c r="L740" s="190"/>
      <c r="M740" s="183"/>
      <c r="N740" s="191"/>
      <c r="AF740" s="168"/>
      <c r="AG740" s="169"/>
      <c r="AH740" s="169"/>
      <c r="AL740" s="180" t="s">
        <v>149</v>
      </c>
      <c r="AN740" s="169"/>
      <c r="AP740" s="169"/>
      <c r="AR740" s="169"/>
    </row>
    <row r="741" spans="1:44" s="15" customFormat="1" ht="15" x14ac:dyDescent="0.25">
      <c r="A741" s="181"/>
      <c r="B741" s="179"/>
      <c r="C741" s="430" t="s">
        <v>150</v>
      </c>
      <c r="D741" s="430"/>
      <c r="E741" s="430"/>
      <c r="F741" s="194"/>
      <c r="G741" s="195"/>
      <c r="H741" s="195"/>
      <c r="I741" s="195"/>
      <c r="J741" s="196">
        <v>3528.33</v>
      </c>
      <c r="K741" s="195"/>
      <c r="L741" s="197">
        <v>77.400000000000006</v>
      </c>
      <c r="M741" s="195"/>
      <c r="N741" s="207">
        <v>1692.55</v>
      </c>
      <c r="AF741" s="168"/>
      <c r="AG741" s="169"/>
      <c r="AH741" s="169"/>
      <c r="AM741" s="180" t="s">
        <v>150</v>
      </c>
      <c r="AN741" s="169"/>
      <c r="AP741" s="169"/>
      <c r="AR741" s="169"/>
    </row>
    <row r="742" spans="1:44" s="15" customFormat="1" ht="15" x14ac:dyDescent="0.25">
      <c r="A742" s="188"/>
      <c r="B742" s="179"/>
      <c r="C742" s="429" t="s">
        <v>151</v>
      </c>
      <c r="D742" s="429"/>
      <c r="E742" s="429"/>
      <c r="F742" s="182"/>
      <c r="G742" s="183"/>
      <c r="H742" s="183"/>
      <c r="I742" s="183"/>
      <c r="J742" s="190"/>
      <c r="K742" s="183"/>
      <c r="L742" s="184">
        <v>29.64</v>
      </c>
      <c r="M742" s="183"/>
      <c r="N742" s="206">
        <v>1326.99</v>
      </c>
      <c r="AF742" s="168"/>
      <c r="AG742" s="169"/>
      <c r="AH742" s="169"/>
      <c r="AL742" s="180" t="s">
        <v>151</v>
      </c>
      <c r="AN742" s="169"/>
      <c r="AP742" s="169"/>
      <c r="AR742" s="169"/>
    </row>
    <row r="743" spans="1:44" s="15" customFormat="1" ht="23.25" x14ac:dyDescent="0.25">
      <c r="A743" s="188"/>
      <c r="B743" s="179" t="s">
        <v>607</v>
      </c>
      <c r="C743" s="429" t="s">
        <v>608</v>
      </c>
      <c r="D743" s="429"/>
      <c r="E743" s="429"/>
      <c r="F743" s="182" t="s">
        <v>154</v>
      </c>
      <c r="G743" s="199">
        <v>102</v>
      </c>
      <c r="H743" s="183"/>
      <c r="I743" s="199">
        <v>102</v>
      </c>
      <c r="J743" s="190"/>
      <c r="K743" s="183"/>
      <c r="L743" s="184">
        <v>30.23</v>
      </c>
      <c r="M743" s="183"/>
      <c r="N743" s="206">
        <v>1353.53</v>
      </c>
      <c r="AF743" s="168"/>
      <c r="AG743" s="169"/>
      <c r="AH743" s="169"/>
      <c r="AL743" s="180" t="s">
        <v>608</v>
      </c>
      <c r="AN743" s="169"/>
      <c r="AP743" s="169"/>
      <c r="AR743" s="169"/>
    </row>
    <row r="744" spans="1:44" s="15" customFormat="1" ht="45" x14ac:dyDescent="0.25">
      <c r="A744" s="188"/>
      <c r="B744" s="179" t="s">
        <v>609</v>
      </c>
      <c r="C744" s="429" t="s">
        <v>610</v>
      </c>
      <c r="D744" s="429"/>
      <c r="E744" s="429"/>
      <c r="F744" s="182" t="s">
        <v>154</v>
      </c>
      <c r="G744" s="199">
        <v>58</v>
      </c>
      <c r="H744" s="185">
        <v>0.85</v>
      </c>
      <c r="I744" s="192">
        <v>49.3</v>
      </c>
      <c r="J744" s="190"/>
      <c r="K744" s="183"/>
      <c r="L744" s="184">
        <v>14.61</v>
      </c>
      <c r="M744" s="183"/>
      <c r="N744" s="186">
        <v>654.21</v>
      </c>
      <c r="AF744" s="168"/>
      <c r="AG744" s="169"/>
      <c r="AH744" s="169"/>
      <c r="AL744" s="180" t="s">
        <v>610</v>
      </c>
      <c r="AN744" s="169"/>
      <c r="AP744" s="169"/>
      <c r="AR744" s="169"/>
    </row>
    <row r="745" spans="1:44" s="15" customFormat="1" ht="15" x14ac:dyDescent="0.25">
      <c r="A745" s="200"/>
      <c r="B745" s="201"/>
      <c r="C745" s="438" t="s">
        <v>157</v>
      </c>
      <c r="D745" s="438"/>
      <c r="E745" s="438"/>
      <c r="F745" s="172"/>
      <c r="G745" s="173"/>
      <c r="H745" s="173"/>
      <c r="I745" s="173"/>
      <c r="J745" s="176"/>
      <c r="K745" s="173"/>
      <c r="L745" s="202">
        <v>122.24</v>
      </c>
      <c r="M745" s="195"/>
      <c r="N745" s="208">
        <v>3700.29</v>
      </c>
      <c r="AF745" s="168"/>
      <c r="AG745" s="169"/>
      <c r="AH745" s="169"/>
      <c r="AN745" s="169" t="s">
        <v>157</v>
      </c>
      <c r="AP745" s="169"/>
      <c r="AR745" s="169"/>
    </row>
    <row r="746" spans="1:44" s="15" customFormat="1" ht="23.25" x14ac:dyDescent="0.25">
      <c r="A746" s="170" t="s">
        <v>826</v>
      </c>
      <c r="B746" s="171" t="s">
        <v>827</v>
      </c>
      <c r="C746" s="438" t="s">
        <v>828</v>
      </c>
      <c r="D746" s="438"/>
      <c r="E746" s="438"/>
      <c r="F746" s="172" t="s">
        <v>174</v>
      </c>
      <c r="G746" s="173">
        <v>1.734</v>
      </c>
      <c r="H746" s="174">
        <v>1</v>
      </c>
      <c r="I746" s="204">
        <v>1.734</v>
      </c>
      <c r="J746" s="202">
        <v>490</v>
      </c>
      <c r="K746" s="173"/>
      <c r="L746" s="202">
        <v>849.66</v>
      </c>
      <c r="M746" s="211">
        <v>8.16</v>
      </c>
      <c r="N746" s="208">
        <v>6933.23</v>
      </c>
      <c r="AF746" s="168"/>
      <c r="AG746" s="169"/>
      <c r="AH746" s="169" t="s">
        <v>828</v>
      </c>
      <c r="AN746" s="169"/>
      <c r="AP746" s="169"/>
      <c r="AR746" s="169"/>
    </row>
    <row r="747" spans="1:44" s="15" customFormat="1" ht="15" x14ac:dyDescent="0.25">
      <c r="A747" s="200"/>
      <c r="B747" s="201"/>
      <c r="C747" s="438" t="s">
        <v>157</v>
      </c>
      <c r="D747" s="438"/>
      <c r="E747" s="438"/>
      <c r="F747" s="172"/>
      <c r="G747" s="173"/>
      <c r="H747" s="173"/>
      <c r="I747" s="173"/>
      <c r="J747" s="176"/>
      <c r="K747" s="173"/>
      <c r="L747" s="202">
        <v>849.66</v>
      </c>
      <c r="M747" s="195"/>
      <c r="N747" s="208">
        <v>6933.23</v>
      </c>
      <c r="AF747" s="168"/>
      <c r="AG747" s="169"/>
      <c r="AH747" s="169"/>
      <c r="AN747" s="169" t="s">
        <v>157</v>
      </c>
      <c r="AP747" s="169"/>
      <c r="AR747" s="169"/>
    </row>
    <row r="748" spans="1:44" s="15" customFormat="1" ht="23.25" x14ac:dyDescent="0.25">
      <c r="A748" s="170" t="s">
        <v>438</v>
      </c>
      <c r="B748" s="171" t="s">
        <v>829</v>
      </c>
      <c r="C748" s="438" t="s">
        <v>830</v>
      </c>
      <c r="D748" s="438"/>
      <c r="E748" s="438"/>
      <c r="F748" s="172" t="s">
        <v>160</v>
      </c>
      <c r="G748" s="173">
        <v>9.5399999999999999E-2</v>
      </c>
      <c r="H748" s="174">
        <v>1</v>
      </c>
      <c r="I748" s="209">
        <v>9.5399999999999999E-2</v>
      </c>
      <c r="J748" s="176"/>
      <c r="K748" s="173"/>
      <c r="L748" s="176"/>
      <c r="M748" s="173"/>
      <c r="N748" s="177"/>
      <c r="AF748" s="168"/>
      <c r="AG748" s="169"/>
      <c r="AH748" s="169" t="s">
        <v>830</v>
      </c>
      <c r="AN748" s="169"/>
      <c r="AP748" s="169"/>
      <c r="AR748" s="169"/>
    </row>
    <row r="749" spans="1:44" s="15" customFormat="1" ht="23.25" x14ac:dyDescent="0.25">
      <c r="A749" s="178"/>
      <c r="B749" s="179" t="s">
        <v>136</v>
      </c>
      <c r="C749" s="439" t="s">
        <v>137</v>
      </c>
      <c r="D749" s="439"/>
      <c r="E749" s="439"/>
      <c r="F749" s="439"/>
      <c r="G749" s="439"/>
      <c r="H749" s="439"/>
      <c r="I749" s="439"/>
      <c r="J749" s="439"/>
      <c r="K749" s="439"/>
      <c r="L749" s="439"/>
      <c r="M749" s="439"/>
      <c r="N749" s="440"/>
      <c r="AF749" s="168"/>
      <c r="AG749" s="169"/>
      <c r="AH749" s="169"/>
      <c r="AJ749" s="180" t="s">
        <v>137</v>
      </c>
      <c r="AN749" s="169"/>
      <c r="AP749" s="169"/>
      <c r="AR749" s="169"/>
    </row>
    <row r="750" spans="1:44" s="15" customFormat="1" ht="68.25" x14ac:dyDescent="0.25">
      <c r="A750" s="178"/>
      <c r="B750" s="179" t="s">
        <v>138</v>
      </c>
      <c r="C750" s="439" t="s">
        <v>139</v>
      </c>
      <c r="D750" s="439"/>
      <c r="E750" s="439"/>
      <c r="F750" s="439"/>
      <c r="G750" s="439"/>
      <c r="H750" s="439"/>
      <c r="I750" s="439"/>
      <c r="J750" s="439"/>
      <c r="K750" s="439"/>
      <c r="L750" s="439"/>
      <c r="M750" s="439"/>
      <c r="N750" s="440"/>
      <c r="AF750" s="168"/>
      <c r="AG750" s="169"/>
      <c r="AH750" s="169"/>
      <c r="AJ750" s="180" t="s">
        <v>139</v>
      </c>
      <c r="AN750" s="169"/>
      <c r="AP750" s="169"/>
      <c r="AR750" s="169"/>
    </row>
    <row r="751" spans="1:44" s="15" customFormat="1" ht="15" x14ac:dyDescent="0.25">
      <c r="A751" s="181"/>
      <c r="B751" s="179" t="s">
        <v>130</v>
      </c>
      <c r="C751" s="429" t="s">
        <v>140</v>
      </c>
      <c r="D751" s="429"/>
      <c r="E751" s="429"/>
      <c r="F751" s="182"/>
      <c r="G751" s="183"/>
      <c r="H751" s="183"/>
      <c r="I751" s="183"/>
      <c r="J751" s="187">
        <v>6119.4</v>
      </c>
      <c r="K751" s="205">
        <v>1.3225</v>
      </c>
      <c r="L751" s="184">
        <v>772.06</v>
      </c>
      <c r="M751" s="185">
        <v>44.77</v>
      </c>
      <c r="N751" s="206">
        <v>34565.129999999997</v>
      </c>
      <c r="AF751" s="168"/>
      <c r="AG751" s="169"/>
      <c r="AH751" s="169"/>
      <c r="AK751" s="180" t="s">
        <v>140</v>
      </c>
      <c r="AN751" s="169"/>
      <c r="AP751" s="169"/>
      <c r="AR751" s="169"/>
    </row>
    <row r="752" spans="1:44" s="15" customFormat="1" ht="15" x14ac:dyDescent="0.25">
      <c r="A752" s="181"/>
      <c r="B752" s="179" t="s">
        <v>141</v>
      </c>
      <c r="C752" s="429" t="s">
        <v>142</v>
      </c>
      <c r="D752" s="429"/>
      <c r="E752" s="429"/>
      <c r="F752" s="182"/>
      <c r="G752" s="183"/>
      <c r="H752" s="183"/>
      <c r="I752" s="183"/>
      <c r="J752" s="187">
        <v>7845.94</v>
      </c>
      <c r="K752" s="205">
        <v>1.4375</v>
      </c>
      <c r="L752" s="187">
        <v>1075.97</v>
      </c>
      <c r="M752" s="185">
        <v>13.24</v>
      </c>
      <c r="N752" s="206">
        <v>14245.84</v>
      </c>
      <c r="AF752" s="168"/>
      <c r="AG752" s="169"/>
      <c r="AH752" s="169"/>
      <c r="AK752" s="180" t="s">
        <v>142</v>
      </c>
      <c r="AN752" s="169"/>
      <c r="AP752" s="169"/>
      <c r="AR752" s="169"/>
    </row>
    <row r="753" spans="1:44" s="15" customFormat="1" ht="15" x14ac:dyDescent="0.25">
      <c r="A753" s="181"/>
      <c r="B753" s="179" t="s">
        <v>143</v>
      </c>
      <c r="C753" s="429" t="s">
        <v>144</v>
      </c>
      <c r="D753" s="429"/>
      <c r="E753" s="429"/>
      <c r="F753" s="182"/>
      <c r="G753" s="183"/>
      <c r="H753" s="183"/>
      <c r="I753" s="183"/>
      <c r="J753" s="187">
        <v>1056.48</v>
      </c>
      <c r="K753" s="205">
        <v>1.4375</v>
      </c>
      <c r="L753" s="184">
        <v>144.88</v>
      </c>
      <c r="M753" s="185">
        <v>44.77</v>
      </c>
      <c r="N753" s="206">
        <v>6486.28</v>
      </c>
      <c r="AF753" s="168"/>
      <c r="AG753" s="169"/>
      <c r="AH753" s="169"/>
      <c r="AK753" s="180" t="s">
        <v>144</v>
      </c>
      <c r="AN753" s="169"/>
      <c r="AP753" s="169"/>
      <c r="AR753" s="169"/>
    </row>
    <row r="754" spans="1:44" s="15" customFormat="1" ht="15" x14ac:dyDescent="0.25">
      <c r="A754" s="181"/>
      <c r="B754" s="179" t="s">
        <v>145</v>
      </c>
      <c r="C754" s="429" t="s">
        <v>146</v>
      </c>
      <c r="D754" s="429"/>
      <c r="E754" s="429"/>
      <c r="F754" s="182"/>
      <c r="G754" s="183"/>
      <c r="H754" s="183"/>
      <c r="I754" s="183"/>
      <c r="J754" s="187">
        <v>4000.1</v>
      </c>
      <c r="K754" s="183"/>
      <c r="L754" s="184">
        <v>381.61</v>
      </c>
      <c r="M754" s="185">
        <v>8.16</v>
      </c>
      <c r="N754" s="206">
        <v>3113.94</v>
      </c>
      <c r="AF754" s="168"/>
      <c r="AG754" s="169"/>
      <c r="AH754" s="169"/>
      <c r="AK754" s="180" t="s">
        <v>146</v>
      </c>
      <c r="AN754" s="169"/>
      <c r="AP754" s="169"/>
      <c r="AR754" s="169"/>
    </row>
    <row r="755" spans="1:44" s="15" customFormat="1" ht="15" x14ac:dyDescent="0.25">
      <c r="A755" s="188"/>
      <c r="B755" s="179"/>
      <c r="C755" s="429" t="s">
        <v>147</v>
      </c>
      <c r="D755" s="429"/>
      <c r="E755" s="429"/>
      <c r="F755" s="182" t="s">
        <v>148</v>
      </c>
      <c r="G755" s="199">
        <v>651</v>
      </c>
      <c r="H755" s="205">
        <v>1.3225</v>
      </c>
      <c r="I755" s="193">
        <v>82.134391500000007</v>
      </c>
      <c r="J755" s="190"/>
      <c r="K755" s="183"/>
      <c r="L755" s="190"/>
      <c r="M755" s="183"/>
      <c r="N755" s="191"/>
      <c r="AF755" s="168"/>
      <c r="AG755" s="169"/>
      <c r="AH755" s="169"/>
      <c r="AL755" s="180" t="s">
        <v>147</v>
      </c>
      <c r="AN755" s="169"/>
      <c r="AP755" s="169"/>
      <c r="AR755" s="169"/>
    </row>
    <row r="756" spans="1:44" s="15" customFormat="1" ht="15" x14ac:dyDescent="0.25">
      <c r="A756" s="188"/>
      <c r="B756" s="179"/>
      <c r="C756" s="429" t="s">
        <v>149</v>
      </c>
      <c r="D756" s="429"/>
      <c r="E756" s="429"/>
      <c r="F756" s="182" t="s">
        <v>148</v>
      </c>
      <c r="G756" s="185">
        <v>78.84</v>
      </c>
      <c r="H756" s="205">
        <v>1.4375</v>
      </c>
      <c r="I756" s="193">
        <v>10.811920499999999</v>
      </c>
      <c r="J756" s="190"/>
      <c r="K756" s="183"/>
      <c r="L756" s="190"/>
      <c r="M756" s="183"/>
      <c r="N756" s="191"/>
      <c r="AF756" s="168"/>
      <c r="AG756" s="169"/>
      <c r="AH756" s="169"/>
      <c r="AL756" s="180" t="s">
        <v>149</v>
      </c>
      <c r="AN756" s="169"/>
      <c r="AP756" s="169"/>
      <c r="AR756" s="169"/>
    </row>
    <row r="757" spans="1:44" s="15" customFormat="1" ht="15" x14ac:dyDescent="0.25">
      <c r="A757" s="181"/>
      <c r="B757" s="179"/>
      <c r="C757" s="430" t="s">
        <v>150</v>
      </c>
      <c r="D757" s="430"/>
      <c r="E757" s="430"/>
      <c r="F757" s="194"/>
      <c r="G757" s="195"/>
      <c r="H757" s="195"/>
      <c r="I757" s="195"/>
      <c r="J757" s="196">
        <v>17965.439999999999</v>
      </c>
      <c r="K757" s="195"/>
      <c r="L757" s="196">
        <v>2229.64</v>
      </c>
      <c r="M757" s="195"/>
      <c r="N757" s="207">
        <v>51924.91</v>
      </c>
      <c r="AF757" s="168"/>
      <c r="AG757" s="169"/>
      <c r="AH757" s="169"/>
      <c r="AM757" s="180" t="s">
        <v>150</v>
      </c>
      <c r="AN757" s="169"/>
      <c r="AP757" s="169"/>
      <c r="AR757" s="169"/>
    </row>
    <row r="758" spans="1:44" s="15" customFormat="1" ht="15" x14ac:dyDescent="0.25">
      <c r="A758" s="188"/>
      <c r="B758" s="179"/>
      <c r="C758" s="429" t="s">
        <v>151</v>
      </c>
      <c r="D758" s="429"/>
      <c r="E758" s="429"/>
      <c r="F758" s="182"/>
      <c r="G758" s="183"/>
      <c r="H758" s="183"/>
      <c r="I758" s="183"/>
      <c r="J758" s="190"/>
      <c r="K758" s="183"/>
      <c r="L758" s="184">
        <v>916.94</v>
      </c>
      <c r="M758" s="183"/>
      <c r="N758" s="206">
        <v>41051.410000000003</v>
      </c>
      <c r="AF758" s="168"/>
      <c r="AG758" s="169"/>
      <c r="AH758" s="169"/>
      <c r="AL758" s="180" t="s">
        <v>151</v>
      </c>
      <c r="AN758" s="169"/>
      <c r="AP758" s="169"/>
      <c r="AR758" s="169"/>
    </row>
    <row r="759" spans="1:44" s="15" customFormat="1" ht="23.25" x14ac:dyDescent="0.25">
      <c r="A759" s="188"/>
      <c r="B759" s="179" t="s">
        <v>607</v>
      </c>
      <c r="C759" s="429" t="s">
        <v>608</v>
      </c>
      <c r="D759" s="429"/>
      <c r="E759" s="429"/>
      <c r="F759" s="182" t="s">
        <v>154</v>
      </c>
      <c r="G759" s="199">
        <v>102</v>
      </c>
      <c r="H759" s="183"/>
      <c r="I759" s="199">
        <v>102</v>
      </c>
      <c r="J759" s="190"/>
      <c r="K759" s="183"/>
      <c r="L759" s="184">
        <v>935.28</v>
      </c>
      <c r="M759" s="183"/>
      <c r="N759" s="206">
        <v>41872.44</v>
      </c>
      <c r="AF759" s="168"/>
      <c r="AG759" s="169"/>
      <c r="AH759" s="169"/>
      <c r="AL759" s="180" t="s">
        <v>608</v>
      </c>
      <c r="AN759" s="169"/>
      <c r="AP759" s="169"/>
      <c r="AR759" s="169"/>
    </row>
    <row r="760" spans="1:44" s="15" customFormat="1" ht="45" x14ac:dyDescent="0.25">
      <c r="A760" s="188"/>
      <c r="B760" s="179" t="s">
        <v>609</v>
      </c>
      <c r="C760" s="429" t="s">
        <v>610</v>
      </c>
      <c r="D760" s="429"/>
      <c r="E760" s="429"/>
      <c r="F760" s="182" t="s">
        <v>154</v>
      </c>
      <c r="G760" s="199">
        <v>58</v>
      </c>
      <c r="H760" s="185">
        <v>0.85</v>
      </c>
      <c r="I760" s="192">
        <v>49.3</v>
      </c>
      <c r="J760" s="190"/>
      <c r="K760" s="183"/>
      <c r="L760" s="184">
        <v>452.05</v>
      </c>
      <c r="M760" s="183"/>
      <c r="N760" s="206">
        <v>20238.349999999999</v>
      </c>
      <c r="AF760" s="168"/>
      <c r="AG760" s="169"/>
      <c r="AH760" s="169"/>
      <c r="AL760" s="180" t="s">
        <v>610</v>
      </c>
      <c r="AN760" s="169"/>
      <c r="AP760" s="169"/>
      <c r="AR760" s="169"/>
    </row>
    <row r="761" spans="1:44" s="15" customFormat="1" ht="15" x14ac:dyDescent="0.25">
      <c r="A761" s="200"/>
      <c r="B761" s="201"/>
      <c r="C761" s="438" t="s">
        <v>157</v>
      </c>
      <c r="D761" s="438"/>
      <c r="E761" s="438"/>
      <c r="F761" s="172"/>
      <c r="G761" s="173"/>
      <c r="H761" s="173"/>
      <c r="I761" s="173"/>
      <c r="J761" s="176"/>
      <c r="K761" s="173"/>
      <c r="L761" s="210">
        <v>3616.97</v>
      </c>
      <c r="M761" s="195"/>
      <c r="N761" s="208">
        <v>114035.7</v>
      </c>
      <c r="AF761" s="168"/>
      <c r="AG761" s="169"/>
      <c r="AH761" s="169"/>
      <c r="AN761" s="169" t="s">
        <v>157</v>
      </c>
      <c r="AP761" s="169"/>
      <c r="AR761" s="169"/>
    </row>
    <row r="762" spans="1:44" s="15" customFormat="1" ht="23.25" x14ac:dyDescent="0.25">
      <c r="A762" s="170" t="s">
        <v>441</v>
      </c>
      <c r="B762" s="171" t="s">
        <v>831</v>
      </c>
      <c r="C762" s="438" t="s">
        <v>832</v>
      </c>
      <c r="D762" s="438"/>
      <c r="E762" s="438"/>
      <c r="F762" s="172" t="s">
        <v>174</v>
      </c>
      <c r="G762" s="173">
        <v>9.68</v>
      </c>
      <c r="H762" s="174">
        <v>1</v>
      </c>
      <c r="I762" s="211">
        <v>9.68</v>
      </c>
      <c r="J762" s="202">
        <v>653.30999999999995</v>
      </c>
      <c r="K762" s="173"/>
      <c r="L762" s="210">
        <v>6324.04</v>
      </c>
      <c r="M762" s="211">
        <v>8.16</v>
      </c>
      <c r="N762" s="208">
        <v>51604.17</v>
      </c>
      <c r="AF762" s="168"/>
      <c r="AG762" s="169"/>
      <c r="AH762" s="169" t="s">
        <v>832</v>
      </c>
      <c r="AN762" s="169"/>
      <c r="AP762" s="169"/>
      <c r="AR762" s="169"/>
    </row>
    <row r="763" spans="1:44" s="15" customFormat="1" ht="15" x14ac:dyDescent="0.25">
      <c r="A763" s="200"/>
      <c r="B763" s="201"/>
      <c r="C763" s="438" t="s">
        <v>157</v>
      </c>
      <c r="D763" s="438"/>
      <c r="E763" s="438"/>
      <c r="F763" s="172"/>
      <c r="G763" s="173"/>
      <c r="H763" s="173"/>
      <c r="I763" s="173"/>
      <c r="J763" s="176"/>
      <c r="K763" s="173"/>
      <c r="L763" s="210">
        <v>6324.04</v>
      </c>
      <c r="M763" s="195"/>
      <c r="N763" s="208">
        <v>51604.17</v>
      </c>
      <c r="AF763" s="168"/>
      <c r="AG763" s="169"/>
      <c r="AH763" s="169"/>
      <c r="AN763" s="169" t="s">
        <v>157</v>
      </c>
      <c r="AP763" s="169"/>
      <c r="AR763" s="169"/>
    </row>
    <row r="764" spans="1:44" s="15" customFormat="1" ht="23.25" x14ac:dyDescent="0.25">
      <c r="A764" s="170" t="s">
        <v>442</v>
      </c>
      <c r="B764" s="171" t="s">
        <v>678</v>
      </c>
      <c r="C764" s="438" t="s">
        <v>833</v>
      </c>
      <c r="D764" s="438"/>
      <c r="E764" s="438"/>
      <c r="F764" s="172" t="s">
        <v>174</v>
      </c>
      <c r="G764" s="173">
        <v>9.68</v>
      </c>
      <c r="H764" s="174">
        <v>1</v>
      </c>
      <c r="I764" s="211">
        <v>9.68</v>
      </c>
      <c r="J764" s="202">
        <v>725.69</v>
      </c>
      <c r="K764" s="241">
        <v>1.3346999999999999E-2</v>
      </c>
      <c r="L764" s="202">
        <v>93.76</v>
      </c>
      <c r="M764" s="211">
        <v>8.16</v>
      </c>
      <c r="N764" s="203">
        <v>765.08</v>
      </c>
      <c r="AF764" s="168"/>
      <c r="AG764" s="169"/>
      <c r="AH764" s="169" t="s">
        <v>833</v>
      </c>
      <c r="AN764" s="169"/>
      <c r="AP764" s="169"/>
      <c r="AR764" s="169"/>
    </row>
    <row r="765" spans="1:44" s="15" customFormat="1" ht="15" x14ac:dyDescent="0.25">
      <c r="A765" s="178"/>
      <c r="B765" s="179"/>
      <c r="C765" s="439" t="s">
        <v>834</v>
      </c>
      <c r="D765" s="439"/>
      <c r="E765" s="439"/>
      <c r="F765" s="439"/>
      <c r="G765" s="439"/>
      <c r="H765" s="439"/>
      <c r="I765" s="439"/>
      <c r="J765" s="439"/>
      <c r="K765" s="439"/>
      <c r="L765" s="439"/>
      <c r="M765" s="439"/>
      <c r="N765" s="440"/>
      <c r="AF765" s="168"/>
      <c r="AG765" s="169"/>
      <c r="AH765" s="169"/>
      <c r="AJ765" s="180" t="s">
        <v>834</v>
      </c>
      <c r="AN765" s="169"/>
      <c r="AP765" s="169"/>
      <c r="AR765" s="169"/>
    </row>
    <row r="766" spans="1:44" s="15" customFormat="1" ht="15" x14ac:dyDescent="0.25">
      <c r="A766" s="178"/>
      <c r="B766" s="179" t="s">
        <v>835</v>
      </c>
      <c r="C766" s="439" t="s">
        <v>836</v>
      </c>
      <c r="D766" s="439"/>
      <c r="E766" s="439"/>
      <c r="F766" s="439"/>
      <c r="G766" s="439"/>
      <c r="H766" s="439"/>
      <c r="I766" s="439"/>
      <c r="J766" s="439"/>
      <c r="K766" s="439"/>
      <c r="L766" s="439"/>
      <c r="M766" s="439"/>
      <c r="N766" s="440"/>
      <c r="AF766" s="168"/>
      <c r="AG766" s="169"/>
      <c r="AH766" s="169"/>
      <c r="AJ766" s="180" t="s">
        <v>836</v>
      </c>
      <c r="AN766" s="169"/>
      <c r="AP766" s="169"/>
      <c r="AR766" s="169"/>
    </row>
    <row r="767" spans="1:44" s="15" customFormat="1" ht="15" x14ac:dyDescent="0.25">
      <c r="A767" s="200"/>
      <c r="B767" s="201"/>
      <c r="C767" s="438" t="s">
        <v>157</v>
      </c>
      <c r="D767" s="438"/>
      <c r="E767" s="438"/>
      <c r="F767" s="172"/>
      <c r="G767" s="173"/>
      <c r="H767" s="173"/>
      <c r="I767" s="173"/>
      <c r="J767" s="176"/>
      <c r="K767" s="173"/>
      <c r="L767" s="202">
        <v>93.76</v>
      </c>
      <c r="M767" s="195"/>
      <c r="N767" s="203">
        <v>765.08</v>
      </c>
      <c r="AF767" s="168"/>
      <c r="AG767" s="169"/>
      <c r="AH767" s="169"/>
      <c r="AN767" s="169" t="s">
        <v>157</v>
      </c>
      <c r="AP767" s="169"/>
      <c r="AR767" s="169"/>
    </row>
    <row r="768" spans="1:44" s="15" customFormat="1" ht="23.25" x14ac:dyDescent="0.25">
      <c r="A768" s="170" t="s">
        <v>837</v>
      </c>
      <c r="B768" s="171" t="s">
        <v>838</v>
      </c>
      <c r="C768" s="438" t="s">
        <v>839</v>
      </c>
      <c r="D768" s="438"/>
      <c r="E768" s="438"/>
      <c r="F768" s="172" t="s">
        <v>278</v>
      </c>
      <c r="G768" s="173">
        <v>1.7000000000000001E-2</v>
      </c>
      <c r="H768" s="174">
        <v>1</v>
      </c>
      <c r="I768" s="204">
        <v>1.7000000000000001E-2</v>
      </c>
      <c r="J768" s="210">
        <v>7370</v>
      </c>
      <c r="K768" s="173"/>
      <c r="L768" s="202">
        <v>125.29</v>
      </c>
      <c r="M768" s="211">
        <v>8.16</v>
      </c>
      <c r="N768" s="208">
        <v>1022.37</v>
      </c>
      <c r="AF768" s="168"/>
      <c r="AG768" s="169"/>
      <c r="AH768" s="169" t="s">
        <v>839</v>
      </c>
      <c r="AN768" s="169"/>
      <c r="AP768" s="169"/>
      <c r="AR768" s="169"/>
    </row>
    <row r="769" spans="1:44" s="15" customFormat="1" ht="15" x14ac:dyDescent="0.25">
      <c r="A769" s="200"/>
      <c r="B769" s="201"/>
      <c r="C769" s="438" t="s">
        <v>157</v>
      </c>
      <c r="D769" s="438"/>
      <c r="E769" s="438"/>
      <c r="F769" s="172"/>
      <c r="G769" s="173"/>
      <c r="H769" s="173"/>
      <c r="I769" s="173"/>
      <c r="J769" s="176"/>
      <c r="K769" s="173"/>
      <c r="L769" s="202">
        <v>125.29</v>
      </c>
      <c r="M769" s="195"/>
      <c r="N769" s="208">
        <v>1022.37</v>
      </c>
      <c r="AF769" s="168"/>
      <c r="AG769" s="169"/>
      <c r="AH769" s="169"/>
      <c r="AN769" s="169" t="s">
        <v>157</v>
      </c>
      <c r="AP769" s="169"/>
      <c r="AR769" s="169"/>
    </row>
    <row r="770" spans="1:44" s="15" customFormat="1" ht="23.25" x14ac:dyDescent="0.25">
      <c r="A770" s="170" t="s">
        <v>445</v>
      </c>
      <c r="B770" s="171" t="s">
        <v>840</v>
      </c>
      <c r="C770" s="438" t="s">
        <v>841</v>
      </c>
      <c r="D770" s="438"/>
      <c r="E770" s="438"/>
      <c r="F770" s="172" t="s">
        <v>278</v>
      </c>
      <c r="G770" s="173">
        <v>1.4999999999999999E-2</v>
      </c>
      <c r="H770" s="174">
        <v>1</v>
      </c>
      <c r="I770" s="204">
        <v>1.4999999999999999E-2</v>
      </c>
      <c r="J770" s="210">
        <v>7325.47</v>
      </c>
      <c r="K770" s="173"/>
      <c r="L770" s="202">
        <v>109.88</v>
      </c>
      <c r="M770" s="211">
        <v>8.16</v>
      </c>
      <c r="N770" s="203">
        <v>896.62</v>
      </c>
      <c r="AF770" s="168"/>
      <c r="AG770" s="169"/>
      <c r="AH770" s="169" t="s">
        <v>841</v>
      </c>
      <c r="AN770" s="169"/>
      <c r="AP770" s="169"/>
      <c r="AR770" s="169"/>
    </row>
    <row r="771" spans="1:44" s="15" customFormat="1" ht="15" x14ac:dyDescent="0.25">
      <c r="A771" s="200"/>
      <c r="B771" s="201"/>
      <c r="C771" s="438" t="s">
        <v>157</v>
      </c>
      <c r="D771" s="438"/>
      <c r="E771" s="438"/>
      <c r="F771" s="172"/>
      <c r="G771" s="173"/>
      <c r="H771" s="173"/>
      <c r="I771" s="173"/>
      <c r="J771" s="176"/>
      <c r="K771" s="173"/>
      <c r="L771" s="202">
        <v>109.88</v>
      </c>
      <c r="M771" s="195"/>
      <c r="N771" s="203">
        <v>896.62</v>
      </c>
      <c r="AF771" s="168"/>
      <c r="AG771" s="169"/>
      <c r="AH771" s="169"/>
      <c r="AN771" s="169" t="s">
        <v>157</v>
      </c>
      <c r="AP771" s="169"/>
      <c r="AR771" s="169"/>
    </row>
    <row r="772" spans="1:44" s="15" customFormat="1" ht="34.5" x14ac:dyDescent="0.25">
      <c r="A772" s="170" t="s">
        <v>448</v>
      </c>
      <c r="B772" s="171" t="s">
        <v>842</v>
      </c>
      <c r="C772" s="438" t="s">
        <v>843</v>
      </c>
      <c r="D772" s="438"/>
      <c r="E772" s="438"/>
      <c r="F772" s="172" t="s">
        <v>278</v>
      </c>
      <c r="G772" s="173">
        <v>1.569</v>
      </c>
      <c r="H772" s="174">
        <v>1</v>
      </c>
      <c r="I772" s="204">
        <v>1.569</v>
      </c>
      <c r="J772" s="210">
        <v>7997.23</v>
      </c>
      <c r="K772" s="173"/>
      <c r="L772" s="210">
        <v>12547.65</v>
      </c>
      <c r="M772" s="211">
        <v>8.16</v>
      </c>
      <c r="N772" s="208">
        <v>102388.82</v>
      </c>
      <c r="AF772" s="168"/>
      <c r="AG772" s="169"/>
      <c r="AH772" s="169" t="s">
        <v>843</v>
      </c>
      <c r="AN772" s="169"/>
      <c r="AP772" s="169"/>
      <c r="AR772" s="169"/>
    </row>
    <row r="773" spans="1:44" s="15" customFormat="1" ht="15" x14ac:dyDescent="0.25">
      <c r="A773" s="200"/>
      <c r="B773" s="201"/>
      <c r="C773" s="438" t="s">
        <v>157</v>
      </c>
      <c r="D773" s="438"/>
      <c r="E773" s="438"/>
      <c r="F773" s="172"/>
      <c r="G773" s="173"/>
      <c r="H773" s="173"/>
      <c r="I773" s="173"/>
      <c r="J773" s="176"/>
      <c r="K773" s="173"/>
      <c r="L773" s="210">
        <v>12547.65</v>
      </c>
      <c r="M773" s="195"/>
      <c r="N773" s="208">
        <v>102388.82</v>
      </c>
      <c r="AF773" s="168"/>
      <c r="AG773" s="169"/>
      <c r="AH773" s="169"/>
      <c r="AN773" s="169" t="s">
        <v>157</v>
      </c>
      <c r="AP773" s="169"/>
      <c r="AR773" s="169"/>
    </row>
    <row r="774" spans="1:44" s="15" customFormat="1" ht="23.25" x14ac:dyDescent="0.25">
      <c r="A774" s="170" t="s">
        <v>844</v>
      </c>
      <c r="B774" s="171" t="s">
        <v>845</v>
      </c>
      <c r="C774" s="438" t="s">
        <v>846</v>
      </c>
      <c r="D774" s="438"/>
      <c r="E774" s="438"/>
      <c r="F774" s="172" t="s">
        <v>278</v>
      </c>
      <c r="G774" s="173">
        <v>1.302E-2</v>
      </c>
      <c r="H774" s="174">
        <v>1</v>
      </c>
      <c r="I774" s="175">
        <v>1.302E-2</v>
      </c>
      <c r="J774" s="210">
        <v>6780</v>
      </c>
      <c r="K774" s="173"/>
      <c r="L774" s="202">
        <v>88.28</v>
      </c>
      <c r="M774" s="211">
        <v>8.16</v>
      </c>
      <c r="N774" s="203">
        <v>720.36</v>
      </c>
      <c r="AF774" s="168"/>
      <c r="AG774" s="169"/>
      <c r="AH774" s="169" t="s">
        <v>846</v>
      </c>
      <c r="AN774" s="169"/>
      <c r="AP774" s="169"/>
      <c r="AR774" s="169"/>
    </row>
    <row r="775" spans="1:44" s="15" customFormat="1" ht="15" x14ac:dyDescent="0.25">
      <c r="A775" s="200"/>
      <c r="B775" s="201"/>
      <c r="C775" s="438" t="s">
        <v>157</v>
      </c>
      <c r="D775" s="438"/>
      <c r="E775" s="438"/>
      <c r="F775" s="172"/>
      <c r="G775" s="173"/>
      <c r="H775" s="173"/>
      <c r="I775" s="173"/>
      <c r="J775" s="176"/>
      <c r="K775" s="173"/>
      <c r="L775" s="202">
        <v>88.28</v>
      </c>
      <c r="M775" s="195"/>
      <c r="N775" s="203">
        <v>720.36</v>
      </c>
      <c r="AF775" s="168"/>
      <c r="AG775" s="169"/>
      <c r="AH775" s="169"/>
      <c r="AN775" s="169" t="s">
        <v>157</v>
      </c>
      <c r="AP775" s="169"/>
      <c r="AR775" s="169"/>
    </row>
    <row r="776" spans="1:44" s="15" customFormat="1" ht="23.25" x14ac:dyDescent="0.25">
      <c r="A776" s="170" t="s">
        <v>459</v>
      </c>
      <c r="B776" s="171" t="s">
        <v>847</v>
      </c>
      <c r="C776" s="438" t="s">
        <v>848</v>
      </c>
      <c r="D776" s="438"/>
      <c r="E776" s="438"/>
      <c r="F776" s="172" t="s">
        <v>278</v>
      </c>
      <c r="G776" s="173">
        <v>3.8600000000000002E-2</v>
      </c>
      <c r="H776" s="174">
        <v>1</v>
      </c>
      <c r="I776" s="209">
        <v>3.8600000000000002E-2</v>
      </c>
      <c r="J776" s="176"/>
      <c r="K776" s="173"/>
      <c r="L776" s="176"/>
      <c r="M776" s="173"/>
      <c r="N776" s="177"/>
      <c r="AF776" s="168"/>
      <c r="AG776" s="169"/>
      <c r="AH776" s="169" t="s">
        <v>848</v>
      </c>
      <c r="AN776" s="169"/>
      <c r="AP776" s="169"/>
      <c r="AR776" s="169"/>
    </row>
    <row r="777" spans="1:44" s="15" customFormat="1" ht="23.25" x14ac:dyDescent="0.25">
      <c r="A777" s="178"/>
      <c r="B777" s="179" t="s">
        <v>136</v>
      </c>
      <c r="C777" s="439" t="s">
        <v>137</v>
      </c>
      <c r="D777" s="439"/>
      <c r="E777" s="439"/>
      <c r="F777" s="439"/>
      <c r="G777" s="439"/>
      <c r="H777" s="439"/>
      <c r="I777" s="439"/>
      <c r="J777" s="439"/>
      <c r="K777" s="439"/>
      <c r="L777" s="439"/>
      <c r="M777" s="439"/>
      <c r="N777" s="440"/>
      <c r="AF777" s="168"/>
      <c r="AG777" s="169"/>
      <c r="AH777" s="169"/>
      <c r="AJ777" s="180" t="s">
        <v>137</v>
      </c>
      <c r="AN777" s="169"/>
      <c r="AP777" s="169"/>
      <c r="AR777" s="169"/>
    </row>
    <row r="778" spans="1:44" s="15" customFormat="1" ht="68.25" x14ac:dyDescent="0.25">
      <c r="A778" s="178"/>
      <c r="B778" s="179" t="s">
        <v>138</v>
      </c>
      <c r="C778" s="439" t="s">
        <v>139</v>
      </c>
      <c r="D778" s="439"/>
      <c r="E778" s="439"/>
      <c r="F778" s="439"/>
      <c r="G778" s="439"/>
      <c r="H778" s="439"/>
      <c r="I778" s="439"/>
      <c r="J778" s="439"/>
      <c r="K778" s="439"/>
      <c r="L778" s="439"/>
      <c r="M778" s="439"/>
      <c r="N778" s="440"/>
      <c r="AF778" s="168"/>
      <c r="AG778" s="169"/>
      <c r="AH778" s="169"/>
      <c r="AJ778" s="180" t="s">
        <v>139</v>
      </c>
      <c r="AN778" s="169"/>
      <c r="AP778" s="169"/>
      <c r="AR778" s="169"/>
    </row>
    <row r="779" spans="1:44" s="15" customFormat="1" ht="15" x14ac:dyDescent="0.25">
      <c r="A779" s="181"/>
      <c r="B779" s="179" t="s">
        <v>130</v>
      </c>
      <c r="C779" s="429" t="s">
        <v>140</v>
      </c>
      <c r="D779" s="429"/>
      <c r="E779" s="429"/>
      <c r="F779" s="182"/>
      <c r="G779" s="183"/>
      <c r="H779" s="183"/>
      <c r="I779" s="183"/>
      <c r="J779" s="184">
        <v>408.85</v>
      </c>
      <c r="K779" s="205">
        <v>1.3225</v>
      </c>
      <c r="L779" s="184">
        <v>20.87</v>
      </c>
      <c r="M779" s="185">
        <v>44.77</v>
      </c>
      <c r="N779" s="186">
        <v>934.35</v>
      </c>
      <c r="AF779" s="168"/>
      <c r="AG779" s="169"/>
      <c r="AH779" s="169"/>
      <c r="AK779" s="180" t="s">
        <v>140</v>
      </c>
      <c r="AN779" s="169"/>
      <c r="AP779" s="169"/>
      <c r="AR779" s="169"/>
    </row>
    <row r="780" spans="1:44" s="15" customFormat="1" ht="15" x14ac:dyDescent="0.25">
      <c r="A780" s="181"/>
      <c r="B780" s="179" t="s">
        <v>141</v>
      </c>
      <c r="C780" s="429" t="s">
        <v>142</v>
      </c>
      <c r="D780" s="429"/>
      <c r="E780" s="429"/>
      <c r="F780" s="182"/>
      <c r="G780" s="183"/>
      <c r="H780" s="183"/>
      <c r="I780" s="183"/>
      <c r="J780" s="184">
        <v>425.84</v>
      </c>
      <c r="K780" s="205">
        <v>1.4375</v>
      </c>
      <c r="L780" s="184">
        <v>23.63</v>
      </c>
      <c r="M780" s="185">
        <v>13.24</v>
      </c>
      <c r="N780" s="186">
        <v>312.86</v>
      </c>
      <c r="AF780" s="168"/>
      <c r="AG780" s="169"/>
      <c r="AH780" s="169"/>
      <c r="AK780" s="180" t="s">
        <v>142</v>
      </c>
      <c r="AN780" s="169"/>
      <c r="AP780" s="169"/>
      <c r="AR780" s="169"/>
    </row>
    <row r="781" spans="1:44" s="15" customFormat="1" ht="15" x14ac:dyDescent="0.25">
      <c r="A781" s="181"/>
      <c r="B781" s="179" t="s">
        <v>143</v>
      </c>
      <c r="C781" s="429" t="s">
        <v>144</v>
      </c>
      <c r="D781" s="429"/>
      <c r="E781" s="429"/>
      <c r="F781" s="182"/>
      <c r="G781" s="183"/>
      <c r="H781" s="183"/>
      <c r="I781" s="183"/>
      <c r="J781" s="184">
        <v>51.59</v>
      </c>
      <c r="K781" s="205">
        <v>1.4375</v>
      </c>
      <c r="L781" s="184">
        <v>2.86</v>
      </c>
      <c r="M781" s="185">
        <v>44.77</v>
      </c>
      <c r="N781" s="186">
        <v>128.04</v>
      </c>
      <c r="AF781" s="168"/>
      <c r="AG781" s="169"/>
      <c r="AH781" s="169"/>
      <c r="AK781" s="180" t="s">
        <v>144</v>
      </c>
      <c r="AN781" s="169"/>
      <c r="AP781" s="169"/>
      <c r="AR781" s="169"/>
    </row>
    <row r="782" spans="1:44" s="15" customFormat="1" ht="15" x14ac:dyDescent="0.25">
      <c r="A782" s="181"/>
      <c r="B782" s="179" t="s">
        <v>145</v>
      </c>
      <c r="C782" s="429" t="s">
        <v>146</v>
      </c>
      <c r="D782" s="429"/>
      <c r="E782" s="429"/>
      <c r="F782" s="182"/>
      <c r="G782" s="183"/>
      <c r="H782" s="183"/>
      <c r="I782" s="183"/>
      <c r="J782" s="184">
        <v>72.209999999999994</v>
      </c>
      <c r="K782" s="183"/>
      <c r="L782" s="184">
        <v>2.79</v>
      </c>
      <c r="M782" s="185">
        <v>8.16</v>
      </c>
      <c r="N782" s="186">
        <v>22.77</v>
      </c>
      <c r="AF782" s="168"/>
      <c r="AG782" s="169"/>
      <c r="AH782" s="169"/>
      <c r="AK782" s="180" t="s">
        <v>146</v>
      </c>
      <c r="AN782" s="169"/>
      <c r="AP782" s="169"/>
      <c r="AR782" s="169"/>
    </row>
    <row r="783" spans="1:44" s="15" customFormat="1" ht="15" x14ac:dyDescent="0.25">
      <c r="A783" s="188"/>
      <c r="B783" s="179"/>
      <c r="C783" s="429" t="s">
        <v>147</v>
      </c>
      <c r="D783" s="429"/>
      <c r="E783" s="429"/>
      <c r="F783" s="182" t="s">
        <v>148</v>
      </c>
      <c r="G783" s="192">
        <v>42.5</v>
      </c>
      <c r="H783" s="205">
        <v>1.3225</v>
      </c>
      <c r="I783" s="193">
        <v>2.1695612999999998</v>
      </c>
      <c r="J783" s="190"/>
      <c r="K783" s="183"/>
      <c r="L783" s="190"/>
      <c r="M783" s="183"/>
      <c r="N783" s="191"/>
      <c r="AF783" s="168"/>
      <c r="AG783" s="169"/>
      <c r="AH783" s="169"/>
      <c r="AL783" s="180" t="s">
        <v>147</v>
      </c>
      <c r="AN783" s="169"/>
      <c r="AP783" s="169"/>
      <c r="AR783" s="169"/>
    </row>
    <row r="784" spans="1:44" s="15" customFormat="1" ht="15" x14ac:dyDescent="0.25">
      <c r="A784" s="188"/>
      <c r="B784" s="179"/>
      <c r="C784" s="429" t="s">
        <v>149</v>
      </c>
      <c r="D784" s="429"/>
      <c r="E784" s="429"/>
      <c r="F784" s="182" t="s">
        <v>148</v>
      </c>
      <c r="G784" s="185">
        <v>4.16</v>
      </c>
      <c r="H784" s="205">
        <v>1.4375</v>
      </c>
      <c r="I784" s="189">
        <v>0.23082800000000001</v>
      </c>
      <c r="J784" s="190"/>
      <c r="K784" s="183"/>
      <c r="L784" s="190"/>
      <c r="M784" s="183"/>
      <c r="N784" s="191"/>
      <c r="AF784" s="168"/>
      <c r="AG784" s="169"/>
      <c r="AH784" s="169"/>
      <c r="AL784" s="180" t="s">
        <v>149</v>
      </c>
      <c r="AN784" s="169"/>
      <c r="AP784" s="169"/>
      <c r="AR784" s="169"/>
    </row>
    <row r="785" spans="1:44" s="15" customFormat="1" ht="15" x14ac:dyDescent="0.25">
      <c r="A785" s="181"/>
      <c r="B785" s="179"/>
      <c r="C785" s="430" t="s">
        <v>150</v>
      </c>
      <c r="D785" s="430"/>
      <c r="E785" s="430"/>
      <c r="F785" s="194"/>
      <c r="G785" s="195"/>
      <c r="H785" s="195"/>
      <c r="I785" s="195"/>
      <c r="J785" s="197">
        <v>906.9</v>
      </c>
      <c r="K785" s="195"/>
      <c r="L785" s="197">
        <v>47.29</v>
      </c>
      <c r="M785" s="195"/>
      <c r="N785" s="207">
        <v>1269.98</v>
      </c>
      <c r="AF785" s="168"/>
      <c r="AG785" s="169"/>
      <c r="AH785" s="169"/>
      <c r="AM785" s="180" t="s">
        <v>150</v>
      </c>
      <c r="AN785" s="169"/>
      <c r="AP785" s="169"/>
      <c r="AR785" s="169"/>
    </row>
    <row r="786" spans="1:44" s="15" customFormat="1" ht="15" x14ac:dyDescent="0.25">
      <c r="A786" s="188"/>
      <c r="B786" s="179"/>
      <c r="C786" s="429" t="s">
        <v>151</v>
      </c>
      <c r="D786" s="429"/>
      <c r="E786" s="429"/>
      <c r="F786" s="182"/>
      <c r="G786" s="183"/>
      <c r="H786" s="183"/>
      <c r="I786" s="183"/>
      <c r="J786" s="190"/>
      <c r="K786" s="183"/>
      <c r="L786" s="184">
        <v>23.73</v>
      </c>
      <c r="M786" s="183"/>
      <c r="N786" s="206">
        <v>1062.3900000000001</v>
      </c>
      <c r="AF786" s="168"/>
      <c r="AG786" s="169"/>
      <c r="AH786" s="169"/>
      <c r="AL786" s="180" t="s">
        <v>151</v>
      </c>
      <c r="AN786" s="169"/>
      <c r="AP786" s="169"/>
      <c r="AR786" s="169"/>
    </row>
    <row r="787" spans="1:44" s="15" customFormat="1" ht="23.25" x14ac:dyDescent="0.25">
      <c r="A787" s="188"/>
      <c r="B787" s="179" t="s">
        <v>607</v>
      </c>
      <c r="C787" s="429" t="s">
        <v>608</v>
      </c>
      <c r="D787" s="429"/>
      <c r="E787" s="429"/>
      <c r="F787" s="182" t="s">
        <v>154</v>
      </c>
      <c r="G787" s="199">
        <v>102</v>
      </c>
      <c r="H787" s="183"/>
      <c r="I787" s="199">
        <v>102</v>
      </c>
      <c r="J787" s="190"/>
      <c r="K787" s="183"/>
      <c r="L787" s="184">
        <v>24.2</v>
      </c>
      <c r="M787" s="183"/>
      <c r="N787" s="206">
        <v>1083.6400000000001</v>
      </c>
      <c r="AF787" s="168"/>
      <c r="AG787" s="169"/>
      <c r="AH787" s="169"/>
      <c r="AL787" s="180" t="s">
        <v>608</v>
      </c>
      <c r="AN787" s="169"/>
      <c r="AP787" s="169"/>
      <c r="AR787" s="169"/>
    </row>
    <row r="788" spans="1:44" s="15" customFormat="1" ht="45" x14ac:dyDescent="0.25">
      <c r="A788" s="188"/>
      <c r="B788" s="179" t="s">
        <v>609</v>
      </c>
      <c r="C788" s="429" t="s">
        <v>610</v>
      </c>
      <c r="D788" s="429"/>
      <c r="E788" s="429"/>
      <c r="F788" s="182" t="s">
        <v>154</v>
      </c>
      <c r="G788" s="199">
        <v>58</v>
      </c>
      <c r="H788" s="185">
        <v>0.85</v>
      </c>
      <c r="I788" s="192">
        <v>49.3</v>
      </c>
      <c r="J788" s="190"/>
      <c r="K788" s="183"/>
      <c r="L788" s="184">
        <v>11.7</v>
      </c>
      <c r="M788" s="183"/>
      <c r="N788" s="186">
        <v>523.76</v>
      </c>
      <c r="AF788" s="168"/>
      <c r="AG788" s="169"/>
      <c r="AH788" s="169"/>
      <c r="AL788" s="180" t="s">
        <v>610</v>
      </c>
      <c r="AN788" s="169"/>
      <c r="AP788" s="169"/>
      <c r="AR788" s="169"/>
    </row>
    <row r="789" spans="1:44" s="15" customFormat="1" ht="15" x14ac:dyDescent="0.25">
      <c r="A789" s="200"/>
      <c r="B789" s="201"/>
      <c r="C789" s="438" t="s">
        <v>157</v>
      </c>
      <c r="D789" s="438"/>
      <c r="E789" s="438"/>
      <c r="F789" s="172"/>
      <c r="G789" s="173"/>
      <c r="H789" s="173"/>
      <c r="I789" s="173"/>
      <c r="J789" s="176"/>
      <c r="K789" s="173"/>
      <c r="L789" s="202">
        <v>83.19</v>
      </c>
      <c r="M789" s="195"/>
      <c r="N789" s="208">
        <v>2877.38</v>
      </c>
      <c r="AF789" s="168"/>
      <c r="AG789" s="169"/>
      <c r="AH789" s="169"/>
      <c r="AN789" s="169" t="s">
        <v>157</v>
      </c>
      <c r="AP789" s="169"/>
      <c r="AR789" s="169"/>
    </row>
    <row r="790" spans="1:44" s="15" customFormat="1" ht="45.75" x14ac:dyDescent="0.25">
      <c r="A790" s="170" t="s">
        <v>468</v>
      </c>
      <c r="B790" s="171" t="s">
        <v>849</v>
      </c>
      <c r="C790" s="438" t="s">
        <v>850</v>
      </c>
      <c r="D790" s="438"/>
      <c r="E790" s="438"/>
      <c r="F790" s="172" t="s">
        <v>274</v>
      </c>
      <c r="G790" s="173">
        <v>0.75</v>
      </c>
      <c r="H790" s="174">
        <v>1</v>
      </c>
      <c r="I790" s="211">
        <v>0.75</v>
      </c>
      <c r="J790" s="202">
        <v>404.29</v>
      </c>
      <c r="K790" s="173"/>
      <c r="L790" s="202">
        <v>303.22000000000003</v>
      </c>
      <c r="M790" s="211">
        <v>8.16</v>
      </c>
      <c r="N790" s="208">
        <v>2474.2800000000002</v>
      </c>
      <c r="AF790" s="168"/>
      <c r="AG790" s="169"/>
      <c r="AH790" s="169" t="s">
        <v>850</v>
      </c>
      <c r="AN790" s="169"/>
      <c r="AP790" s="169"/>
      <c r="AR790" s="169"/>
    </row>
    <row r="791" spans="1:44" s="15" customFormat="1" ht="15" x14ac:dyDescent="0.25">
      <c r="A791" s="200"/>
      <c r="B791" s="201"/>
      <c r="C791" s="438" t="s">
        <v>157</v>
      </c>
      <c r="D791" s="438"/>
      <c r="E791" s="438"/>
      <c r="F791" s="172"/>
      <c r="G791" s="173"/>
      <c r="H791" s="173"/>
      <c r="I791" s="173"/>
      <c r="J791" s="176"/>
      <c r="K791" s="173"/>
      <c r="L791" s="202">
        <v>303.22000000000003</v>
      </c>
      <c r="M791" s="195"/>
      <c r="N791" s="208">
        <v>2474.2800000000002</v>
      </c>
      <c r="AF791" s="168"/>
      <c r="AG791" s="169"/>
      <c r="AH791" s="169"/>
      <c r="AN791" s="169" t="s">
        <v>157</v>
      </c>
      <c r="AP791" s="169"/>
      <c r="AR791" s="169"/>
    </row>
    <row r="792" spans="1:44" s="15" customFormat="1" ht="45.75" x14ac:dyDescent="0.25">
      <c r="A792" s="170" t="s">
        <v>471</v>
      </c>
      <c r="B792" s="171" t="s">
        <v>851</v>
      </c>
      <c r="C792" s="438" t="s">
        <v>852</v>
      </c>
      <c r="D792" s="438"/>
      <c r="E792" s="438"/>
      <c r="F792" s="172" t="s">
        <v>274</v>
      </c>
      <c r="G792" s="173">
        <v>0.5</v>
      </c>
      <c r="H792" s="174">
        <v>1</v>
      </c>
      <c r="I792" s="214">
        <v>0.5</v>
      </c>
      <c r="J792" s="202">
        <v>97</v>
      </c>
      <c r="K792" s="173"/>
      <c r="L792" s="202">
        <v>48.5</v>
      </c>
      <c r="M792" s="211">
        <v>8.16</v>
      </c>
      <c r="N792" s="203">
        <v>395.76</v>
      </c>
      <c r="AF792" s="168"/>
      <c r="AG792" s="169"/>
      <c r="AH792" s="169" t="s">
        <v>852</v>
      </c>
      <c r="AN792" s="169"/>
      <c r="AP792" s="169"/>
      <c r="AR792" s="169"/>
    </row>
    <row r="793" spans="1:44" s="15" customFormat="1" ht="15" x14ac:dyDescent="0.25">
      <c r="A793" s="200"/>
      <c r="B793" s="201"/>
      <c r="C793" s="438" t="s">
        <v>157</v>
      </c>
      <c r="D793" s="438"/>
      <c r="E793" s="438"/>
      <c r="F793" s="172"/>
      <c r="G793" s="173"/>
      <c r="H793" s="173"/>
      <c r="I793" s="173"/>
      <c r="J793" s="176"/>
      <c r="K793" s="173"/>
      <c r="L793" s="202">
        <v>48.5</v>
      </c>
      <c r="M793" s="195"/>
      <c r="N793" s="203">
        <v>395.76</v>
      </c>
      <c r="AF793" s="168"/>
      <c r="AG793" s="169"/>
      <c r="AH793" s="169"/>
      <c r="AN793" s="169" t="s">
        <v>157</v>
      </c>
      <c r="AP793" s="169"/>
      <c r="AR793" s="169"/>
    </row>
    <row r="794" spans="1:44" s="15" customFormat="1" ht="45.75" x14ac:dyDescent="0.25">
      <c r="A794" s="170" t="s">
        <v>473</v>
      </c>
      <c r="B794" s="171" t="s">
        <v>853</v>
      </c>
      <c r="C794" s="438" t="s">
        <v>854</v>
      </c>
      <c r="D794" s="438"/>
      <c r="E794" s="438"/>
      <c r="F794" s="172" t="s">
        <v>274</v>
      </c>
      <c r="G794" s="173">
        <v>0.25</v>
      </c>
      <c r="H794" s="174">
        <v>1</v>
      </c>
      <c r="I794" s="211">
        <v>0.25</v>
      </c>
      <c r="J794" s="202">
        <v>106.21</v>
      </c>
      <c r="K794" s="173"/>
      <c r="L794" s="202">
        <v>26.55</v>
      </c>
      <c r="M794" s="211">
        <v>8.16</v>
      </c>
      <c r="N794" s="203">
        <v>216.65</v>
      </c>
      <c r="AF794" s="168"/>
      <c r="AG794" s="169"/>
      <c r="AH794" s="169" t="s">
        <v>854</v>
      </c>
      <c r="AN794" s="169"/>
      <c r="AP794" s="169"/>
      <c r="AR794" s="169"/>
    </row>
    <row r="795" spans="1:44" s="15" customFormat="1" ht="15" x14ac:dyDescent="0.25">
      <c r="A795" s="200"/>
      <c r="B795" s="201"/>
      <c r="C795" s="438" t="s">
        <v>157</v>
      </c>
      <c r="D795" s="438"/>
      <c r="E795" s="438"/>
      <c r="F795" s="172"/>
      <c r="G795" s="173"/>
      <c r="H795" s="173"/>
      <c r="I795" s="173"/>
      <c r="J795" s="176"/>
      <c r="K795" s="173"/>
      <c r="L795" s="202">
        <v>26.55</v>
      </c>
      <c r="M795" s="195"/>
      <c r="N795" s="203">
        <v>216.65</v>
      </c>
      <c r="AF795" s="168"/>
      <c r="AG795" s="169"/>
      <c r="AH795" s="169"/>
      <c r="AN795" s="169" t="s">
        <v>157</v>
      </c>
      <c r="AP795" s="169"/>
      <c r="AR795" s="169"/>
    </row>
    <row r="796" spans="1:44" s="15" customFormat="1" ht="23.25" x14ac:dyDescent="0.25">
      <c r="A796" s="170" t="s">
        <v>475</v>
      </c>
      <c r="B796" s="171" t="s">
        <v>855</v>
      </c>
      <c r="C796" s="438" t="s">
        <v>856</v>
      </c>
      <c r="D796" s="438"/>
      <c r="E796" s="438"/>
      <c r="F796" s="172" t="s">
        <v>565</v>
      </c>
      <c r="G796" s="173">
        <v>0.47560000000000002</v>
      </c>
      <c r="H796" s="174">
        <v>1</v>
      </c>
      <c r="I796" s="209">
        <v>0.47560000000000002</v>
      </c>
      <c r="J796" s="176"/>
      <c r="K796" s="173"/>
      <c r="L796" s="176"/>
      <c r="M796" s="173"/>
      <c r="N796" s="177"/>
      <c r="AF796" s="168"/>
      <c r="AG796" s="169"/>
      <c r="AH796" s="169" t="s">
        <v>856</v>
      </c>
      <c r="AN796" s="169"/>
      <c r="AP796" s="169"/>
      <c r="AR796" s="169"/>
    </row>
    <row r="797" spans="1:44" s="15" customFormat="1" ht="23.25" x14ac:dyDescent="0.25">
      <c r="A797" s="178"/>
      <c r="B797" s="179" t="s">
        <v>136</v>
      </c>
      <c r="C797" s="439" t="s">
        <v>137</v>
      </c>
      <c r="D797" s="439"/>
      <c r="E797" s="439"/>
      <c r="F797" s="439"/>
      <c r="G797" s="439"/>
      <c r="H797" s="439"/>
      <c r="I797" s="439"/>
      <c r="J797" s="439"/>
      <c r="K797" s="439"/>
      <c r="L797" s="439"/>
      <c r="M797" s="439"/>
      <c r="N797" s="440"/>
      <c r="AF797" s="168"/>
      <c r="AG797" s="169"/>
      <c r="AH797" s="169"/>
      <c r="AJ797" s="180" t="s">
        <v>137</v>
      </c>
      <c r="AN797" s="169"/>
      <c r="AP797" s="169"/>
      <c r="AR797" s="169"/>
    </row>
    <row r="798" spans="1:44" s="15" customFormat="1" ht="68.25" x14ac:dyDescent="0.25">
      <c r="A798" s="178"/>
      <c r="B798" s="179" t="s">
        <v>138</v>
      </c>
      <c r="C798" s="439" t="s">
        <v>139</v>
      </c>
      <c r="D798" s="439"/>
      <c r="E798" s="439"/>
      <c r="F798" s="439"/>
      <c r="G798" s="439"/>
      <c r="H798" s="439"/>
      <c r="I798" s="439"/>
      <c r="J798" s="439"/>
      <c r="K798" s="439"/>
      <c r="L798" s="439"/>
      <c r="M798" s="439"/>
      <c r="N798" s="440"/>
      <c r="AF798" s="168"/>
      <c r="AG798" s="169"/>
      <c r="AH798" s="169"/>
      <c r="AJ798" s="180" t="s">
        <v>139</v>
      </c>
      <c r="AN798" s="169"/>
      <c r="AP798" s="169"/>
      <c r="AR798" s="169"/>
    </row>
    <row r="799" spans="1:44" s="15" customFormat="1" ht="15" x14ac:dyDescent="0.25">
      <c r="A799" s="181"/>
      <c r="B799" s="179" t="s">
        <v>130</v>
      </c>
      <c r="C799" s="429" t="s">
        <v>140</v>
      </c>
      <c r="D799" s="429"/>
      <c r="E799" s="429"/>
      <c r="F799" s="182"/>
      <c r="G799" s="183"/>
      <c r="H799" s="183"/>
      <c r="I799" s="183"/>
      <c r="J799" s="187">
        <v>1291.31</v>
      </c>
      <c r="K799" s="205">
        <v>1.3225</v>
      </c>
      <c r="L799" s="184">
        <v>812.21</v>
      </c>
      <c r="M799" s="185">
        <v>44.77</v>
      </c>
      <c r="N799" s="206">
        <v>36362.639999999999</v>
      </c>
      <c r="AF799" s="168"/>
      <c r="AG799" s="169"/>
      <c r="AH799" s="169"/>
      <c r="AK799" s="180" t="s">
        <v>140</v>
      </c>
      <c r="AN799" s="169"/>
      <c r="AP799" s="169"/>
      <c r="AR799" s="169"/>
    </row>
    <row r="800" spans="1:44" s="15" customFormat="1" ht="15" x14ac:dyDescent="0.25">
      <c r="A800" s="181"/>
      <c r="B800" s="179" t="s">
        <v>141</v>
      </c>
      <c r="C800" s="429" t="s">
        <v>142</v>
      </c>
      <c r="D800" s="429"/>
      <c r="E800" s="429"/>
      <c r="F800" s="182"/>
      <c r="G800" s="183"/>
      <c r="H800" s="183"/>
      <c r="I800" s="183"/>
      <c r="J800" s="184">
        <v>870.84</v>
      </c>
      <c r="K800" s="205">
        <v>1.4375</v>
      </c>
      <c r="L800" s="184">
        <v>595.37</v>
      </c>
      <c r="M800" s="185">
        <v>13.24</v>
      </c>
      <c r="N800" s="206">
        <v>7882.7</v>
      </c>
      <c r="AF800" s="168"/>
      <c r="AG800" s="169"/>
      <c r="AH800" s="169"/>
      <c r="AK800" s="180" t="s">
        <v>142</v>
      </c>
      <c r="AN800" s="169"/>
      <c r="AP800" s="169"/>
      <c r="AR800" s="169"/>
    </row>
    <row r="801" spans="1:44" s="15" customFormat="1" ht="15" x14ac:dyDescent="0.25">
      <c r="A801" s="181"/>
      <c r="B801" s="179" t="s">
        <v>143</v>
      </c>
      <c r="C801" s="429" t="s">
        <v>144</v>
      </c>
      <c r="D801" s="429"/>
      <c r="E801" s="429"/>
      <c r="F801" s="182"/>
      <c r="G801" s="183"/>
      <c r="H801" s="183"/>
      <c r="I801" s="183"/>
      <c r="J801" s="184">
        <v>126.46</v>
      </c>
      <c r="K801" s="205">
        <v>1.4375</v>
      </c>
      <c r="L801" s="184">
        <v>86.46</v>
      </c>
      <c r="M801" s="185">
        <v>44.77</v>
      </c>
      <c r="N801" s="206">
        <v>3870.81</v>
      </c>
      <c r="AF801" s="168"/>
      <c r="AG801" s="169"/>
      <c r="AH801" s="169"/>
      <c r="AK801" s="180" t="s">
        <v>144</v>
      </c>
      <c r="AN801" s="169"/>
      <c r="AP801" s="169"/>
      <c r="AR801" s="169"/>
    </row>
    <row r="802" spans="1:44" s="15" customFormat="1" ht="15" x14ac:dyDescent="0.25">
      <c r="A802" s="181"/>
      <c r="B802" s="179" t="s">
        <v>145</v>
      </c>
      <c r="C802" s="429" t="s">
        <v>146</v>
      </c>
      <c r="D802" s="429"/>
      <c r="E802" s="429"/>
      <c r="F802" s="182"/>
      <c r="G802" s="183"/>
      <c r="H802" s="183"/>
      <c r="I802" s="183"/>
      <c r="J802" s="187">
        <v>11872.85</v>
      </c>
      <c r="K802" s="183"/>
      <c r="L802" s="187">
        <v>5646.73</v>
      </c>
      <c r="M802" s="185">
        <v>8.16</v>
      </c>
      <c r="N802" s="206">
        <v>46077.32</v>
      </c>
      <c r="AF802" s="168"/>
      <c r="AG802" s="169"/>
      <c r="AH802" s="169"/>
      <c r="AK802" s="180" t="s">
        <v>146</v>
      </c>
      <c r="AN802" s="169"/>
      <c r="AP802" s="169"/>
      <c r="AR802" s="169"/>
    </row>
    <row r="803" spans="1:44" s="15" customFormat="1" ht="15" x14ac:dyDescent="0.25">
      <c r="A803" s="188"/>
      <c r="B803" s="179"/>
      <c r="C803" s="429" t="s">
        <v>147</v>
      </c>
      <c r="D803" s="429"/>
      <c r="E803" s="429"/>
      <c r="F803" s="182" t="s">
        <v>148</v>
      </c>
      <c r="G803" s="199">
        <v>139</v>
      </c>
      <c r="H803" s="205">
        <v>1.3225</v>
      </c>
      <c r="I803" s="189">
        <v>87.428359</v>
      </c>
      <c r="J803" s="190"/>
      <c r="K803" s="183"/>
      <c r="L803" s="190"/>
      <c r="M803" s="183"/>
      <c r="N803" s="191"/>
      <c r="AF803" s="168"/>
      <c r="AG803" s="169"/>
      <c r="AH803" s="169"/>
      <c r="AL803" s="180" t="s">
        <v>147</v>
      </c>
      <c r="AN803" s="169"/>
      <c r="AP803" s="169"/>
      <c r="AR803" s="169"/>
    </row>
    <row r="804" spans="1:44" s="15" customFormat="1" ht="15" x14ac:dyDescent="0.25">
      <c r="A804" s="188"/>
      <c r="B804" s="179"/>
      <c r="C804" s="429" t="s">
        <v>149</v>
      </c>
      <c r="D804" s="429"/>
      <c r="E804" s="429"/>
      <c r="F804" s="182" t="s">
        <v>148</v>
      </c>
      <c r="G804" s="185">
        <v>10.44</v>
      </c>
      <c r="H804" s="205">
        <v>1.4375</v>
      </c>
      <c r="I804" s="189">
        <v>7.1375669999999998</v>
      </c>
      <c r="J804" s="190"/>
      <c r="K804" s="183"/>
      <c r="L804" s="190"/>
      <c r="M804" s="183"/>
      <c r="N804" s="191"/>
      <c r="AF804" s="168"/>
      <c r="AG804" s="169"/>
      <c r="AH804" s="169"/>
      <c r="AL804" s="180" t="s">
        <v>149</v>
      </c>
      <c r="AN804" s="169"/>
      <c r="AP804" s="169"/>
      <c r="AR804" s="169"/>
    </row>
    <row r="805" spans="1:44" s="15" customFormat="1" ht="15" x14ac:dyDescent="0.25">
      <c r="A805" s="181"/>
      <c r="B805" s="179"/>
      <c r="C805" s="430" t="s">
        <v>150</v>
      </c>
      <c r="D805" s="430"/>
      <c r="E805" s="430"/>
      <c r="F805" s="194"/>
      <c r="G805" s="195"/>
      <c r="H805" s="195"/>
      <c r="I805" s="195"/>
      <c r="J805" s="196">
        <v>14035</v>
      </c>
      <c r="K805" s="195"/>
      <c r="L805" s="196">
        <v>7054.31</v>
      </c>
      <c r="M805" s="195"/>
      <c r="N805" s="207">
        <v>90322.66</v>
      </c>
      <c r="AF805" s="168"/>
      <c r="AG805" s="169"/>
      <c r="AH805" s="169"/>
      <c r="AM805" s="180" t="s">
        <v>150</v>
      </c>
      <c r="AN805" s="169"/>
      <c r="AP805" s="169"/>
      <c r="AR805" s="169"/>
    </row>
    <row r="806" spans="1:44" s="15" customFormat="1" ht="15" x14ac:dyDescent="0.25">
      <c r="A806" s="188"/>
      <c r="B806" s="179"/>
      <c r="C806" s="429" t="s">
        <v>151</v>
      </c>
      <c r="D806" s="429"/>
      <c r="E806" s="429"/>
      <c r="F806" s="182"/>
      <c r="G806" s="183"/>
      <c r="H806" s="183"/>
      <c r="I806" s="183"/>
      <c r="J806" s="190"/>
      <c r="K806" s="183"/>
      <c r="L806" s="184">
        <v>898.67</v>
      </c>
      <c r="M806" s="183"/>
      <c r="N806" s="206">
        <v>40233.449999999997</v>
      </c>
      <c r="AF806" s="168"/>
      <c r="AG806" s="169"/>
      <c r="AH806" s="169"/>
      <c r="AL806" s="180" t="s">
        <v>151</v>
      </c>
      <c r="AN806" s="169"/>
      <c r="AP806" s="169"/>
      <c r="AR806" s="169"/>
    </row>
    <row r="807" spans="1:44" s="15" customFormat="1" ht="23.25" x14ac:dyDescent="0.25">
      <c r="A807" s="188"/>
      <c r="B807" s="179" t="s">
        <v>566</v>
      </c>
      <c r="C807" s="429" t="s">
        <v>567</v>
      </c>
      <c r="D807" s="429"/>
      <c r="E807" s="429"/>
      <c r="F807" s="182" t="s">
        <v>154</v>
      </c>
      <c r="G807" s="199">
        <v>117</v>
      </c>
      <c r="H807" s="183"/>
      <c r="I807" s="199">
        <v>117</v>
      </c>
      <c r="J807" s="190"/>
      <c r="K807" s="183"/>
      <c r="L807" s="187">
        <v>1051.44</v>
      </c>
      <c r="M807" s="183"/>
      <c r="N807" s="206">
        <v>47073.14</v>
      </c>
      <c r="AF807" s="168"/>
      <c r="AG807" s="169"/>
      <c r="AH807" s="169"/>
      <c r="AL807" s="180" t="s">
        <v>567</v>
      </c>
      <c r="AN807" s="169"/>
      <c r="AP807" s="169"/>
      <c r="AR807" s="169"/>
    </row>
    <row r="808" spans="1:44" s="15" customFormat="1" ht="45" x14ac:dyDescent="0.25">
      <c r="A808" s="188"/>
      <c r="B808" s="179" t="s">
        <v>568</v>
      </c>
      <c r="C808" s="429" t="s">
        <v>569</v>
      </c>
      <c r="D808" s="429"/>
      <c r="E808" s="429"/>
      <c r="F808" s="182" t="s">
        <v>154</v>
      </c>
      <c r="G808" s="199">
        <v>74</v>
      </c>
      <c r="H808" s="185">
        <v>0.85</v>
      </c>
      <c r="I808" s="192">
        <v>62.9</v>
      </c>
      <c r="J808" s="190"/>
      <c r="K808" s="183"/>
      <c r="L808" s="184">
        <v>565.26</v>
      </c>
      <c r="M808" s="183"/>
      <c r="N808" s="206">
        <v>25306.84</v>
      </c>
      <c r="AF808" s="168"/>
      <c r="AG808" s="169"/>
      <c r="AH808" s="169"/>
      <c r="AL808" s="180" t="s">
        <v>569</v>
      </c>
      <c r="AN808" s="169"/>
      <c r="AP808" s="169"/>
      <c r="AR808" s="169"/>
    </row>
    <row r="809" spans="1:44" s="15" customFormat="1" ht="15" x14ac:dyDescent="0.25">
      <c r="A809" s="200"/>
      <c r="B809" s="201"/>
      <c r="C809" s="438" t="s">
        <v>157</v>
      </c>
      <c r="D809" s="438"/>
      <c r="E809" s="438"/>
      <c r="F809" s="172"/>
      <c r="G809" s="173"/>
      <c r="H809" s="173"/>
      <c r="I809" s="173"/>
      <c r="J809" s="176"/>
      <c r="K809" s="173"/>
      <c r="L809" s="210">
        <v>8671.01</v>
      </c>
      <c r="M809" s="195"/>
      <c r="N809" s="208">
        <v>162702.64000000001</v>
      </c>
      <c r="AF809" s="168"/>
      <c r="AG809" s="169"/>
      <c r="AH809" s="169"/>
      <c r="AN809" s="169" t="s">
        <v>157</v>
      </c>
      <c r="AP809" s="169"/>
      <c r="AR809" s="169"/>
    </row>
    <row r="810" spans="1:44" s="15" customFormat="1" ht="23.25" x14ac:dyDescent="0.25">
      <c r="A810" s="170" t="s">
        <v>478</v>
      </c>
      <c r="B810" s="171" t="s">
        <v>785</v>
      </c>
      <c r="C810" s="438" t="s">
        <v>786</v>
      </c>
      <c r="D810" s="438"/>
      <c r="E810" s="438"/>
      <c r="F810" s="172" t="s">
        <v>174</v>
      </c>
      <c r="G810" s="173">
        <v>-1.87862</v>
      </c>
      <c r="H810" s="174">
        <v>1</v>
      </c>
      <c r="I810" s="175">
        <v>-1.87862</v>
      </c>
      <c r="J810" s="210">
        <v>1382.9</v>
      </c>
      <c r="K810" s="173"/>
      <c r="L810" s="210">
        <v>-2597.94</v>
      </c>
      <c r="M810" s="211">
        <v>8.16</v>
      </c>
      <c r="N810" s="208">
        <v>-21199.19</v>
      </c>
      <c r="AF810" s="168"/>
      <c r="AG810" s="169"/>
      <c r="AH810" s="169" t="s">
        <v>786</v>
      </c>
      <c r="AN810" s="169"/>
      <c r="AP810" s="169"/>
      <c r="AR810" s="169"/>
    </row>
    <row r="811" spans="1:44" s="15" customFormat="1" ht="15" x14ac:dyDescent="0.25">
      <c r="A811" s="200"/>
      <c r="B811" s="201"/>
      <c r="C811" s="438" t="s">
        <v>157</v>
      </c>
      <c r="D811" s="438"/>
      <c r="E811" s="438"/>
      <c r="F811" s="172"/>
      <c r="G811" s="173"/>
      <c r="H811" s="173"/>
      <c r="I811" s="173"/>
      <c r="J811" s="176"/>
      <c r="K811" s="173"/>
      <c r="L811" s="210">
        <v>-2597.94</v>
      </c>
      <c r="M811" s="195"/>
      <c r="N811" s="208">
        <v>-21199.19</v>
      </c>
      <c r="AF811" s="168"/>
      <c r="AG811" s="169"/>
      <c r="AH811" s="169"/>
      <c r="AN811" s="169" t="s">
        <v>157</v>
      </c>
      <c r="AP811" s="169"/>
      <c r="AR811" s="169"/>
    </row>
    <row r="812" spans="1:44" s="15" customFormat="1" ht="34.5" x14ac:dyDescent="0.25">
      <c r="A812" s="170" t="s">
        <v>485</v>
      </c>
      <c r="B812" s="171" t="s">
        <v>789</v>
      </c>
      <c r="C812" s="438" t="s">
        <v>790</v>
      </c>
      <c r="D812" s="438"/>
      <c r="E812" s="438"/>
      <c r="F812" s="172" t="s">
        <v>229</v>
      </c>
      <c r="G812" s="173">
        <v>2</v>
      </c>
      <c r="H812" s="174">
        <v>1</v>
      </c>
      <c r="I812" s="174">
        <v>2</v>
      </c>
      <c r="J812" s="202">
        <v>234.87</v>
      </c>
      <c r="K812" s="173"/>
      <c r="L812" s="202">
        <v>469.74</v>
      </c>
      <c r="M812" s="211">
        <v>8.16</v>
      </c>
      <c r="N812" s="208">
        <v>3833.08</v>
      </c>
      <c r="AF812" s="168"/>
      <c r="AG812" s="169"/>
      <c r="AH812" s="169" t="s">
        <v>790</v>
      </c>
      <c r="AN812" s="169"/>
      <c r="AP812" s="169"/>
      <c r="AR812" s="169"/>
    </row>
    <row r="813" spans="1:44" s="15" customFormat="1" ht="15" x14ac:dyDescent="0.25">
      <c r="A813" s="200"/>
      <c r="B813" s="201"/>
      <c r="C813" s="438" t="s">
        <v>157</v>
      </c>
      <c r="D813" s="438"/>
      <c r="E813" s="438"/>
      <c r="F813" s="172"/>
      <c r="G813" s="173"/>
      <c r="H813" s="173"/>
      <c r="I813" s="173"/>
      <c r="J813" s="176"/>
      <c r="K813" s="173"/>
      <c r="L813" s="202">
        <v>469.74</v>
      </c>
      <c r="M813" s="195"/>
      <c r="N813" s="208">
        <v>3833.08</v>
      </c>
      <c r="AF813" s="168"/>
      <c r="AG813" s="169"/>
      <c r="AH813" s="169"/>
      <c r="AN813" s="169" t="s">
        <v>157</v>
      </c>
      <c r="AP813" s="169"/>
      <c r="AR813" s="169"/>
    </row>
    <row r="814" spans="1:44" s="15" customFormat="1" ht="34.5" x14ac:dyDescent="0.25">
      <c r="A814" s="170" t="s">
        <v>487</v>
      </c>
      <c r="B814" s="171" t="s">
        <v>785</v>
      </c>
      <c r="C814" s="438" t="s">
        <v>857</v>
      </c>
      <c r="D814" s="438"/>
      <c r="E814" s="438"/>
      <c r="F814" s="172" t="s">
        <v>174</v>
      </c>
      <c r="G814" s="173">
        <v>2.66</v>
      </c>
      <c r="H814" s="174">
        <v>1</v>
      </c>
      <c r="I814" s="211">
        <v>2.66</v>
      </c>
      <c r="J814" s="210">
        <v>1382.9</v>
      </c>
      <c r="K814" s="173"/>
      <c r="L814" s="210">
        <v>3678.51</v>
      </c>
      <c r="M814" s="211">
        <v>8.16</v>
      </c>
      <c r="N814" s="208">
        <v>30016.639999999999</v>
      </c>
      <c r="AF814" s="168"/>
      <c r="AG814" s="169"/>
      <c r="AH814" s="169" t="s">
        <v>857</v>
      </c>
      <c r="AN814" s="169"/>
      <c r="AP814" s="169"/>
      <c r="AR814" s="169"/>
    </row>
    <row r="815" spans="1:44" s="15" customFormat="1" ht="15" x14ac:dyDescent="0.25">
      <c r="A815" s="200"/>
      <c r="B815" s="201"/>
      <c r="C815" s="438" t="s">
        <v>157</v>
      </c>
      <c r="D815" s="438"/>
      <c r="E815" s="438"/>
      <c r="F815" s="172"/>
      <c r="G815" s="173"/>
      <c r="H815" s="173"/>
      <c r="I815" s="173"/>
      <c r="J815" s="176"/>
      <c r="K815" s="173"/>
      <c r="L815" s="210">
        <v>3678.51</v>
      </c>
      <c r="M815" s="195"/>
      <c r="N815" s="208">
        <v>30016.639999999999</v>
      </c>
      <c r="AF815" s="168"/>
      <c r="AG815" s="169"/>
      <c r="AH815" s="169"/>
      <c r="AN815" s="169" t="s">
        <v>157</v>
      </c>
      <c r="AP815" s="169"/>
      <c r="AR815" s="169"/>
    </row>
    <row r="816" spans="1:44" s="15" customFormat="1" ht="23.25" x14ac:dyDescent="0.25">
      <c r="A816" s="170" t="s">
        <v>490</v>
      </c>
      <c r="B816" s="171" t="s">
        <v>785</v>
      </c>
      <c r="C816" s="438" t="s">
        <v>858</v>
      </c>
      <c r="D816" s="438"/>
      <c r="E816" s="438"/>
      <c r="F816" s="172" t="s">
        <v>174</v>
      </c>
      <c r="G816" s="173">
        <v>0.80600000000000005</v>
      </c>
      <c r="H816" s="174">
        <v>1</v>
      </c>
      <c r="I816" s="204">
        <v>0.80600000000000005</v>
      </c>
      <c r="J816" s="210">
        <v>1382.9</v>
      </c>
      <c r="K816" s="173"/>
      <c r="L816" s="210">
        <v>1114.6199999999999</v>
      </c>
      <c r="M816" s="211">
        <v>8.16</v>
      </c>
      <c r="N816" s="208">
        <v>9095.2999999999993</v>
      </c>
      <c r="AF816" s="168"/>
      <c r="AG816" s="169"/>
      <c r="AH816" s="169" t="s">
        <v>858</v>
      </c>
      <c r="AN816" s="169"/>
      <c r="AP816" s="169"/>
      <c r="AR816" s="169"/>
    </row>
    <row r="817" spans="1:44" s="15" customFormat="1" ht="15" x14ac:dyDescent="0.25">
      <c r="A817" s="200"/>
      <c r="B817" s="201"/>
      <c r="C817" s="438" t="s">
        <v>157</v>
      </c>
      <c r="D817" s="438"/>
      <c r="E817" s="438"/>
      <c r="F817" s="172"/>
      <c r="G817" s="173"/>
      <c r="H817" s="173"/>
      <c r="I817" s="173"/>
      <c r="J817" s="176"/>
      <c r="K817" s="173"/>
      <c r="L817" s="210">
        <v>1114.6199999999999</v>
      </c>
      <c r="M817" s="195"/>
      <c r="N817" s="208">
        <v>9095.2999999999993</v>
      </c>
      <c r="AF817" s="168"/>
      <c r="AG817" s="169"/>
      <c r="AH817" s="169"/>
      <c r="AN817" s="169" t="s">
        <v>157</v>
      </c>
      <c r="AP817" s="169"/>
      <c r="AR817" s="169"/>
    </row>
    <row r="818" spans="1:44" s="15" customFormat="1" ht="34.5" x14ac:dyDescent="0.25">
      <c r="A818" s="170" t="s">
        <v>493</v>
      </c>
      <c r="B818" s="171" t="s">
        <v>785</v>
      </c>
      <c r="C818" s="438" t="s">
        <v>859</v>
      </c>
      <c r="D818" s="438"/>
      <c r="E818" s="438"/>
      <c r="F818" s="172" t="s">
        <v>174</v>
      </c>
      <c r="G818" s="173">
        <v>0.99</v>
      </c>
      <c r="H818" s="174">
        <v>1</v>
      </c>
      <c r="I818" s="211">
        <v>0.99</v>
      </c>
      <c r="J818" s="210">
        <v>1382.9</v>
      </c>
      <c r="K818" s="173"/>
      <c r="L818" s="210">
        <v>1369.07</v>
      </c>
      <c r="M818" s="211">
        <v>8.16</v>
      </c>
      <c r="N818" s="208">
        <v>11171.61</v>
      </c>
      <c r="AF818" s="168"/>
      <c r="AG818" s="169"/>
      <c r="AH818" s="169" t="s">
        <v>859</v>
      </c>
      <c r="AN818" s="169"/>
      <c r="AP818" s="169"/>
      <c r="AR818" s="169"/>
    </row>
    <row r="819" spans="1:44" s="15" customFormat="1" ht="15" x14ac:dyDescent="0.25">
      <c r="A819" s="200"/>
      <c r="B819" s="201"/>
      <c r="C819" s="438" t="s">
        <v>157</v>
      </c>
      <c r="D819" s="438"/>
      <c r="E819" s="438"/>
      <c r="F819" s="172"/>
      <c r="G819" s="173"/>
      <c r="H819" s="173"/>
      <c r="I819" s="173"/>
      <c r="J819" s="176"/>
      <c r="K819" s="173"/>
      <c r="L819" s="210">
        <v>1369.07</v>
      </c>
      <c r="M819" s="195"/>
      <c r="N819" s="208">
        <v>11171.61</v>
      </c>
      <c r="AF819" s="168"/>
      <c r="AG819" s="169"/>
      <c r="AH819" s="169"/>
      <c r="AN819" s="169" t="s">
        <v>157</v>
      </c>
      <c r="AP819" s="169"/>
      <c r="AR819" s="169"/>
    </row>
    <row r="820" spans="1:44" s="15" customFormat="1" ht="15" x14ac:dyDescent="0.25">
      <c r="A820" s="170" t="s">
        <v>496</v>
      </c>
      <c r="B820" s="171" t="s">
        <v>795</v>
      </c>
      <c r="C820" s="438" t="s">
        <v>796</v>
      </c>
      <c r="D820" s="438"/>
      <c r="E820" s="438"/>
      <c r="F820" s="172" t="s">
        <v>229</v>
      </c>
      <c r="G820" s="173">
        <v>2</v>
      </c>
      <c r="H820" s="174">
        <v>1</v>
      </c>
      <c r="I820" s="174">
        <v>2</v>
      </c>
      <c r="J820" s="202">
        <v>569.52</v>
      </c>
      <c r="K820" s="173"/>
      <c r="L820" s="210">
        <v>1139.04</v>
      </c>
      <c r="M820" s="211">
        <v>8.16</v>
      </c>
      <c r="N820" s="208">
        <v>9294.57</v>
      </c>
      <c r="AF820" s="168"/>
      <c r="AG820" s="169"/>
      <c r="AH820" s="169" t="s">
        <v>796</v>
      </c>
      <c r="AN820" s="169"/>
      <c r="AP820" s="169"/>
      <c r="AR820" s="169"/>
    </row>
    <row r="821" spans="1:44" s="15" customFormat="1" ht="15" x14ac:dyDescent="0.25">
      <c r="A821" s="200"/>
      <c r="B821" s="201"/>
      <c r="C821" s="438" t="s">
        <v>157</v>
      </c>
      <c r="D821" s="438"/>
      <c r="E821" s="438"/>
      <c r="F821" s="172"/>
      <c r="G821" s="173"/>
      <c r="H821" s="173"/>
      <c r="I821" s="173"/>
      <c r="J821" s="176"/>
      <c r="K821" s="173"/>
      <c r="L821" s="210">
        <v>1139.04</v>
      </c>
      <c r="M821" s="195"/>
      <c r="N821" s="208">
        <v>9294.57</v>
      </c>
      <c r="AF821" s="168"/>
      <c r="AG821" s="169"/>
      <c r="AH821" s="169"/>
      <c r="AN821" s="169" t="s">
        <v>157</v>
      </c>
      <c r="AP821" s="169"/>
      <c r="AR821" s="169"/>
    </row>
    <row r="822" spans="1:44" s="15" customFormat="1" ht="15" x14ac:dyDescent="0.25">
      <c r="A822" s="435" t="s">
        <v>860</v>
      </c>
      <c r="B822" s="436"/>
      <c r="C822" s="436"/>
      <c r="D822" s="436"/>
      <c r="E822" s="436"/>
      <c r="F822" s="436"/>
      <c r="G822" s="436"/>
      <c r="H822" s="436"/>
      <c r="I822" s="436"/>
      <c r="J822" s="436"/>
      <c r="K822" s="436"/>
      <c r="L822" s="436"/>
      <c r="M822" s="436"/>
      <c r="N822" s="437"/>
      <c r="AF822" s="168"/>
      <c r="AG822" s="169" t="s">
        <v>860</v>
      </c>
      <c r="AH822" s="169"/>
      <c r="AN822" s="169"/>
      <c r="AP822" s="169"/>
      <c r="AR822" s="169"/>
    </row>
    <row r="823" spans="1:44" s="15" customFormat="1" ht="23.25" x14ac:dyDescent="0.25">
      <c r="A823" s="170" t="s">
        <v>518</v>
      </c>
      <c r="B823" s="171" t="s">
        <v>861</v>
      </c>
      <c r="C823" s="438" t="s">
        <v>862</v>
      </c>
      <c r="D823" s="438"/>
      <c r="E823" s="438"/>
      <c r="F823" s="172" t="s">
        <v>160</v>
      </c>
      <c r="G823" s="173">
        <v>7.7999999999999996E-3</v>
      </c>
      <c r="H823" s="174">
        <v>1</v>
      </c>
      <c r="I823" s="209">
        <v>7.7999999999999996E-3</v>
      </c>
      <c r="J823" s="176"/>
      <c r="K823" s="173"/>
      <c r="L823" s="176"/>
      <c r="M823" s="173"/>
      <c r="N823" s="177"/>
      <c r="AF823" s="168"/>
      <c r="AG823" s="169"/>
      <c r="AH823" s="169" t="s">
        <v>862</v>
      </c>
      <c r="AN823" s="169"/>
      <c r="AP823" s="169"/>
      <c r="AR823" s="169"/>
    </row>
    <row r="824" spans="1:44" s="15" customFormat="1" ht="23.25" x14ac:dyDescent="0.25">
      <c r="A824" s="178"/>
      <c r="B824" s="179" t="s">
        <v>136</v>
      </c>
      <c r="C824" s="439" t="s">
        <v>137</v>
      </c>
      <c r="D824" s="439"/>
      <c r="E824" s="439"/>
      <c r="F824" s="439"/>
      <c r="G824" s="439"/>
      <c r="H824" s="439"/>
      <c r="I824" s="439"/>
      <c r="J824" s="439"/>
      <c r="K824" s="439"/>
      <c r="L824" s="439"/>
      <c r="M824" s="439"/>
      <c r="N824" s="440"/>
      <c r="AF824" s="168"/>
      <c r="AG824" s="169"/>
      <c r="AH824" s="169"/>
      <c r="AJ824" s="180" t="s">
        <v>137</v>
      </c>
      <c r="AN824" s="169"/>
      <c r="AP824" s="169"/>
      <c r="AR824" s="169"/>
    </row>
    <row r="825" spans="1:44" s="15" customFormat="1" ht="68.25" x14ac:dyDescent="0.25">
      <c r="A825" s="178"/>
      <c r="B825" s="179" t="s">
        <v>138</v>
      </c>
      <c r="C825" s="439" t="s">
        <v>139</v>
      </c>
      <c r="D825" s="439"/>
      <c r="E825" s="439"/>
      <c r="F825" s="439"/>
      <c r="G825" s="439"/>
      <c r="H825" s="439"/>
      <c r="I825" s="439"/>
      <c r="J825" s="439"/>
      <c r="K825" s="439"/>
      <c r="L825" s="439"/>
      <c r="M825" s="439"/>
      <c r="N825" s="440"/>
      <c r="AF825" s="168"/>
      <c r="AG825" s="169"/>
      <c r="AH825" s="169"/>
      <c r="AJ825" s="180" t="s">
        <v>139</v>
      </c>
      <c r="AN825" s="169"/>
      <c r="AP825" s="169"/>
      <c r="AR825" s="169"/>
    </row>
    <row r="826" spans="1:44" s="15" customFormat="1" ht="15" x14ac:dyDescent="0.25">
      <c r="A826" s="181"/>
      <c r="B826" s="179" t="s">
        <v>130</v>
      </c>
      <c r="C826" s="429" t="s">
        <v>140</v>
      </c>
      <c r="D826" s="429"/>
      <c r="E826" s="429"/>
      <c r="F826" s="182"/>
      <c r="G826" s="183"/>
      <c r="H826" s="183"/>
      <c r="I826" s="183"/>
      <c r="J826" s="187">
        <v>15096.4</v>
      </c>
      <c r="K826" s="205">
        <v>1.3225</v>
      </c>
      <c r="L826" s="184">
        <v>155.72999999999999</v>
      </c>
      <c r="M826" s="185">
        <v>44.77</v>
      </c>
      <c r="N826" s="206">
        <v>6972.03</v>
      </c>
      <c r="AF826" s="168"/>
      <c r="AG826" s="169"/>
      <c r="AH826" s="169"/>
      <c r="AK826" s="180" t="s">
        <v>140</v>
      </c>
      <c r="AN826" s="169"/>
      <c r="AP826" s="169"/>
      <c r="AR826" s="169"/>
    </row>
    <row r="827" spans="1:44" s="15" customFormat="1" ht="15" x14ac:dyDescent="0.25">
      <c r="A827" s="181"/>
      <c r="B827" s="179" t="s">
        <v>141</v>
      </c>
      <c r="C827" s="429" t="s">
        <v>142</v>
      </c>
      <c r="D827" s="429"/>
      <c r="E827" s="429"/>
      <c r="F827" s="182"/>
      <c r="G827" s="183"/>
      <c r="H827" s="183"/>
      <c r="I827" s="183"/>
      <c r="J827" s="187">
        <v>13550.04</v>
      </c>
      <c r="K827" s="205">
        <v>1.4375</v>
      </c>
      <c r="L827" s="184">
        <v>151.93</v>
      </c>
      <c r="M827" s="185">
        <v>13.24</v>
      </c>
      <c r="N827" s="206">
        <v>2011.55</v>
      </c>
      <c r="AF827" s="168"/>
      <c r="AG827" s="169"/>
      <c r="AH827" s="169"/>
      <c r="AK827" s="180" t="s">
        <v>142</v>
      </c>
      <c r="AN827" s="169"/>
      <c r="AP827" s="169"/>
      <c r="AR827" s="169"/>
    </row>
    <row r="828" spans="1:44" s="15" customFormat="1" ht="15" x14ac:dyDescent="0.25">
      <c r="A828" s="181"/>
      <c r="B828" s="179" t="s">
        <v>143</v>
      </c>
      <c r="C828" s="429" t="s">
        <v>144</v>
      </c>
      <c r="D828" s="429"/>
      <c r="E828" s="429"/>
      <c r="F828" s="182"/>
      <c r="G828" s="183"/>
      <c r="H828" s="183"/>
      <c r="I828" s="183"/>
      <c r="J828" s="187">
        <v>1867.24</v>
      </c>
      <c r="K828" s="205">
        <v>1.4375</v>
      </c>
      <c r="L828" s="184">
        <v>20.94</v>
      </c>
      <c r="M828" s="185">
        <v>44.77</v>
      </c>
      <c r="N828" s="186">
        <v>937.48</v>
      </c>
      <c r="AF828" s="168"/>
      <c r="AG828" s="169"/>
      <c r="AH828" s="169"/>
      <c r="AK828" s="180" t="s">
        <v>144</v>
      </c>
      <c r="AN828" s="169"/>
      <c r="AP828" s="169"/>
      <c r="AR828" s="169"/>
    </row>
    <row r="829" spans="1:44" s="15" customFormat="1" ht="15" x14ac:dyDescent="0.25">
      <c r="A829" s="181"/>
      <c r="B829" s="179" t="s">
        <v>145</v>
      </c>
      <c r="C829" s="429" t="s">
        <v>146</v>
      </c>
      <c r="D829" s="429"/>
      <c r="E829" s="429"/>
      <c r="F829" s="182"/>
      <c r="G829" s="183"/>
      <c r="H829" s="183"/>
      <c r="I829" s="183"/>
      <c r="J829" s="187">
        <v>11906.42</v>
      </c>
      <c r="K829" s="183"/>
      <c r="L829" s="184">
        <v>92.87</v>
      </c>
      <c r="M829" s="185">
        <v>8.16</v>
      </c>
      <c r="N829" s="186">
        <v>757.82</v>
      </c>
      <c r="AF829" s="168"/>
      <c r="AG829" s="169"/>
      <c r="AH829" s="169"/>
      <c r="AK829" s="180" t="s">
        <v>146</v>
      </c>
      <c r="AN829" s="169"/>
      <c r="AP829" s="169"/>
      <c r="AR829" s="169"/>
    </row>
    <row r="830" spans="1:44" s="15" customFormat="1" ht="15" x14ac:dyDescent="0.25">
      <c r="A830" s="188"/>
      <c r="B830" s="179"/>
      <c r="C830" s="429" t="s">
        <v>147</v>
      </c>
      <c r="D830" s="429"/>
      <c r="E830" s="429"/>
      <c r="F830" s="182" t="s">
        <v>148</v>
      </c>
      <c r="G830" s="199">
        <v>1606</v>
      </c>
      <c r="H830" s="205">
        <v>1.3225</v>
      </c>
      <c r="I830" s="189">
        <v>16.566693000000001</v>
      </c>
      <c r="J830" s="190"/>
      <c r="K830" s="183"/>
      <c r="L830" s="190"/>
      <c r="M830" s="183"/>
      <c r="N830" s="191"/>
      <c r="AF830" s="168"/>
      <c r="AG830" s="169"/>
      <c r="AH830" s="169"/>
      <c r="AL830" s="180" t="s">
        <v>147</v>
      </c>
      <c r="AN830" s="169"/>
      <c r="AP830" s="169"/>
      <c r="AR830" s="169"/>
    </row>
    <row r="831" spans="1:44" s="15" customFormat="1" ht="15" x14ac:dyDescent="0.25">
      <c r="A831" s="188"/>
      <c r="B831" s="179"/>
      <c r="C831" s="429" t="s">
        <v>149</v>
      </c>
      <c r="D831" s="429"/>
      <c r="E831" s="429"/>
      <c r="F831" s="182" t="s">
        <v>148</v>
      </c>
      <c r="G831" s="185">
        <v>139.31</v>
      </c>
      <c r="H831" s="205">
        <v>1.4375</v>
      </c>
      <c r="I831" s="193">
        <v>1.5620134000000001</v>
      </c>
      <c r="J831" s="190"/>
      <c r="K831" s="183"/>
      <c r="L831" s="190"/>
      <c r="M831" s="183"/>
      <c r="N831" s="191"/>
      <c r="AF831" s="168"/>
      <c r="AG831" s="169"/>
      <c r="AH831" s="169"/>
      <c r="AL831" s="180" t="s">
        <v>149</v>
      </c>
      <c r="AN831" s="169"/>
      <c r="AP831" s="169"/>
      <c r="AR831" s="169"/>
    </row>
    <row r="832" spans="1:44" s="15" customFormat="1" ht="15" x14ac:dyDescent="0.25">
      <c r="A832" s="181"/>
      <c r="B832" s="179"/>
      <c r="C832" s="430" t="s">
        <v>150</v>
      </c>
      <c r="D832" s="430"/>
      <c r="E832" s="430"/>
      <c r="F832" s="194"/>
      <c r="G832" s="195"/>
      <c r="H832" s="195"/>
      <c r="I832" s="195"/>
      <c r="J832" s="196">
        <v>40552.86</v>
      </c>
      <c r="K832" s="195"/>
      <c r="L832" s="197">
        <v>400.53</v>
      </c>
      <c r="M832" s="195"/>
      <c r="N832" s="207">
        <v>9741.4</v>
      </c>
      <c r="AF832" s="168"/>
      <c r="AG832" s="169"/>
      <c r="AH832" s="169"/>
      <c r="AM832" s="180" t="s">
        <v>150</v>
      </c>
      <c r="AN832" s="169"/>
      <c r="AP832" s="169"/>
      <c r="AR832" s="169"/>
    </row>
    <row r="833" spans="1:44" s="15" customFormat="1" ht="15" x14ac:dyDescent="0.25">
      <c r="A833" s="188"/>
      <c r="B833" s="179"/>
      <c r="C833" s="429" t="s">
        <v>151</v>
      </c>
      <c r="D833" s="429"/>
      <c r="E833" s="429"/>
      <c r="F833" s="182"/>
      <c r="G833" s="183"/>
      <c r="H833" s="183"/>
      <c r="I833" s="183"/>
      <c r="J833" s="190"/>
      <c r="K833" s="183"/>
      <c r="L833" s="184">
        <v>176.67</v>
      </c>
      <c r="M833" s="183"/>
      <c r="N833" s="206">
        <v>7909.51</v>
      </c>
      <c r="AF833" s="168"/>
      <c r="AG833" s="169"/>
      <c r="AH833" s="169"/>
      <c r="AL833" s="180" t="s">
        <v>151</v>
      </c>
      <c r="AN833" s="169"/>
      <c r="AP833" s="169"/>
      <c r="AR833" s="169"/>
    </row>
    <row r="834" spans="1:44" s="15" customFormat="1" ht="23.25" x14ac:dyDescent="0.25">
      <c r="A834" s="188"/>
      <c r="B834" s="179" t="s">
        <v>607</v>
      </c>
      <c r="C834" s="429" t="s">
        <v>608</v>
      </c>
      <c r="D834" s="429"/>
      <c r="E834" s="429"/>
      <c r="F834" s="182" t="s">
        <v>154</v>
      </c>
      <c r="G834" s="199">
        <v>102</v>
      </c>
      <c r="H834" s="183"/>
      <c r="I834" s="199">
        <v>102</v>
      </c>
      <c r="J834" s="190"/>
      <c r="K834" s="183"/>
      <c r="L834" s="184">
        <v>180.2</v>
      </c>
      <c r="M834" s="183"/>
      <c r="N834" s="206">
        <v>8067.7</v>
      </c>
      <c r="AF834" s="168"/>
      <c r="AG834" s="169"/>
      <c r="AH834" s="169"/>
      <c r="AL834" s="180" t="s">
        <v>608</v>
      </c>
      <c r="AN834" s="169"/>
      <c r="AP834" s="169"/>
      <c r="AR834" s="169"/>
    </row>
    <row r="835" spans="1:44" s="15" customFormat="1" ht="45" x14ac:dyDescent="0.25">
      <c r="A835" s="188"/>
      <c r="B835" s="179" t="s">
        <v>609</v>
      </c>
      <c r="C835" s="429" t="s">
        <v>610</v>
      </c>
      <c r="D835" s="429"/>
      <c r="E835" s="429"/>
      <c r="F835" s="182" t="s">
        <v>154</v>
      </c>
      <c r="G835" s="199">
        <v>58</v>
      </c>
      <c r="H835" s="185">
        <v>0.85</v>
      </c>
      <c r="I835" s="192">
        <v>49.3</v>
      </c>
      <c r="J835" s="190"/>
      <c r="K835" s="183"/>
      <c r="L835" s="184">
        <v>87.1</v>
      </c>
      <c r="M835" s="183"/>
      <c r="N835" s="206">
        <v>3899.39</v>
      </c>
      <c r="AF835" s="168"/>
      <c r="AG835" s="169"/>
      <c r="AH835" s="169"/>
      <c r="AL835" s="180" t="s">
        <v>610</v>
      </c>
      <c r="AN835" s="169"/>
      <c r="AP835" s="169"/>
      <c r="AR835" s="169"/>
    </row>
    <row r="836" spans="1:44" s="15" customFormat="1" ht="15" x14ac:dyDescent="0.25">
      <c r="A836" s="200"/>
      <c r="B836" s="201"/>
      <c r="C836" s="438" t="s">
        <v>157</v>
      </c>
      <c r="D836" s="438"/>
      <c r="E836" s="438"/>
      <c r="F836" s="172"/>
      <c r="G836" s="173"/>
      <c r="H836" s="173"/>
      <c r="I836" s="173"/>
      <c r="J836" s="176"/>
      <c r="K836" s="173"/>
      <c r="L836" s="202">
        <v>667.83</v>
      </c>
      <c r="M836" s="195"/>
      <c r="N836" s="208">
        <v>21708.49</v>
      </c>
      <c r="AF836" s="168"/>
      <c r="AG836" s="169"/>
      <c r="AH836" s="169"/>
      <c r="AN836" s="169" t="s">
        <v>157</v>
      </c>
      <c r="AP836" s="169"/>
      <c r="AR836" s="169"/>
    </row>
    <row r="837" spans="1:44" s="15" customFormat="1" ht="23.25" x14ac:dyDescent="0.25">
      <c r="A837" s="170" t="s">
        <v>863</v>
      </c>
      <c r="B837" s="171" t="s">
        <v>831</v>
      </c>
      <c r="C837" s="438" t="s">
        <v>832</v>
      </c>
      <c r="D837" s="438"/>
      <c r="E837" s="438"/>
      <c r="F837" s="172" t="s">
        <v>174</v>
      </c>
      <c r="G837" s="173">
        <v>0.79169999999999996</v>
      </c>
      <c r="H837" s="174">
        <v>1</v>
      </c>
      <c r="I837" s="209">
        <v>0.79169999999999996</v>
      </c>
      <c r="J837" s="202">
        <v>653.30999999999995</v>
      </c>
      <c r="K837" s="173"/>
      <c r="L837" s="202">
        <v>517.23</v>
      </c>
      <c r="M837" s="211">
        <v>8.16</v>
      </c>
      <c r="N837" s="208">
        <v>4220.6000000000004</v>
      </c>
      <c r="AF837" s="168"/>
      <c r="AG837" s="169"/>
      <c r="AH837" s="169" t="s">
        <v>832</v>
      </c>
      <c r="AN837" s="169"/>
      <c r="AP837" s="169"/>
      <c r="AR837" s="169"/>
    </row>
    <row r="838" spans="1:44" s="15" customFormat="1" ht="15" x14ac:dyDescent="0.25">
      <c r="A838" s="200"/>
      <c r="B838" s="201"/>
      <c r="C838" s="438" t="s">
        <v>157</v>
      </c>
      <c r="D838" s="438"/>
      <c r="E838" s="438"/>
      <c r="F838" s="172"/>
      <c r="G838" s="173"/>
      <c r="H838" s="173"/>
      <c r="I838" s="173"/>
      <c r="J838" s="176"/>
      <c r="K838" s="173"/>
      <c r="L838" s="202">
        <v>517.23</v>
      </c>
      <c r="M838" s="195"/>
      <c r="N838" s="208">
        <v>4220.6000000000004</v>
      </c>
      <c r="AF838" s="168"/>
      <c r="AG838" s="169"/>
      <c r="AH838" s="169"/>
      <c r="AN838" s="169" t="s">
        <v>157</v>
      </c>
      <c r="AP838" s="169"/>
      <c r="AR838" s="169"/>
    </row>
    <row r="839" spans="1:44" s="15" customFormat="1" ht="23.25" x14ac:dyDescent="0.25">
      <c r="A839" s="170" t="s">
        <v>864</v>
      </c>
      <c r="B839" s="171" t="s">
        <v>678</v>
      </c>
      <c r="C839" s="438" t="s">
        <v>833</v>
      </c>
      <c r="D839" s="438"/>
      <c r="E839" s="438"/>
      <c r="F839" s="172" t="s">
        <v>174</v>
      </c>
      <c r="G839" s="173">
        <v>0.79</v>
      </c>
      <c r="H839" s="174">
        <v>1</v>
      </c>
      <c r="I839" s="211">
        <v>0.79</v>
      </c>
      <c r="J839" s="202">
        <v>725.69</v>
      </c>
      <c r="K839" s="241">
        <v>1.3346999999999999E-2</v>
      </c>
      <c r="L839" s="202">
        <v>7.65</v>
      </c>
      <c r="M839" s="211">
        <v>8.16</v>
      </c>
      <c r="N839" s="203">
        <v>62.42</v>
      </c>
      <c r="AF839" s="168"/>
      <c r="AG839" s="169"/>
      <c r="AH839" s="169" t="s">
        <v>833</v>
      </c>
      <c r="AN839" s="169"/>
      <c r="AP839" s="169"/>
      <c r="AR839" s="169"/>
    </row>
    <row r="840" spans="1:44" s="15" customFormat="1" ht="15" x14ac:dyDescent="0.25">
      <c r="A840" s="178"/>
      <c r="B840" s="179"/>
      <c r="C840" s="439" t="s">
        <v>834</v>
      </c>
      <c r="D840" s="439"/>
      <c r="E840" s="439"/>
      <c r="F840" s="439"/>
      <c r="G840" s="439"/>
      <c r="H840" s="439"/>
      <c r="I840" s="439"/>
      <c r="J840" s="439"/>
      <c r="K840" s="439"/>
      <c r="L840" s="439"/>
      <c r="M840" s="439"/>
      <c r="N840" s="440"/>
      <c r="AF840" s="168"/>
      <c r="AG840" s="169"/>
      <c r="AH840" s="169"/>
      <c r="AJ840" s="180" t="s">
        <v>834</v>
      </c>
      <c r="AN840" s="169"/>
      <c r="AP840" s="169"/>
      <c r="AR840" s="169"/>
    </row>
    <row r="841" spans="1:44" s="15" customFormat="1" ht="15" x14ac:dyDescent="0.25">
      <c r="A841" s="178"/>
      <c r="B841" s="179" t="s">
        <v>835</v>
      </c>
      <c r="C841" s="439" t="s">
        <v>836</v>
      </c>
      <c r="D841" s="439"/>
      <c r="E841" s="439"/>
      <c r="F841" s="439"/>
      <c r="G841" s="439"/>
      <c r="H841" s="439"/>
      <c r="I841" s="439"/>
      <c r="J841" s="439"/>
      <c r="K841" s="439"/>
      <c r="L841" s="439"/>
      <c r="M841" s="439"/>
      <c r="N841" s="440"/>
      <c r="AF841" s="168"/>
      <c r="AG841" s="169"/>
      <c r="AH841" s="169"/>
      <c r="AJ841" s="180" t="s">
        <v>836</v>
      </c>
      <c r="AN841" s="169"/>
      <c r="AP841" s="169"/>
      <c r="AR841" s="169"/>
    </row>
    <row r="842" spans="1:44" s="15" customFormat="1" ht="15" x14ac:dyDescent="0.25">
      <c r="A842" s="200"/>
      <c r="B842" s="201"/>
      <c r="C842" s="438" t="s">
        <v>157</v>
      </c>
      <c r="D842" s="438"/>
      <c r="E842" s="438"/>
      <c r="F842" s="172"/>
      <c r="G842" s="173"/>
      <c r="H842" s="173"/>
      <c r="I842" s="173"/>
      <c r="J842" s="176"/>
      <c r="K842" s="173"/>
      <c r="L842" s="202">
        <v>7.65</v>
      </c>
      <c r="M842" s="195"/>
      <c r="N842" s="203">
        <v>62.42</v>
      </c>
      <c r="AF842" s="168"/>
      <c r="AG842" s="169"/>
      <c r="AH842" s="169"/>
      <c r="AN842" s="169" t="s">
        <v>157</v>
      </c>
      <c r="AP842" s="169"/>
      <c r="AR842" s="169"/>
    </row>
    <row r="843" spans="1:44" s="15" customFormat="1" ht="34.5" x14ac:dyDescent="0.25">
      <c r="A843" s="170" t="s">
        <v>865</v>
      </c>
      <c r="B843" s="171" t="s">
        <v>866</v>
      </c>
      <c r="C843" s="438" t="s">
        <v>867</v>
      </c>
      <c r="D843" s="438"/>
      <c r="E843" s="438"/>
      <c r="F843" s="172" t="s">
        <v>278</v>
      </c>
      <c r="G843" s="173">
        <v>5.2999999999999999E-2</v>
      </c>
      <c r="H843" s="174">
        <v>1</v>
      </c>
      <c r="I843" s="204">
        <v>5.2999999999999999E-2</v>
      </c>
      <c r="J843" s="210">
        <v>8102.64</v>
      </c>
      <c r="K843" s="173"/>
      <c r="L843" s="202">
        <v>429.44</v>
      </c>
      <c r="M843" s="211">
        <v>8.16</v>
      </c>
      <c r="N843" s="208">
        <v>3504.23</v>
      </c>
      <c r="AF843" s="168"/>
      <c r="AG843" s="169"/>
      <c r="AH843" s="169" t="s">
        <v>867</v>
      </c>
      <c r="AN843" s="169"/>
      <c r="AP843" s="169"/>
      <c r="AR843" s="169"/>
    </row>
    <row r="844" spans="1:44" s="15" customFormat="1" ht="15" x14ac:dyDescent="0.25">
      <c r="A844" s="200"/>
      <c r="B844" s="201"/>
      <c r="C844" s="438" t="s">
        <v>157</v>
      </c>
      <c r="D844" s="438"/>
      <c r="E844" s="438"/>
      <c r="F844" s="172"/>
      <c r="G844" s="173"/>
      <c r="H844" s="173"/>
      <c r="I844" s="173"/>
      <c r="J844" s="176"/>
      <c r="K844" s="173"/>
      <c r="L844" s="202">
        <v>429.44</v>
      </c>
      <c r="M844" s="195"/>
      <c r="N844" s="208">
        <v>3504.23</v>
      </c>
      <c r="AF844" s="168"/>
      <c r="AG844" s="169"/>
      <c r="AH844" s="169"/>
      <c r="AN844" s="169" t="s">
        <v>157</v>
      </c>
      <c r="AP844" s="169"/>
      <c r="AR844" s="169"/>
    </row>
    <row r="845" spans="1:44" s="15" customFormat="1" ht="23.25" x14ac:dyDescent="0.25">
      <c r="A845" s="170" t="s">
        <v>868</v>
      </c>
      <c r="B845" s="171" t="s">
        <v>869</v>
      </c>
      <c r="C845" s="438" t="s">
        <v>870</v>
      </c>
      <c r="D845" s="438"/>
      <c r="E845" s="438"/>
      <c r="F845" s="172" t="s">
        <v>278</v>
      </c>
      <c r="G845" s="173">
        <v>5.1000000000000004E-3</v>
      </c>
      <c r="H845" s="174">
        <v>1</v>
      </c>
      <c r="I845" s="209">
        <v>5.1000000000000004E-3</v>
      </c>
      <c r="J845" s="210">
        <v>6726.18</v>
      </c>
      <c r="K845" s="173"/>
      <c r="L845" s="202">
        <v>34.299999999999997</v>
      </c>
      <c r="M845" s="211">
        <v>8.16</v>
      </c>
      <c r="N845" s="203">
        <v>279.89</v>
      </c>
      <c r="AF845" s="168"/>
      <c r="AG845" s="169"/>
      <c r="AH845" s="169" t="s">
        <v>870</v>
      </c>
      <c r="AN845" s="169"/>
      <c r="AP845" s="169"/>
      <c r="AR845" s="169"/>
    </row>
    <row r="846" spans="1:44" s="15" customFormat="1" ht="15" x14ac:dyDescent="0.25">
      <c r="A846" s="200"/>
      <c r="B846" s="201"/>
      <c r="C846" s="438" t="s">
        <v>157</v>
      </c>
      <c r="D846" s="438"/>
      <c r="E846" s="438"/>
      <c r="F846" s="172"/>
      <c r="G846" s="173"/>
      <c r="H846" s="173"/>
      <c r="I846" s="173"/>
      <c r="J846" s="176"/>
      <c r="K846" s="173"/>
      <c r="L846" s="202">
        <v>34.299999999999997</v>
      </c>
      <c r="M846" s="195"/>
      <c r="N846" s="203">
        <v>279.89</v>
      </c>
      <c r="AF846" s="168"/>
      <c r="AG846" s="169"/>
      <c r="AH846" s="169"/>
      <c r="AN846" s="169" t="s">
        <v>157</v>
      </c>
      <c r="AP846" s="169"/>
      <c r="AR846" s="169"/>
    </row>
    <row r="847" spans="1:44" s="15" customFormat="1" ht="15" x14ac:dyDescent="0.25">
      <c r="A847" s="170" t="s">
        <v>871</v>
      </c>
      <c r="B847" s="171" t="s">
        <v>642</v>
      </c>
      <c r="C847" s="438" t="s">
        <v>643</v>
      </c>
      <c r="D847" s="438"/>
      <c r="E847" s="438"/>
      <c r="F847" s="172" t="s">
        <v>644</v>
      </c>
      <c r="G847" s="173">
        <v>3.8</v>
      </c>
      <c r="H847" s="174">
        <v>1</v>
      </c>
      <c r="I847" s="214">
        <v>3.8</v>
      </c>
      <c r="J847" s="176"/>
      <c r="K847" s="173"/>
      <c r="L847" s="176"/>
      <c r="M847" s="173"/>
      <c r="N847" s="177"/>
      <c r="AF847" s="168"/>
      <c r="AG847" s="169"/>
      <c r="AH847" s="169" t="s">
        <v>643</v>
      </c>
      <c r="AN847" s="169"/>
      <c r="AP847" s="169"/>
      <c r="AR847" s="169"/>
    </row>
    <row r="848" spans="1:44" s="15" customFormat="1" ht="23.25" x14ac:dyDescent="0.25">
      <c r="A848" s="178"/>
      <c r="B848" s="179" t="s">
        <v>136</v>
      </c>
      <c r="C848" s="439" t="s">
        <v>137</v>
      </c>
      <c r="D848" s="439"/>
      <c r="E848" s="439"/>
      <c r="F848" s="439"/>
      <c r="G848" s="439"/>
      <c r="H848" s="439"/>
      <c r="I848" s="439"/>
      <c r="J848" s="439"/>
      <c r="K848" s="439"/>
      <c r="L848" s="439"/>
      <c r="M848" s="439"/>
      <c r="N848" s="440"/>
      <c r="AF848" s="168"/>
      <c r="AG848" s="169"/>
      <c r="AH848" s="169"/>
      <c r="AJ848" s="180" t="s">
        <v>137</v>
      </c>
      <c r="AN848" s="169"/>
      <c r="AP848" s="169"/>
      <c r="AR848" s="169"/>
    </row>
    <row r="849" spans="1:44" s="15" customFormat="1" ht="68.25" x14ac:dyDescent="0.25">
      <c r="A849" s="178"/>
      <c r="B849" s="179" t="s">
        <v>138</v>
      </c>
      <c r="C849" s="439" t="s">
        <v>139</v>
      </c>
      <c r="D849" s="439"/>
      <c r="E849" s="439"/>
      <c r="F849" s="439"/>
      <c r="G849" s="439"/>
      <c r="H849" s="439"/>
      <c r="I849" s="439"/>
      <c r="J849" s="439"/>
      <c r="K849" s="439"/>
      <c r="L849" s="439"/>
      <c r="M849" s="439"/>
      <c r="N849" s="440"/>
      <c r="AF849" s="168"/>
      <c r="AG849" s="169"/>
      <c r="AH849" s="169"/>
      <c r="AJ849" s="180" t="s">
        <v>139</v>
      </c>
      <c r="AN849" s="169"/>
      <c r="AP849" s="169"/>
      <c r="AR849" s="169"/>
    </row>
    <row r="850" spans="1:44" s="15" customFormat="1" ht="15" x14ac:dyDescent="0.25">
      <c r="A850" s="181"/>
      <c r="B850" s="179" t="s">
        <v>130</v>
      </c>
      <c r="C850" s="429" t="s">
        <v>140</v>
      </c>
      <c r="D850" s="429"/>
      <c r="E850" s="429"/>
      <c r="F850" s="182"/>
      <c r="G850" s="183"/>
      <c r="H850" s="183"/>
      <c r="I850" s="183"/>
      <c r="J850" s="184">
        <v>0.6</v>
      </c>
      <c r="K850" s="205">
        <v>1.3225</v>
      </c>
      <c r="L850" s="184">
        <v>3.02</v>
      </c>
      <c r="M850" s="185">
        <v>44.77</v>
      </c>
      <c r="N850" s="186">
        <v>135.21</v>
      </c>
      <c r="AF850" s="168"/>
      <c r="AG850" s="169"/>
      <c r="AH850" s="169"/>
      <c r="AK850" s="180" t="s">
        <v>140</v>
      </c>
      <c r="AN850" s="169"/>
      <c r="AP850" s="169"/>
      <c r="AR850" s="169"/>
    </row>
    <row r="851" spans="1:44" s="15" customFormat="1" ht="15" x14ac:dyDescent="0.25">
      <c r="A851" s="181"/>
      <c r="B851" s="179" t="s">
        <v>141</v>
      </c>
      <c r="C851" s="429" t="s">
        <v>142</v>
      </c>
      <c r="D851" s="429"/>
      <c r="E851" s="429"/>
      <c r="F851" s="182"/>
      <c r="G851" s="183"/>
      <c r="H851" s="183"/>
      <c r="I851" s="183"/>
      <c r="J851" s="184">
        <v>0.33</v>
      </c>
      <c r="K851" s="205">
        <v>1.4375</v>
      </c>
      <c r="L851" s="184">
        <v>1.8</v>
      </c>
      <c r="M851" s="185">
        <v>13.24</v>
      </c>
      <c r="N851" s="186">
        <v>23.83</v>
      </c>
      <c r="AF851" s="168"/>
      <c r="AG851" s="169"/>
      <c r="AH851" s="169"/>
      <c r="AK851" s="180" t="s">
        <v>142</v>
      </c>
      <c r="AN851" s="169"/>
      <c r="AP851" s="169"/>
      <c r="AR851" s="169"/>
    </row>
    <row r="852" spans="1:44" s="15" customFormat="1" ht="15" x14ac:dyDescent="0.25">
      <c r="A852" s="188"/>
      <c r="B852" s="179"/>
      <c r="C852" s="429" t="s">
        <v>147</v>
      </c>
      <c r="D852" s="429"/>
      <c r="E852" s="429"/>
      <c r="F852" s="182" t="s">
        <v>148</v>
      </c>
      <c r="G852" s="185">
        <v>7.0000000000000007E-2</v>
      </c>
      <c r="H852" s="205">
        <v>1.3225</v>
      </c>
      <c r="I852" s="189">
        <v>0.35178500000000001</v>
      </c>
      <c r="J852" s="190"/>
      <c r="K852" s="183"/>
      <c r="L852" s="190"/>
      <c r="M852" s="183"/>
      <c r="N852" s="191"/>
      <c r="AF852" s="168"/>
      <c r="AG852" s="169"/>
      <c r="AH852" s="169"/>
      <c r="AL852" s="180" t="s">
        <v>147</v>
      </c>
      <c r="AN852" s="169"/>
      <c r="AP852" s="169"/>
      <c r="AR852" s="169"/>
    </row>
    <row r="853" spans="1:44" s="15" customFormat="1" ht="15" x14ac:dyDescent="0.25">
      <c r="A853" s="181"/>
      <c r="B853" s="179"/>
      <c r="C853" s="430" t="s">
        <v>150</v>
      </c>
      <c r="D853" s="430"/>
      <c r="E853" s="430"/>
      <c r="F853" s="194"/>
      <c r="G853" s="195"/>
      <c r="H853" s="195"/>
      <c r="I853" s="195"/>
      <c r="J853" s="197">
        <v>0.93</v>
      </c>
      <c r="K853" s="195"/>
      <c r="L853" s="197">
        <v>4.82</v>
      </c>
      <c r="M853" s="195"/>
      <c r="N853" s="198">
        <v>159.04</v>
      </c>
      <c r="AF853" s="168"/>
      <c r="AG853" s="169"/>
      <c r="AH853" s="169"/>
      <c r="AM853" s="180" t="s">
        <v>150</v>
      </c>
      <c r="AN853" s="169"/>
      <c r="AP853" s="169"/>
      <c r="AR853" s="169"/>
    </row>
    <row r="854" spans="1:44" s="15" customFormat="1" ht="15" x14ac:dyDescent="0.25">
      <c r="A854" s="188"/>
      <c r="B854" s="179"/>
      <c r="C854" s="429" t="s">
        <v>151</v>
      </c>
      <c r="D854" s="429"/>
      <c r="E854" s="429"/>
      <c r="F854" s="182"/>
      <c r="G854" s="183"/>
      <c r="H854" s="183"/>
      <c r="I854" s="183"/>
      <c r="J854" s="190"/>
      <c r="K854" s="183"/>
      <c r="L854" s="184">
        <v>3.02</v>
      </c>
      <c r="M854" s="183"/>
      <c r="N854" s="186">
        <v>135.21</v>
      </c>
      <c r="AF854" s="168"/>
      <c r="AG854" s="169"/>
      <c r="AH854" s="169"/>
      <c r="AL854" s="180" t="s">
        <v>151</v>
      </c>
      <c r="AN854" s="169"/>
      <c r="AP854" s="169"/>
      <c r="AR854" s="169"/>
    </row>
    <row r="855" spans="1:44" s="15" customFormat="1" ht="23.25" x14ac:dyDescent="0.25">
      <c r="A855" s="188"/>
      <c r="B855" s="179" t="s">
        <v>645</v>
      </c>
      <c r="C855" s="429" t="s">
        <v>646</v>
      </c>
      <c r="D855" s="429"/>
      <c r="E855" s="429"/>
      <c r="F855" s="182" t="s">
        <v>154</v>
      </c>
      <c r="G855" s="199">
        <v>94</v>
      </c>
      <c r="H855" s="183"/>
      <c r="I855" s="199">
        <v>94</v>
      </c>
      <c r="J855" s="190"/>
      <c r="K855" s="183"/>
      <c r="L855" s="184">
        <v>2.84</v>
      </c>
      <c r="M855" s="183"/>
      <c r="N855" s="186">
        <v>127.1</v>
      </c>
      <c r="AF855" s="168"/>
      <c r="AG855" s="169"/>
      <c r="AH855" s="169"/>
      <c r="AL855" s="180" t="s">
        <v>646</v>
      </c>
      <c r="AN855" s="169"/>
      <c r="AP855" s="169"/>
      <c r="AR855" s="169"/>
    </row>
    <row r="856" spans="1:44" s="15" customFormat="1" ht="45" x14ac:dyDescent="0.25">
      <c r="A856" s="188"/>
      <c r="B856" s="179" t="s">
        <v>647</v>
      </c>
      <c r="C856" s="429" t="s">
        <v>648</v>
      </c>
      <c r="D856" s="429"/>
      <c r="E856" s="429"/>
      <c r="F856" s="182" t="s">
        <v>154</v>
      </c>
      <c r="G856" s="199">
        <v>51</v>
      </c>
      <c r="H856" s="185">
        <v>0.85</v>
      </c>
      <c r="I856" s="185">
        <v>43.35</v>
      </c>
      <c r="J856" s="190"/>
      <c r="K856" s="183"/>
      <c r="L856" s="184">
        <v>1.31</v>
      </c>
      <c r="M856" s="183"/>
      <c r="N856" s="186">
        <v>58.61</v>
      </c>
      <c r="AF856" s="168"/>
      <c r="AG856" s="169"/>
      <c r="AH856" s="169"/>
      <c r="AL856" s="180" t="s">
        <v>648</v>
      </c>
      <c r="AN856" s="169"/>
      <c r="AP856" s="169"/>
      <c r="AR856" s="169"/>
    </row>
    <row r="857" spans="1:44" s="15" customFormat="1" ht="15" x14ac:dyDescent="0.25">
      <c r="A857" s="200"/>
      <c r="B857" s="201"/>
      <c r="C857" s="438" t="s">
        <v>157</v>
      </c>
      <c r="D857" s="438"/>
      <c r="E857" s="438"/>
      <c r="F857" s="172"/>
      <c r="G857" s="173"/>
      <c r="H857" s="173"/>
      <c r="I857" s="173"/>
      <c r="J857" s="176"/>
      <c r="K857" s="173"/>
      <c r="L857" s="202">
        <v>8.9700000000000006</v>
      </c>
      <c r="M857" s="195"/>
      <c r="N857" s="203">
        <v>344.75</v>
      </c>
      <c r="AF857" s="168"/>
      <c r="AG857" s="169"/>
      <c r="AH857" s="169"/>
      <c r="AN857" s="169" t="s">
        <v>157</v>
      </c>
      <c r="AP857" s="169"/>
      <c r="AR857" s="169"/>
    </row>
    <row r="858" spans="1:44" s="15" customFormat="1" ht="34.5" x14ac:dyDescent="0.25">
      <c r="A858" s="170" t="s">
        <v>872</v>
      </c>
      <c r="B858" s="171" t="s">
        <v>597</v>
      </c>
      <c r="C858" s="438" t="s">
        <v>598</v>
      </c>
      <c r="D858" s="438"/>
      <c r="E858" s="438"/>
      <c r="F858" s="172" t="s">
        <v>599</v>
      </c>
      <c r="G858" s="173">
        <v>3.7999999999999999E-2</v>
      </c>
      <c r="H858" s="174">
        <v>1</v>
      </c>
      <c r="I858" s="204">
        <v>3.7999999999999999E-2</v>
      </c>
      <c r="J858" s="176"/>
      <c r="K858" s="173"/>
      <c r="L858" s="176"/>
      <c r="M858" s="173"/>
      <c r="N858" s="177"/>
      <c r="AF858" s="168"/>
      <c r="AG858" s="169"/>
      <c r="AH858" s="169" t="s">
        <v>598</v>
      </c>
      <c r="AN858" s="169"/>
      <c r="AP858" s="169"/>
      <c r="AR858" s="169"/>
    </row>
    <row r="859" spans="1:44" s="15" customFormat="1" ht="23.25" x14ac:dyDescent="0.25">
      <c r="A859" s="178"/>
      <c r="B859" s="179" t="s">
        <v>136</v>
      </c>
      <c r="C859" s="439" t="s">
        <v>137</v>
      </c>
      <c r="D859" s="439"/>
      <c r="E859" s="439"/>
      <c r="F859" s="439"/>
      <c r="G859" s="439"/>
      <c r="H859" s="439"/>
      <c r="I859" s="439"/>
      <c r="J859" s="439"/>
      <c r="K859" s="439"/>
      <c r="L859" s="439"/>
      <c r="M859" s="439"/>
      <c r="N859" s="440"/>
      <c r="AF859" s="168"/>
      <c r="AG859" s="169"/>
      <c r="AH859" s="169"/>
      <c r="AJ859" s="180" t="s">
        <v>137</v>
      </c>
      <c r="AN859" s="169"/>
      <c r="AP859" s="169"/>
      <c r="AR859" s="169"/>
    </row>
    <row r="860" spans="1:44" s="15" customFormat="1" ht="68.25" x14ac:dyDescent="0.25">
      <c r="A860" s="178"/>
      <c r="B860" s="179" t="s">
        <v>138</v>
      </c>
      <c r="C860" s="439" t="s">
        <v>139</v>
      </c>
      <c r="D860" s="439"/>
      <c r="E860" s="439"/>
      <c r="F860" s="439"/>
      <c r="G860" s="439"/>
      <c r="H860" s="439"/>
      <c r="I860" s="439"/>
      <c r="J860" s="439"/>
      <c r="K860" s="439"/>
      <c r="L860" s="439"/>
      <c r="M860" s="439"/>
      <c r="N860" s="440"/>
      <c r="AF860" s="168"/>
      <c r="AG860" s="169"/>
      <c r="AH860" s="169"/>
      <c r="AJ860" s="180" t="s">
        <v>139</v>
      </c>
      <c r="AN860" s="169"/>
      <c r="AP860" s="169"/>
      <c r="AR860" s="169"/>
    </row>
    <row r="861" spans="1:44" s="15" customFormat="1" ht="15" x14ac:dyDescent="0.25">
      <c r="A861" s="181"/>
      <c r="B861" s="179" t="s">
        <v>130</v>
      </c>
      <c r="C861" s="429" t="s">
        <v>140</v>
      </c>
      <c r="D861" s="429"/>
      <c r="E861" s="429"/>
      <c r="F861" s="182"/>
      <c r="G861" s="183"/>
      <c r="H861" s="183"/>
      <c r="I861" s="183"/>
      <c r="J861" s="184">
        <v>201.61</v>
      </c>
      <c r="K861" s="205">
        <v>1.3225</v>
      </c>
      <c r="L861" s="184">
        <v>10.130000000000001</v>
      </c>
      <c r="M861" s="185">
        <v>44.77</v>
      </c>
      <c r="N861" s="186">
        <v>453.52</v>
      </c>
      <c r="AF861" s="168"/>
      <c r="AG861" s="169"/>
      <c r="AH861" s="169"/>
      <c r="AK861" s="180" t="s">
        <v>140</v>
      </c>
      <c r="AN861" s="169"/>
      <c r="AP861" s="169"/>
      <c r="AR861" s="169"/>
    </row>
    <row r="862" spans="1:44" s="15" customFormat="1" ht="15" x14ac:dyDescent="0.25">
      <c r="A862" s="181"/>
      <c r="B862" s="179" t="s">
        <v>141</v>
      </c>
      <c r="C862" s="429" t="s">
        <v>142</v>
      </c>
      <c r="D862" s="429"/>
      <c r="E862" s="429"/>
      <c r="F862" s="182"/>
      <c r="G862" s="183"/>
      <c r="H862" s="183"/>
      <c r="I862" s="183"/>
      <c r="J862" s="184">
        <v>71.64</v>
      </c>
      <c r="K862" s="205">
        <v>1.4375</v>
      </c>
      <c r="L862" s="184">
        <v>3.91</v>
      </c>
      <c r="M862" s="185">
        <v>13.24</v>
      </c>
      <c r="N862" s="186">
        <v>51.77</v>
      </c>
      <c r="AF862" s="168"/>
      <c r="AG862" s="169"/>
      <c r="AH862" s="169"/>
      <c r="AK862" s="180" t="s">
        <v>142</v>
      </c>
      <c r="AN862" s="169"/>
      <c r="AP862" s="169"/>
      <c r="AR862" s="169"/>
    </row>
    <row r="863" spans="1:44" s="15" customFormat="1" ht="15" x14ac:dyDescent="0.25">
      <c r="A863" s="181"/>
      <c r="B863" s="179" t="s">
        <v>143</v>
      </c>
      <c r="C863" s="429" t="s">
        <v>144</v>
      </c>
      <c r="D863" s="429"/>
      <c r="E863" s="429"/>
      <c r="F863" s="182"/>
      <c r="G863" s="183"/>
      <c r="H863" s="183"/>
      <c r="I863" s="183"/>
      <c r="J863" s="184">
        <v>2.3199999999999998</v>
      </c>
      <c r="K863" s="205">
        <v>1.4375</v>
      </c>
      <c r="L863" s="184">
        <v>0.13</v>
      </c>
      <c r="M863" s="185">
        <v>44.77</v>
      </c>
      <c r="N863" s="186">
        <v>5.82</v>
      </c>
      <c r="AF863" s="168"/>
      <c r="AG863" s="169"/>
      <c r="AH863" s="169"/>
      <c r="AK863" s="180" t="s">
        <v>144</v>
      </c>
      <c r="AN863" s="169"/>
      <c r="AP863" s="169"/>
      <c r="AR863" s="169"/>
    </row>
    <row r="864" spans="1:44" s="15" customFormat="1" ht="15" x14ac:dyDescent="0.25">
      <c r="A864" s="181"/>
      <c r="B864" s="179" t="s">
        <v>145</v>
      </c>
      <c r="C864" s="429" t="s">
        <v>146</v>
      </c>
      <c r="D864" s="429"/>
      <c r="E864" s="429"/>
      <c r="F864" s="182"/>
      <c r="G864" s="183"/>
      <c r="H864" s="183"/>
      <c r="I864" s="183"/>
      <c r="J864" s="184">
        <v>62.75</v>
      </c>
      <c r="K864" s="183"/>
      <c r="L864" s="184">
        <v>2.38</v>
      </c>
      <c r="M864" s="185">
        <v>8.16</v>
      </c>
      <c r="N864" s="186">
        <v>19.420000000000002</v>
      </c>
      <c r="AF864" s="168"/>
      <c r="AG864" s="169"/>
      <c r="AH864" s="169"/>
      <c r="AK864" s="180" t="s">
        <v>146</v>
      </c>
      <c r="AN864" s="169"/>
      <c r="AP864" s="169"/>
      <c r="AR864" s="169"/>
    </row>
    <row r="865" spans="1:44" s="15" customFormat="1" ht="15" x14ac:dyDescent="0.25">
      <c r="A865" s="188"/>
      <c r="B865" s="179"/>
      <c r="C865" s="429" t="s">
        <v>147</v>
      </c>
      <c r="D865" s="429"/>
      <c r="E865" s="429"/>
      <c r="F865" s="182" t="s">
        <v>148</v>
      </c>
      <c r="G865" s="192">
        <v>21.2</v>
      </c>
      <c r="H865" s="205">
        <v>1.3225</v>
      </c>
      <c r="I865" s="189">
        <v>1.0654060000000001</v>
      </c>
      <c r="J865" s="190"/>
      <c r="K865" s="183"/>
      <c r="L865" s="190"/>
      <c r="M865" s="183"/>
      <c r="N865" s="191"/>
      <c r="AF865" s="168"/>
      <c r="AG865" s="169"/>
      <c r="AH865" s="169"/>
      <c r="AL865" s="180" t="s">
        <v>147</v>
      </c>
      <c r="AN865" s="169"/>
      <c r="AP865" s="169"/>
      <c r="AR865" s="169"/>
    </row>
    <row r="866" spans="1:44" s="15" customFormat="1" ht="15" x14ac:dyDescent="0.25">
      <c r="A866" s="188"/>
      <c r="B866" s="179"/>
      <c r="C866" s="429" t="s">
        <v>149</v>
      </c>
      <c r="D866" s="429"/>
      <c r="E866" s="429"/>
      <c r="F866" s="182" t="s">
        <v>148</v>
      </c>
      <c r="G866" s="192">
        <v>0.2</v>
      </c>
      <c r="H866" s="205">
        <v>1.4375</v>
      </c>
      <c r="I866" s="189">
        <v>1.0925000000000001E-2</v>
      </c>
      <c r="J866" s="190"/>
      <c r="K866" s="183"/>
      <c r="L866" s="190"/>
      <c r="M866" s="183"/>
      <c r="N866" s="191"/>
      <c r="AF866" s="168"/>
      <c r="AG866" s="169"/>
      <c r="AH866" s="169"/>
      <c r="AL866" s="180" t="s">
        <v>149</v>
      </c>
      <c r="AN866" s="169"/>
      <c r="AP866" s="169"/>
      <c r="AR866" s="169"/>
    </row>
    <row r="867" spans="1:44" s="15" customFormat="1" ht="15" x14ac:dyDescent="0.25">
      <c r="A867" s="181"/>
      <c r="B867" s="179"/>
      <c r="C867" s="430" t="s">
        <v>150</v>
      </c>
      <c r="D867" s="430"/>
      <c r="E867" s="430"/>
      <c r="F867" s="194"/>
      <c r="G867" s="195"/>
      <c r="H867" s="195"/>
      <c r="I867" s="195"/>
      <c r="J867" s="197">
        <v>336</v>
      </c>
      <c r="K867" s="195"/>
      <c r="L867" s="197">
        <v>16.420000000000002</v>
      </c>
      <c r="M867" s="195"/>
      <c r="N867" s="198">
        <v>524.71</v>
      </c>
      <c r="AF867" s="168"/>
      <c r="AG867" s="169"/>
      <c r="AH867" s="169"/>
      <c r="AM867" s="180" t="s">
        <v>150</v>
      </c>
      <c r="AN867" s="169"/>
      <c r="AP867" s="169"/>
      <c r="AR867" s="169"/>
    </row>
    <row r="868" spans="1:44" s="15" customFormat="1" ht="15" x14ac:dyDescent="0.25">
      <c r="A868" s="188"/>
      <c r="B868" s="179"/>
      <c r="C868" s="429" t="s">
        <v>151</v>
      </c>
      <c r="D868" s="429"/>
      <c r="E868" s="429"/>
      <c r="F868" s="182"/>
      <c r="G868" s="183"/>
      <c r="H868" s="183"/>
      <c r="I868" s="183"/>
      <c r="J868" s="190"/>
      <c r="K868" s="183"/>
      <c r="L868" s="184">
        <v>10.26</v>
      </c>
      <c r="M868" s="183"/>
      <c r="N868" s="186">
        <v>459.34</v>
      </c>
      <c r="AF868" s="168"/>
      <c r="AG868" s="169"/>
      <c r="AH868" s="169"/>
      <c r="AL868" s="180" t="s">
        <v>151</v>
      </c>
      <c r="AN868" s="169"/>
      <c r="AP868" s="169"/>
      <c r="AR868" s="169"/>
    </row>
    <row r="869" spans="1:44" s="15" customFormat="1" ht="22.5" x14ac:dyDescent="0.25">
      <c r="A869" s="188"/>
      <c r="B869" s="179" t="s">
        <v>557</v>
      </c>
      <c r="C869" s="429" t="s">
        <v>558</v>
      </c>
      <c r="D869" s="429"/>
      <c r="E869" s="429"/>
      <c r="F869" s="182" t="s">
        <v>154</v>
      </c>
      <c r="G869" s="199">
        <v>110</v>
      </c>
      <c r="H869" s="183"/>
      <c r="I869" s="199">
        <v>110</v>
      </c>
      <c r="J869" s="190"/>
      <c r="K869" s="183"/>
      <c r="L869" s="184">
        <v>11.29</v>
      </c>
      <c r="M869" s="183"/>
      <c r="N869" s="186">
        <v>505.27</v>
      </c>
      <c r="AF869" s="168"/>
      <c r="AG869" s="169"/>
      <c r="AH869" s="169"/>
      <c r="AL869" s="180" t="s">
        <v>558</v>
      </c>
      <c r="AN869" s="169"/>
      <c r="AP869" s="169"/>
      <c r="AR869" s="169"/>
    </row>
    <row r="870" spans="1:44" s="15" customFormat="1" ht="45" x14ac:dyDescent="0.25">
      <c r="A870" s="188"/>
      <c r="B870" s="179" t="s">
        <v>559</v>
      </c>
      <c r="C870" s="429" t="s">
        <v>560</v>
      </c>
      <c r="D870" s="429"/>
      <c r="E870" s="429"/>
      <c r="F870" s="182" t="s">
        <v>154</v>
      </c>
      <c r="G870" s="199">
        <v>69</v>
      </c>
      <c r="H870" s="185">
        <v>0.85</v>
      </c>
      <c r="I870" s="185">
        <v>58.65</v>
      </c>
      <c r="J870" s="190"/>
      <c r="K870" s="183"/>
      <c r="L870" s="184">
        <v>6.02</v>
      </c>
      <c r="M870" s="183"/>
      <c r="N870" s="186">
        <v>269.39999999999998</v>
      </c>
      <c r="AF870" s="168"/>
      <c r="AG870" s="169"/>
      <c r="AH870" s="169"/>
      <c r="AL870" s="180" t="s">
        <v>560</v>
      </c>
      <c r="AN870" s="169"/>
      <c r="AP870" s="169"/>
      <c r="AR870" s="169"/>
    </row>
    <row r="871" spans="1:44" s="15" customFormat="1" ht="15" x14ac:dyDescent="0.25">
      <c r="A871" s="200"/>
      <c r="B871" s="201"/>
      <c r="C871" s="438" t="s">
        <v>157</v>
      </c>
      <c r="D871" s="438"/>
      <c r="E871" s="438"/>
      <c r="F871" s="172"/>
      <c r="G871" s="173"/>
      <c r="H871" s="173"/>
      <c r="I871" s="173"/>
      <c r="J871" s="176"/>
      <c r="K871" s="173"/>
      <c r="L871" s="202">
        <v>33.729999999999997</v>
      </c>
      <c r="M871" s="195"/>
      <c r="N871" s="208">
        <v>1299.3800000000001</v>
      </c>
      <c r="AF871" s="168"/>
      <c r="AG871" s="169"/>
      <c r="AH871" s="169"/>
      <c r="AN871" s="169" t="s">
        <v>157</v>
      </c>
      <c r="AP871" s="169"/>
      <c r="AR871" s="169"/>
    </row>
    <row r="872" spans="1:44" s="15" customFormat="1" ht="15" x14ac:dyDescent="0.25">
      <c r="A872" s="170" t="s">
        <v>873</v>
      </c>
      <c r="B872" s="171" t="s">
        <v>601</v>
      </c>
      <c r="C872" s="438" t="s">
        <v>660</v>
      </c>
      <c r="D872" s="438"/>
      <c r="E872" s="438"/>
      <c r="F872" s="172" t="s">
        <v>278</v>
      </c>
      <c r="G872" s="173">
        <v>2.0799999999999998E-3</v>
      </c>
      <c r="H872" s="174">
        <v>1</v>
      </c>
      <c r="I872" s="175">
        <v>2.0799999999999998E-3</v>
      </c>
      <c r="J872" s="210">
        <v>21597.69</v>
      </c>
      <c r="K872" s="173"/>
      <c r="L872" s="202">
        <v>44.92</v>
      </c>
      <c r="M872" s="211">
        <v>8.16</v>
      </c>
      <c r="N872" s="203">
        <v>366.55</v>
      </c>
      <c r="AF872" s="168"/>
      <c r="AG872" s="169"/>
      <c r="AH872" s="169" t="s">
        <v>660</v>
      </c>
      <c r="AN872" s="169"/>
      <c r="AP872" s="169"/>
      <c r="AR872" s="169"/>
    </row>
    <row r="873" spans="1:44" s="15" customFormat="1" ht="15" x14ac:dyDescent="0.25">
      <c r="A873" s="200"/>
      <c r="B873" s="201"/>
      <c r="C873" s="438" t="s">
        <v>157</v>
      </c>
      <c r="D873" s="438"/>
      <c r="E873" s="438"/>
      <c r="F873" s="172"/>
      <c r="G873" s="173"/>
      <c r="H873" s="173"/>
      <c r="I873" s="173"/>
      <c r="J873" s="176"/>
      <c r="K873" s="173"/>
      <c r="L873" s="202">
        <v>44.92</v>
      </c>
      <c r="M873" s="195"/>
      <c r="N873" s="203">
        <v>366.55</v>
      </c>
      <c r="AF873" s="168"/>
      <c r="AG873" s="169"/>
      <c r="AH873" s="169"/>
      <c r="AN873" s="169" t="s">
        <v>157</v>
      </c>
      <c r="AP873" s="169"/>
      <c r="AR873" s="169"/>
    </row>
    <row r="874" spans="1:44" s="15" customFormat="1" ht="23.25" x14ac:dyDescent="0.25">
      <c r="A874" s="170" t="s">
        <v>874</v>
      </c>
      <c r="B874" s="171" t="s">
        <v>603</v>
      </c>
      <c r="C874" s="438" t="s">
        <v>604</v>
      </c>
      <c r="D874" s="438"/>
      <c r="E874" s="438"/>
      <c r="F874" s="172" t="s">
        <v>278</v>
      </c>
      <c r="G874" s="173">
        <v>6.0000000000000001E-3</v>
      </c>
      <c r="H874" s="174">
        <v>1</v>
      </c>
      <c r="I874" s="204">
        <v>6.0000000000000001E-3</v>
      </c>
      <c r="J874" s="210">
        <v>11885.47</v>
      </c>
      <c r="K874" s="173"/>
      <c r="L874" s="202">
        <v>71.31</v>
      </c>
      <c r="M874" s="211">
        <v>8.16</v>
      </c>
      <c r="N874" s="203">
        <v>581.89</v>
      </c>
      <c r="AF874" s="168"/>
      <c r="AG874" s="169"/>
      <c r="AH874" s="169" t="s">
        <v>604</v>
      </c>
      <c r="AN874" s="169"/>
      <c r="AP874" s="169"/>
      <c r="AR874" s="169"/>
    </row>
    <row r="875" spans="1:44" s="15" customFormat="1" ht="15" x14ac:dyDescent="0.25">
      <c r="A875" s="200"/>
      <c r="B875" s="201"/>
      <c r="C875" s="438" t="s">
        <v>157</v>
      </c>
      <c r="D875" s="438"/>
      <c r="E875" s="438"/>
      <c r="F875" s="172"/>
      <c r="G875" s="173"/>
      <c r="H875" s="173"/>
      <c r="I875" s="173"/>
      <c r="J875" s="176"/>
      <c r="K875" s="173"/>
      <c r="L875" s="202">
        <v>71.31</v>
      </c>
      <c r="M875" s="195"/>
      <c r="N875" s="203">
        <v>581.89</v>
      </c>
      <c r="AF875" s="168"/>
      <c r="AG875" s="169"/>
      <c r="AH875" s="169"/>
      <c r="AN875" s="169" t="s">
        <v>157</v>
      </c>
      <c r="AP875" s="169"/>
      <c r="AR875" s="169"/>
    </row>
    <row r="876" spans="1:44" s="15" customFormat="1" ht="15" x14ac:dyDescent="0.25">
      <c r="A876" s="435" t="s">
        <v>875</v>
      </c>
      <c r="B876" s="436"/>
      <c r="C876" s="436"/>
      <c r="D876" s="436"/>
      <c r="E876" s="436"/>
      <c r="F876" s="436"/>
      <c r="G876" s="436"/>
      <c r="H876" s="436"/>
      <c r="I876" s="436"/>
      <c r="J876" s="436"/>
      <c r="K876" s="436"/>
      <c r="L876" s="436"/>
      <c r="M876" s="436"/>
      <c r="N876" s="437"/>
      <c r="AF876" s="168"/>
      <c r="AG876" s="169" t="s">
        <v>875</v>
      </c>
      <c r="AH876" s="169"/>
      <c r="AN876" s="169"/>
      <c r="AP876" s="169"/>
      <c r="AR876" s="169"/>
    </row>
    <row r="877" spans="1:44" s="15" customFormat="1" ht="57" x14ac:dyDescent="0.25">
      <c r="A877" s="170" t="s">
        <v>876</v>
      </c>
      <c r="B877" s="171" t="s">
        <v>877</v>
      </c>
      <c r="C877" s="438" t="s">
        <v>878</v>
      </c>
      <c r="D877" s="438"/>
      <c r="E877" s="438"/>
      <c r="F877" s="172" t="s">
        <v>879</v>
      </c>
      <c r="G877" s="173">
        <v>0.02</v>
      </c>
      <c r="H877" s="174">
        <v>1</v>
      </c>
      <c r="I877" s="211">
        <v>0.02</v>
      </c>
      <c r="J877" s="176"/>
      <c r="K877" s="173"/>
      <c r="L877" s="176"/>
      <c r="M877" s="173"/>
      <c r="N877" s="177"/>
      <c r="AF877" s="168"/>
      <c r="AG877" s="169"/>
      <c r="AH877" s="169" t="s">
        <v>878</v>
      </c>
      <c r="AN877" s="169"/>
      <c r="AP877" s="169"/>
      <c r="AR877" s="169"/>
    </row>
    <row r="878" spans="1:44" s="15" customFormat="1" ht="68.25" x14ac:dyDescent="0.25">
      <c r="A878" s="178"/>
      <c r="B878" s="179" t="s">
        <v>138</v>
      </c>
      <c r="C878" s="439" t="s">
        <v>139</v>
      </c>
      <c r="D878" s="439"/>
      <c r="E878" s="439"/>
      <c r="F878" s="439"/>
      <c r="G878" s="439"/>
      <c r="H878" s="439"/>
      <c r="I878" s="439"/>
      <c r="J878" s="439"/>
      <c r="K878" s="439"/>
      <c r="L878" s="439"/>
      <c r="M878" s="439"/>
      <c r="N878" s="440"/>
      <c r="AF878" s="168"/>
      <c r="AG878" s="169"/>
      <c r="AH878" s="169"/>
      <c r="AJ878" s="180" t="s">
        <v>139</v>
      </c>
      <c r="AN878" s="169"/>
      <c r="AP878" s="169"/>
      <c r="AR878" s="169"/>
    </row>
    <row r="879" spans="1:44" s="15" customFormat="1" ht="15" x14ac:dyDescent="0.25">
      <c r="A879" s="181"/>
      <c r="B879" s="179" t="s">
        <v>130</v>
      </c>
      <c r="C879" s="429" t="s">
        <v>140</v>
      </c>
      <c r="D879" s="429"/>
      <c r="E879" s="429"/>
      <c r="F879" s="182"/>
      <c r="G879" s="183"/>
      <c r="H879" s="183"/>
      <c r="I879" s="183"/>
      <c r="J879" s="187">
        <v>4318.13</v>
      </c>
      <c r="K879" s="185">
        <v>1.1499999999999999</v>
      </c>
      <c r="L879" s="184">
        <v>99.32</v>
      </c>
      <c r="M879" s="185">
        <v>44.77</v>
      </c>
      <c r="N879" s="206">
        <v>4446.5600000000004</v>
      </c>
      <c r="AF879" s="168"/>
      <c r="AG879" s="169"/>
      <c r="AH879" s="169"/>
      <c r="AK879" s="180" t="s">
        <v>140</v>
      </c>
      <c r="AN879" s="169"/>
      <c r="AP879" s="169"/>
      <c r="AR879" s="169"/>
    </row>
    <row r="880" spans="1:44" s="15" customFormat="1" ht="15" x14ac:dyDescent="0.25">
      <c r="A880" s="181"/>
      <c r="B880" s="179" t="s">
        <v>141</v>
      </c>
      <c r="C880" s="429" t="s">
        <v>142</v>
      </c>
      <c r="D880" s="429"/>
      <c r="E880" s="429"/>
      <c r="F880" s="182"/>
      <c r="G880" s="183"/>
      <c r="H880" s="183"/>
      <c r="I880" s="183"/>
      <c r="J880" s="187">
        <v>9773.0300000000007</v>
      </c>
      <c r="K880" s="185">
        <v>1.1499999999999999</v>
      </c>
      <c r="L880" s="184">
        <v>224.78</v>
      </c>
      <c r="M880" s="185">
        <v>13.24</v>
      </c>
      <c r="N880" s="206">
        <v>2976.09</v>
      </c>
      <c r="AF880" s="168"/>
      <c r="AG880" s="169"/>
      <c r="AH880" s="169"/>
      <c r="AK880" s="180" t="s">
        <v>142</v>
      </c>
      <c r="AN880" s="169"/>
      <c r="AP880" s="169"/>
      <c r="AR880" s="169"/>
    </row>
    <row r="881" spans="1:44" s="15" customFormat="1" ht="15" x14ac:dyDescent="0.25">
      <c r="A881" s="181"/>
      <c r="B881" s="179" t="s">
        <v>143</v>
      </c>
      <c r="C881" s="429" t="s">
        <v>144</v>
      </c>
      <c r="D881" s="429"/>
      <c r="E881" s="429"/>
      <c r="F881" s="182"/>
      <c r="G881" s="183"/>
      <c r="H881" s="183"/>
      <c r="I881" s="183"/>
      <c r="J881" s="187">
        <v>3224.91</v>
      </c>
      <c r="K881" s="185">
        <v>1.1499999999999999</v>
      </c>
      <c r="L881" s="184">
        <v>74.17</v>
      </c>
      <c r="M881" s="185">
        <v>44.77</v>
      </c>
      <c r="N881" s="206">
        <v>3320.59</v>
      </c>
      <c r="AF881" s="168"/>
      <c r="AG881" s="169"/>
      <c r="AH881" s="169"/>
      <c r="AK881" s="180" t="s">
        <v>144</v>
      </c>
      <c r="AN881" s="169"/>
      <c r="AP881" s="169"/>
      <c r="AR881" s="169"/>
    </row>
    <row r="882" spans="1:44" s="15" customFormat="1" ht="15" x14ac:dyDescent="0.25">
      <c r="A882" s="181"/>
      <c r="B882" s="179" t="s">
        <v>145</v>
      </c>
      <c r="C882" s="429" t="s">
        <v>146</v>
      </c>
      <c r="D882" s="429"/>
      <c r="E882" s="429"/>
      <c r="F882" s="182"/>
      <c r="G882" s="183"/>
      <c r="H882" s="183"/>
      <c r="I882" s="183"/>
      <c r="J882" s="184">
        <v>19.16</v>
      </c>
      <c r="K882" s="183"/>
      <c r="L882" s="184">
        <v>0.38</v>
      </c>
      <c r="M882" s="185">
        <v>8.16</v>
      </c>
      <c r="N882" s="186">
        <v>3.1</v>
      </c>
      <c r="AF882" s="168"/>
      <c r="AG882" s="169"/>
      <c r="AH882" s="169"/>
      <c r="AK882" s="180" t="s">
        <v>146</v>
      </c>
      <c r="AN882" s="169"/>
      <c r="AP882" s="169"/>
      <c r="AR882" s="169"/>
    </row>
    <row r="883" spans="1:44" s="15" customFormat="1" ht="15" x14ac:dyDescent="0.25">
      <c r="A883" s="188"/>
      <c r="B883" s="179"/>
      <c r="C883" s="429" t="s">
        <v>147</v>
      </c>
      <c r="D883" s="429"/>
      <c r="E883" s="429"/>
      <c r="F883" s="182" t="s">
        <v>148</v>
      </c>
      <c r="G883" s="185">
        <v>515.29</v>
      </c>
      <c r="H883" s="185">
        <v>1.1499999999999999</v>
      </c>
      <c r="I883" s="216">
        <v>11.85167</v>
      </c>
      <c r="J883" s="190"/>
      <c r="K883" s="183"/>
      <c r="L883" s="190"/>
      <c r="M883" s="183"/>
      <c r="N883" s="191"/>
      <c r="AF883" s="168"/>
      <c r="AG883" s="169"/>
      <c r="AH883" s="169"/>
      <c r="AL883" s="180" t="s">
        <v>147</v>
      </c>
      <c r="AN883" s="169"/>
      <c r="AP883" s="169"/>
      <c r="AR883" s="169"/>
    </row>
    <row r="884" spans="1:44" s="15" customFormat="1" ht="15" x14ac:dyDescent="0.25">
      <c r="A884" s="188"/>
      <c r="B884" s="179"/>
      <c r="C884" s="429" t="s">
        <v>149</v>
      </c>
      <c r="D884" s="429"/>
      <c r="E884" s="429"/>
      <c r="F884" s="182" t="s">
        <v>148</v>
      </c>
      <c r="G884" s="185">
        <v>278.01</v>
      </c>
      <c r="H884" s="185">
        <v>1.1499999999999999</v>
      </c>
      <c r="I884" s="216">
        <v>6.3942300000000003</v>
      </c>
      <c r="J884" s="190"/>
      <c r="K884" s="183"/>
      <c r="L884" s="190"/>
      <c r="M884" s="183"/>
      <c r="N884" s="191"/>
      <c r="AF884" s="168"/>
      <c r="AG884" s="169"/>
      <c r="AH884" s="169"/>
      <c r="AL884" s="180" t="s">
        <v>149</v>
      </c>
      <c r="AN884" s="169"/>
      <c r="AP884" s="169"/>
      <c r="AR884" s="169"/>
    </row>
    <row r="885" spans="1:44" s="15" customFormat="1" ht="15" x14ac:dyDescent="0.25">
      <c r="A885" s="181"/>
      <c r="B885" s="179"/>
      <c r="C885" s="430" t="s">
        <v>150</v>
      </c>
      <c r="D885" s="430"/>
      <c r="E885" s="430"/>
      <c r="F885" s="194"/>
      <c r="G885" s="195"/>
      <c r="H885" s="195"/>
      <c r="I885" s="195"/>
      <c r="J885" s="196">
        <v>14110.32</v>
      </c>
      <c r="K885" s="195"/>
      <c r="L885" s="197">
        <v>324.48</v>
      </c>
      <c r="M885" s="195"/>
      <c r="N885" s="207">
        <v>7425.75</v>
      </c>
      <c r="AF885" s="168"/>
      <c r="AG885" s="169"/>
      <c r="AH885" s="169"/>
      <c r="AM885" s="180" t="s">
        <v>150</v>
      </c>
      <c r="AN885" s="169"/>
      <c r="AP885" s="169"/>
      <c r="AR885" s="169"/>
    </row>
    <row r="886" spans="1:44" s="15" customFormat="1" ht="15" x14ac:dyDescent="0.25">
      <c r="A886" s="188"/>
      <c r="B886" s="179"/>
      <c r="C886" s="429" t="s">
        <v>151</v>
      </c>
      <c r="D886" s="429"/>
      <c r="E886" s="429"/>
      <c r="F886" s="182"/>
      <c r="G886" s="183"/>
      <c r="H886" s="183"/>
      <c r="I886" s="183"/>
      <c r="J886" s="190"/>
      <c r="K886" s="183"/>
      <c r="L886" s="184">
        <v>173.49</v>
      </c>
      <c r="M886" s="183"/>
      <c r="N886" s="206">
        <v>7767.15</v>
      </c>
      <c r="AF886" s="168"/>
      <c r="AG886" s="169"/>
      <c r="AH886" s="169"/>
      <c r="AL886" s="180" t="s">
        <v>151</v>
      </c>
      <c r="AN886" s="169"/>
      <c r="AP886" s="169"/>
      <c r="AR886" s="169"/>
    </row>
    <row r="887" spans="1:44" s="15" customFormat="1" ht="45.75" x14ac:dyDescent="0.25">
      <c r="A887" s="188"/>
      <c r="B887" s="179" t="s">
        <v>674</v>
      </c>
      <c r="C887" s="429" t="s">
        <v>675</v>
      </c>
      <c r="D887" s="429"/>
      <c r="E887" s="429"/>
      <c r="F887" s="182" t="s">
        <v>154</v>
      </c>
      <c r="G887" s="199">
        <v>103</v>
      </c>
      <c r="H887" s="183"/>
      <c r="I887" s="199">
        <v>103</v>
      </c>
      <c r="J887" s="190"/>
      <c r="K887" s="183"/>
      <c r="L887" s="184">
        <v>178.69</v>
      </c>
      <c r="M887" s="183"/>
      <c r="N887" s="206">
        <v>8000.16</v>
      </c>
      <c r="AF887" s="168"/>
      <c r="AG887" s="169"/>
      <c r="AH887" s="169"/>
      <c r="AL887" s="180" t="s">
        <v>675</v>
      </c>
      <c r="AN887" s="169"/>
      <c r="AP887" s="169"/>
      <c r="AR887" s="169"/>
    </row>
    <row r="888" spans="1:44" s="15" customFormat="1" ht="45.75" x14ac:dyDescent="0.25">
      <c r="A888" s="188"/>
      <c r="B888" s="179" t="s">
        <v>676</v>
      </c>
      <c r="C888" s="429" t="s">
        <v>677</v>
      </c>
      <c r="D888" s="429"/>
      <c r="E888" s="429"/>
      <c r="F888" s="182" t="s">
        <v>154</v>
      </c>
      <c r="G888" s="199">
        <v>59</v>
      </c>
      <c r="H888" s="183"/>
      <c r="I888" s="199">
        <v>59</v>
      </c>
      <c r="J888" s="190"/>
      <c r="K888" s="183"/>
      <c r="L888" s="184">
        <v>102.36</v>
      </c>
      <c r="M888" s="183"/>
      <c r="N888" s="206">
        <v>4582.62</v>
      </c>
      <c r="AF888" s="168"/>
      <c r="AG888" s="169"/>
      <c r="AH888" s="169"/>
      <c r="AL888" s="180" t="s">
        <v>677</v>
      </c>
      <c r="AN888" s="169"/>
      <c r="AP888" s="169"/>
      <c r="AR888" s="169"/>
    </row>
    <row r="889" spans="1:44" s="15" customFormat="1" ht="15" x14ac:dyDescent="0.25">
      <c r="A889" s="200"/>
      <c r="B889" s="201"/>
      <c r="C889" s="438" t="s">
        <v>157</v>
      </c>
      <c r="D889" s="438"/>
      <c r="E889" s="438"/>
      <c r="F889" s="172"/>
      <c r="G889" s="173"/>
      <c r="H889" s="173"/>
      <c r="I889" s="173"/>
      <c r="J889" s="176"/>
      <c r="K889" s="173"/>
      <c r="L889" s="202">
        <v>605.53</v>
      </c>
      <c r="M889" s="195"/>
      <c r="N889" s="208">
        <v>20008.53</v>
      </c>
      <c r="AF889" s="168"/>
      <c r="AG889" s="169"/>
      <c r="AH889" s="169"/>
      <c r="AN889" s="169" t="s">
        <v>157</v>
      </c>
      <c r="AP889" s="169"/>
      <c r="AR889" s="169"/>
    </row>
    <row r="890" spans="1:44" s="15" customFormat="1" ht="34.5" x14ac:dyDescent="0.25">
      <c r="A890" s="170" t="s">
        <v>880</v>
      </c>
      <c r="B890" s="171" t="s">
        <v>881</v>
      </c>
      <c r="C890" s="438" t="s">
        <v>882</v>
      </c>
      <c r="D890" s="438"/>
      <c r="E890" s="438"/>
      <c r="F890" s="172" t="s">
        <v>879</v>
      </c>
      <c r="G890" s="173">
        <v>0.02</v>
      </c>
      <c r="H890" s="174">
        <v>1</v>
      </c>
      <c r="I890" s="211">
        <v>0.02</v>
      </c>
      <c r="J890" s="176"/>
      <c r="K890" s="173"/>
      <c r="L890" s="176"/>
      <c r="M890" s="173"/>
      <c r="N890" s="177"/>
      <c r="AF890" s="168"/>
      <c r="AG890" s="169"/>
      <c r="AH890" s="169" t="s">
        <v>882</v>
      </c>
      <c r="AN890" s="169"/>
      <c r="AP890" s="169"/>
      <c r="AR890" s="169"/>
    </row>
    <row r="891" spans="1:44" s="15" customFormat="1" ht="15" x14ac:dyDescent="0.25">
      <c r="A891" s="178"/>
      <c r="B891" s="179"/>
      <c r="C891" s="439" t="s">
        <v>883</v>
      </c>
      <c r="D891" s="439"/>
      <c r="E891" s="439"/>
      <c r="F891" s="439"/>
      <c r="G891" s="439"/>
      <c r="H891" s="439"/>
      <c r="I891" s="439"/>
      <c r="J891" s="439"/>
      <c r="K891" s="439"/>
      <c r="L891" s="439"/>
      <c r="M891" s="439"/>
      <c r="N891" s="440"/>
      <c r="AF891" s="168"/>
      <c r="AG891" s="169"/>
      <c r="AH891" s="169"/>
      <c r="AJ891" s="180" t="s">
        <v>883</v>
      </c>
      <c r="AN891" s="169"/>
      <c r="AP891" s="169"/>
      <c r="AR891" s="169"/>
    </row>
    <row r="892" spans="1:44" s="15" customFormat="1" ht="68.25" x14ac:dyDescent="0.25">
      <c r="A892" s="178"/>
      <c r="B892" s="179" t="s">
        <v>138</v>
      </c>
      <c r="C892" s="439" t="s">
        <v>139</v>
      </c>
      <c r="D892" s="439"/>
      <c r="E892" s="439"/>
      <c r="F892" s="439"/>
      <c r="G892" s="439"/>
      <c r="H892" s="439"/>
      <c r="I892" s="439"/>
      <c r="J892" s="439"/>
      <c r="K892" s="439"/>
      <c r="L892" s="439"/>
      <c r="M892" s="439"/>
      <c r="N892" s="440"/>
      <c r="AF892" s="168"/>
      <c r="AG892" s="169"/>
      <c r="AH892" s="169"/>
      <c r="AJ892" s="180" t="s">
        <v>139</v>
      </c>
      <c r="AN892" s="169"/>
      <c r="AP892" s="169"/>
      <c r="AR892" s="169"/>
    </row>
    <row r="893" spans="1:44" s="15" customFormat="1" ht="15" x14ac:dyDescent="0.25">
      <c r="A893" s="181"/>
      <c r="B893" s="179" t="s">
        <v>130</v>
      </c>
      <c r="C893" s="429" t="s">
        <v>140</v>
      </c>
      <c r="D893" s="429"/>
      <c r="E893" s="429"/>
      <c r="F893" s="182"/>
      <c r="G893" s="183"/>
      <c r="H893" s="183"/>
      <c r="I893" s="183"/>
      <c r="J893" s="184">
        <v>118.99</v>
      </c>
      <c r="K893" s="192">
        <v>6.9</v>
      </c>
      <c r="L893" s="184">
        <v>16.420000000000002</v>
      </c>
      <c r="M893" s="185">
        <v>44.77</v>
      </c>
      <c r="N893" s="186">
        <v>735.12</v>
      </c>
      <c r="AF893" s="168"/>
      <c r="AG893" s="169"/>
      <c r="AH893" s="169"/>
      <c r="AK893" s="180" t="s">
        <v>140</v>
      </c>
      <c r="AN893" s="169"/>
      <c r="AP893" s="169"/>
      <c r="AR893" s="169"/>
    </row>
    <row r="894" spans="1:44" s="15" customFormat="1" ht="15" x14ac:dyDescent="0.25">
      <c r="A894" s="181"/>
      <c r="B894" s="179" t="s">
        <v>141</v>
      </c>
      <c r="C894" s="429" t="s">
        <v>142</v>
      </c>
      <c r="D894" s="429"/>
      <c r="E894" s="429"/>
      <c r="F894" s="182"/>
      <c r="G894" s="183"/>
      <c r="H894" s="183"/>
      <c r="I894" s="183"/>
      <c r="J894" s="184">
        <v>429.58</v>
      </c>
      <c r="K894" s="192">
        <v>6.9</v>
      </c>
      <c r="L894" s="184">
        <v>59.28</v>
      </c>
      <c r="M894" s="185">
        <v>13.24</v>
      </c>
      <c r="N894" s="186">
        <v>784.87</v>
      </c>
      <c r="AF894" s="168"/>
      <c r="AG894" s="169"/>
      <c r="AH894" s="169"/>
      <c r="AK894" s="180" t="s">
        <v>142</v>
      </c>
      <c r="AN894" s="169"/>
      <c r="AP894" s="169"/>
      <c r="AR894" s="169"/>
    </row>
    <row r="895" spans="1:44" s="15" customFormat="1" ht="15" x14ac:dyDescent="0.25">
      <c r="A895" s="181"/>
      <c r="B895" s="179" t="s">
        <v>143</v>
      </c>
      <c r="C895" s="429" t="s">
        <v>144</v>
      </c>
      <c r="D895" s="429"/>
      <c r="E895" s="429"/>
      <c r="F895" s="182"/>
      <c r="G895" s="183"/>
      <c r="H895" s="183"/>
      <c r="I895" s="183"/>
      <c r="J895" s="184">
        <v>144.19</v>
      </c>
      <c r="K895" s="192">
        <v>6.9</v>
      </c>
      <c r="L895" s="184">
        <v>19.899999999999999</v>
      </c>
      <c r="M895" s="185">
        <v>44.77</v>
      </c>
      <c r="N895" s="186">
        <v>890.92</v>
      </c>
      <c r="AF895" s="168"/>
      <c r="AG895" s="169"/>
      <c r="AH895" s="169"/>
      <c r="AK895" s="180" t="s">
        <v>144</v>
      </c>
      <c r="AN895" s="169"/>
      <c r="AP895" s="169"/>
      <c r="AR895" s="169"/>
    </row>
    <row r="896" spans="1:44" s="15" customFormat="1" ht="15" x14ac:dyDescent="0.25">
      <c r="A896" s="181"/>
      <c r="B896" s="179" t="s">
        <v>145</v>
      </c>
      <c r="C896" s="429" t="s">
        <v>146</v>
      </c>
      <c r="D896" s="429"/>
      <c r="E896" s="429"/>
      <c r="F896" s="182"/>
      <c r="G896" s="183"/>
      <c r="H896" s="183"/>
      <c r="I896" s="183"/>
      <c r="J896" s="184">
        <v>0.88</v>
      </c>
      <c r="K896" s="199">
        <v>6</v>
      </c>
      <c r="L896" s="184">
        <v>0.11</v>
      </c>
      <c r="M896" s="185">
        <v>8.16</v>
      </c>
      <c r="N896" s="186">
        <v>0.9</v>
      </c>
      <c r="AF896" s="168"/>
      <c r="AG896" s="169"/>
      <c r="AH896" s="169"/>
      <c r="AK896" s="180" t="s">
        <v>146</v>
      </c>
      <c r="AN896" s="169"/>
      <c r="AP896" s="169"/>
      <c r="AR896" s="169"/>
    </row>
    <row r="897" spans="1:44" s="15" customFormat="1" ht="15" x14ac:dyDescent="0.25">
      <c r="A897" s="188"/>
      <c r="B897" s="179"/>
      <c r="C897" s="429" t="s">
        <v>147</v>
      </c>
      <c r="D897" s="429"/>
      <c r="E897" s="429"/>
      <c r="F897" s="182" t="s">
        <v>148</v>
      </c>
      <c r="G897" s="185">
        <v>13.95</v>
      </c>
      <c r="H897" s="192">
        <v>6.9</v>
      </c>
      <c r="I897" s="205">
        <v>1.9251</v>
      </c>
      <c r="J897" s="190"/>
      <c r="K897" s="183"/>
      <c r="L897" s="190"/>
      <c r="M897" s="183"/>
      <c r="N897" s="191"/>
      <c r="AF897" s="168"/>
      <c r="AG897" s="169"/>
      <c r="AH897" s="169"/>
      <c r="AL897" s="180" t="s">
        <v>147</v>
      </c>
      <c r="AN897" s="169"/>
      <c r="AP897" s="169"/>
      <c r="AR897" s="169"/>
    </row>
    <row r="898" spans="1:44" s="15" customFormat="1" ht="15" x14ac:dyDescent="0.25">
      <c r="A898" s="188"/>
      <c r="B898" s="179"/>
      <c r="C898" s="429" t="s">
        <v>149</v>
      </c>
      <c r="D898" s="429"/>
      <c r="E898" s="429"/>
      <c r="F898" s="182" t="s">
        <v>148</v>
      </c>
      <c r="G898" s="185">
        <v>12.43</v>
      </c>
      <c r="H898" s="192">
        <v>6.9</v>
      </c>
      <c r="I898" s="216">
        <v>1.7153400000000001</v>
      </c>
      <c r="J898" s="190"/>
      <c r="K898" s="183"/>
      <c r="L898" s="190"/>
      <c r="M898" s="183"/>
      <c r="N898" s="191"/>
      <c r="AF898" s="168"/>
      <c r="AG898" s="169"/>
      <c r="AH898" s="169"/>
      <c r="AL898" s="180" t="s">
        <v>149</v>
      </c>
      <c r="AN898" s="169"/>
      <c r="AP898" s="169"/>
      <c r="AR898" s="169"/>
    </row>
    <row r="899" spans="1:44" s="15" customFormat="1" ht="15" x14ac:dyDescent="0.25">
      <c r="A899" s="181"/>
      <c r="B899" s="179"/>
      <c r="C899" s="430" t="s">
        <v>150</v>
      </c>
      <c r="D899" s="430"/>
      <c r="E899" s="430"/>
      <c r="F899" s="194"/>
      <c r="G899" s="195"/>
      <c r="H899" s="195"/>
      <c r="I899" s="195"/>
      <c r="J899" s="197">
        <v>549.45000000000005</v>
      </c>
      <c r="K899" s="195"/>
      <c r="L899" s="197">
        <v>75.81</v>
      </c>
      <c r="M899" s="195"/>
      <c r="N899" s="207">
        <v>1520.89</v>
      </c>
      <c r="AF899" s="168"/>
      <c r="AG899" s="169"/>
      <c r="AH899" s="169"/>
      <c r="AM899" s="180" t="s">
        <v>150</v>
      </c>
      <c r="AN899" s="169"/>
      <c r="AP899" s="169"/>
      <c r="AR899" s="169"/>
    </row>
    <row r="900" spans="1:44" s="15" customFormat="1" ht="15" x14ac:dyDescent="0.25">
      <c r="A900" s="188"/>
      <c r="B900" s="179"/>
      <c r="C900" s="429" t="s">
        <v>151</v>
      </c>
      <c r="D900" s="429"/>
      <c r="E900" s="429"/>
      <c r="F900" s="182"/>
      <c r="G900" s="183"/>
      <c r="H900" s="183"/>
      <c r="I900" s="183"/>
      <c r="J900" s="190"/>
      <c r="K900" s="183"/>
      <c r="L900" s="184">
        <v>36.32</v>
      </c>
      <c r="M900" s="183"/>
      <c r="N900" s="206">
        <v>1626.04</v>
      </c>
      <c r="AF900" s="168"/>
      <c r="AG900" s="169"/>
      <c r="AH900" s="169"/>
      <c r="AL900" s="180" t="s">
        <v>151</v>
      </c>
      <c r="AN900" s="169"/>
      <c r="AP900" s="169"/>
      <c r="AR900" s="169"/>
    </row>
    <row r="901" spans="1:44" s="15" customFormat="1" ht="45.75" x14ac:dyDescent="0.25">
      <c r="A901" s="188"/>
      <c r="B901" s="179" t="s">
        <v>674</v>
      </c>
      <c r="C901" s="429" t="s">
        <v>675</v>
      </c>
      <c r="D901" s="429"/>
      <c r="E901" s="429"/>
      <c r="F901" s="182" t="s">
        <v>154</v>
      </c>
      <c r="G901" s="199">
        <v>103</v>
      </c>
      <c r="H901" s="183"/>
      <c r="I901" s="199">
        <v>103</v>
      </c>
      <c r="J901" s="190"/>
      <c r="K901" s="183"/>
      <c r="L901" s="184">
        <v>37.409999999999997</v>
      </c>
      <c r="M901" s="183"/>
      <c r="N901" s="206">
        <v>1674.82</v>
      </c>
      <c r="AF901" s="168"/>
      <c r="AG901" s="169"/>
      <c r="AH901" s="169"/>
      <c r="AL901" s="180" t="s">
        <v>675</v>
      </c>
      <c r="AN901" s="169"/>
      <c r="AP901" s="169"/>
      <c r="AR901" s="169"/>
    </row>
    <row r="902" spans="1:44" s="15" customFormat="1" ht="45.75" x14ac:dyDescent="0.25">
      <c r="A902" s="188"/>
      <c r="B902" s="179" t="s">
        <v>676</v>
      </c>
      <c r="C902" s="429" t="s">
        <v>677</v>
      </c>
      <c r="D902" s="429"/>
      <c r="E902" s="429"/>
      <c r="F902" s="182" t="s">
        <v>154</v>
      </c>
      <c r="G902" s="199">
        <v>59</v>
      </c>
      <c r="H902" s="183"/>
      <c r="I902" s="199">
        <v>59</v>
      </c>
      <c r="J902" s="190"/>
      <c r="K902" s="183"/>
      <c r="L902" s="184">
        <v>21.43</v>
      </c>
      <c r="M902" s="183"/>
      <c r="N902" s="186">
        <v>959.36</v>
      </c>
      <c r="AF902" s="168"/>
      <c r="AG902" s="169"/>
      <c r="AH902" s="169"/>
      <c r="AL902" s="180" t="s">
        <v>677</v>
      </c>
      <c r="AN902" s="169"/>
      <c r="AP902" s="169"/>
      <c r="AR902" s="169"/>
    </row>
    <row r="903" spans="1:44" s="15" customFormat="1" ht="15" x14ac:dyDescent="0.25">
      <c r="A903" s="200"/>
      <c r="B903" s="201"/>
      <c r="C903" s="438" t="s">
        <v>157</v>
      </c>
      <c r="D903" s="438"/>
      <c r="E903" s="438"/>
      <c r="F903" s="172"/>
      <c r="G903" s="173"/>
      <c r="H903" s="173"/>
      <c r="I903" s="173"/>
      <c r="J903" s="176"/>
      <c r="K903" s="173"/>
      <c r="L903" s="202">
        <v>134.65</v>
      </c>
      <c r="M903" s="195"/>
      <c r="N903" s="208">
        <v>4155.07</v>
      </c>
      <c r="AF903" s="168"/>
      <c r="AG903" s="169"/>
      <c r="AH903" s="169"/>
      <c r="AN903" s="169" t="s">
        <v>157</v>
      </c>
      <c r="AP903" s="169"/>
      <c r="AR903" s="169"/>
    </row>
    <row r="904" spans="1:44" s="15" customFormat="1" ht="57" x14ac:dyDescent="0.25">
      <c r="A904" s="170" t="s">
        <v>884</v>
      </c>
      <c r="B904" s="171" t="s">
        <v>885</v>
      </c>
      <c r="C904" s="438" t="s">
        <v>886</v>
      </c>
      <c r="D904" s="438"/>
      <c r="E904" s="438"/>
      <c r="F904" s="172" t="s">
        <v>229</v>
      </c>
      <c r="G904" s="173">
        <v>0.15160000000000001</v>
      </c>
      <c r="H904" s="174">
        <v>1</v>
      </c>
      <c r="I904" s="209">
        <v>0.15160000000000001</v>
      </c>
      <c r="J904" s="210">
        <v>9709.18</v>
      </c>
      <c r="K904" s="173"/>
      <c r="L904" s="210">
        <v>1471.91</v>
      </c>
      <c r="M904" s="211">
        <v>8.16</v>
      </c>
      <c r="N904" s="208">
        <v>12010.79</v>
      </c>
      <c r="AF904" s="168"/>
      <c r="AG904" s="169"/>
      <c r="AH904" s="169" t="s">
        <v>886</v>
      </c>
      <c r="AN904" s="169"/>
      <c r="AP904" s="169"/>
      <c r="AR904" s="169"/>
    </row>
    <row r="905" spans="1:44" s="15" customFormat="1" ht="15" x14ac:dyDescent="0.25">
      <c r="A905" s="200"/>
      <c r="B905" s="201"/>
      <c r="C905" s="438" t="s">
        <v>157</v>
      </c>
      <c r="D905" s="438"/>
      <c r="E905" s="438"/>
      <c r="F905" s="172"/>
      <c r="G905" s="173"/>
      <c r="H905" s="173"/>
      <c r="I905" s="173"/>
      <c r="J905" s="176"/>
      <c r="K905" s="173"/>
      <c r="L905" s="210">
        <v>1471.91</v>
      </c>
      <c r="M905" s="195"/>
      <c r="N905" s="208">
        <v>12010.79</v>
      </c>
      <c r="AF905" s="168"/>
      <c r="AG905" s="169"/>
      <c r="AH905" s="169"/>
      <c r="AN905" s="169" t="s">
        <v>157</v>
      </c>
      <c r="AP905" s="169"/>
      <c r="AR905" s="169"/>
    </row>
    <row r="906" spans="1:44" s="15" customFormat="1" ht="15" x14ac:dyDescent="0.25">
      <c r="A906" s="435" t="s">
        <v>887</v>
      </c>
      <c r="B906" s="436"/>
      <c r="C906" s="436"/>
      <c r="D906" s="436"/>
      <c r="E906" s="436"/>
      <c r="F906" s="436"/>
      <c r="G906" s="436"/>
      <c r="H906" s="436"/>
      <c r="I906" s="436"/>
      <c r="J906" s="436"/>
      <c r="K906" s="436"/>
      <c r="L906" s="436"/>
      <c r="M906" s="436"/>
      <c r="N906" s="437"/>
      <c r="AF906" s="168"/>
      <c r="AG906" s="169" t="s">
        <v>887</v>
      </c>
      <c r="AH906" s="169"/>
      <c r="AN906" s="169"/>
      <c r="AP906" s="169"/>
      <c r="AR906" s="169"/>
    </row>
    <row r="907" spans="1:44" s="15" customFormat="1" ht="23.25" x14ac:dyDescent="0.25">
      <c r="A907" s="170" t="s">
        <v>888</v>
      </c>
      <c r="B907" s="171" t="s">
        <v>889</v>
      </c>
      <c r="C907" s="438" t="s">
        <v>890</v>
      </c>
      <c r="D907" s="438"/>
      <c r="E907" s="438"/>
      <c r="F907" s="172" t="s">
        <v>891</v>
      </c>
      <c r="G907" s="173">
        <v>0.4</v>
      </c>
      <c r="H907" s="174">
        <v>1</v>
      </c>
      <c r="I907" s="214">
        <v>0.4</v>
      </c>
      <c r="J907" s="176"/>
      <c r="K907" s="173"/>
      <c r="L907" s="176"/>
      <c r="M907" s="173"/>
      <c r="N907" s="177"/>
      <c r="AF907" s="168"/>
      <c r="AG907" s="169"/>
      <c r="AH907" s="169" t="s">
        <v>890</v>
      </c>
      <c r="AN907" s="169"/>
      <c r="AP907" s="169"/>
      <c r="AR907" s="169"/>
    </row>
    <row r="908" spans="1:44" s="15" customFormat="1" ht="23.25" x14ac:dyDescent="0.25">
      <c r="A908" s="178"/>
      <c r="B908" s="179" t="s">
        <v>136</v>
      </c>
      <c r="C908" s="439" t="s">
        <v>137</v>
      </c>
      <c r="D908" s="439"/>
      <c r="E908" s="439"/>
      <c r="F908" s="439"/>
      <c r="G908" s="439"/>
      <c r="H908" s="439"/>
      <c r="I908" s="439"/>
      <c r="J908" s="439"/>
      <c r="K908" s="439"/>
      <c r="L908" s="439"/>
      <c r="M908" s="439"/>
      <c r="N908" s="440"/>
      <c r="AF908" s="168"/>
      <c r="AG908" s="169"/>
      <c r="AH908" s="169"/>
      <c r="AJ908" s="180" t="s">
        <v>137</v>
      </c>
      <c r="AN908" s="169"/>
      <c r="AP908" s="169"/>
      <c r="AR908" s="169"/>
    </row>
    <row r="909" spans="1:44" s="15" customFormat="1" ht="68.25" x14ac:dyDescent="0.25">
      <c r="A909" s="178"/>
      <c r="B909" s="179" t="s">
        <v>138</v>
      </c>
      <c r="C909" s="439" t="s">
        <v>139</v>
      </c>
      <c r="D909" s="439"/>
      <c r="E909" s="439"/>
      <c r="F909" s="439"/>
      <c r="G909" s="439"/>
      <c r="H909" s="439"/>
      <c r="I909" s="439"/>
      <c r="J909" s="439"/>
      <c r="K909" s="439"/>
      <c r="L909" s="439"/>
      <c r="M909" s="439"/>
      <c r="N909" s="440"/>
      <c r="AF909" s="168"/>
      <c r="AG909" s="169"/>
      <c r="AH909" s="169"/>
      <c r="AJ909" s="180" t="s">
        <v>139</v>
      </c>
      <c r="AN909" s="169"/>
      <c r="AP909" s="169"/>
      <c r="AR909" s="169"/>
    </row>
    <row r="910" spans="1:44" s="15" customFormat="1" ht="15" x14ac:dyDescent="0.25">
      <c r="A910" s="181"/>
      <c r="B910" s="179" t="s">
        <v>130</v>
      </c>
      <c r="C910" s="429" t="s">
        <v>140</v>
      </c>
      <c r="D910" s="429"/>
      <c r="E910" s="429"/>
      <c r="F910" s="182"/>
      <c r="G910" s="183"/>
      <c r="H910" s="183"/>
      <c r="I910" s="183"/>
      <c r="J910" s="184">
        <v>84.35</v>
      </c>
      <c r="K910" s="205">
        <v>1.3225</v>
      </c>
      <c r="L910" s="184">
        <v>44.62</v>
      </c>
      <c r="M910" s="185">
        <v>44.77</v>
      </c>
      <c r="N910" s="206">
        <v>1997.64</v>
      </c>
      <c r="AF910" s="168"/>
      <c r="AG910" s="169"/>
      <c r="AH910" s="169"/>
      <c r="AK910" s="180" t="s">
        <v>140</v>
      </c>
      <c r="AN910" s="169"/>
      <c r="AP910" s="169"/>
      <c r="AR910" s="169"/>
    </row>
    <row r="911" spans="1:44" s="15" customFormat="1" ht="15" x14ac:dyDescent="0.25">
      <c r="A911" s="181"/>
      <c r="B911" s="179" t="s">
        <v>141</v>
      </c>
      <c r="C911" s="429" t="s">
        <v>142</v>
      </c>
      <c r="D911" s="429"/>
      <c r="E911" s="429"/>
      <c r="F911" s="182"/>
      <c r="G911" s="183"/>
      <c r="H911" s="183"/>
      <c r="I911" s="183"/>
      <c r="J911" s="184">
        <v>0.37</v>
      </c>
      <c r="K911" s="205">
        <v>1.4375</v>
      </c>
      <c r="L911" s="184">
        <v>0.21</v>
      </c>
      <c r="M911" s="185">
        <v>13.24</v>
      </c>
      <c r="N911" s="186">
        <v>2.78</v>
      </c>
      <c r="AF911" s="168"/>
      <c r="AG911" s="169"/>
      <c r="AH911" s="169"/>
      <c r="AK911" s="180" t="s">
        <v>142</v>
      </c>
      <c r="AN911" s="169"/>
      <c r="AP911" s="169"/>
      <c r="AR911" s="169"/>
    </row>
    <row r="912" spans="1:44" s="15" customFormat="1" ht="15" x14ac:dyDescent="0.25">
      <c r="A912" s="181"/>
      <c r="B912" s="179" t="s">
        <v>145</v>
      </c>
      <c r="C912" s="429" t="s">
        <v>146</v>
      </c>
      <c r="D912" s="429"/>
      <c r="E912" s="429"/>
      <c r="F912" s="182"/>
      <c r="G912" s="183"/>
      <c r="H912" s="183"/>
      <c r="I912" s="183"/>
      <c r="J912" s="184">
        <v>1.37</v>
      </c>
      <c r="K912" s="183"/>
      <c r="L912" s="184">
        <v>0.55000000000000004</v>
      </c>
      <c r="M912" s="185">
        <v>8.16</v>
      </c>
      <c r="N912" s="186">
        <v>4.49</v>
      </c>
      <c r="AF912" s="168"/>
      <c r="AG912" s="169"/>
      <c r="AH912" s="169"/>
      <c r="AK912" s="180" t="s">
        <v>146</v>
      </c>
      <c r="AN912" s="169"/>
      <c r="AP912" s="169"/>
      <c r="AR912" s="169"/>
    </row>
    <row r="913" spans="1:44" s="15" customFormat="1" ht="15" x14ac:dyDescent="0.25">
      <c r="A913" s="188"/>
      <c r="B913" s="179"/>
      <c r="C913" s="429" t="s">
        <v>147</v>
      </c>
      <c r="D913" s="429"/>
      <c r="E913" s="429"/>
      <c r="F913" s="182" t="s">
        <v>148</v>
      </c>
      <c r="G913" s="192">
        <v>9.3000000000000007</v>
      </c>
      <c r="H913" s="205">
        <v>1.3225</v>
      </c>
      <c r="I913" s="205">
        <v>4.9196999999999997</v>
      </c>
      <c r="J913" s="190"/>
      <c r="K913" s="183"/>
      <c r="L913" s="190"/>
      <c r="M913" s="183"/>
      <c r="N913" s="191"/>
      <c r="AF913" s="168"/>
      <c r="AG913" s="169"/>
      <c r="AH913" s="169"/>
      <c r="AL913" s="180" t="s">
        <v>147</v>
      </c>
      <c r="AN913" s="169"/>
      <c r="AP913" s="169"/>
      <c r="AR913" s="169"/>
    </row>
    <row r="914" spans="1:44" s="15" customFormat="1" ht="15" x14ac:dyDescent="0.25">
      <c r="A914" s="181"/>
      <c r="B914" s="179"/>
      <c r="C914" s="430" t="s">
        <v>150</v>
      </c>
      <c r="D914" s="430"/>
      <c r="E914" s="430"/>
      <c r="F914" s="194"/>
      <c r="G914" s="195"/>
      <c r="H914" s="195"/>
      <c r="I914" s="195"/>
      <c r="J914" s="197">
        <v>86.09</v>
      </c>
      <c r="K914" s="195"/>
      <c r="L914" s="197">
        <v>45.38</v>
      </c>
      <c r="M914" s="195"/>
      <c r="N914" s="207">
        <v>2004.91</v>
      </c>
      <c r="AF914" s="168"/>
      <c r="AG914" s="169"/>
      <c r="AH914" s="169"/>
      <c r="AM914" s="180" t="s">
        <v>150</v>
      </c>
      <c r="AN914" s="169"/>
      <c r="AP914" s="169"/>
      <c r="AR914" s="169"/>
    </row>
    <row r="915" spans="1:44" s="15" customFormat="1" ht="15" x14ac:dyDescent="0.25">
      <c r="A915" s="188"/>
      <c r="B915" s="179"/>
      <c r="C915" s="429" t="s">
        <v>151</v>
      </c>
      <c r="D915" s="429"/>
      <c r="E915" s="429"/>
      <c r="F915" s="182"/>
      <c r="G915" s="183"/>
      <c r="H915" s="183"/>
      <c r="I915" s="183"/>
      <c r="J915" s="190"/>
      <c r="K915" s="183"/>
      <c r="L915" s="184">
        <v>44.62</v>
      </c>
      <c r="M915" s="183"/>
      <c r="N915" s="206">
        <v>1997.64</v>
      </c>
      <c r="AF915" s="168"/>
      <c r="AG915" s="169"/>
      <c r="AH915" s="169"/>
      <c r="AL915" s="180" t="s">
        <v>151</v>
      </c>
      <c r="AN915" s="169"/>
      <c r="AP915" s="169"/>
      <c r="AR915" s="169"/>
    </row>
    <row r="916" spans="1:44" s="15" customFormat="1" ht="23.25" x14ac:dyDescent="0.25">
      <c r="A916" s="188"/>
      <c r="B916" s="179" t="s">
        <v>892</v>
      </c>
      <c r="C916" s="429" t="s">
        <v>893</v>
      </c>
      <c r="D916" s="429"/>
      <c r="E916" s="429"/>
      <c r="F916" s="182" t="s">
        <v>154</v>
      </c>
      <c r="G916" s="199">
        <v>146</v>
      </c>
      <c r="H916" s="183"/>
      <c r="I916" s="199">
        <v>146</v>
      </c>
      <c r="J916" s="190"/>
      <c r="K916" s="183"/>
      <c r="L916" s="184">
        <v>65.150000000000006</v>
      </c>
      <c r="M916" s="183"/>
      <c r="N916" s="206">
        <v>2916.55</v>
      </c>
      <c r="AF916" s="168"/>
      <c r="AG916" s="169"/>
      <c r="AH916" s="169"/>
      <c r="AL916" s="180" t="s">
        <v>893</v>
      </c>
      <c r="AN916" s="169"/>
      <c r="AP916" s="169"/>
      <c r="AR916" s="169"/>
    </row>
    <row r="917" spans="1:44" s="15" customFormat="1" ht="23.25" x14ac:dyDescent="0.25">
      <c r="A917" s="188"/>
      <c r="B917" s="179" t="s">
        <v>894</v>
      </c>
      <c r="C917" s="429" t="s">
        <v>895</v>
      </c>
      <c r="D917" s="429"/>
      <c r="E917" s="429"/>
      <c r="F917" s="182" t="s">
        <v>154</v>
      </c>
      <c r="G917" s="199">
        <v>75</v>
      </c>
      <c r="H917" s="185">
        <v>0.85</v>
      </c>
      <c r="I917" s="185">
        <v>63.75</v>
      </c>
      <c r="J917" s="190"/>
      <c r="K917" s="183"/>
      <c r="L917" s="184">
        <v>28.45</v>
      </c>
      <c r="M917" s="183"/>
      <c r="N917" s="206">
        <v>1273.5</v>
      </c>
      <c r="AF917" s="168"/>
      <c r="AG917" s="169"/>
      <c r="AH917" s="169"/>
      <c r="AL917" s="180" t="s">
        <v>895</v>
      </c>
      <c r="AN917" s="169"/>
      <c r="AP917" s="169"/>
      <c r="AR917" s="169"/>
    </row>
    <row r="918" spans="1:44" s="15" customFormat="1" ht="15" x14ac:dyDescent="0.25">
      <c r="A918" s="200"/>
      <c r="B918" s="201"/>
      <c r="C918" s="438" t="s">
        <v>157</v>
      </c>
      <c r="D918" s="438"/>
      <c r="E918" s="438"/>
      <c r="F918" s="172"/>
      <c r="G918" s="173"/>
      <c r="H918" s="173"/>
      <c r="I918" s="173"/>
      <c r="J918" s="176"/>
      <c r="K918" s="173"/>
      <c r="L918" s="202">
        <v>138.97999999999999</v>
      </c>
      <c r="M918" s="195"/>
      <c r="N918" s="208">
        <v>6194.96</v>
      </c>
      <c r="AF918" s="168"/>
      <c r="AG918" s="169"/>
      <c r="AH918" s="169"/>
      <c r="AN918" s="169" t="s">
        <v>157</v>
      </c>
      <c r="AP918" s="169"/>
      <c r="AR918" s="169"/>
    </row>
    <row r="919" spans="1:44" s="15" customFormat="1" ht="45.75" x14ac:dyDescent="0.25">
      <c r="A919" s="170" t="s">
        <v>896</v>
      </c>
      <c r="B919" s="171" t="s">
        <v>897</v>
      </c>
      <c r="C919" s="438" t="s">
        <v>898</v>
      </c>
      <c r="D919" s="438"/>
      <c r="E919" s="438"/>
      <c r="F919" s="172" t="s">
        <v>274</v>
      </c>
      <c r="G919" s="173">
        <v>0.8</v>
      </c>
      <c r="H919" s="174">
        <v>1</v>
      </c>
      <c r="I919" s="214">
        <v>0.8</v>
      </c>
      <c r="J919" s="202">
        <v>542.29999999999995</v>
      </c>
      <c r="K919" s="173"/>
      <c r="L919" s="202">
        <v>433.84</v>
      </c>
      <c r="M919" s="211">
        <v>8.16</v>
      </c>
      <c r="N919" s="208">
        <v>3540.13</v>
      </c>
      <c r="AF919" s="168"/>
      <c r="AG919" s="169"/>
      <c r="AH919" s="169" t="s">
        <v>898</v>
      </c>
      <c r="AN919" s="169"/>
      <c r="AP919" s="169"/>
      <c r="AR919" s="169"/>
    </row>
    <row r="920" spans="1:44" s="15" customFormat="1" ht="15" x14ac:dyDescent="0.25">
      <c r="A920" s="200"/>
      <c r="B920" s="201"/>
      <c r="C920" s="438" t="s">
        <v>157</v>
      </c>
      <c r="D920" s="438"/>
      <c r="E920" s="438"/>
      <c r="F920" s="172"/>
      <c r="G920" s="173"/>
      <c r="H920" s="173"/>
      <c r="I920" s="173"/>
      <c r="J920" s="176"/>
      <c r="K920" s="173"/>
      <c r="L920" s="202">
        <v>433.84</v>
      </c>
      <c r="M920" s="195"/>
      <c r="N920" s="208">
        <v>3540.13</v>
      </c>
      <c r="AF920" s="168"/>
      <c r="AG920" s="169"/>
      <c r="AH920" s="169"/>
      <c r="AN920" s="169" t="s">
        <v>157</v>
      </c>
      <c r="AP920" s="169"/>
      <c r="AR920" s="169"/>
    </row>
    <row r="921" spans="1:44" s="15" customFormat="1" ht="23.25" x14ac:dyDescent="0.25">
      <c r="A921" s="170" t="s">
        <v>899</v>
      </c>
      <c r="B921" s="171" t="s">
        <v>900</v>
      </c>
      <c r="C921" s="438" t="s">
        <v>901</v>
      </c>
      <c r="D921" s="438"/>
      <c r="E921" s="438"/>
      <c r="F921" s="172" t="s">
        <v>174</v>
      </c>
      <c r="G921" s="173">
        <v>2.1999999999999999E-2</v>
      </c>
      <c r="H921" s="174">
        <v>1</v>
      </c>
      <c r="I921" s="204">
        <v>2.1999999999999999E-2</v>
      </c>
      <c r="J921" s="176"/>
      <c r="K921" s="173"/>
      <c r="L921" s="176"/>
      <c r="M921" s="173"/>
      <c r="N921" s="177"/>
      <c r="AF921" s="168"/>
      <c r="AG921" s="169"/>
      <c r="AH921" s="169" t="s">
        <v>901</v>
      </c>
      <c r="AN921" s="169"/>
      <c r="AP921" s="169"/>
      <c r="AR921" s="169"/>
    </row>
    <row r="922" spans="1:44" s="15" customFormat="1" ht="68.25" x14ac:dyDescent="0.25">
      <c r="A922" s="178"/>
      <c r="B922" s="179" t="s">
        <v>138</v>
      </c>
      <c r="C922" s="439" t="s">
        <v>139</v>
      </c>
      <c r="D922" s="439"/>
      <c r="E922" s="439"/>
      <c r="F922" s="439"/>
      <c r="G922" s="439"/>
      <c r="H922" s="439"/>
      <c r="I922" s="439"/>
      <c r="J922" s="439"/>
      <c r="K922" s="439"/>
      <c r="L922" s="439"/>
      <c r="M922" s="439"/>
      <c r="N922" s="440"/>
      <c r="AF922" s="168"/>
      <c r="AG922" s="169"/>
      <c r="AH922" s="169"/>
      <c r="AJ922" s="180" t="s">
        <v>139</v>
      </c>
      <c r="AN922" s="169"/>
      <c r="AP922" s="169"/>
      <c r="AR922" s="169"/>
    </row>
    <row r="923" spans="1:44" s="15" customFormat="1" ht="15" x14ac:dyDescent="0.25">
      <c r="A923" s="181"/>
      <c r="B923" s="179" t="s">
        <v>130</v>
      </c>
      <c r="C923" s="429" t="s">
        <v>140</v>
      </c>
      <c r="D923" s="429"/>
      <c r="E923" s="429"/>
      <c r="F923" s="182"/>
      <c r="G923" s="183"/>
      <c r="H923" s="183"/>
      <c r="I923" s="183"/>
      <c r="J923" s="184">
        <v>20.64</v>
      </c>
      <c r="K923" s="185">
        <v>1.1499999999999999</v>
      </c>
      <c r="L923" s="184">
        <v>0.52</v>
      </c>
      <c r="M923" s="185">
        <v>44.77</v>
      </c>
      <c r="N923" s="186">
        <v>23.28</v>
      </c>
      <c r="AF923" s="168"/>
      <c r="AG923" s="169"/>
      <c r="AH923" s="169"/>
      <c r="AK923" s="180" t="s">
        <v>140</v>
      </c>
      <c r="AN923" s="169"/>
      <c r="AP923" s="169"/>
      <c r="AR923" s="169"/>
    </row>
    <row r="924" spans="1:44" s="15" customFormat="1" ht="15" x14ac:dyDescent="0.25">
      <c r="A924" s="181"/>
      <c r="B924" s="179" t="s">
        <v>141</v>
      </c>
      <c r="C924" s="429" t="s">
        <v>142</v>
      </c>
      <c r="D924" s="429"/>
      <c r="E924" s="429"/>
      <c r="F924" s="182"/>
      <c r="G924" s="183"/>
      <c r="H924" s="183"/>
      <c r="I924" s="183"/>
      <c r="J924" s="184">
        <v>75.010000000000005</v>
      </c>
      <c r="K924" s="185">
        <v>1.1499999999999999</v>
      </c>
      <c r="L924" s="184">
        <v>1.9</v>
      </c>
      <c r="M924" s="185">
        <v>13.24</v>
      </c>
      <c r="N924" s="186">
        <v>25.16</v>
      </c>
      <c r="AF924" s="168"/>
      <c r="AG924" s="169"/>
      <c r="AH924" s="169"/>
      <c r="AK924" s="180" t="s">
        <v>142</v>
      </c>
      <c r="AN924" s="169"/>
      <c r="AP924" s="169"/>
      <c r="AR924" s="169"/>
    </row>
    <row r="925" spans="1:44" s="15" customFormat="1" ht="15" x14ac:dyDescent="0.25">
      <c r="A925" s="181"/>
      <c r="B925" s="179" t="s">
        <v>143</v>
      </c>
      <c r="C925" s="429" t="s">
        <v>144</v>
      </c>
      <c r="D925" s="429"/>
      <c r="E925" s="429"/>
      <c r="F925" s="182"/>
      <c r="G925" s="183"/>
      <c r="H925" s="183"/>
      <c r="I925" s="183"/>
      <c r="J925" s="184">
        <v>10.86</v>
      </c>
      <c r="K925" s="185">
        <v>1.1499999999999999</v>
      </c>
      <c r="L925" s="184">
        <v>0.27</v>
      </c>
      <c r="M925" s="185">
        <v>44.77</v>
      </c>
      <c r="N925" s="186">
        <v>12.09</v>
      </c>
      <c r="AF925" s="168"/>
      <c r="AG925" s="169"/>
      <c r="AH925" s="169"/>
      <c r="AK925" s="180" t="s">
        <v>144</v>
      </c>
      <c r="AN925" s="169"/>
      <c r="AP925" s="169"/>
      <c r="AR925" s="169"/>
    </row>
    <row r="926" spans="1:44" s="15" customFormat="1" ht="15" x14ac:dyDescent="0.25">
      <c r="A926" s="181"/>
      <c r="B926" s="179" t="s">
        <v>145</v>
      </c>
      <c r="C926" s="429" t="s">
        <v>146</v>
      </c>
      <c r="D926" s="429"/>
      <c r="E926" s="429"/>
      <c r="F926" s="182"/>
      <c r="G926" s="183"/>
      <c r="H926" s="183"/>
      <c r="I926" s="183"/>
      <c r="J926" s="184">
        <v>565.47</v>
      </c>
      <c r="K926" s="183"/>
      <c r="L926" s="184">
        <v>12.44</v>
      </c>
      <c r="M926" s="185">
        <v>8.16</v>
      </c>
      <c r="N926" s="186">
        <v>101.51</v>
      </c>
      <c r="AF926" s="168"/>
      <c r="AG926" s="169"/>
      <c r="AH926" s="169"/>
      <c r="AK926" s="180" t="s">
        <v>146</v>
      </c>
      <c r="AN926" s="169"/>
      <c r="AP926" s="169"/>
      <c r="AR926" s="169"/>
    </row>
    <row r="927" spans="1:44" s="15" customFormat="1" ht="15" x14ac:dyDescent="0.25">
      <c r="A927" s="188"/>
      <c r="B927" s="179"/>
      <c r="C927" s="429" t="s">
        <v>147</v>
      </c>
      <c r="D927" s="429"/>
      <c r="E927" s="429"/>
      <c r="F927" s="182" t="s">
        <v>148</v>
      </c>
      <c r="G927" s="185">
        <v>2.33</v>
      </c>
      <c r="H927" s="185">
        <v>1.1499999999999999</v>
      </c>
      <c r="I927" s="189">
        <v>5.8949000000000001E-2</v>
      </c>
      <c r="J927" s="190"/>
      <c r="K927" s="183"/>
      <c r="L927" s="190"/>
      <c r="M927" s="183"/>
      <c r="N927" s="191"/>
      <c r="AF927" s="168"/>
      <c r="AG927" s="169"/>
      <c r="AH927" s="169"/>
      <c r="AL927" s="180" t="s">
        <v>147</v>
      </c>
      <c r="AN927" s="169"/>
      <c r="AP927" s="169"/>
      <c r="AR927" s="169"/>
    </row>
    <row r="928" spans="1:44" s="15" customFormat="1" ht="15" x14ac:dyDescent="0.25">
      <c r="A928" s="188"/>
      <c r="B928" s="179"/>
      <c r="C928" s="429" t="s">
        <v>149</v>
      </c>
      <c r="D928" s="429"/>
      <c r="E928" s="429"/>
      <c r="F928" s="182" t="s">
        <v>148</v>
      </c>
      <c r="G928" s="185">
        <v>0.69</v>
      </c>
      <c r="H928" s="185">
        <v>1.1499999999999999</v>
      </c>
      <c r="I928" s="189">
        <v>1.7457E-2</v>
      </c>
      <c r="J928" s="190"/>
      <c r="K928" s="183"/>
      <c r="L928" s="190"/>
      <c r="M928" s="183"/>
      <c r="N928" s="191"/>
      <c r="AF928" s="168"/>
      <c r="AG928" s="169"/>
      <c r="AH928" s="169"/>
      <c r="AL928" s="180" t="s">
        <v>149</v>
      </c>
      <c r="AN928" s="169"/>
      <c r="AP928" s="169"/>
      <c r="AR928" s="169"/>
    </row>
    <row r="929" spans="1:44" s="15" customFormat="1" ht="15" x14ac:dyDescent="0.25">
      <c r="A929" s="181"/>
      <c r="B929" s="179"/>
      <c r="C929" s="430" t="s">
        <v>150</v>
      </c>
      <c r="D929" s="430"/>
      <c r="E929" s="430"/>
      <c r="F929" s="194"/>
      <c r="G929" s="195"/>
      <c r="H929" s="195"/>
      <c r="I929" s="195"/>
      <c r="J929" s="197">
        <v>661.12</v>
      </c>
      <c r="K929" s="195"/>
      <c r="L929" s="197">
        <v>14.86</v>
      </c>
      <c r="M929" s="195"/>
      <c r="N929" s="198">
        <v>149.94999999999999</v>
      </c>
      <c r="AF929" s="168"/>
      <c r="AG929" s="169"/>
      <c r="AH929" s="169"/>
      <c r="AM929" s="180" t="s">
        <v>150</v>
      </c>
      <c r="AN929" s="169"/>
      <c r="AP929" s="169"/>
      <c r="AR929" s="169"/>
    </row>
    <row r="930" spans="1:44" s="15" customFormat="1" ht="15" x14ac:dyDescent="0.25">
      <c r="A930" s="188"/>
      <c r="B930" s="179"/>
      <c r="C930" s="429" t="s">
        <v>151</v>
      </c>
      <c r="D930" s="429"/>
      <c r="E930" s="429"/>
      <c r="F930" s="182"/>
      <c r="G930" s="183"/>
      <c r="H930" s="183"/>
      <c r="I930" s="183"/>
      <c r="J930" s="190"/>
      <c r="K930" s="183"/>
      <c r="L930" s="184">
        <v>0.79</v>
      </c>
      <c r="M930" s="183"/>
      <c r="N930" s="186">
        <v>35.369999999999997</v>
      </c>
      <c r="AF930" s="168"/>
      <c r="AG930" s="169"/>
      <c r="AH930" s="169"/>
      <c r="AL930" s="180" t="s">
        <v>151</v>
      </c>
      <c r="AN930" s="169"/>
      <c r="AP930" s="169"/>
      <c r="AR930" s="169"/>
    </row>
    <row r="931" spans="1:44" s="15" customFormat="1" ht="34.5" x14ac:dyDescent="0.25">
      <c r="A931" s="188"/>
      <c r="B931" s="179" t="s">
        <v>902</v>
      </c>
      <c r="C931" s="429" t="s">
        <v>903</v>
      </c>
      <c r="D931" s="429"/>
      <c r="E931" s="429"/>
      <c r="F931" s="182" t="s">
        <v>154</v>
      </c>
      <c r="G931" s="199">
        <v>104</v>
      </c>
      <c r="H931" s="183"/>
      <c r="I931" s="199">
        <v>104</v>
      </c>
      <c r="J931" s="190"/>
      <c r="K931" s="183"/>
      <c r="L931" s="184">
        <v>0.82</v>
      </c>
      <c r="M931" s="183"/>
      <c r="N931" s="186">
        <v>36.78</v>
      </c>
      <c r="AF931" s="168"/>
      <c r="AG931" s="169"/>
      <c r="AH931" s="169"/>
      <c r="AL931" s="180" t="s">
        <v>903</v>
      </c>
      <c r="AN931" s="169"/>
      <c r="AP931" s="169"/>
      <c r="AR931" s="169"/>
    </row>
    <row r="932" spans="1:44" s="15" customFormat="1" ht="34.5" x14ac:dyDescent="0.25">
      <c r="A932" s="188"/>
      <c r="B932" s="179" t="s">
        <v>904</v>
      </c>
      <c r="C932" s="429" t="s">
        <v>905</v>
      </c>
      <c r="D932" s="429"/>
      <c r="E932" s="429"/>
      <c r="F932" s="182" t="s">
        <v>154</v>
      </c>
      <c r="G932" s="199">
        <v>60</v>
      </c>
      <c r="H932" s="183"/>
      <c r="I932" s="199">
        <v>60</v>
      </c>
      <c r="J932" s="190"/>
      <c r="K932" s="183"/>
      <c r="L932" s="184">
        <v>0.47</v>
      </c>
      <c r="M932" s="183"/>
      <c r="N932" s="186">
        <v>21.22</v>
      </c>
      <c r="AF932" s="168"/>
      <c r="AG932" s="169"/>
      <c r="AH932" s="169"/>
      <c r="AL932" s="180" t="s">
        <v>905</v>
      </c>
      <c r="AN932" s="169"/>
      <c r="AP932" s="169"/>
      <c r="AR932" s="169"/>
    </row>
    <row r="933" spans="1:44" s="15" customFormat="1" ht="15" x14ac:dyDescent="0.25">
      <c r="A933" s="200"/>
      <c r="B933" s="201"/>
      <c r="C933" s="438" t="s">
        <v>157</v>
      </c>
      <c r="D933" s="438"/>
      <c r="E933" s="438"/>
      <c r="F933" s="172"/>
      <c r="G933" s="173"/>
      <c r="H933" s="173"/>
      <c r="I933" s="173"/>
      <c r="J933" s="176"/>
      <c r="K933" s="173"/>
      <c r="L933" s="202">
        <v>16.149999999999999</v>
      </c>
      <c r="M933" s="195"/>
      <c r="N933" s="203">
        <v>207.95</v>
      </c>
      <c r="AF933" s="168"/>
      <c r="AG933" s="169"/>
      <c r="AH933" s="169"/>
      <c r="AN933" s="169" t="s">
        <v>157</v>
      </c>
      <c r="AP933" s="169"/>
      <c r="AR933" s="169"/>
    </row>
    <row r="934" spans="1:44" s="15" customFormat="1" ht="34.5" x14ac:dyDescent="0.25">
      <c r="A934" s="170" t="s">
        <v>906</v>
      </c>
      <c r="B934" s="171" t="s">
        <v>907</v>
      </c>
      <c r="C934" s="438" t="s">
        <v>908</v>
      </c>
      <c r="D934" s="438"/>
      <c r="E934" s="438"/>
      <c r="F934" s="172" t="s">
        <v>174</v>
      </c>
      <c r="G934" s="173">
        <v>-2.23E-2</v>
      </c>
      <c r="H934" s="174">
        <v>1</v>
      </c>
      <c r="I934" s="209">
        <v>-2.23E-2</v>
      </c>
      <c r="J934" s="202">
        <v>520</v>
      </c>
      <c r="K934" s="173"/>
      <c r="L934" s="202">
        <v>-11.6</v>
      </c>
      <c r="M934" s="211">
        <v>8.16</v>
      </c>
      <c r="N934" s="203">
        <v>-94.66</v>
      </c>
      <c r="AF934" s="168"/>
      <c r="AG934" s="169"/>
      <c r="AH934" s="169" t="s">
        <v>908</v>
      </c>
      <c r="AN934" s="169"/>
      <c r="AP934" s="169"/>
      <c r="AR934" s="169"/>
    </row>
    <row r="935" spans="1:44" s="15" customFormat="1" ht="15" x14ac:dyDescent="0.25">
      <c r="A935" s="200"/>
      <c r="B935" s="201"/>
      <c r="C935" s="438" t="s">
        <v>157</v>
      </c>
      <c r="D935" s="438"/>
      <c r="E935" s="438"/>
      <c r="F935" s="172"/>
      <c r="G935" s="173"/>
      <c r="H935" s="173"/>
      <c r="I935" s="173"/>
      <c r="J935" s="176"/>
      <c r="K935" s="173"/>
      <c r="L935" s="202">
        <v>-11.6</v>
      </c>
      <c r="M935" s="195"/>
      <c r="N935" s="203">
        <v>-94.66</v>
      </c>
      <c r="AF935" s="168"/>
      <c r="AG935" s="169"/>
      <c r="AH935" s="169"/>
      <c r="AN935" s="169" t="s">
        <v>157</v>
      </c>
      <c r="AP935" s="169"/>
      <c r="AR935" s="169"/>
    </row>
    <row r="936" spans="1:44" s="15" customFormat="1" ht="34.5" x14ac:dyDescent="0.25">
      <c r="A936" s="170" t="s">
        <v>909</v>
      </c>
      <c r="B936" s="171" t="s">
        <v>910</v>
      </c>
      <c r="C936" s="438" t="s">
        <v>911</v>
      </c>
      <c r="D936" s="438"/>
      <c r="E936" s="438"/>
      <c r="F936" s="172" t="s">
        <v>174</v>
      </c>
      <c r="G936" s="173">
        <v>2.23E-2</v>
      </c>
      <c r="H936" s="174">
        <v>1</v>
      </c>
      <c r="I936" s="209">
        <v>2.23E-2</v>
      </c>
      <c r="J936" s="202">
        <v>560</v>
      </c>
      <c r="K936" s="173"/>
      <c r="L936" s="202">
        <v>12.49</v>
      </c>
      <c r="M936" s="211">
        <v>8.16</v>
      </c>
      <c r="N936" s="203">
        <v>101.92</v>
      </c>
      <c r="AF936" s="168"/>
      <c r="AG936" s="169"/>
      <c r="AH936" s="169" t="s">
        <v>911</v>
      </c>
      <c r="AN936" s="169"/>
      <c r="AP936" s="169"/>
      <c r="AR936" s="169"/>
    </row>
    <row r="937" spans="1:44" s="15" customFormat="1" ht="15" x14ac:dyDescent="0.25">
      <c r="A937" s="200"/>
      <c r="B937" s="201"/>
      <c r="C937" s="438" t="s">
        <v>157</v>
      </c>
      <c r="D937" s="438"/>
      <c r="E937" s="438"/>
      <c r="F937" s="172"/>
      <c r="G937" s="173"/>
      <c r="H937" s="173"/>
      <c r="I937" s="173"/>
      <c r="J937" s="176"/>
      <c r="K937" s="173"/>
      <c r="L937" s="202">
        <v>12.49</v>
      </c>
      <c r="M937" s="195"/>
      <c r="N937" s="203">
        <v>101.92</v>
      </c>
      <c r="AF937" s="168"/>
      <c r="AG937" s="169"/>
      <c r="AH937" s="169"/>
      <c r="AN937" s="169" t="s">
        <v>157</v>
      </c>
      <c r="AP937" s="169"/>
      <c r="AR937" s="169"/>
    </row>
    <row r="938" spans="1:44" s="15" customFormat="1" ht="34.5" x14ac:dyDescent="0.25">
      <c r="A938" s="170" t="s">
        <v>912</v>
      </c>
      <c r="B938" s="171" t="s">
        <v>913</v>
      </c>
      <c r="C938" s="438" t="s">
        <v>914</v>
      </c>
      <c r="D938" s="438"/>
      <c r="E938" s="438"/>
      <c r="F938" s="172" t="s">
        <v>573</v>
      </c>
      <c r="G938" s="173">
        <v>0.1</v>
      </c>
      <c r="H938" s="174">
        <v>1</v>
      </c>
      <c r="I938" s="214">
        <v>0.1</v>
      </c>
      <c r="J938" s="176"/>
      <c r="K938" s="173"/>
      <c r="L938" s="176"/>
      <c r="M938" s="173"/>
      <c r="N938" s="177"/>
      <c r="AF938" s="168"/>
      <c r="AG938" s="169"/>
      <c r="AH938" s="169" t="s">
        <v>914</v>
      </c>
      <c r="AN938" s="169"/>
      <c r="AP938" s="169"/>
      <c r="AR938" s="169"/>
    </row>
    <row r="939" spans="1:44" s="15" customFormat="1" ht="68.25" x14ac:dyDescent="0.25">
      <c r="A939" s="178"/>
      <c r="B939" s="179" t="s">
        <v>138</v>
      </c>
      <c r="C939" s="439" t="s">
        <v>139</v>
      </c>
      <c r="D939" s="439"/>
      <c r="E939" s="439"/>
      <c r="F939" s="439"/>
      <c r="G939" s="439"/>
      <c r="H939" s="439"/>
      <c r="I939" s="439"/>
      <c r="J939" s="439"/>
      <c r="K939" s="439"/>
      <c r="L939" s="439"/>
      <c r="M939" s="439"/>
      <c r="N939" s="440"/>
      <c r="AF939" s="168"/>
      <c r="AG939" s="169"/>
      <c r="AH939" s="169"/>
      <c r="AJ939" s="180" t="s">
        <v>139</v>
      </c>
      <c r="AN939" s="169"/>
      <c r="AP939" s="169"/>
      <c r="AR939" s="169"/>
    </row>
    <row r="940" spans="1:44" s="15" customFormat="1" ht="15" x14ac:dyDescent="0.25">
      <c r="A940" s="181"/>
      <c r="B940" s="179" t="s">
        <v>130</v>
      </c>
      <c r="C940" s="429" t="s">
        <v>140</v>
      </c>
      <c r="D940" s="429"/>
      <c r="E940" s="429"/>
      <c r="F940" s="182"/>
      <c r="G940" s="183"/>
      <c r="H940" s="183"/>
      <c r="I940" s="183"/>
      <c r="J940" s="184">
        <v>89.85</v>
      </c>
      <c r="K940" s="185">
        <v>1.1499999999999999</v>
      </c>
      <c r="L940" s="184">
        <v>10.33</v>
      </c>
      <c r="M940" s="185">
        <v>44.77</v>
      </c>
      <c r="N940" s="186">
        <v>462.47</v>
      </c>
      <c r="AF940" s="168"/>
      <c r="AG940" s="169"/>
      <c r="AH940" s="169"/>
      <c r="AK940" s="180" t="s">
        <v>140</v>
      </c>
      <c r="AN940" s="169"/>
      <c r="AP940" s="169"/>
      <c r="AR940" s="169"/>
    </row>
    <row r="941" spans="1:44" s="15" customFormat="1" ht="15" x14ac:dyDescent="0.25">
      <c r="A941" s="181"/>
      <c r="B941" s="179" t="s">
        <v>141</v>
      </c>
      <c r="C941" s="429" t="s">
        <v>142</v>
      </c>
      <c r="D941" s="429"/>
      <c r="E941" s="429"/>
      <c r="F941" s="182"/>
      <c r="G941" s="183"/>
      <c r="H941" s="183"/>
      <c r="I941" s="183"/>
      <c r="J941" s="184">
        <v>2.63</v>
      </c>
      <c r="K941" s="185">
        <v>1.1499999999999999</v>
      </c>
      <c r="L941" s="184">
        <v>0.3</v>
      </c>
      <c r="M941" s="185">
        <v>13.24</v>
      </c>
      <c r="N941" s="186">
        <v>3.97</v>
      </c>
      <c r="AF941" s="168"/>
      <c r="AG941" s="169"/>
      <c r="AH941" s="169"/>
      <c r="AK941" s="180" t="s">
        <v>142</v>
      </c>
      <c r="AN941" s="169"/>
      <c r="AP941" s="169"/>
      <c r="AR941" s="169"/>
    </row>
    <row r="942" spans="1:44" s="15" customFormat="1" ht="15" x14ac:dyDescent="0.25">
      <c r="A942" s="181"/>
      <c r="B942" s="179" t="s">
        <v>143</v>
      </c>
      <c r="C942" s="429" t="s">
        <v>144</v>
      </c>
      <c r="D942" s="429"/>
      <c r="E942" s="429"/>
      <c r="F942" s="182"/>
      <c r="G942" s="183"/>
      <c r="H942" s="183"/>
      <c r="I942" s="183"/>
      <c r="J942" s="184">
        <v>0.46</v>
      </c>
      <c r="K942" s="185">
        <v>1.1499999999999999</v>
      </c>
      <c r="L942" s="184">
        <v>0.05</v>
      </c>
      <c r="M942" s="185">
        <v>44.77</v>
      </c>
      <c r="N942" s="186">
        <v>2.2400000000000002</v>
      </c>
      <c r="AF942" s="168"/>
      <c r="AG942" s="169"/>
      <c r="AH942" s="169"/>
      <c r="AK942" s="180" t="s">
        <v>144</v>
      </c>
      <c r="AN942" s="169"/>
      <c r="AP942" s="169"/>
      <c r="AR942" s="169"/>
    </row>
    <row r="943" spans="1:44" s="15" customFormat="1" ht="15" x14ac:dyDescent="0.25">
      <c r="A943" s="188"/>
      <c r="B943" s="179"/>
      <c r="C943" s="429" t="s">
        <v>147</v>
      </c>
      <c r="D943" s="429"/>
      <c r="E943" s="429"/>
      <c r="F943" s="182" t="s">
        <v>148</v>
      </c>
      <c r="G943" s="185">
        <v>9.34</v>
      </c>
      <c r="H943" s="185">
        <v>1.1499999999999999</v>
      </c>
      <c r="I943" s="205">
        <v>1.0741000000000001</v>
      </c>
      <c r="J943" s="190"/>
      <c r="K943" s="183"/>
      <c r="L943" s="190"/>
      <c r="M943" s="183"/>
      <c r="N943" s="191"/>
      <c r="AF943" s="168"/>
      <c r="AG943" s="169"/>
      <c r="AH943" s="169"/>
      <c r="AL943" s="180" t="s">
        <v>147</v>
      </c>
      <c r="AN943" s="169"/>
      <c r="AP943" s="169"/>
      <c r="AR943" s="169"/>
    </row>
    <row r="944" spans="1:44" s="15" customFormat="1" ht="15" x14ac:dyDescent="0.25">
      <c r="A944" s="188"/>
      <c r="B944" s="179"/>
      <c r="C944" s="429" t="s">
        <v>149</v>
      </c>
      <c r="D944" s="429"/>
      <c r="E944" s="429"/>
      <c r="F944" s="182" t="s">
        <v>148</v>
      </c>
      <c r="G944" s="185">
        <v>0.04</v>
      </c>
      <c r="H944" s="185">
        <v>1.1499999999999999</v>
      </c>
      <c r="I944" s="205">
        <v>4.5999999999999999E-3</v>
      </c>
      <c r="J944" s="190"/>
      <c r="K944" s="183"/>
      <c r="L944" s="190"/>
      <c r="M944" s="183"/>
      <c r="N944" s="191"/>
      <c r="AF944" s="168"/>
      <c r="AG944" s="169"/>
      <c r="AH944" s="169"/>
      <c r="AL944" s="180" t="s">
        <v>149</v>
      </c>
      <c r="AN944" s="169"/>
      <c r="AP944" s="169"/>
      <c r="AR944" s="169"/>
    </row>
    <row r="945" spans="1:44" s="15" customFormat="1" ht="15" x14ac:dyDescent="0.25">
      <c r="A945" s="181"/>
      <c r="B945" s="179"/>
      <c r="C945" s="430" t="s">
        <v>150</v>
      </c>
      <c r="D945" s="430"/>
      <c r="E945" s="430"/>
      <c r="F945" s="194"/>
      <c r="G945" s="195"/>
      <c r="H945" s="195"/>
      <c r="I945" s="195"/>
      <c r="J945" s="197">
        <v>92.48</v>
      </c>
      <c r="K945" s="195"/>
      <c r="L945" s="197">
        <v>10.63</v>
      </c>
      <c r="M945" s="195"/>
      <c r="N945" s="198">
        <v>466.44</v>
      </c>
      <c r="AF945" s="168"/>
      <c r="AG945" s="169"/>
      <c r="AH945" s="169"/>
      <c r="AM945" s="180" t="s">
        <v>150</v>
      </c>
      <c r="AN945" s="169"/>
      <c r="AP945" s="169"/>
      <c r="AR945" s="169"/>
    </row>
    <row r="946" spans="1:44" s="15" customFormat="1" ht="15" x14ac:dyDescent="0.25">
      <c r="A946" s="188"/>
      <c r="B946" s="179"/>
      <c r="C946" s="429" t="s">
        <v>151</v>
      </c>
      <c r="D946" s="429"/>
      <c r="E946" s="429"/>
      <c r="F946" s="182"/>
      <c r="G946" s="183"/>
      <c r="H946" s="183"/>
      <c r="I946" s="183"/>
      <c r="J946" s="190"/>
      <c r="K946" s="183"/>
      <c r="L946" s="184">
        <v>10.38</v>
      </c>
      <c r="M946" s="183"/>
      <c r="N946" s="186">
        <v>464.71</v>
      </c>
      <c r="AF946" s="168"/>
      <c r="AG946" s="169"/>
      <c r="AH946" s="169"/>
      <c r="AL946" s="180" t="s">
        <v>151</v>
      </c>
      <c r="AN946" s="169"/>
      <c r="AP946" s="169"/>
      <c r="AR946" s="169"/>
    </row>
    <row r="947" spans="1:44" s="15" customFormat="1" ht="45.75" x14ac:dyDescent="0.25">
      <c r="A947" s="188"/>
      <c r="B947" s="179" t="s">
        <v>674</v>
      </c>
      <c r="C947" s="429" t="s">
        <v>675</v>
      </c>
      <c r="D947" s="429"/>
      <c r="E947" s="429"/>
      <c r="F947" s="182" t="s">
        <v>154</v>
      </c>
      <c r="G947" s="199">
        <v>103</v>
      </c>
      <c r="H947" s="183"/>
      <c r="I947" s="199">
        <v>103</v>
      </c>
      <c r="J947" s="190"/>
      <c r="K947" s="183"/>
      <c r="L947" s="184">
        <v>10.69</v>
      </c>
      <c r="M947" s="183"/>
      <c r="N947" s="186">
        <v>478.65</v>
      </c>
      <c r="AF947" s="168"/>
      <c r="AG947" s="169"/>
      <c r="AH947" s="169"/>
      <c r="AL947" s="180" t="s">
        <v>675</v>
      </c>
      <c r="AN947" s="169"/>
      <c r="AP947" s="169"/>
      <c r="AR947" s="169"/>
    </row>
    <row r="948" spans="1:44" s="15" customFormat="1" ht="45.75" x14ac:dyDescent="0.25">
      <c r="A948" s="188"/>
      <c r="B948" s="179" t="s">
        <v>676</v>
      </c>
      <c r="C948" s="429" t="s">
        <v>677</v>
      </c>
      <c r="D948" s="429"/>
      <c r="E948" s="429"/>
      <c r="F948" s="182" t="s">
        <v>154</v>
      </c>
      <c r="G948" s="199">
        <v>59</v>
      </c>
      <c r="H948" s="183"/>
      <c r="I948" s="199">
        <v>59</v>
      </c>
      <c r="J948" s="190"/>
      <c r="K948" s="183"/>
      <c r="L948" s="184">
        <v>6.12</v>
      </c>
      <c r="M948" s="183"/>
      <c r="N948" s="186">
        <v>274.18</v>
      </c>
      <c r="AF948" s="168"/>
      <c r="AG948" s="169"/>
      <c r="AH948" s="169"/>
      <c r="AL948" s="180" t="s">
        <v>677</v>
      </c>
      <c r="AN948" s="169"/>
      <c r="AP948" s="169"/>
      <c r="AR948" s="169"/>
    </row>
    <row r="949" spans="1:44" s="15" customFormat="1" ht="15" x14ac:dyDescent="0.25">
      <c r="A949" s="200"/>
      <c r="B949" s="201"/>
      <c r="C949" s="438" t="s">
        <v>157</v>
      </c>
      <c r="D949" s="438"/>
      <c r="E949" s="438"/>
      <c r="F949" s="172"/>
      <c r="G949" s="173"/>
      <c r="H949" s="173"/>
      <c r="I949" s="173"/>
      <c r="J949" s="176"/>
      <c r="K949" s="173"/>
      <c r="L949" s="202">
        <v>27.44</v>
      </c>
      <c r="M949" s="195"/>
      <c r="N949" s="208">
        <v>1219.27</v>
      </c>
      <c r="AF949" s="168"/>
      <c r="AG949" s="169"/>
      <c r="AH949" s="169"/>
      <c r="AN949" s="169" t="s">
        <v>157</v>
      </c>
      <c r="AP949" s="169"/>
      <c r="AR949" s="169"/>
    </row>
    <row r="950" spans="1:44" s="15" customFormat="1" ht="45.75" x14ac:dyDescent="0.25">
      <c r="A950" s="170" t="s">
        <v>915</v>
      </c>
      <c r="B950" s="171" t="s">
        <v>916</v>
      </c>
      <c r="C950" s="438" t="s">
        <v>917</v>
      </c>
      <c r="D950" s="438"/>
      <c r="E950" s="438"/>
      <c r="F950" s="172" t="s">
        <v>573</v>
      </c>
      <c r="G950" s="173">
        <v>0.1</v>
      </c>
      <c r="H950" s="174">
        <v>1</v>
      </c>
      <c r="I950" s="214">
        <v>0.1</v>
      </c>
      <c r="J950" s="202">
        <v>325</v>
      </c>
      <c r="K950" s="173"/>
      <c r="L950" s="202">
        <v>32.5</v>
      </c>
      <c r="M950" s="211">
        <v>8.16</v>
      </c>
      <c r="N950" s="203">
        <v>265.2</v>
      </c>
      <c r="AF950" s="168"/>
      <c r="AG950" s="169"/>
      <c r="AH950" s="169" t="s">
        <v>917</v>
      </c>
      <c r="AN950" s="169"/>
      <c r="AP950" s="169"/>
      <c r="AR950" s="169"/>
    </row>
    <row r="951" spans="1:44" s="15" customFormat="1" ht="15" x14ac:dyDescent="0.25">
      <c r="A951" s="200"/>
      <c r="B951" s="201"/>
      <c r="C951" s="438" t="s">
        <v>157</v>
      </c>
      <c r="D951" s="438"/>
      <c r="E951" s="438"/>
      <c r="F951" s="172"/>
      <c r="G951" s="173"/>
      <c r="H951" s="173"/>
      <c r="I951" s="173"/>
      <c r="J951" s="176"/>
      <c r="K951" s="173"/>
      <c r="L951" s="202">
        <v>32.5</v>
      </c>
      <c r="M951" s="195"/>
      <c r="N951" s="203">
        <v>265.2</v>
      </c>
      <c r="AF951" s="168"/>
      <c r="AG951" s="169"/>
      <c r="AH951" s="169"/>
      <c r="AN951" s="169" t="s">
        <v>157</v>
      </c>
      <c r="AP951" s="169"/>
      <c r="AR951" s="169"/>
    </row>
    <row r="952" spans="1:44" s="15" customFormat="1" ht="15" x14ac:dyDescent="0.25">
      <c r="A952" s="170" t="s">
        <v>918</v>
      </c>
      <c r="B952" s="171" t="s">
        <v>919</v>
      </c>
      <c r="C952" s="438" t="s">
        <v>920</v>
      </c>
      <c r="D952" s="438"/>
      <c r="E952" s="438"/>
      <c r="F952" s="172" t="s">
        <v>278</v>
      </c>
      <c r="G952" s="173">
        <v>5.9999999999999995E-4</v>
      </c>
      <c r="H952" s="174">
        <v>1</v>
      </c>
      <c r="I952" s="209">
        <v>5.9999999999999995E-4</v>
      </c>
      <c r="J952" s="210">
        <v>1383.1</v>
      </c>
      <c r="K952" s="173"/>
      <c r="L952" s="202">
        <v>0.83</v>
      </c>
      <c r="M952" s="211">
        <v>8.16</v>
      </c>
      <c r="N952" s="203">
        <v>6.77</v>
      </c>
      <c r="AF952" s="168"/>
      <c r="AG952" s="169"/>
      <c r="AH952" s="169" t="s">
        <v>920</v>
      </c>
      <c r="AN952" s="169"/>
      <c r="AP952" s="169"/>
      <c r="AR952" s="169"/>
    </row>
    <row r="953" spans="1:44" s="15" customFormat="1" ht="15" x14ac:dyDescent="0.25">
      <c r="A953" s="200"/>
      <c r="B953" s="201"/>
      <c r="C953" s="438" t="s">
        <v>157</v>
      </c>
      <c r="D953" s="438"/>
      <c r="E953" s="438"/>
      <c r="F953" s="172"/>
      <c r="G953" s="173"/>
      <c r="H953" s="173"/>
      <c r="I953" s="173"/>
      <c r="J953" s="176"/>
      <c r="K953" s="173"/>
      <c r="L953" s="202">
        <v>0.83</v>
      </c>
      <c r="M953" s="195"/>
      <c r="N953" s="203">
        <v>6.77</v>
      </c>
      <c r="AF953" s="168"/>
      <c r="AG953" s="169"/>
      <c r="AH953" s="169"/>
      <c r="AN953" s="169" t="s">
        <v>157</v>
      </c>
      <c r="AP953" s="169"/>
      <c r="AR953" s="169"/>
    </row>
    <row r="954" spans="1:44" s="15" customFormat="1" ht="15" x14ac:dyDescent="0.25">
      <c r="A954" s="217"/>
      <c r="B954" s="218"/>
      <c r="C954" s="218"/>
      <c r="D954" s="218"/>
      <c r="E954" s="218"/>
      <c r="F954" s="219"/>
      <c r="G954" s="219"/>
      <c r="H954" s="219"/>
      <c r="I954" s="219"/>
      <c r="J954" s="220"/>
      <c r="K954" s="219"/>
      <c r="L954" s="220"/>
      <c r="M954" s="183"/>
      <c r="N954" s="220"/>
      <c r="AF954" s="168"/>
      <c r="AG954" s="169"/>
      <c r="AH954" s="169"/>
      <c r="AN954" s="169"/>
      <c r="AP954" s="169"/>
      <c r="AR954" s="169"/>
    </row>
    <row r="955" spans="1:44" s="15" customFormat="1" ht="15" x14ac:dyDescent="0.25">
      <c r="A955" s="224"/>
      <c r="B955" s="225"/>
      <c r="C955" s="438" t="s">
        <v>921</v>
      </c>
      <c r="D955" s="438"/>
      <c r="E955" s="438"/>
      <c r="F955" s="438"/>
      <c r="G955" s="438"/>
      <c r="H955" s="438"/>
      <c r="I955" s="438"/>
      <c r="J955" s="438"/>
      <c r="K955" s="438"/>
      <c r="L955" s="226"/>
      <c r="M955" s="227"/>
      <c r="N955" s="228"/>
      <c r="AF955" s="168"/>
      <c r="AG955" s="169"/>
      <c r="AH955" s="169"/>
      <c r="AN955" s="169"/>
      <c r="AP955" s="169" t="s">
        <v>921</v>
      </c>
      <c r="AR955" s="169"/>
    </row>
    <row r="956" spans="1:44" s="15" customFormat="1" ht="15" x14ac:dyDescent="0.25">
      <c r="A956" s="229"/>
      <c r="B956" s="179"/>
      <c r="C956" s="429" t="s">
        <v>205</v>
      </c>
      <c r="D956" s="429"/>
      <c r="E956" s="429"/>
      <c r="F956" s="429"/>
      <c r="G956" s="429"/>
      <c r="H956" s="429"/>
      <c r="I956" s="429"/>
      <c r="J956" s="429"/>
      <c r="K956" s="429"/>
      <c r="L956" s="230">
        <v>39036.26</v>
      </c>
      <c r="M956" s="231"/>
      <c r="N956" s="232">
        <v>401678.27</v>
      </c>
      <c r="AF956" s="168"/>
      <c r="AG956" s="169"/>
      <c r="AH956" s="169"/>
      <c r="AN956" s="169"/>
      <c r="AP956" s="169"/>
      <c r="AQ956" s="180" t="s">
        <v>205</v>
      </c>
      <c r="AR956" s="169"/>
    </row>
    <row r="957" spans="1:44" s="15" customFormat="1" ht="15" x14ac:dyDescent="0.25">
      <c r="A957" s="229"/>
      <c r="B957" s="179"/>
      <c r="C957" s="429" t="s">
        <v>206</v>
      </c>
      <c r="D957" s="429"/>
      <c r="E957" s="429"/>
      <c r="F957" s="429"/>
      <c r="G957" s="429"/>
      <c r="H957" s="429"/>
      <c r="I957" s="429"/>
      <c r="J957" s="429"/>
      <c r="K957" s="429"/>
      <c r="L957" s="233"/>
      <c r="M957" s="231"/>
      <c r="N957" s="234"/>
      <c r="AF957" s="168"/>
      <c r="AG957" s="169"/>
      <c r="AH957" s="169"/>
      <c r="AN957" s="169"/>
      <c r="AP957" s="169"/>
      <c r="AQ957" s="180" t="s">
        <v>206</v>
      </c>
      <c r="AR957" s="169"/>
    </row>
    <row r="958" spans="1:44" s="15" customFormat="1" ht="15" x14ac:dyDescent="0.25">
      <c r="A958" s="229"/>
      <c r="B958" s="179"/>
      <c r="C958" s="429" t="s">
        <v>207</v>
      </c>
      <c r="D958" s="429"/>
      <c r="E958" s="429"/>
      <c r="F958" s="429"/>
      <c r="G958" s="429"/>
      <c r="H958" s="429"/>
      <c r="I958" s="429"/>
      <c r="J958" s="429"/>
      <c r="K958" s="429"/>
      <c r="L958" s="230">
        <v>1968.9</v>
      </c>
      <c r="M958" s="231"/>
      <c r="N958" s="232">
        <v>88147.66</v>
      </c>
      <c r="AF958" s="168"/>
      <c r="AG958" s="169"/>
      <c r="AH958" s="169"/>
      <c r="AN958" s="169"/>
      <c r="AP958" s="169"/>
      <c r="AQ958" s="180" t="s">
        <v>207</v>
      </c>
      <c r="AR958" s="169"/>
    </row>
    <row r="959" spans="1:44" s="15" customFormat="1" ht="15" x14ac:dyDescent="0.25">
      <c r="A959" s="229"/>
      <c r="B959" s="179"/>
      <c r="C959" s="429" t="s">
        <v>208</v>
      </c>
      <c r="D959" s="429"/>
      <c r="E959" s="429"/>
      <c r="F959" s="429"/>
      <c r="G959" s="429"/>
      <c r="H959" s="429"/>
      <c r="I959" s="429"/>
      <c r="J959" s="429"/>
      <c r="K959" s="429"/>
      <c r="L959" s="230">
        <v>2177.35</v>
      </c>
      <c r="M959" s="231"/>
      <c r="N959" s="232">
        <v>28828.11</v>
      </c>
      <c r="AF959" s="168"/>
      <c r="AG959" s="169"/>
      <c r="AH959" s="169"/>
      <c r="AN959" s="169"/>
      <c r="AP959" s="169"/>
      <c r="AQ959" s="180" t="s">
        <v>208</v>
      </c>
      <c r="AR959" s="169"/>
    </row>
    <row r="960" spans="1:44" s="15" customFormat="1" ht="15" x14ac:dyDescent="0.25">
      <c r="A960" s="229"/>
      <c r="B960" s="179"/>
      <c r="C960" s="429" t="s">
        <v>209</v>
      </c>
      <c r="D960" s="429"/>
      <c r="E960" s="429"/>
      <c r="F960" s="429"/>
      <c r="G960" s="429"/>
      <c r="H960" s="429"/>
      <c r="I960" s="429"/>
      <c r="J960" s="429"/>
      <c r="K960" s="429"/>
      <c r="L960" s="235">
        <v>355.63</v>
      </c>
      <c r="M960" s="231"/>
      <c r="N960" s="232">
        <v>15921.55</v>
      </c>
      <c r="AF960" s="168"/>
      <c r="AG960" s="169"/>
      <c r="AH960" s="169"/>
      <c r="AN960" s="169"/>
      <c r="AP960" s="169"/>
      <c r="AQ960" s="180" t="s">
        <v>209</v>
      </c>
      <c r="AR960" s="169"/>
    </row>
    <row r="961" spans="1:46" s="15" customFormat="1" ht="15" x14ac:dyDescent="0.25">
      <c r="A961" s="229"/>
      <c r="B961" s="179"/>
      <c r="C961" s="429" t="s">
        <v>210</v>
      </c>
      <c r="D961" s="429"/>
      <c r="E961" s="429"/>
      <c r="F961" s="429"/>
      <c r="G961" s="429"/>
      <c r="H961" s="429"/>
      <c r="I961" s="429"/>
      <c r="J961" s="429"/>
      <c r="K961" s="429"/>
      <c r="L961" s="230">
        <v>34890.01</v>
      </c>
      <c r="M961" s="231"/>
      <c r="N961" s="232">
        <v>284702.5</v>
      </c>
      <c r="AF961" s="168"/>
      <c r="AG961" s="169"/>
      <c r="AH961" s="169"/>
      <c r="AN961" s="169"/>
      <c r="AP961" s="169"/>
      <c r="AQ961" s="180" t="s">
        <v>210</v>
      </c>
      <c r="AR961" s="169"/>
    </row>
    <row r="962" spans="1:46" s="15" customFormat="1" ht="15" x14ac:dyDescent="0.25">
      <c r="A962" s="229"/>
      <c r="B962" s="179"/>
      <c r="C962" s="429" t="s">
        <v>211</v>
      </c>
      <c r="D962" s="429"/>
      <c r="E962" s="429"/>
      <c r="F962" s="429"/>
      <c r="G962" s="429"/>
      <c r="H962" s="429"/>
      <c r="I962" s="429"/>
      <c r="J962" s="429"/>
      <c r="K962" s="429"/>
      <c r="L962" s="230">
        <v>42861.38</v>
      </c>
      <c r="M962" s="231"/>
      <c r="N962" s="232">
        <v>572929.49</v>
      </c>
      <c r="AF962" s="168"/>
      <c r="AG962" s="169"/>
      <c r="AH962" s="169"/>
      <c r="AN962" s="169"/>
      <c r="AP962" s="169"/>
      <c r="AQ962" s="180" t="s">
        <v>211</v>
      </c>
      <c r="AR962" s="169"/>
    </row>
    <row r="963" spans="1:46" s="15" customFormat="1" ht="15" x14ac:dyDescent="0.25">
      <c r="A963" s="229"/>
      <c r="B963" s="179"/>
      <c r="C963" s="429" t="s">
        <v>206</v>
      </c>
      <c r="D963" s="429"/>
      <c r="E963" s="429"/>
      <c r="F963" s="429"/>
      <c r="G963" s="429"/>
      <c r="H963" s="429"/>
      <c r="I963" s="429"/>
      <c r="J963" s="429"/>
      <c r="K963" s="429"/>
      <c r="L963" s="233"/>
      <c r="M963" s="231"/>
      <c r="N963" s="234"/>
      <c r="AF963" s="168"/>
      <c r="AG963" s="169"/>
      <c r="AH963" s="169"/>
      <c r="AN963" s="169"/>
      <c r="AP963" s="169"/>
      <c r="AQ963" s="180" t="s">
        <v>206</v>
      </c>
      <c r="AR963" s="169"/>
    </row>
    <row r="964" spans="1:46" s="15" customFormat="1" ht="15" x14ac:dyDescent="0.25">
      <c r="A964" s="229"/>
      <c r="B964" s="179"/>
      <c r="C964" s="429" t="s">
        <v>450</v>
      </c>
      <c r="D964" s="429"/>
      <c r="E964" s="429"/>
      <c r="F964" s="429"/>
      <c r="G964" s="429"/>
      <c r="H964" s="429"/>
      <c r="I964" s="429"/>
      <c r="J964" s="429"/>
      <c r="K964" s="429"/>
      <c r="L964" s="230">
        <v>1968.9</v>
      </c>
      <c r="M964" s="231"/>
      <c r="N964" s="232">
        <v>88147.66</v>
      </c>
      <c r="AF964" s="168"/>
      <c r="AG964" s="169"/>
      <c r="AH964" s="169"/>
      <c r="AN964" s="169"/>
      <c r="AP964" s="169"/>
      <c r="AQ964" s="180" t="s">
        <v>450</v>
      </c>
      <c r="AR964" s="169"/>
    </row>
    <row r="965" spans="1:46" s="15" customFormat="1" ht="15" x14ac:dyDescent="0.25">
      <c r="A965" s="229"/>
      <c r="B965" s="179"/>
      <c r="C965" s="429" t="s">
        <v>451</v>
      </c>
      <c r="D965" s="429"/>
      <c r="E965" s="429"/>
      <c r="F965" s="429"/>
      <c r="G965" s="429"/>
      <c r="H965" s="429"/>
      <c r="I965" s="429"/>
      <c r="J965" s="429"/>
      <c r="K965" s="429"/>
      <c r="L965" s="230">
        <v>2177.35</v>
      </c>
      <c r="M965" s="231"/>
      <c r="N965" s="232">
        <v>28828.11</v>
      </c>
      <c r="AF965" s="168"/>
      <c r="AG965" s="169"/>
      <c r="AH965" s="169"/>
      <c r="AN965" s="169"/>
      <c r="AP965" s="169"/>
      <c r="AQ965" s="180" t="s">
        <v>451</v>
      </c>
      <c r="AR965" s="169"/>
    </row>
    <row r="966" spans="1:46" s="15" customFormat="1" ht="15" x14ac:dyDescent="0.25">
      <c r="A966" s="229"/>
      <c r="B966" s="179"/>
      <c r="C966" s="429" t="s">
        <v>452</v>
      </c>
      <c r="D966" s="429"/>
      <c r="E966" s="429"/>
      <c r="F966" s="429"/>
      <c r="G966" s="429"/>
      <c r="H966" s="429"/>
      <c r="I966" s="429"/>
      <c r="J966" s="429"/>
      <c r="K966" s="429"/>
      <c r="L966" s="235">
        <v>355.63</v>
      </c>
      <c r="M966" s="231"/>
      <c r="N966" s="232">
        <v>15921.55</v>
      </c>
      <c r="AF966" s="168"/>
      <c r="AG966" s="169"/>
      <c r="AH966" s="169"/>
      <c r="AN966" s="169"/>
      <c r="AP966" s="169"/>
      <c r="AQ966" s="180" t="s">
        <v>452</v>
      </c>
      <c r="AR966" s="169"/>
    </row>
    <row r="967" spans="1:46" s="15" customFormat="1" ht="15" x14ac:dyDescent="0.25">
      <c r="A967" s="229"/>
      <c r="B967" s="179"/>
      <c r="C967" s="429" t="s">
        <v>453</v>
      </c>
      <c r="D967" s="429"/>
      <c r="E967" s="429"/>
      <c r="F967" s="429"/>
      <c r="G967" s="429"/>
      <c r="H967" s="429"/>
      <c r="I967" s="429"/>
      <c r="J967" s="429"/>
      <c r="K967" s="429"/>
      <c r="L967" s="230">
        <v>34890.01</v>
      </c>
      <c r="M967" s="231"/>
      <c r="N967" s="232">
        <v>284702.5</v>
      </c>
      <c r="AF967" s="168"/>
      <c r="AG967" s="169"/>
      <c r="AH967" s="169"/>
      <c r="AN967" s="169"/>
      <c r="AP967" s="169"/>
      <c r="AQ967" s="180" t="s">
        <v>453</v>
      </c>
      <c r="AR967" s="169"/>
    </row>
    <row r="968" spans="1:46" s="15" customFormat="1" ht="15" x14ac:dyDescent="0.25">
      <c r="A968" s="229"/>
      <c r="B968" s="179"/>
      <c r="C968" s="429" t="s">
        <v>454</v>
      </c>
      <c r="D968" s="429"/>
      <c r="E968" s="429"/>
      <c r="F968" s="429"/>
      <c r="G968" s="429"/>
      <c r="H968" s="429"/>
      <c r="I968" s="429"/>
      <c r="J968" s="429"/>
      <c r="K968" s="429"/>
      <c r="L968" s="230">
        <v>2528.2399999999998</v>
      </c>
      <c r="M968" s="231"/>
      <c r="N968" s="232">
        <v>113189.78</v>
      </c>
      <c r="AF968" s="168"/>
      <c r="AG968" s="169"/>
      <c r="AH968" s="169"/>
      <c r="AN968" s="169"/>
      <c r="AP968" s="169"/>
      <c r="AQ968" s="180" t="s">
        <v>454</v>
      </c>
      <c r="AR968" s="169"/>
    </row>
    <row r="969" spans="1:46" s="15" customFormat="1" ht="15" x14ac:dyDescent="0.25">
      <c r="A969" s="229"/>
      <c r="B969" s="179"/>
      <c r="C969" s="429" t="s">
        <v>455</v>
      </c>
      <c r="D969" s="429"/>
      <c r="E969" s="429"/>
      <c r="F969" s="429"/>
      <c r="G969" s="429"/>
      <c r="H969" s="429"/>
      <c r="I969" s="429"/>
      <c r="J969" s="429"/>
      <c r="K969" s="429"/>
      <c r="L969" s="230">
        <v>1296.8800000000001</v>
      </c>
      <c r="M969" s="231"/>
      <c r="N969" s="232">
        <v>58061.440000000002</v>
      </c>
      <c r="AF969" s="168"/>
      <c r="AG969" s="169"/>
      <c r="AH969" s="169"/>
      <c r="AN969" s="169"/>
      <c r="AP969" s="169"/>
      <c r="AQ969" s="180" t="s">
        <v>455</v>
      </c>
      <c r="AR969" s="169"/>
    </row>
    <row r="970" spans="1:46" s="15" customFormat="1" ht="15" x14ac:dyDescent="0.25">
      <c r="A970" s="229"/>
      <c r="B970" s="179"/>
      <c r="C970" s="429" t="s">
        <v>221</v>
      </c>
      <c r="D970" s="429"/>
      <c r="E970" s="429"/>
      <c r="F970" s="429"/>
      <c r="G970" s="429"/>
      <c r="H970" s="429"/>
      <c r="I970" s="429"/>
      <c r="J970" s="429"/>
      <c r="K970" s="429"/>
      <c r="L970" s="230">
        <v>2324.5300000000002</v>
      </c>
      <c r="M970" s="231"/>
      <c r="N970" s="232">
        <v>104069.21</v>
      </c>
      <c r="AF970" s="168"/>
      <c r="AG970" s="169"/>
      <c r="AH970" s="169"/>
      <c r="AN970" s="169"/>
      <c r="AP970" s="169"/>
      <c r="AQ970" s="180" t="s">
        <v>221</v>
      </c>
      <c r="AR970" s="169"/>
    </row>
    <row r="971" spans="1:46" s="15" customFormat="1" ht="15" x14ac:dyDescent="0.25">
      <c r="A971" s="229"/>
      <c r="B971" s="179"/>
      <c r="C971" s="429" t="s">
        <v>222</v>
      </c>
      <c r="D971" s="429"/>
      <c r="E971" s="429"/>
      <c r="F971" s="429"/>
      <c r="G971" s="429"/>
      <c r="H971" s="429"/>
      <c r="I971" s="429"/>
      <c r="J971" s="429"/>
      <c r="K971" s="429"/>
      <c r="L971" s="230">
        <v>2528.2399999999998</v>
      </c>
      <c r="M971" s="231"/>
      <c r="N971" s="232">
        <v>113189.78</v>
      </c>
      <c r="AF971" s="168"/>
      <c r="AG971" s="169"/>
      <c r="AH971" s="169"/>
      <c r="AN971" s="169"/>
      <c r="AP971" s="169"/>
      <c r="AQ971" s="180" t="s">
        <v>222</v>
      </c>
      <c r="AR971" s="169"/>
    </row>
    <row r="972" spans="1:46" s="15" customFormat="1" ht="15" x14ac:dyDescent="0.25">
      <c r="A972" s="229"/>
      <c r="B972" s="179"/>
      <c r="C972" s="429" t="s">
        <v>223</v>
      </c>
      <c r="D972" s="429"/>
      <c r="E972" s="429"/>
      <c r="F972" s="429"/>
      <c r="G972" s="429"/>
      <c r="H972" s="429"/>
      <c r="I972" s="429"/>
      <c r="J972" s="429"/>
      <c r="K972" s="429"/>
      <c r="L972" s="230">
        <v>1296.8800000000001</v>
      </c>
      <c r="M972" s="231"/>
      <c r="N972" s="232">
        <v>58061.440000000002</v>
      </c>
      <c r="AF972" s="168"/>
      <c r="AG972" s="169"/>
      <c r="AH972" s="169"/>
      <c r="AN972" s="169"/>
      <c r="AP972" s="169"/>
      <c r="AQ972" s="180" t="s">
        <v>223</v>
      </c>
      <c r="AR972" s="169"/>
    </row>
    <row r="973" spans="1:46" s="15" customFormat="1" ht="15" x14ac:dyDescent="0.25">
      <c r="A973" s="229"/>
      <c r="B973" s="236"/>
      <c r="C973" s="457" t="s">
        <v>922</v>
      </c>
      <c r="D973" s="457"/>
      <c r="E973" s="457"/>
      <c r="F973" s="457"/>
      <c r="G973" s="457"/>
      <c r="H973" s="457"/>
      <c r="I973" s="457"/>
      <c r="J973" s="457"/>
      <c r="K973" s="457"/>
      <c r="L973" s="237">
        <v>42861.38</v>
      </c>
      <c r="M973" s="238"/>
      <c r="N973" s="239">
        <v>572929.49</v>
      </c>
      <c r="AF973" s="168"/>
      <c r="AG973" s="169"/>
      <c r="AH973" s="169"/>
      <c r="AN973" s="169"/>
      <c r="AP973" s="169"/>
      <c r="AR973" s="169" t="s">
        <v>922</v>
      </c>
    </row>
    <row r="974" spans="1:46" s="15" customFormat="1" ht="11.25" hidden="1" customHeight="1" x14ac:dyDescent="0.25">
      <c r="B974" s="221"/>
      <c r="C974" s="221"/>
      <c r="D974" s="221"/>
      <c r="E974" s="221"/>
      <c r="F974" s="221"/>
      <c r="G974" s="221"/>
      <c r="H974" s="221"/>
      <c r="I974" s="221"/>
      <c r="J974" s="221"/>
      <c r="K974" s="221"/>
      <c r="L974" s="222"/>
      <c r="M974" s="222"/>
      <c r="N974" s="222"/>
      <c r="R974" s="223"/>
    </row>
    <row r="975" spans="1:46" s="15" customFormat="1" ht="15" x14ac:dyDescent="0.25">
      <c r="A975" s="224"/>
      <c r="B975" s="225"/>
      <c r="C975" s="438" t="s">
        <v>523</v>
      </c>
      <c r="D975" s="438"/>
      <c r="E975" s="438"/>
      <c r="F975" s="438"/>
      <c r="G975" s="438"/>
      <c r="H975" s="438"/>
      <c r="I975" s="438"/>
      <c r="J975" s="438"/>
      <c r="K975" s="438"/>
      <c r="L975" s="226"/>
      <c r="M975" s="227"/>
      <c r="N975" s="228"/>
      <c r="AS975" s="169" t="s">
        <v>523</v>
      </c>
    </row>
    <row r="976" spans="1:46" s="15" customFormat="1" ht="15" x14ac:dyDescent="0.25">
      <c r="A976" s="229"/>
      <c r="B976" s="327"/>
      <c r="C976" s="442" t="s">
        <v>205</v>
      </c>
      <c r="D976" s="442"/>
      <c r="E976" s="442"/>
      <c r="F976" s="442"/>
      <c r="G976" s="442"/>
      <c r="H976" s="442"/>
      <c r="I976" s="442"/>
      <c r="J976" s="442"/>
      <c r="K976" s="442"/>
      <c r="L976" s="328">
        <v>182881.07</v>
      </c>
      <c r="M976" s="329"/>
      <c r="N976" s="232">
        <v>1870684.77</v>
      </c>
      <c r="AS976" s="169"/>
      <c r="AT976" s="180" t="s">
        <v>205</v>
      </c>
    </row>
    <row r="977" spans="1:46" s="15" customFormat="1" ht="15" x14ac:dyDescent="0.25">
      <c r="A977" s="229"/>
      <c r="B977" s="327"/>
      <c r="C977" s="442" t="s">
        <v>206</v>
      </c>
      <c r="D977" s="442"/>
      <c r="E977" s="442"/>
      <c r="F977" s="442"/>
      <c r="G977" s="442"/>
      <c r="H977" s="442"/>
      <c r="I977" s="442"/>
      <c r="J977" s="442"/>
      <c r="K977" s="442"/>
      <c r="L977" s="330"/>
      <c r="M977" s="329"/>
      <c r="N977" s="234"/>
      <c r="AS977" s="169"/>
      <c r="AT977" s="180" t="s">
        <v>206</v>
      </c>
    </row>
    <row r="978" spans="1:46" s="15" customFormat="1" ht="15" x14ac:dyDescent="0.25">
      <c r="A978" s="229"/>
      <c r="B978" s="327"/>
      <c r="C978" s="442" t="s">
        <v>207</v>
      </c>
      <c r="D978" s="442"/>
      <c r="E978" s="442"/>
      <c r="F978" s="442"/>
      <c r="G978" s="442"/>
      <c r="H978" s="442"/>
      <c r="I978" s="442"/>
      <c r="J978" s="442"/>
      <c r="K978" s="442"/>
      <c r="L978" s="328">
        <v>8652.81</v>
      </c>
      <c r="M978" s="329"/>
      <c r="N978" s="232">
        <v>387386.28</v>
      </c>
      <c r="AS978" s="169"/>
      <c r="AT978" s="180" t="s">
        <v>207</v>
      </c>
    </row>
    <row r="979" spans="1:46" s="15" customFormat="1" ht="15" x14ac:dyDescent="0.25">
      <c r="A979" s="229"/>
      <c r="B979" s="327"/>
      <c r="C979" s="442" t="s">
        <v>208</v>
      </c>
      <c r="D979" s="442"/>
      <c r="E979" s="442"/>
      <c r="F979" s="442"/>
      <c r="G979" s="442"/>
      <c r="H979" s="442"/>
      <c r="I979" s="442"/>
      <c r="J979" s="442"/>
      <c r="K979" s="442"/>
      <c r="L979" s="328">
        <v>12125.18</v>
      </c>
      <c r="M979" s="329"/>
      <c r="N979" s="232">
        <v>160537.37</v>
      </c>
      <c r="AS979" s="169"/>
      <c r="AT979" s="180" t="s">
        <v>208</v>
      </c>
    </row>
    <row r="980" spans="1:46" s="15" customFormat="1" ht="15" x14ac:dyDescent="0.25">
      <c r="A980" s="229"/>
      <c r="B980" s="327"/>
      <c r="C980" s="442" t="s">
        <v>209</v>
      </c>
      <c r="D980" s="442"/>
      <c r="E980" s="442"/>
      <c r="F980" s="442"/>
      <c r="G980" s="442"/>
      <c r="H980" s="442"/>
      <c r="I980" s="442"/>
      <c r="J980" s="442"/>
      <c r="K980" s="442"/>
      <c r="L980" s="328">
        <v>1258.44</v>
      </c>
      <c r="M980" s="329"/>
      <c r="N980" s="232">
        <v>56340.35</v>
      </c>
      <c r="AS980" s="169"/>
      <c r="AT980" s="180" t="s">
        <v>209</v>
      </c>
    </row>
    <row r="981" spans="1:46" s="15" customFormat="1" ht="15" x14ac:dyDescent="0.25">
      <c r="A981" s="229"/>
      <c r="B981" s="327"/>
      <c r="C981" s="442" t="s">
        <v>210</v>
      </c>
      <c r="D981" s="442"/>
      <c r="E981" s="442"/>
      <c r="F981" s="442"/>
      <c r="G981" s="442"/>
      <c r="H981" s="442"/>
      <c r="I981" s="442"/>
      <c r="J981" s="442"/>
      <c r="K981" s="442"/>
      <c r="L981" s="328">
        <v>162103.07999999999</v>
      </c>
      <c r="M981" s="329"/>
      <c r="N981" s="232">
        <v>1322761.1200000001</v>
      </c>
      <c r="AS981" s="169"/>
      <c r="AT981" s="180" t="s">
        <v>210</v>
      </c>
    </row>
    <row r="982" spans="1:46" s="15" customFormat="1" ht="15" x14ac:dyDescent="0.25">
      <c r="A982" s="229"/>
      <c r="B982" s="327"/>
      <c r="C982" s="442" t="s">
        <v>211</v>
      </c>
      <c r="D982" s="442"/>
      <c r="E982" s="442"/>
      <c r="F982" s="442"/>
      <c r="G982" s="442"/>
      <c r="H982" s="442"/>
      <c r="I982" s="442"/>
      <c r="J982" s="442"/>
      <c r="K982" s="442"/>
      <c r="L982" s="328">
        <v>197828.47</v>
      </c>
      <c r="M982" s="329"/>
      <c r="N982" s="232">
        <v>2565826.08</v>
      </c>
      <c r="AS982" s="169"/>
      <c r="AT982" s="180" t="s">
        <v>211</v>
      </c>
    </row>
    <row r="983" spans="1:46" s="15" customFormat="1" ht="15" x14ac:dyDescent="0.25">
      <c r="A983" s="229"/>
      <c r="B983" s="327"/>
      <c r="C983" s="442" t="s">
        <v>206</v>
      </c>
      <c r="D983" s="442"/>
      <c r="E983" s="442"/>
      <c r="F983" s="442"/>
      <c r="G983" s="442"/>
      <c r="H983" s="442"/>
      <c r="I983" s="442"/>
      <c r="J983" s="442"/>
      <c r="K983" s="442"/>
      <c r="L983" s="330"/>
      <c r="M983" s="329"/>
      <c r="N983" s="234"/>
      <c r="AS983" s="169"/>
      <c r="AT983" s="180" t="s">
        <v>206</v>
      </c>
    </row>
    <row r="984" spans="1:46" s="15" customFormat="1" ht="15" x14ac:dyDescent="0.25">
      <c r="A984" s="229"/>
      <c r="B984" s="327"/>
      <c r="C984" s="442" t="s">
        <v>450</v>
      </c>
      <c r="D984" s="442"/>
      <c r="E984" s="442"/>
      <c r="F984" s="442"/>
      <c r="G984" s="442"/>
      <c r="H984" s="442"/>
      <c r="I984" s="442"/>
      <c r="J984" s="442"/>
      <c r="K984" s="442"/>
      <c r="L984" s="328">
        <v>8652.81</v>
      </c>
      <c r="M984" s="329"/>
      <c r="N984" s="232">
        <v>387386.28</v>
      </c>
      <c r="AS984" s="169"/>
      <c r="AT984" s="180" t="s">
        <v>450</v>
      </c>
    </row>
    <row r="985" spans="1:46" s="15" customFormat="1" ht="15" x14ac:dyDescent="0.25">
      <c r="A985" s="229"/>
      <c r="B985" s="327"/>
      <c r="C985" s="442" t="s">
        <v>451</v>
      </c>
      <c r="D985" s="442"/>
      <c r="E985" s="442"/>
      <c r="F985" s="442"/>
      <c r="G985" s="442"/>
      <c r="H985" s="442"/>
      <c r="I985" s="442"/>
      <c r="J985" s="442"/>
      <c r="K985" s="442"/>
      <c r="L985" s="328">
        <v>12125.18</v>
      </c>
      <c r="M985" s="329"/>
      <c r="N985" s="232">
        <v>160537.37</v>
      </c>
      <c r="AS985" s="169"/>
      <c r="AT985" s="180" t="s">
        <v>451</v>
      </c>
    </row>
    <row r="986" spans="1:46" s="15" customFormat="1" ht="15" x14ac:dyDescent="0.25">
      <c r="A986" s="229"/>
      <c r="B986" s="327"/>
      <c r="C986" s="442" t="s">
        <v>452</v>
      </c>
      <c r="D986" s="442"/>
      <c r="E986" s="442"/>
      <c r="F986" s="442"/>
      <c r="G986" s="442"/>
      <c r="H986" s="442"/>
      <c r="I986" s="442"/>
      <c r="J986" s="442"/>
      <c r="K986" s="442"/>
      <c r="L986" s="328">
        <v>1258.44</v>
      </c>
      <c r="M986" s="329"/>
      <c r="N986" s="232">
        <v>56340.35</v>
      </c>
      <c r="AS986" s="169"/>
      <c r="AT986" s="180" t="s">
        <v>452</v>
      </c>
    </row>
    <row r="987" spans="1:46" s="15" customFormat="1" ht="15" x14ac:dyDescent="0.25">
      <c r="A987" s="229"/>
      <c r="B987" s="327"/>
      <c r="C987" s="442" t="s">
        <v>453</v>
      </c>
      <c r="D987" s="442"/>
      <c r="E987" s="442"/>
      <c r="F987" s="442"/>
      <c r="G987" s="442"/>
      <c r="H987" s="442"/>
      <c r="I987" s="442"/>
      <c r="J987" s="442"/>
      <c r="K987" s="442"/>
      <c r="L987" s="328">
        <v>161394.43</v>
      </c>
      <c r="M987" s="329"/>
      <c r="N987" s="232">
        <v>1316978.54</v>
      </c>
      <c r="AS987" s="169"/>
      <c r="AT987" s="180" t="s">
        <v>453</v>
      </c>
    </row>
    <row r="988" spans="1:46" s="15" customFormat="1" ht="15" x14ac:dyDescent="0.25">
      <c r="A988" s="229"/>
      <c r="B988" s="327"/>
      <c r="C988" s="442" t="s">
        <v>454</v>
      </c>
      <c r="D988" s="442"/>
      <c r="E988" s="442"/>
      <c r="F988" s="442"/>
      <c r="G988" s="442"/>
      <c r="H988" s="442"/>
      <c r="I988" s="442"/>
      <c r="J988" s="442"/>
      <c r="K988" s="442"/>
      <c r="L988" s="328">
        <v>10397.32</v>
      </c>
      <c r="M988" s="329"/>
      <c r="N988" s="232">
        <v>465488.57</v>
      </c>
      <c r="AS988" s="169"/>
      <c r="AT988" s="180" t="s">
        <v>454</v>
      </c>
    </row>
    <row r="989" spans="1:46" s="15" customFormat="1" ht="15" x14ac:dyDescent="0.25">
      <c r="A989" s="229"/>
      <c r="B989" s="327"/>
      <c r="C989" s="442" t="s">
        <v>455</v>
      </c>
      <c r="D989" s="442"/>
      <c r="E989" s="442"/>
      <c r="F989" s="442"/>
      <c r="G989" s="442"/>
      <c r="H989" s="442"/>
      <c r="I989" s="442"/>
      <c r="J989" s="442"/>
      <c r="K989" s="442"/>
      <c r="L989" s="328">
        <v>5258.73</v>
      </c>
      <c r="M989" s="329"/>
      <c r="N989" s="232">
        <v>235435.32</v>
      </c>
      <c r="AS989" s="169"/>
      <c r="AT989" s="180" t="s">
        <v>455</v>
      </c>
    </row>
    <row r="990" spans="1:46" s="15" customFormat="1" ht="15" x14ac:dyDescent="0.25">
      <c r="A990" s="229"/>
      <c r="B990" s="327"/>
      <c r="C990" s="442" t="s">
        <v>780</v>
      </c>
      <c r="D990" s="442"/>
      <c r="E990" s="442"/>
      <c r="F990" s="442"/>
      <c r="G990" s="442"/>
      <c r="H990" s="442"/>
      <c r="I990" s="442"/>
      <c r="J990" s="442"/>
      <c r="K990" s="442"/>
      <c r="L990" s="364">
        <v>708.65</v>
      </c>
      <c r="M990" s="329"/>
      <c r="N990" s="232">
        <v>5782.58</v>
      </c>
      <c r="AS990" s="169"/>
      <c r="AT990" s="180" t="s">
        <v>780</v>
      </c>
    </row>
    <row r="991" spans="1:46" s="15" customFormat="1" ht="15" x14ac:dyDescent="0.25">
      <c r="A991" s="229"/>
      <c r="B991" s="327"/>
      <c r="C991" s="442" t="s">
        <v>206</v>
      </c>
      <c r="D991" s="442"/>
      <c r="E991" s="442"/>
      <c r="F991" s="442"/>
      <c r="G991" s="442"/>
      <c r="H991" s="442"/>
      <c r="I991" s="442"/>
      <c r="J991" s="442"/>
      <c r="K991" s="442"/>
      <c r="L991" s="330"/>
      <c r="M991" s="329"/>
      <c r="N991" s="234"/>
      <c r="AS991" s="169"/>
      <c r="AT991" s="180" t="s">
        <v>206</v>
      </c>
    </row>
    <row r="992" spans="1:46" s="15" customFormat="1" ht="15" x14ac:dyDescent="0.25">
      <c r="A992" s="229"/>
      <c r="B992" s="327"/>
      <c r="C992" s="442" t="s">
        <v>453</v>
      </c>
      <c r="D992" s="442"/>
      <c r="E992" s="442"/>
      <c r="F992" s="442"/>
      <c r="G992" s="442"/>
      <c r="H992" s="442"/>
      <c r="I992" s="442"/>
      <c r="J992" s="442"/>
      <c r="K992" s="442"/>
      <c r="L992" s="364">
        <v>708.65</v>
      </c>
      <c r="M992" s="329"/>
      <c r="N992" s="232">
        <v>5782.58</v>
      </c>
      <c r="AS992" s="169"/>
      <c r="AT992" s="180" t="s">
        <v>453</v>
      </c>
    </row>
    <row r="993" spans="1:48" s="15" customFormat="1" ht="15" x14ac:dyDescent="0.25">
      <c r="A993" s="229"/>
      <c r="B993" s="331"/>
      <c r="C993" s="443" t="s">
        <v>524</v>
      </c>
      <c r="D993" s="443"/>
      <c r="E993" s="443"/>
      <c r="F993" s="443"/>
      <c r="G993" s="443"/>
      <c r="H993" s="443"/>
      <c r="I993" s="443"/>
      <c r="J993" s="443"/>
      <c r="K993" s="443"/>
      <c r="L993" s="332">
        <v>198537.12</v>
      </c>
      <c r="M993" s="333"/>
      <c r="N993" s="239">
        <v>2571608.66</v>
      </c>
      <c r="AS993" s="169"/>
      <c r="AU993" s="169" t="s">
        <v>524</v>
      </c>
    </row>
    <row r="994" spans="1:48" s="15" customFormat="1" ht="15" x14ac:dyDescent="0.25">
      <c r="A994" s="229"/>
      <c r="B994" s="327"/>
      <c r="C994" s="442" t="s">
        <v>221</v>
      </c>
      <c r="D994" s="442"/>
      <c r="E994" s="442"/>
      <c r="F994" s="442"/>
      <c r="G994" s="442"/>
      <c r="H994" s="442"/>
      <c r="I994" s="442"/>
      <c r="J994" s="442"/>
      <c r="K994" s="442"/>
      <c r="L994" s="328">
        <v>9911.25</v>
      </c>
      <c r="M994" s="329"/>
      <c r="N994" s="232">
        <v>443726.63</v>
      </c>
      <c r="AS994" s="169"/>
      <c r="AT994" s="180" t="s">
        <v>221</v>
      </c>
      <c r="AU994" s="169"/>
    </row>
    <row r="995" spans="1:48" s="15" customFormat="1" ht="15" x14ac:dyDescent="0.25">
      <c r="A995" s="229"/>
      <c r="B995" s="327"/>
      <c r="C995" s="442" t="s">
        <v>222</v>
      </c>
      <c r="D995" s="442"/>
      <c r="E995" s="442"/>
      <c r="F995" s="442"/>
      <c r="G995" s="442"/>
      <c r="H995" s="442"/>
      <c r="I995" s="442"/>
      <c r="J995" s="442"/>
      <c r="K995" s="442"/>
      <c r="L995" s="328">
        <v>10397.32</v>
      </c>
      <c r="M995" s="329"/>
      <c r="N995" s="232">
        <v>465488.57</v>
      </c>
      <c r="AS995" s="169"/>
      <c r="AT995" s="180" t="s">
        <v>222</v>
      </c>
      <c r="AU995" s="169"/>
    </row>
    <row r="996" spans="1:48" s="15" customFormat="1" ht="15" x14ac:dyDescent="0.25">
      <c r="A996" s="229"/>
      <c r="B996" s="327"/>
      <c r="C996" s="442" t="s">
        <v>223</v>
      </c>
      <c r="D996" s="442"/>
      <c r="E996" s="442"/>
      <c r="F996" s="442"/>
      <c r="G996" s="442"/>
      <c r="H996" s="442"/>
      <c r="I996" s="442"/>
      <c r="J996" s="442"/>
      <c r="K996" s="442"/>
      <c r="L996" s="328">
        <v>5258.73</v>
      </c>
      <c r="M996" s="329"/>
      <c r="N996" s="232">
        <v>235435.32</v>
      </c>
      <c r="AS996" s="169"/>
      <c r="AT996" s="180" t="s">
        <v>223</v>
      </c>
      <c r="AU996" s="169"/>
    </row>
    <row r="997" spans="1:48" s="15" customFormat="1" ht="15" x14ac:dyDescent="0.25">
      <c r="A997" s="229"/>
      <c r="B997" s="331"/>
      <c r="C997" s="443" t="s">
        <v>524</v>
      </c>
      <c r="D997" s="443"/>
      <c r="E997" s="443"/>
      <c r="F997" s="443"/>
      <c r="G997" s="443"/>
      <c r="H997" s="443"/>
      <c r="I997" s="443"/>
      <c r="J997" s="443"/>
      <c r="K997" s="443"/>
      <c r="L997" s="332">
        <v>198537.12</v>
      </c>
      <c r="M997" s="333"/>
      <c r="N997" s="239">
        <v>2571608.66</v>
      </c>
      <c r="AS997" s="169"/>
      <c r="AU997" s="169" t="s">
        <v>524</v>
      </c>
    </row>
    <row r="998" spans="1:48" s="15" customFormat="1" ht="15" x14ac:dyDescent="0.25">
      <c r="A998" s="229"/>
      <c r="B998" s="331"/>
      <c r="C998" s="443" t="s">
        <v>524</v>
      </c>
      <c r="D998" s="443"/>
      <c r="E998" s="443"/>
      <c r="F998" s="443"/>
      <c r="G998" s="443"/>
      <c r="H998" s="443"/>
      <c r="I998" s="443"/>
      <c r="J998" s="443"/>
      <c r="K998" s="443"/>
      <c r="L998" s="332">
        <v>198537.12</v>
      </c>
      <c r="M998" s="333"/>
      <c r="N998" s="239">
        <v>2571608.66</v>
      </c>
      <c r="AS998" s="169"/>
      <c r="AU998" s="169" t="s">
        <v>524</v>
      </c>
    </row>
    <row r="999" spans="1:48" s="15" customFormat="1" ht="15" x14ac:dyDescent="0.25">
      <c r="A999" s="229"/>
      <c r="B999" s="331"/>
      <c r="C999" s="443" t="s">
        <v>525</v>
      </c>
      <c r="D999" s="443"/>
      <c r="E999" s="443"/>
      <c r="F999" s="443"/>
      <c r="G999" s="443"/>
      <c r="H999" s="443"/>
      <c r="I999" s="443"/>
      <c r="J999" s="443"/>
      <c r="K999" s="443"/>
      <c r="L999" s="332">
        <v>198537.12</v>
      </c>
      <c r="M999" s="333"/>
      <c r="N999" s="239">
        <v>2571608.66</v>
      </c>
      <c r="AS999" s="169"/>
      <c r="AU999" s="169" t="s">
        <v>525</v>
      </c>
    </row>
    <row r="1000" spans="1:48" s="15" customFormat="1" ht="26.25" hidden="1" customHeight="1" x14ac:dyDescent="0.25">
      <c r="A1000" s="229"/>
      <c r="B1000" s="331"/>
      <c r="C1000" s="443" t="s">
        <v>526</v>
      </c>
      <c r="D1000" s="443"/>
      <c r="E1000" s="443"/>
      <c r="F1000" s="443"/>
      <c r="G1000" s="443"/>
      <c r="H1000" s="443"/>
      <c r="I1000" s="443"/>
      <c r="J1000" s="443"/>
      <c r="K1000" s="443"/>
      <c r="L1000" s="332">
        <v>198537.12</v>
      </c>
      <c r="M1000" s="333"/>
      <c r="N1000" s="239">
        <v>2571608.66</v>
      </c>
      <c r="AS1000" s="169"/>
      <c r="AU1000" s="169"/>
      <c r="AV1000" s="169" t="s">
        <v>526</v>
      </c>
    </row>
    <row r="1001" spans="1:48" s="15" customFormat="1" ht="15" customHeight="1" x14ac:dyDescent="0.25">
      <c r="A1001" s="229"/>
      <c r="B1001" s="331"/>
      <c r="C1001" s="443" t="s">
        <v>526</v>
      </c>
      <c r="D1001" s="443"/>
      <c r="E1001" s="443"/>
      <c r="F1001" s="443"/>
      <c r="G1001" s="443"/>
      <c r="H1001" s="443"/>
      <c r="I1001" s="443"/>
      <c r="J1001" s="443"/>
      <c r="K1001" s="443"/>
      <c r="L1001" s="332">
        <v>2396399.5</v>
      </c>
      <c r="M1001" s="333"/>
      <c r="N1001" s="239">
        <f>N1000</f>
        <v>2571608.66</v>
      </c>
      <c r="AP1001" s="169"/>
      <c r="AR1001" s="169"/>
      <c r="AS1001" s="169" t="s">
        <v>526</v>
      </c>
    </row>
    <row r="1002" spans="1:48" s="15" customFormat="1" ht="15" x14ac:dyDescent="0.25">
      <c r="A1002" s="253"/>
      <c r="B1002" s="324"/>
      <c r="C1002" s="445" t="s">
        <v>56</v>
      </c>
      <c r="D1002" s="445"/>
      <c r="E1002" s="445"/>
      <c r="F1002" s="445"/>
      <c r="G1002" s="445"/>
      <c r="H1002" s="445"/>
      <c r="I1002" s="445"/>
      <c r="J1002" s="445"/>
      <c r="K1002" s="445"/>
      <c r="L1002" s="325"/>
      <c r="M1002" s="326"/>
      <c r="N1002" s="257">
        <f>ROUND(N1001*0.082,2)</f>
        <v>210871.91</v>
      </c>
      <c r="AQ1002" s="258"/>
      <c r="AS1002" s="258"/>
    </row>
    <row r="1003" spans="1:48" s="15" customFormat="1" ht="15" x14ac:dyDescent="0.25">
      <c r="A1003" s="253"/>
      <c r="B1003" s="324"/>
      <c r="C1003" s="444" t="s">
        <v>1729</v>
      </c>
      <c r="D1003" s="444"/>
      <c r="E1003" s="444"/>
      <c r="F1003" s="444"/>
      <c r="G1003" s="444"/>
      <c r="H1003" s="444"/>
      <c r="I1003" s="444"/>
      <c r="J1003" s="444"/>
      <c r="K1003" s="444"/>
      <c r="L1003" s="325"/>
      <c r="M1003" s="326"/>
      <c r="N1003" s="259">
        <f>N1001+N1002</f>
        <v>2782480.5700000003</v>
      </c>
      <c r="AQ1003" s="258"/>
      <c r="AS1003" s="258"/>
    </row>
    <row r="1004" spans="1:48" s="15" customFormat="1" ht="15" x14ac:dyDescent="0.25">
      <c r="A1004" s="253"/>
      <c r="B1004" s="324"/>
      <c r="C1004" s="445" t="s">
        <v>63</v>
      </c>
      <c r="D1004" s="445"/>
      <c r="E1004" s="445"/>
      <c r="F1004" s="445"/>
      <c r="G1004" s="445"/>
      <c r="H1004" s="445"/>
      <c r="I1004" s="445"/>
      <c r="J1004" s="445"/>
      <c r="K1004" s="445"/>
      <c r="L1004" s="325"/>
      <c r="M1004" s="326"/>
      <c r="N1004" s="257">
        <f>ROUND(N1003*0.024,2)</f>
        <v>66779.53</v>
      </c>
      <c r="AQ1004" s="258"/>
      <c r="AS1004" s="258"/>
    </row>
    <row r="1005" spans="1:48" s="15" customFormat="1" ht="15" x14ac:dyDescent="0.25">
      <c r="A1005" s="253"/>
      <c r="B1005" s="324"/>
      <c r="C1005" s="444" t="s">
        <v>1730</v>
      </c>
      <c r="D1005" s="444"/>
      <c r="E1005" s="444"/>
      <c r="F1005" s="444"/>
      <c r="G1005" s="444"/>
      <c r="H1005" s="444"/>
      <c r="I1005" s="444"/>
      <c r="J1005" s="444"/>
      <c r="K1005" s="444"/>
      <c r="L1005" s="325"/>
      <c r="M1005" s="326"/>
      <c r="N1005" s="259">
        <f>N1003+N1004</f>
        <v>2849260.1</v>
      </c>
      <c r="AQ1005" s="258"/>
      <c r="AS1005" s="258"/>
    </row>
    <row r="1006" spans="1:48" s="15" customFormat="1" ht="15" x14ac:dyDescent="0.25">
      <c r="A1006" s="253"/>
      <c r="B1006" s="324"/>
      <c r="C1006" s="444" t="s">
        <v>1754</v>
      </c>
      <c r="D1006" s="444"/>
      <c r="E1006" s="444"/>
      <c r="F1006" s="444"/>
      <c r="G1006" s="444"/>
      <c r="H1006" s="444"/>
      <c r="I1006" s="444"/>
      <c r="J1006" s="444"/>
      <c r="K1006" s="444"/>
      <c r="L1006" s="325"/>
      <c r="M1006" s="326"/>
      <c r="N1006" s="259">
        <f>ROUND(N1005*1.0514*0.83,2)</f>
        <v>2486441.02</v>
      </c>
      <c r="R1006" s="259"/>
      <c r="S1006" s="312"/>
      <c r="AQ1006" s="258"/>
      <c r="AS1006" s="258"/>
    </row>
    <row r="1007" spans="1:48" s="15" customFormat="1" ht="15" x14ac:dyDescent="0.25">
      <c r="A1007" s="253"/>
      <c r="B1007" s="324"/>
      <c r="C1007" s="444" t="s">
        <v>1751</v>
      </c>
      <c r="D1007" s="444"/>
      <c r="E1007" s="444"/>
      <c r="F1007" s="444"/>
      <c r="G1007" s="444"/>
      <c r="H1007" s="444"/>
      <c r="I1007" s="444"/>
      <c r="J1007" s="444"/>
      <c r="K1007" s="444"/>
      <c r="L1007" s="325"/>
      <c r="M1007" s="326"/>
      <c r="N1007" s="259">
        <f>N1006</f>
        <v>2486441.02</v>
      </c>
      <c r="AQ1007" s="258"/>
      <c r="AS1007" s="258"/>
    </row>
    <row r="1008" spans="1:48" s="15" customFormat="1" ht="15" x14ac:dyDescent="0.25">
      <c r="A1008" s="253"/>
      <c r="B1008" s="334"/>
      <c r="C1008" s="445" t="s">
        <v>1752</v>
      </c>
      <c r="D1008" s="445"/>
      <c r="E1008" s="445"/>
      <c r="F1008" s="445"/>
      <c r="G1008" s="445"/>
      <c r="H1008" s="445"/>
      <c r="I1008" s="445"/>
      <c r="J1008" s="445"/>
      <c r="K1008" s="445"/>
      <c r="L1008" s="335"/>
      <c r="M1008" s="336"/>
      <c r="N1008" s="257">
        <f>ROUND(N1007*0.2,2)</f>
        <v>497288.2</v>
      </c>
      <c r="AQ1008" s="314"/>
      <c r="AS1008" s="314"/>
    </row>
    <row r="1009" spans="1:52" s="15" customFormat="1" ht="15" x14ac:dyDescent="0.25">
      <c r="A1009" s="260"/>
      <c r="B1009" s="261"/>
      <c r="C1009" s="446" t="s">
        <v>1753</v>
      </c>
      <c r="D1009" s="446"/>
      <c r="E1009" s="446"/>
      <c r="F1009" s="446"/>
      <c r="G1009" s="446"/>
      <c r="H1009" s="446"/>
      <c r="I1009" s="446"/>
      <c r="J1009" s="446"/>
      <c r="K1009" s="446"/>
      <c r="L1009" s="262"/>
      <c r="M1009" s="263"/>
      <c r="N1009" s="264">
        <f>N1007+N1008</f>
        <v>2983729.22</v>
      </c>
      <c r="AQ1009" s="258"/>
      <c r="AS1009" s="258"/>
    </row>
    <row r="1010" spans="1:52" ht="11.25" customHeight="1" x14ac:dyDescent="0.2">
      <c r="AX1010" s="240"/>
      <c r="AY1010" s="240"/>
      <c r="AZ1010" s="240"/>
    </row>
    <row r="1011" spans="1:52" ht="11.25" customHeight="1" x14ac:dyDescent="0.2">
      <c r="AX1011" s="240"/>
      <c r="AY1011" s="240"/>
      <c r="AZ1011" s="240"/>
    </row>
    <row r="1012" spans="1:52" s="15" customFormat="1" ht="15" x14ac:dyDescent="0.25">
      <c r="A1012" s="313"/>
      <c r="B1012" s="254"/>
      <c r="C1012" s="291"/>
      <c r="D1012" s="291"/>
      <c r="E1012" s="291"/>
      <c r="F1012" s="291"/>
      <c r="G1012" s="291"/>
      <c r="H1012" s="291"/>
      <c r="I1012" s="291"/>
      <c r="J1012" s="291"/>
      <c r="K1012" s="291"/>
      <c r="L1012" s="255"/>
      <c r="M1012" s="256"/>
      <c r="N1012" s="255"/>
      <c r="AQ1012" s="258"/>
      <c r="AS1012" s="258"/>
    </row>
    <row r="1013" spans="1:52" s="15" customFormat="1" ht="15" x14ac:dyDescent="0.25">
      <c r="A1013" s="313"/>
      <c r="B1013" s="254"/>
      <c r="C1013" s="291"/>
      <c r="D1013" s="291"/>
      <c r="E1013" s="291"/>
      <c r="F1013" s="291"/>
      <c r="G1013" s="291"/>
      <c r="H1013" s="291"/>
      <c r="I1013" s="291"/>
      <c r="J1013" s="291"/>
      <c r="K1013" s="291"/>
      <c r="L1013" s="255"/>
      <c r="M1013" s="256"/>
      <c r="N1013" s="255"/>
      <c r="AQ1013" s="258"/>
      <c r="AS1013" s="258"/>
    </row>
    <row r="1014" spans="1:52" s="318" customFormat="1" ht="15" x14ac:dyDescent="0.25">
      <c r="A1014" s="315"/>
      <c r="B1014" s="316" t="s">
        <v>527</v>
      </c>
      <c r="C1014" s="407"/>
      <c r="D1014" s="407"/>
      <c r="E1014" s="407"/>
      <c r="F1014" s="407"/>
      <c r="G1014" s="407"/>
      <c r="H1014" s="408"/>
      <c r="I1014" s="408"/>
      <c r="J1014" s="408"/>
      <c r="K1014" s="408"/>
      <c r="L1014" s="408"/>
      <c r="M1014" s="15"/>
      <c r="N1014" s="15"/>
      <c r="O1014" s="15"/>
      <c r="P1014" s="15"/>
      <c r="Q1014" s="15"/>
      <c r="R1014" s="15"/>
      <c r="S1014" s="15"/>
      <c r="T1014" s="15"/>
      <c r="U1014" s="15"/>
      <c r="V1014" s="317"/>
      <c r="W1014" s="317"/>
      <c r="X1014" s="317"/>
      <c r="Y1014" s="317"/>
      <c r="Z1014" s="317"/>
      <c r="AA1014" s="317"/>
      <c r="AB1014" s="317"/>
      <c r="AC1014" s="317"/>
      <c r="AD1014" s="317"/>
      <c r="AE1014" s="317"/>
      <c r="AF1014" s="317"/>
      <c r="AG1014" s="317"/>
      <c r="AH1014" s="317"/>
      <c r="AI1014" s="317"/>
      <c r="AJ1014" s="317"/>
      <c r="AK1014" s="317"/>
      <c r="AL1014" s="317"/>
      <c r="AM1014" s="317"/>
      <c r="AN1014" s="317"/>
      <c r="AO1014" s="317"/>
      <c r="AP1014" s="317"/>
      <c r="AQ1014" s="317"/>
      <c r="AR1014" s="317"/>
      <c r="AS1014" s="317"/>
      <c r="AT1014" s="317" t="s">
        <v>6</v>
      </c>
      <c r="AU1014" s="317" t="s">
        <v>6</v>
      </c>
      <c r="AV1014" s="317"/>
      <c r="AW1014" s="317"/>
    </row>
    <row r="1015" spans="1:52" s="320" customFormat="1" ht="16.5" customHeight="1" x14ac:dyDescent="0.25">
      <c r="A1015" s="319"/>
      <c r="B1015" s="316"/>
      <c r="C1015" s="406" t="s">
        <v>81</v>
      </c>
      <c r="D1015" s="406"/>
      <c r="E1015" s="406"/>
      <c r="F1015" s="406"/>
      <c r="G1015" s="406"/>
      <c r="H1015" s="406"/>
      <c r="I1015" s="406"/>
      <c r="J1015" s="406"/>
      <c r="K1015" s="406"/>
      <c r="L1015" s="406"/>
      <c r="V1015" s="321"/>
      <c r="W1015" s="321"/>
      <c r="X1015" s="321"/>
      <c r="Y1015" s="321"/>
      <c r="Z1015" s="321"/>
      <c r="AA1015" s="321"/>
      <c r="AB1015" s="321"/>
      <c r="AC1015" s="321"/>
      <c r="AD1015" s="321"/>
      <c r="AE1015" s="321"/>
      <c r="AF1015" s="321"/>
      <c r="AG1015" s="321"/>
      <c r="AH1015" s="321"/>
      <c r="AI1015" s="321"/>
      <c r="AJ1015" s="321"/>
      <c r="AK1015" s="321"/>
      <c r="AL1015" s="321"/>
      <c r="AM1015" s="321"/>
      <c r="AN1015" s="321"/>
      <c r="AO1015" s="321"/>
      <c r="AP1015" s="321"/>
      <c r="AQ1015" s="321"/>
      <c r="AR1015" s="321"/>
      <c r="AS1015" s="321"/>
      <c r="AT1015" s="321"/>
      <c r="AU1015" s="321"/>
      <c r="AV1015" s="321"/>
      <c r="AW1015" s="321"/>
    </row>
    <row r="1016" spans="1:52" s="318" customFormat="1" ht="15" x14ac:dyDescent="0.25">
      <c r="A1016" s="315"/>
      <c r="B1016" s="316" t="s">
        <v>528</v>
      </c>
      <c r="C1016" s="407"/>
      <c r="D1016" s="407"/>
      <c r="E1016" s="407"/>
      <c r="F1016" s="407"/>
      <c r="G1016" s="407"/>
      <c r="H1016" s="408"/>
      <c r="I1016" s="408"/>
      <c r="J1016" s="408"/>
      <c r="K1016" s="408"/>
      <c r="L1016" s="408"/>
      <c r="M1016" s="15"/>
      <c r="N1016" s="15"/>
      <c r="O1016" s="15"/>
      <c r="P1016" s="15"/>
      <c r="Q1016" s="15"/>
      <c r="R1016" s="15"/>
      <c r="S1016" s="15"/>
      <c r="T1016" s="15"/>
      <c r="U1016" s="15"/>
      <c r="V1016" s="317"/>
      <c r="W1016" s="317"/>
      <c r="X1016" s="317"/>
      <c r="Y1016" s="317"/>
      <c r="Z1016" s="317"/>
      <c r="AA1016" s="317"/>
      <c r="AB1016" s="317"/>
      <c r="AC1016" s="317"/>
      <c r="AD1016" s="317"/>
      <c r="AE1016" s="317"/>
      <c r="AF1016" s="317"/>
      <c r="AG1016" s="317"/>
      <c r="AH1016" s="317"/>
      <c r="AI1016" s="317"/>
      <c r="AJ1016" s="317"/>
      <c r="AK1016" s="317"/>
      <c r="AL1016" s="317"/>
      <c r="AM1016" s="317"/>
      <c r="AN1016" s="317"/>
      <c r="AO1016" s="317"/>
      <c r="AP1016" s="317"/>
      <c r="AQ1016" s="317"/>
      <c r="AR1016" s="317"/>
      <c r="AS1016" s="317"/>
      <c r="AT1016" s="317"/>
      <c r="AU1016" s="317"/>
      <c r="AV1016" s="317" t="s">
        <v>6</v>
      </c>
      <c r="AW1016" s="317" t="s">
        <v>6</v>
      </c>
    </row>
    <row r="1017" spans="1:52" s="320" customFormat="1" ht="16.5" customHeight="1" x14ac:dyDescent="0.25">
      <c r="A1017" s="319"/>
      <c r="C1017" s="406" t="s">
        <v>81</v>
      </c>
      <c r="D1017" s="406"/>
      <c r="E1017" s="406"/>
      <c r="F1017" s="406"/>
      <c r="G1017" s="406"/>
      <c r="H1017" s="406"/>
      <c r="I1017" s="406"/>
      <c r="J1017" s="406"/>
      <c r="K1017" s="406"/>
      <c r="L1017" s="406"/>
      <c r="V1017" s="321"/>
      <c r="W1017" s="321"/>
      <c r="X1017" s="321"/>
      <c r="Y1017" s="321"/>
      <c r="Z1017" s="321"/>
      <c r="AA1017" s="321"/>
      <c r="AB1017" s="321"/>
      <c r="AC1017" s="321"/>
      <c r="AD1017" s="321"/>
      <c r="AE1017" s="321"/>
      <c r="AF1017" s="321"/>
      <c r="AG1017" s="321"/>
      <c r="AH1017" s="321"/>
      <c r="AI1017" s="321"/>
      <c r="AJ1017" s="321"/>
      <c r="AK1017" s="321"/>
      <c r="AL1017" s="321"/>
      <c r="AM1017" s="321"/>
      <c r="AN1017" s="321"/>
      <c r="AO1017" s="321"/>
      <c r="AP1017" s="321"/>
      <c r="AQ1017" s="321"/>
      <c r="AR1017" s="321"/>
      <c r="AS1017" s="321"/>
      <c r="AT1017" s="321"/>
      <c r="AU1017" s="321"/>
      <c r="AV1017" s="321"/>
      <c r="AW1017" s="321"/>
    </row>
    <row r="1018" spans="1:52" s="318" customFormat="1" ht="19.5" customHeight="1" x14ac:dyDescent="0.2">
      <c r="A1018" s="315"/>
      <c r="C1018" s="322"/>
      <c r="D1018" s="322"/>
      <c r="E1018" s="322"/>
      <c r="F1018" s="322"/>
      <c r="G1018" s="322"/>
      <c r="H1018" s="322"/>
      <c r="I1018" s="322"/>
      <c r="J1018" s="322"/>
      <c r="K1018" s="322"/>
      <c r="L1018" s="322"/>
      <c r="V1018" s="317"/>
      <c r="W1018" s="317"/>
      <c r="X1018" s="317"/>
      <c r="Y1018" s="317"/>
      <c r="Z1018" s="317"/>
      <c r="AA1018" s="317"/>
      <c r="AB1018" s="317"/>
      <c r="AC1018" s="317"/>
      <c r="AD1018" s="317"/>
      <c r="AE1018" s="317"/>
      <c r="AF1018" s="317"/>
      <c r="AG1018" s="317"/>
      <c r="AH1018" s="317"/>
      <c r="AI1018" s="317"/>
      <c r="AJ1018" s="317"/>
      <c r="AK1018" s="317"/>
      <c r="AL1018" s="317"/>
      <c r="AM1018" s="317"/>
      <c r="AN1018" s="317"/>
      <c r="AO1018" s="317"/>
      <c r="AP1018" s="317"/>
      <c r="AQ1018" s="317"/>
      <c r="AR1018" s="317"/>
      <c r="AS1018" s="317"/>
      <c r="AT1018" s="317"/>
      <c r="AU1018" s="317"/>
      <c r="AV1018" s="317"/>
      <c r="AW1018" s="317"/>
    </row>
    <row r="1019" spans="1:52" s="15" customFormat="1" ht="22.5" customHeight="1" x14ac:dyDescent="0.25">
      <c r="A1019" s="409" t="s">
        <v>529</v>
      </c>
      <c r="B1019" s="409"/>
      <c r="C1019" s="409"/>
      <c r="D1019" s="409"/>
      <c r="E1019" s="409"/>
      <c r="F1019" s="409"/>
      <c r="G1019" s="409"/>
      <c r="H1019" s="409"/>
      <c r="I1019" s="409"/>
      <c r="J1019" s="409"/>
      <c r="K1019" s="409"/>
      <c r="L1019" s="409"/>
      <c r="M1019" s="409"/>
      <c r="N1019" s="409"/>
      <c r="O1019" s="323"/>
      <c r="P1019" s="323"/>
    </row>
    <row r="1020" spans="1:52" s="15" customFormat="1" ht="12.75" customHeight="1" x14ac:dyDescent="0.25">
      <c r="A1020" s="409" t="s">
        <v>530</v>
      </c>
      <c r="B1020" s="409"/>
      <c r="C1020" s="409"/>
      <c r="D1020" s="409"/>
      <c r="E1020" s="409"/>
      <c r="F1020" s="409"/>
      <c r="G1020" s="409"/>
      <c r="H1020" s="409"/>
      <c r="I1020" s="409"/>
      <c r="J1020" s="409"/>
      <c r="K1020" s="409"/>
      <c r="L1020" s="409"/>
      <c r="M1020" s="409"/>
      <c r="N1020" s="409"/>
      <c r="O1020" s="323"/>
      <c r="P1020" s="323"/>
    </row>
    <row r="1021" spans="1:52" s="15" customFormat="1" ht="12.75" customHeight="1" x14ac:dyDescent="0.25">
      <c r="A1021" s="409" t="s">
        <v>531</v>
      </c>
      <c r="B1021" s="409"/>
      <c r="C1021" s="409"/>
      <c r="D1021" s="409"/>
      <c r="E1021" s="409"/>
      <c r="F1021" s="409"/>
      <c r="G1021" s="409"/>
      <c r="H1021" s="409"/>
      <c r="I1021" s="409"/>
      <c r="J1021" s="409"/>
      <c r="K1021" s="409"/>
      <c r="L1021" s="409"/>
      <c r="M1021" s="409"/>
      <c r="N1021" s="409"/>
      <c r="O1021" s="323"/>
      <c r="P1021" s="323"/>
    </row>
    <row r="1022" spans="1:52" ht="11.25" customHeight="1" x14ac:dyDescent="0.2">
      <c r="AX1022" s="240"/>
      <c r="AY1022" s="240"/>
      <c r="AZ1022" s="240"/>
    </row>
    <row r="1023" spans="1:52" ht="11.25" customHeight="1" x14ac:dyDescent="0.2">
      <c r="AX1023" s="240"/>
      <c r="AY1023" s="240"/>
      <c r="AZ1023" s="240"/>
    </row>
  </sheetData>
  <autoFilter ref="A43:N195" xr:uid="{8D15294C-0F7F-4AEE-BFE7-9706F3C95B49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1007">
    <mergeCell ref="C1006:K1006"/>
    <mergeCell ref="C1007:K1007"/>
    <mergeCell ref="C1008:K1008"/>
    <mergeCell ref="C986:K986"/>
    <mergeCell ref="C993:K993"/>
    <mergeCell ref="C994:K994"/>
    <mergeCell ref="C995:K995"/>
    <mergeCell ref="C996:K996"/>
    <mergeCell ref="C997:K997"/>
    <mergeCell ref="C998:K998"/>
    <mergeCell ref="C987:K987"/>
    <mergeCell ref="C988:K988"/>
    <mergeCell ref="C989:K989"/>
    <mergeCell ref="C990:K990"/>
    <mergeCell ref="C991:K991"/>
    <mergeCell ref="C992:K992"/>
    <mergeCell ref="C999:K999"/>
    <mergeCell ref="C1000:K1000"/>
    <mergeCell ref="C1004:K1004"/>
    <mergeCell ref="C1005:K1005"/>
    <mergeCell ref="C1001:K1001"/>
    <mergeCell ref="C1002:K1002"/>
    <mergeCell ref="C1003:K1003"/>
    <mergeCell ref="C973:K973"/>
    <mergeCell ref="C962:K962"/>
    <mergeCell ref="C963:K963"/>
    <mergeCell ref="C964:K964"/>
    <mergeCell ref="C965:K965"/>
    <mergeCell ref="C966:K966"/>
    <mergeCell ref="C967:K967"/>
    <mergeCell ref="C981:K981"/>
    <mergeCell ref="C982:K982"/>
    <mergeCell ref="C983:K983"/>
    <mergeCell ref="C984:K984"/>
    <mergeCell ref="C985:K985"/>
    <mergeCell ref="C975:K975"/>
    <mergeCell ref="C976:K976"/>
    <mergeCell ref="C977:K977"/>
    <mergeCell ref="C978:K978"/>
    <mergeCell ref="C979:K979"/>
    <mergeCell ref="C980:K980"/>
    <mergeCell ref="C956:K956"/>
    <mergeCell ref="C957:K957"/>
    <mergeCell ref="C958:K958"/>
    <mergeCell ref="C959:K959"/>
    <mergeCell ref="C960:K960"/>
    <mergeCell ref="C961:K961"/>
    <mergeCell ref="C949:E949"/>
    <mergeCell ref="C950:E950"/>
    <mergeCell ref="C951:E951"/>
    <mergeCell ref="C952:E952"/>
    <mergeCell ref="C953:E953"/>
    <mergeCell ref="C955:K955"/>
    <mergeCell ref="C968:K968"/>
    <mergeCell ref="C969:K969"/>
    <mergeCell ref="C970:K970"/>
    <mergeCell ref="C971:K971"/>
    <mergeCell ref="C972:K972"/>
    <mergeCell ref="C936:E936"/>
    <mergeCell ref="C925:E925"/>
    <mergeCell ref="C926:E926"/>
    <mergeCell ref="C927:E927"/>
    <mergeCell ref="C928:E928"/>
    <mergeCell ref="C929:E929"/>
    <mergeCell ref="C930:E930"/>
    <mergeCell ref="C943:E943"/>
    <mergeCell ref="C944:E944"/>
    <mergeCell ref="C945:E945"/>
    <mergeCell ref="C946:E946"/>
    <mergeCell ref="C947:E947"/>
    <mergeCell ref="C948:E948"/>
    <mergeCell ref="C937:E937"/>
    <mergeCell ref="C938:E938"/>
    <mergeCell ref="C939:N939"/>
    <mergeCell ref="C940:E940"/>
    <mergeCell ref="C941:E941"/>
    <mergeCell ref="C942:E942"/>
    <mergeCell ref="C919:E919"/>
    <mergeCell ref="C920:E920"/>
    <mergeCell ref="C921:E921"/>
    <mergeCell ref="C922:N922"/>
    <mergeCell ref="C923:E923"/>
    <mergeCell ref="C924:E924"/>
    <mergeCell ref="C913:E913"/>
    <mergeCell ref="C914:E914"/>
    <mergeCell ref="C915:E915"/>
    <mergeCell ref="C916:E916"/>
    <mergeCell ref="C917:E917"/>
    <mergeCell ref="C918:E918"/>
    <mergeCell ref="C931:E931"/>
    <mergeCell ref="C932:E932"/>
    <mergeCell ref="C933:E933"/>
    <mergeCell ref="C934:E934"/>
    <mergeCell ref="C935:E935"/>
    <mergeCell ref="C900:E900"/>
    <mergeCell ref="C889:E889"/>
    <mergeCell ref="C890:E890"/>
    <mergeCell ref="C891:N891"/>
    <mergeCell ref="C892:N892"/>
    <mergeCell ref="C893:E893"/>
    <mergeCell ref="C894:E894"/>
    <mergeCell ref="C907:E907"/>
    <mergeCell ref="C908:N908"/>
    <mergeCell ref="C909:N909"/>
    <mergeCell ref="C910:E910"/>
    <mergeCell ref="C911:E911"/>
    <mergeCell ref="C912:E912"/>
    <mergeCell ref="C901:E901"/>
    <mergeCell ref="C902:E902"/>
    <mergeCell ref="C903:E903"/>
    <mergeCell ref="C904:E904"/>
    <mergeCell ref="C905:E905"/>
    <mergeCell ref="A906:N906"/>
    <mergeCell ref="C883:E883"/>
    <mergeCell ref="C884:E884"/>
    <mergeCell ref="C885:E885"/>
    <mergeCell ref="C886:E886"/>
    <mergeCell ref="C887:E887"/>
    <mergeCell ref="C888:E888"/>
    <mergeCell ref="C877:E877"/>
    <mergeCell ref="C878:N878"/>
    <mergeCell ref="C879:E879"/>
    <mergeCell ref="C880:E880"/>
    <mergeCell ref="C881:E881"/>
    <mergeCell ref="C882:E882"/>
    <mergeCell ref="C895:E895"/>
    <mergeCell ref="C896:E896"/>
    <mergeCell ref="C897:E897"/>
    <mergeCell ref="C898:E898"/>
    <mergeCell ref="C899:E899"/>
    <mergeCell ref="C864:E864"/>
    <mergeCell ref="C853:E853"/>
    <mergeCell ref="C854:E854"/>
    <mergeCell ref="C855:E855"/>
    <mergeCell ref="C856:E856"/>
    <mergeCell ref="C857:E857"/>
    <mergeCell ref="C858:E858"/>
    <mergeCell ref="C871:E871"/>
    <mergeCell ref="C872:E872"/>
    <mergeCell ref="C873:E873"/>
    <mergeCell ref="C874:E874"/>
    <mergeCell ref="C875:E875"/>
    <mergeCell ref="A876:N876"/>
    <mergeCell ref="C865:E865"/>
    <mergeCell ref="C866:E866"/>
    <mergeCell ref="C867:E867"/>
    <mergeCell ref="C868:E868"/>
    <mergeCell ref="C869:E869"/>
    <mergeCell ref="C870:E870"/>
    <mergeCell ref="C847:E847"/>
    <mergeCell ref="C848:N848"/>
    <mergeCell ref="C849:N849"/>
    <mergeCell ref="C850:E850"/>
    <mergeCell ref="C851:E851"/>
    <mergeCell ref="C852:E852"/>
    <mergeCell ref="C841:N841"/>
    <mergeCell ref="C842:E842"/>
    <mergeCell ref="C843:E843"/>
    <mergeCell ref="C844:E844"/>
    <mergeCell ref="C845:E845"/>
    <mergeCell ref="C846:E846"/>
    <mergeCell ref="C859:N859"/>
    <mergeCell ref="C860:N860"/>
    <mergeCell ref="C861:E861"/>
    <mergeCell ref="C862:E862"/>
    <mergeCell ref="C863:E863"/>
    <mergeCell ref="C828:E828"/>
    <mergeCell ref="C817:E817"/>
    <mergeCell ref="C818:E818"/>
    <mergeCell ref="C819:E819"/>
    <mergeCell ref="C820:E820"/>
    <mergeCell ref="C821:E821"/>
    <mergeCell ref="A822:N822"/>
    <mergeCell ref="C835:E835"/>
    <mergeCell ref="C836:E836"/>
    <mergeCell ref="C837:E837"/>
    <mergeCell ref="C838:E838"/>
    <mergeCell ref="C839:E839"/>
    <mergeCell ref="C840:N840"/>
    <mergeCell ref="C829:E829"/>
    <mergeCell ref="C830:E830"/>
    <mergeCell ref="C831:E831"/>
    <mergeCell ref="C832:E832"/>
    <mergeCell ref="C833:E833"/>
    <mergeCell ref="C834:E834"/>
    <mergeCell ref="C811:E811"/>
    <mergeCell ref="C812:E812"/>
    <mergeCell ref="C813:E813"/>
    <mergeCell ref="C814:E814"/>
    <mergeCell ref="C815:E815"/>
    <mergeCell ref="C816:E816"/>
    <mergeCell ref="C805:E805"/>
    <mergeCell ref="C806:E806"/>
    <mergeCell ref="C807:E807"/>
    <mergeCell ref="C808:E808"/>
    <mergeCell ref="C809:E809"/>
    <mergeCell ref="C810:E810"/>
    <mergeCell ref="C823:E823"/>
    <mergeCell ref="C824:N824"/>
    <mergeCell ref="C825:N825"/>
    <mergeCell ref="C826:E826"/>
    <mergeCell ref="C827:E827"/>
    <mergeCell ref="C792:E792"/>
    <mergeCell ref="C781:E781"/>
    <mergeCell ref="C782:E782"/>
    <mergeCell ref="C783:E783"/>
    <mergeCell ref="C784:E784"/>
    <mergeCell ref="C785:E785"/>
    <mergeCell ref="C786:E786"/>
    <mergeCell ref="C799:E799"/>
    <mergeCell ref="C800:E800"/>
    <mergeCell ref="C801:E801"/>
    <mergeCell ref="C802:E802"/>
    <mergeCell ref="C803:E803"/>
    <mergeCell ref="C804:E804"/>
    <mergeCell ref="C793:E793"/>
    <mergeCell ref="C794:E794"/>
    <mergeCell ref="C795:E795"/>
    <mergeCell ref="C796:E796"/>
    <mergeCell ref="C797:N797"/>
    <mergeCell ref="C798:N798"/>
    <mergeCell ref="C775:E775"/>
    <mergeCell ref="C776:E776"/>
    <mergeCell ref="C777:N777"/>
    <mergeCell ref="C778:N778"/>
    <mergeCell ref="C779:E779"/>
    <mergeCell ref="C780:E780"/>
    <mergeCell ref="C769:E769"/>
    <mergeCell ref="C770:E770"/>
    <mergeCell ref="C771:E771"/>
    <mergeCell ref="C772:E772"/>
    <mergeCell ref="C773:E773"/>
    <mergeCell ref="C774:E774"/>
    <mergeCell ref="C787:E787"/>
    <mergeCell ref="C788:E788"/>
    <mergeCell ref="C789:E789"/>
    <mergeCell ref="C790:E790"/>
    <mergeCell ref="C791:E791"/>
    <mergeCell ref="C756:E756"/>
    <mergeCell ref="C745:E745"/>
    <mergeCell ref="C746:E746"/>
    <mergeCell ref="C747:E747"/>
    <mergeCell ref="C748:E748"/>
    <mergeCell ref="C749:N749"/>
    <mergeCell ref="C750:N750"/>
    <mergeCell ref="C763:E763"/>
    <mergeCell ref="C764:E764"/>
    <mergeCell ref="C765:N765"/>
    <mergeCell ref="C766:N766"/>
    <mergeCell ref="C767:E767"/>
    <mergeCell ref="C768:E768"/>
    <mergeCell ref="C757:E757"/>
    <mergeCell ref="C758:E758"/>
    <mergeCell ref="C759:E759"/>
    <mergeCell ref="C760:E760"/>
    <mergeCell ref="C761:E761"/>
    <mergeCell ref="C762:E762"/>
    <mergeCell ref="C739:E739"/>
    <mergeCell ref="C740:E740"/>
    <mergeCell ref="C741:E741"/>
    <mergeCell ref="C742:E742"/>
    <mergeCell ref="C743:E743"/>
    <mergeCell ref="C744:E744"/>
    <mergeCell ref="C733:N733"/>
    <mergeCell ref="C734:N734"/>
    <mergeCell ref="C735:E735"/>
    <mergeCell ref="C736:E736"/>
    <mergeCell ref="C737:E737"/>
    <mergeCell ref="C738:E738"/>
    <mergeCell ref="C751:E751"/>
    <mergeCell ref="C752:E752"/>
    <mergeCell ref="C753:E753"/>
    <mergeCell ref="C754:E754"/>
    <mergeCell ref="C755:E755"/>
    <mergeCell ref="C720:K720"/>
    <mergeCell ref="C708:E708"/>
    <mergeCell ref="C709:E709"/>
    <mergeCell ref="C710:E710"/>
    <mergeCell ref="C712:K712"/>
    <mergeCell ref="C713:K713"/>
    <mergeCell ref="C714:K714"/>
    <mergeCell ref="C727:K727"/>
    <mergeCell ref="C728:K728"/>
    <mergeCell ref="C729:K729"/>
    <mergeCell ref="C730:K730"/>
    <mergeCell ref="A731:N731"/>
    <mergeCell ref="C732:E732"/>
    <mergeCell ref="C721:K721"/>
    <mergeCell ref="C722:K722"/>
    <mergeCell ref="C723:K723"/>
    <mergeCell ref="C724:K724"/>
    <mergeCell ref="C725:K725"/>
    <mergeCell ref="C726:K726"/>
    <mergeCell ref="C702:E702"/>
    <mergeCell ref="C703:E703"/>
    <mergeCell ref="C704:E704"/>
    <mergeCell ref="C705:E705"/>
    <mergeCell ref="C706:E706"/>
    <mergeCell ref="C707:E707"/>
    <mergeCell ref="C696:E696"/>
    <mergeCell ref="C697:N697"/>
    <mergeCell ref="C698:E698"/>
    <mergeCell ref="C699:E699"/>
    <mergeCell ref="C700:E700"/>
    <mergeCell ref="C701:E701"/>
    <mergeCell ref="C715:K715"/>
    <mergeCell ref="C716:K716"/>
    <mergeCell ref="C717:K717"/>
    <mergeCell ref="C718:K718"/>
    <mergeCell ref="C719:K719"/>
    <mergeCell ref="C683:E683"/>
    <mergeCell ref="C672:E672"/>
    <mergeCell ref="C673:E673"/>
    <mergeCell ref="C674:E674"/>
    <mergeCell ref="C675:E675"/>
    <mergeCell ref="C676:E676"/>
    <mergeCell ref="C677:E677"/>
    <mergeCell ref="C690:E690"/>
    <mergeCell ref="C691:E691"/>
    <mergeCell ref="C692:E692"/>
    <mergeCell ref="C693:E693"/>
    <mergeCell ref="C694:E694"/>
    <mergeCell ref="C695:E695"/>
    <mergeCell ref="C684:N684"/>
    <mergeCell ref="C685:N685"/>
    <mergeCell ref="C686:E686"/>
    <mergeCell ref="C687:E687"/>
    <mergeCell ref="C688:E688"/>
    <mergeCell ref="C689:E689"/>
    <mergeCell ref="C666:N666"/>
    <mergeCell ref="C667:E667"/>
    <mergeCell ref="C668:E668"/>
    <mergeCell ref="C669:E669"/>
    <mergeCell ref="C670:E670"/>
    <mergeCell ref="C671:E671"/>
    <mergeCell ref="C660:E660"/>
    <mergeCell ref="C661:E661"/>
    <mergeCell ref="C662:E662"/>
    <mergeCell ref="C663:E663"/>
    <mergeCell ref="C664:E664"/>
    <mergeCell ref="C665:N665"/>
    <mergeCell ref="C678:E678"/>
    <mergeCell ref="C679:E679"/>
    <mergeCell ref="C680:E680"/>
    <mergeCell ref="C681:N681"/>
    <mergeCell ref="C682:E682"/>
    <mergeCell ref="C647:N647"/>
    <mergeCell ref="C636:E636"/>
    <mergeCell ref="C637:E637"/>
    <mergeCell ref="C638:E638"/>
    <mergeCell ref="C639:E639"/>
    <mergeCell ref="C640:E640"/>
    <mergeCell ref="C641:E641"/>
    <mergeCell ref="C654:E654"/>
    <mergeCell ref="C655:E655"/>
    <mergeCell ref="C656:E656"/>
    <mergeCell ref="C657:E657"/>
    <mergeCell ref="C658:E658"/>
    <mergeCell ref="C659:E659"/>
    <mergeCell ref="C648:N648"/>
    <mergeCell ref="C649:N649"/>
    <mergeCell ref="C650:N650"/>
    <mergeCell ref="C651:N651"/>
    <mergeCell ref="C652:N652"/>
    <mergeCell ref="C653:E653"/>
    <mergeCell ref="C630:E630"/>
    <mergeCell ref="C631:E631"/>
    <mergeCell ref="C632:N632"/>
    <mergeCell ref="C633:N633"/>
    <mergeCell ref="C634:N634"/>
    <mergeCell ref="C635:E635"/>
    <mergeCell ref="C624:E624"/>
    <mergeCell ref="C625:E625"/>
    <mergeCell ref="C626:E626"/>
    <mergeCell ref="C627:E627"/>
    <mergeCell ref="C628:E628"/>
    <mergeCell ref="C629:E629"/>
    <mergeCell ref="C642:E642"/>
    <mergeCell ref="C643:E643"/>
    <mergeCell ref="C644:E644"/>
    <mergeCell ref="C645:E645"/>
    <mergeCell ref="C646:E646"/>
    <mergeCell ref="C611:E611"/>
    <mergeCell ref="C600:E600"/>
    <mergeCell ref="C601:E601"/>
    <mergeCell ref="C602:E602"/>
    <mergeCell ref="C603:E603"/>
    <mergeCell ref="C604:E604"/>
    <mergeCell ref="C605:E605"/>
    <mergeCell ref="C618:N618"/>
    <mergeCell ref="C619:E619"/>
    <mergeCell ref="C620:E620"/>
    <mergeCell ref="C621:N621"/>
    <mergeCell ref="C622:N622"/>
    <mergeCell ref="C623:E623"/>
    <mergeCell ref="C612:E612"/>
    <mergeCell ref="C613:E613"/>
    <mergeCell ref="C614:E614"/>
    <mergeCell ref="C615:E615"/>
    <mergeCell ref="C616:E616"/>
    <mergeCell ref="C617:E617"/>
    <mergeCell ref="C594:E594"/>
    <mergeCell ref="C595:E595"/>
    <mergeCell ref="C596:E596"/>
    <mergeCell ref="C597:E597"/>
    <mergeCell ref="C598:E598"/>
    <mergeCell ref="C599:E599"/>
    <mergeCell ref="A588:N588"/>
    <mergeCell ref="C589:E589"/>
    <mergeCell ref="C590:N590"/>
    <mergeCell ref="C591:N591"/>
    <mergeCell ref="C592:E592"/>
    <mergeCell ref="C593:E593"/>
    <mergeCell ref="C606:E606"/>
    <mergeCell ref="C607:E607"/>
    <mergeCell ref="C608:E608"/>
    <mergeCell ref="C609:E609"/>
    <mergeCell ref="C610:E610"/>
    <mergeCell ref="C575:K575"/>
    <mergeCell ref="C563:E563"/>
    <mergeCell ref="C564:E564"/>
    <mergeCell ref="C566:K566"/>
    <mergeCell ref="C567:K567"/>
    <mergeCell ref="C568:K568"/>
    <mergeCell ref="C569:K569"/>
    <mergeCell ref="C582:K582"/>
    <mergeCell ref="C583:K583"/>
    <mergeCell ref="C584:K584"/>
    <mergeCell ref="C585:K585"/>
    <mergeCell ref="C586:K586"/>
    <mergeCell ref="C587:K587"/>
    <mergeCell ref="C576:K576"/>
    <mergeCell ref="C577:K577"/>
    <mergeCell ref="C578:K578"/>
    <mergeCell ref="C579:K579"/>
    <mergeCell ref="C580:K580"/>
    <mergeCell ref="C581:K581"/>
    <mergeCell ref="C557:E557"/>
    <mergeCell ref="C558:E558"/>
    <mergeCell ref="C559:E559"/>
    <mergeCell ref="C560:E560"/>
    <mergeCell ref="C561:E561"/>
    <mergeCell ref="C562:E562"/>
    <mergeCell ref="C551:E551"/>
    <mergeCell ref="C552:E552"/>
    <mergeCell ref="C553:E553"/>
    <mergeCell ref="C554:E554"/>
    <mergeCell ref="C555:E555"/>
    <mergeCell ref="C556:E556"/>
    <mergeCell ref="C570:K570"/>
    <mergeCell ref="C571:K571"/>
    <mergeCell ref="C572:K572"/>
    <mergeCell ref="C573:K573"/>
    <mergeCell ref="C574:K574"/>
    <mergeCell ref="C538:E538"/>
    <mergeCell ref="C527:E527"/>
    <mergeCell ref="C528:E528"/>
    <mergeCell ref="A529:N529"/>
    <mergeCell ref="C530:E530"/>
    <mergeCell ref="C531:N531"/>
    <mergeCell ref="C532:N532"/>
    <mergeCell ref="C545:E545"/>
    <mergeCell ref="A546:N546"/>
    <mergeCell ref="C547:E547"/>
    <mergeCell ref="C548:N548"/>
    <mergeCell ref="C549:N549"/>
    <mergeCell ref="C550:E550"/>
    <mergeCell ref="C539:E539"/>
    <mergeCell ref="C540:E540"/>
    <mergeCell ref="C541:E541"/>
    <mergeCell ref="C542:E542"/>
    <mergeCell ref="C543:E543"/>
    <mergeCell ref="C544:E544"/>
    <mergeCell ref="C521:E521"/>
    <mergeCell ref="C522:E522"/>
    <mergeCell ref="C523:E523"/>
    <mergeCell ref="C524:E524"/>
    <mergeCell ref="C525:E525"/>
    <mergeCell ref="C526:E526"/>
    <mergeCell ref="C515:N515"/>
    <mergeCell ref="C516:E516"/>
    <mergeCell ref="C517:E517"/>
    <mergeCell ref="C518:E518"/>
    <mergeCell ref="C519:E519"/>
    <mergeCell ref="C520:E520"/>
    <mergeCell ref="C533:N533"/>
    <mergeCell ref="C534:N534"/>
    <mergeCell ref="C535:E535"/>
    <mergeCell ref="C536:E536"/>
    <mergeCell ref="C537:E537"/>
    <mergeCell ref="C502:E502"/>
    <mergeCell ref="C491:E491"/>
    <mergeCell ref="C492:E492"/>
    <mergeCell ref="C493:E493"/>
    <mergeCell ref="C494:E494"/>
    <mergeCell ref="C495:E495"/>
    <mergeCell ref="A496:N496"/>
    <mergeCell ref="C509:E509"/>
    <mergeCell ref="C510:E510"/>
    <mergeCell ref="C511:E511"/>
    <mergeCell ref="C512:E512"/>
    <mergeCell ref="C513:E513"/>
    <mergeCell ref="C514:N514"/>
    <mergeCell ref="C503:E503"/>
    <mergeCell ref="C504:E504"/>
    <mergeCell ref="C505:E505"/>
    <mergeCell ref="C506:E506"/>
    <mergeCell ref="C507:E507"/>
    <mergeCell ref="C508:E508"/>
    <mergeCell ref="C485:E485"/>
    <mergeCell ref="C486:E486"/>
    <mergeCell ref="C487:E487"/>
    <mergeCell ref="C488:E488"/>
    <mergeCell ref="C489:E489"/>
    <mergeCell ref="C490:E490"/>
    <mergeCell ref="C479:E479"/>
    <mergeCell ref="C480:E480"/>
    <mergeCell ref="C481:N481"/>
    <mergeCell ref="C482:N482"/>
    <mergeCell ref="C483:E483"/>
    <mergeCell ref="C484:E484"/>
    <mergeCell ref="C497:E497"/>
    <mergeCell ref="C498:N498"/>
    <mergeCell ref="C499:N499"/>
    <mergeCell ref="C500:E500"/>
    <mergeCell ref="C501:E501"/>
    <mergeCell ref="C466:E466"/>
    <mergeCell ref="C455:E455"/>
    <mergeCell ref="C456:E456"/>
    <mergeCell ref="C457:E457"/>
    <mergeCell ref="C458:E458"/>
    <mergeCell ref="C459:E459"/>
    <mergeCell ref="C460:E460"/>
    <mergeCell ref="C473:E473"/>
    <mergeCell ref="C474:E474"/>
    <mergeCell ref="C475:E475"/>
    <mergeCell ref="C476:E476"/>
    <mergeCell ref="C477:E477"/>
    <mergeCell ref="C478:E478"/>
    <mergeCell ref="C467:E467"/>
    <mergeCell ref="C468:E468"/>
    <mergeCell ref="C469:E469"/>
    <mergeCell ref="C470:E470"/>
    <mergeCell ref="C471:E471"/>
    <mergeCell ref="C472:E472"/>
    <mergeCell ref="C449:E449"/>
    <mergeCell ref="C450:E450"/>
    <mergeCell ref="C451:E451"/>
    <mergeCell ref="C452:E452"/>
    <mergeCell ref="C453:E453"/>
    <mergeCell ref="C454:E454"/>
    <mergeCell ref="C443:E443"/>
    <mergeCell ref="C444:E444"/>
    <mergeCell ref="C445:E445"/>
    <mergeCell ref="C446:E446"/>
    <mergeCell ref="C447:N447"/>
    <mergeCell ref="C448:N448"/>
    <mergeCell ref="C461:E461"/>
    <mergeCell ref="C462:E462"/>
    <mergeCell ref="C463:N463"/>
    <mergeCell ref="C464:N464"/>
    <mergeCell ref="C465:E465"/>
    <mergeCell ref="C430:E430"/>
    <mergeCell ref="C419:E419"/>
    <mergeCell ref="C420:E420"/>
    <mergeCell ref="C421:E421"/>
    <mergeCell ref="C422:E422"/>
    <mergeCell ref="C423:E423"/>
    <mergeCell ref="C424:E424"/>
    <mergeCell ref="C437:E437"/>
    <mergeCell ref="C438:E438"/>
    <mergeCell ref="C439:E439"/>
    <mergeCell ref="C440:E440"/>
    <mergeCell ref="C441:E441"/>
    <mergeCell ref="C442:E442"/>
    <mergeCell ref="C431:N431"/>
    <mergeCell ref="C432:N432"/>
    <mergeCell ref="C433:E433"/>
    <mergeCell ref="C434:E434"/>
    <mergeCell ref="C435:E435"/>
    <mergeCell ref="C436:E436"/>
    <mergeCell ref="C413:E413"/>
    <mergeCell ref="C414:E414"/>
    <mergeCell ref="C415:N415"/>
    <mergeCell ref="C416:N416"/>
    <mergeCell ref="C417:E417"/>
    <mergeCell ref="C418:E418"/>
    <mergeCell ref="C407:E407"/>
    <mergeCell ref="C408:E408"/>
    <mergeCell ref="C409:E409"/>
    <mergeCell ref="C410:E410"/>
    <mergeCell ref="C411:E411"/>
    <mergeCell ref="C412:E412"/>
    <mergeCell ref="C425:E425"/>
    <mergeCell ref="C426:E426"/>
    <mergeCell ref="C427:E427"/>
    <mergeCell ref="C428:E428"/>
    <mergeCell ref="C429:E429"/>
    <mergeCell ref="C394:E394"/>
    <mergeCell ref="C383:E383"/>
    <mergeCell ref="C384:E384"/>
    <mergeCell ref="C385:E385"/>
    <mergeCell ref="C386:E386"/>
    <mergeCell ref="C387:E387"/>
    <mergeCell ref="C388:E388"/>
    <mergeCell ref="C401:E401"/>
    <mergeCell ref="C402:E402"/>
    <mergeCell ref="C403:E403"/>
    <mergeCell ref="C404:E404"/>
    <mergeCell ref="C405:E405"/>
    <mergeCell ref="C406:E406"/>
    <mergeCell ref="C395:E395"/>
    <mergeCell ref="C396:E396"/>
    <mergeCell ref="C397:E397"/>
    <mergeCell ref="C398:N398"/>
    <mergeCell ref="C399:N399"/>
    <mergeCell ref="C400:N400"/>
    <mergeCell ref="C377:E377"/>
    <mergeCell ref="C378:E378"/>
    <mergeCell ref="C379:E379"/>
    <mergeCell ref="C380:N380"/>
    <mergeCell ref="C381:N381"/>
    <mergeCell ref="C382:E382"/>
    <mergeCell ref="C371:E371"/>
    <mergeCell ref="C372:E372"/>
    <mergeCell ref="C373:E373"/>
    <mergeCell ref="C374:E374"/>
    <mergeCell ref="C375:E375"/>
    <mergeCell ref="C376:E376"/>
    <mergeCell ref="C389:E389"/>
    <mergeCell ref="C390:E390"/>
    <mergeCell ref="C391:E391"/>
    <mergeCell ref="C392:E392"/>
    <mergeCell ref="C393:E393"/>
    <mergeCell ref="C358:E358"/>
    <mergeCell ref="C347:N347"/>
    <mergeCell ref="C348:E348"/>
    <mergeCell ref="C349:E349"/>
    <mergeCell ref="C350:E350"/>
    <mergeCell ref="C351:E351"/>
    <mergeCell ref="C352:E352"/>
    <mergeCell ref="C365:E365"/>
    <mergeCell ref="C366:E366"/>
    <mergeCell ref="C367:E367"/>
    <mergeCell ref="C368:E368"/>
    <mergeCell ref="C369:E369"/>
    <mergeCell ref="C370:E370"/>
    <mergeCell ref="C359:E359"/>
    <mergeCell ref="C360:E360"/>
    <mergeCell ref="C361:E361"/>
    <mergeCell ref="C362:N362"/>
    <mergeCell ref="C363:N363"/>
    <mergeCell ref="C364:E364"/>
    <mergeCell ref="C341:E341"/>
    <mergeCell ref="C342:E342"/>
    <mergeCell ref="C343:E343"/>
    <mergeCell ref="C344:E344"/>
    <mergeCell ref="C345:E345"/>
    <mergeCell ref="C346:N346"/>
    <mergeCell ref="C335:E335"/>
    <mergeCell ref="C336:E336"/>
    <mergeCell ref="C337:E337"/>
    <mergeCell ref="C338:E338"/>
    <mergeCell ref="C339:E339"/>
    <mergeCell ref="C340:E340"/>
    <mergeCell ref="C353:E353"/>
    <mergeCell ref="C354:E354"/>
    <mergeCell ref="C355:E355"/>
    <mergeCell ref="C356:E356"/>
    <mergeCell ref="C357:E357"/>
    <mergeCell ref="C322:K322"/>
    <mergeCell ref="C311:K311"/>
    <mergeCell ref="C312:K312"/>
    <mergeCell ref="C313:K313"/>
    <mergeCell ref="C314:K314"/>
    <mergeCell ref="C315:K315"/>
    <mergeCell ref="C316:K316"/>
    <mergeCell ref="C329:N329"/>
    <mergeCell ref="C330:E330"/>
    <mergeCell ref="C331:E331"/>
    <mergeCell ref="C332:E332"/>
    <mergeCell ref="C333:E333"/>
    <mergeCell ref="C334:E334"/>
    <mergeCell ref="C323:K323"/>
    <mergeCell ref="C324:K324"/>
    <mergeCell ref="C325:K325"/>
    <mergeCell ref="A326:N326"/>
    <mergeCell ref="C327:E327"/>
    <mergeCell ref="C328:N328"/>
    <mergeCell ref="C304:E304"/>
    <mergeCell ref="C305:E305"/>
    <mergeCell ref="C307:K307"/>
    <mergeCell ref="C308:K308"/>
    <mergeCell ref="C309:K309"/>
    <mergeCell ref="C310:K310"/>
    <mergeCell ref="C298:E298"/>
    <mergeCell ref="C299:E299"/>
    <mergeCell ref="C300:E300"/>
    <mergeCell ref="C301:E301"/>
    <mergeCell ref="C302:E302"/>
    <mergeCell ref="C303:E303"/>
    <mergeCell ref="C317:K317"/>
    <mergeCell ref="C318:K318"/>
    <mergeCell ref="C319:K319"/>
    <mergeCell ref="C320:K320"/>
    <mergeCell ref="C321:K321"/>
    <mergeCell ref="C285:E285"/>
    <mergeCell ref="C274:E274"/>
    <mergeCell ref="C275:E275"/>
    <mergeCell ref="C276:N276"/>
    <mergeCell ref="C277:N277"/>
    <mergeCell ref="C278:E278"/>
    <mergeCell ref="C279:E279"/>
    <mergeCell ref="C292:N292"/>
    <mergeCell ref="C293:E293"/>
    <mergeCell ref="C294:E294"/>
    <mergeCell ref="C295:E295"/>
    <mergeCell ref="C296:E296"/>
    <mergeCell ref="C297:E297"/>
    <mergeCell ref="C286:E286"/>
    <mergeCell ref="C287:E287"/>
    <mergeCell ref="C288:E288"/>
    <mergeCell ref="C289:E289"/>
    <mergeCell ref="C290:E290"/>
    <mergeCell ref="C291:E291"/>
    <mergeCell ref="C268:E268"/>
    <mergeCell ref="C269:N269"/>
    <mergeCell ref="C270:E270"/>
    <mergeCell ref="C271:E271"/>
    <mergeCell ref="C272:E272"/>
    <mergeCell ref="C273:E273"/>
    <mergeCell ref="C262:E262"/>
    <mergeCell ref="C263:E263"/>
    <mergeCell ref="C264:E264"/>
    <mergeCell ref="C265:E265"/>
    <mergeCell ref="C266:E266"/>
    <mergeCell ref="C267:E267"/>
    <mergeCell ref="C280:E280"/>
    <mergeCell ref="C281:E281"/>
    <mergeCell ref="C282:E282"/>
    <mergeCell ref="C283:E283"/>
    <mergeCell ref="C284:E284"/>
    <mergeCell ref="C249:E249"/>
    <mergeCell ref="C238:E238"/>
    <mergeCell ref="C239:E239"/>
    <mergeCell ref="C240:E240"/>
    <mergeCell ref="C241:E241"/>
    <mergeCell ref="C242:E242"/>
    <mergeCell ref="C243:E243"/>
    <mergeCell ref="C256:E256"/>
    <mergeCell ref="C257:E257"/>
    <mergeCell ref="C258:E258"/>
    <mergeCell ref="C259:E259"/>
    <mergeCell ref="C260:E260"/>
    <mergeCell ref="C261:E261"/>
    <mergeCell ref="C250:E250"/>
    <mergeCell ref="C251:E251"/>
    <mergeCell ref="C252:E252"/>
    <mergeCell ref="C253:E253"/>
    <mergeCell ref="C254:E254"/>
    <mergeCell ref="C255:E255"/>
    <mergeCell ref="C232:N232"/>
    <mergeCell ref="C233:N233"/>
    <mergeCell ref="C234:E234"/>
    <mergeCell ref="C235:E235"/>
    <mergeCell ref="C236:N236"/>
    <mergeCell ref="C237:N237"/>
    <mergeCell ref="C226:E226"/>
    <mergeCell ref="C227:E227"/>
    <mergeCell ref="C228:E228"/>
    <mergeCell ref="C229:E229"/>
    <mergeCell ref="C230:E230"/>
    <mergeCell ref="C231:E231"/>
    <mergeCell ref="C244:E244"/>
    <mergeCell ref="C245:E245"/>
    <mergeCell ref="C246:E246"/>
    <mergeCell ref="C247:N247"/>
    <mergeCell ref="C248:N248"/>
    <mergeCell ref="C213:K213"/>
    <mergeCell ref="C202:K202"/>
    <mergeCell ref="C203:K203"/>
    <mergeCell ref="C204:K204"/>
    <mergeCell ref="C205:K205"/>
    <mergeCell ref="C206:K206"/>
    <mergeCell ref="C207:K207"/>
    <mergeCell ref="C220:E220"/>
    <mergeCell ref="C221:E221"/>
    <mergeCell ref="C222:E222"/>
    <mergeCell ref="C223:E223"/>
    <mergeCell ref="C224:E224"/>
    <mergeCell ref="C225:E225"/>
    <mergeCell ref="C214:K214"/>
    <mergeCell ref="C215:K215"/>
    <mergeCell ref="A216:N216"/>
    <mergeCell ref="C217:E217"/>
    <mergeCell ref="C218:N218"/>
    <mergeCell ref="C219:N219"/>
    <mergeCell ref="C195:E195"/>
    <mergeCell ref="C197:K197"/>
    <mergeCell ref="C198:K198"/>
    <mergeCell ref="C199:K199"/>
    <mergeCell ref="C200:K200"/>
    <mergeCell ref="C201:K201"/>
    <mergeCell ref="C189:E189"/>
    <mergeCell ref="C190:E190"/>
    <mergeCell ref="C191:E191"/>
    <mergeCell ref="C192:E192"/>
    <mergeCell ref="C193:E193"/>
    <mergeCell ref="C194:E194"/>
    <mergeCell ref="C208:K208"/>
    <mergeCell ref="C209:K209"/>
    <mergeCell ref="C210:K210"/>
    <mergeCell ref="C211:K211"/>
    <mergeCell ref="C212:K212"/>
    <mergeCell ref="C176:E176"/>
    <mergeCell ref="C165:E165"/>
    <mergeCell ref="C166:E166"/>
    <mergeCell ref="C167:E167"/>
    <mergeCell ref="C168:E168"/>
    <mergeCell ref="C169:E169"/>
    <mergeCell ref="C170:E170"/>
    <mergeCell ref="C183:E183"/>
    <mergeCell ref="C184:E184"/>
    <mergeCell ref="C185:E185"/>
    <mergeCell ref="C186:E186"/>
    <mergeCell ref="C187:N187"/>
    <mergeCell ref="C188:N188"/>
    <mergeCell ref="C177:E177"/>
    <mergeCell ref="C178:E178"/>
    <mergeCell ref="C179:E179"/>
    <mergeCell ref="C180:E180"/>
    <mergeCell ref="C181:E181"/>
    <mergeCell ref="C182:E182"/>
    <mergeCell ref="C159:N159"/>
    <mergeCell ref="C160:E160"/>
    <mergeCell ref="C161:E161"/>
    <mergeCell ref="C162:N162"/>
    <mergeCell ref="C163:N163"/>
    <mergeCell ref="C164:N164"/>
    <mergeCell ref="C153:E153"/>
    <mergeCell ref="C154:E154"/>
    <mergeCell ref="C155:E155"/>
    <mergeCell ref="C156:E156"/>
    <mergeCell ref="C157:E157"/>
    <mergeCell ref="C158:E158"/>
    <mergeCell ref="C171:E171"/>
    <mergeCell ref="C172:E172"/>
    <mergeCell ref="C173:E173"/>
    <mergeCell ref="C174:N174"/>
    <mergeCell ref="C175:N175"/>
    <mergeCell ref="C140:E140"/>
    <mergeCell ref="C129:E129"/>
    <mergeCell ref="C130:E130"/>
    <mergeCell ref="C131:E131"/>
    <mergeCell ref="C132:E132"/>
    <mergeCell ref="C133:N133"/>
    <mergeCell ref="C134:N134"/>
    <mergeCell ref="C147:E147"/>
    <mergeCell ref="C148:N148"/>
    <mergeCell ref="C149:N149"/>
    <mergeCell ref="C150:N150"/>
    <mergeCell ref="C151:E151"/>
    <mergeCell ref="C152:E152"/>
    <mergeCell ref="C141:E141"/>
    <mergeCell ref="C142:E142"/>
    <mergeCell ref="C143:E143"/>
    <mergeCell ref="C144:E144"/>
    <mergeCell ref="C145:E145"/>
    <mergeCell ref="C146:E146"/>
    <mergeCell ref="C123:E123"/>
    <mergeCell ref="C124:E124"/>
    <mergeCell ref="C125:E125"/>
    <mergeCell ref="C126:E126"/>
    <mergeCell ref="C127:E127"/>
    <mergeCell ref="C128:E128"/>
    <mergeCell ref="A117:N117"/>
    <mergeCell ref="C118:E118"/>
    <mergeCell ref="C119:N119"/>
    <mergeCell ref="C120:N120"/>
    <mergeCell ref="C121:N121"/>
    <mergeCell ref="C122:E122"/>
    <mergeCell ref="C135:N135"/>
    <mergeCell ref="C136:E136"/>
    <mergeCell ref="C137:E137"/>
    <mergeCell ref="C138:E138"/>
    <mergeCell ref="C139:E139"/>
    <mergeCell ref="C104:E104"/>
    <mergeCell ref="C93:N93"/>
    <mergeCell ref="C94:N94"/>
    <mergeCell ref="C95:N95"/>
    <mergeCell ref="C96:E96"/>
    <mergeCell ref="C97:E97"/>
    <mergeCell ref="C98:E98"/>
    <mergeCell ref="C111:E111"/>
    <mergeCell ref="C112:E112"/>
    <mergeCell ref="C113:E113"/>
    <mergeCell ref="C114:E114"/>
    <mergeCell ref="C115:E115"/>
    <mergeCell ref="C116:E116"/>
    <mergeCell ref="C105:N105"/>
    <mergeCell ref="C106:N106"/>
    <mergeCell ref="C107:E107"/>
    <mergeCell ref="C108:E108"/>
    <mergeCell ref="C109:E109"/>
    <mergeCell ref="C110:E110"/>
    <mergeCell ref="C87:E87"/>
    <mergeCell ref="C88:E88"/>
    <mergeCell ref="C89:E89"/>
    <mergeCell ref="C90:N90"/>
    <mergeCell ref="C91:E91"/>
    <mergeCell ref="C92:E92"/>
    <mergeCell ref="C81:N81"/>
    <mergeCell ref="C82:E82"/>
    <mergeCell ref="C83:E83"/>
    <mergeCell ref="C84:E84"/>
    <mergeCell ref="C85:E85"/>
    <mergeCell ref="C86:E86"/>
    <mergeCell ref="C99:E99"/>
    <mergeCell ref="C100:E100"/>
    <mergeCell ref="C101:E101"/>
    <mergeCell ref="C102:E102"/>
    <mergeCell ref="C103:E103"/>
    <mergeCell ref="C68:E68"/>
    <mergeCell ref="C57:E57"/>
    <mergeCell ref="C58:E58"/>
    <mergeCell ref="C59:E59"/>
    <mergeCell ref="C60:E60"/>
    <mergeCell ref="C61:E61"/>
    <mergeCell ref="C62:E62"/>
    <mergeCell ref="C75:E75"/>
    <mergeCell ref="C76:E76"/>
    <mergeCell ref="C77:E77"/>
    <mergeCell ref="C78:E78"/>
    <mergeCell ref="C79:N79"/>
    <mergeCell ref="C80:N80"/>
    <mergeCell ref="C69:E69"/>
    <mergeCell ref="C70:E70"/>
    <mergeCell ref="C71:E71"/>
    <mergeCell ref="C72:E72"/>
    <mergeCell ref="C73:E73"/>
    <mergeCell ref="C74:E74"/>
    <mergeCell ref="C56:E56"/>
    <mergeCell ref="N43:N45"/>
    <mergeCell ref="C46:E46"/>
    <mergeCell ref="A47:N47"/>
    <mergeCell ref="A48:N48"/>
    <mergeCell ref="C49:E49"/>
    <mergeCell ref="C50:N50"/>
    <mergeCell ref="C43:E45"/>
    <mergeCell ref="F43:F45"/>
    <mergeCell ref="G43:I44"/>
    <mergeCell ref="J43:L44"/>
    <mergeCell ref="M43:M45"/>
    <mergeCell ref="C63:E63"/>
    <mergeCell ref="C64:N64"/>
    <mergeCell ref="C65:N65"/>
    <mergeCell ref="C66:N66"/>
    <mergeCell ref="C67:E67"/>
    <mergeCell ref="A21:N21"/>
    <mergeCell ref="A22:N22"/>
    <mergeCell ref="A24:N24"/>
    <mergeCell ref="A25:N25"/>
    <mergeCell ref="A26:N26"/>
    <mergeCell ref="A28:N28"/>
    <mergeCell ref="A17:F17"/>
    <mergeCell ref="G17:N17"/>
    <mergeCell ref="A18:F18"/>
    <mergeCell ref="G18:N18"/>
    <mergeCell ref="A19:F19"/>
    <mergeCell ref="G19:N19"/>
    <mergeCell ref="C51:N51"/>
    <mergeCell ref="C52:N52"/>
    <mergeCell ref="C53:E53"/>
    <mergeCell ref="C54:E54"/>
    <mergeCell ref="C55:E55"/>
    <mergeCell ref="C1009:K1009"/>
    <mergeCell ref="C1014:G1014"/>
    <mergeCell ref="H1014:L1014"/>
    <mergeCell ref="C1015:L1015"/>
    <mergeCell ref="C1016:G1016"/>
    <mergeCell ref="H1016:L1016"/>
    <mergeCell ref="C1017:L1017"/>
    <mergeCell ref="A1019:N1019"/>
    <mergeCell ref="A1020:N1020"/>
    <mergeCell ref="A1021:N1021"/>
    <mergeCell ref="C7:D7"/>
    <mergeCell ref="A1:N1"/>
    <mergeCell ref="A3:N3"/>
    <mergeCell ref="H5:I5"/>
    <mergeCell ref="A6:D6"/>
    <mergeCell ref="H6:K6"/>
    <mergeCell ref="J7:K7"/>
    <mergeCell ref="L41:M41"/>
    <mergeCell ref="A43:A45"/>
    <mergeCell ref="B43:B45"/>
    <mergeCell ref="A29:N29"/>
    <mergeCell ref="B31:F31"/>
    <mergeCell ref="B32:F32"/>
    <mergeCell ref="D34:F34"/>
    <mergeCell ref="L39:M39"/>
    <mergeCell ref="L40:M40"/>
    <mergeCell ref="G13:N13"/>
    <mergeCell ref="G14:N14"/>
    <mergeCell ref="A15:F15"/>
    <mergeCell ref="G15:N15"/>
    <mergeCell ref="A16:F16"/>
    <mergeCell ref="G16:N16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35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7433D-0218-4A7F-9B73-B12143D5C1D3}">
  <sheetPr>
    <pageSetUpPr fitToPage="1"/>
  </sheetPr>
  <dimension ref="A1:AY336"/>
  <sheetViews>
    <sheetView topLeftCell="A13" workbookViewId="0">
      <selection activeCell="B43" sqref="B43:B45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2" width="164.140625" style="180" hidden="1" customWidth="1"/>
    <col min="33" max="33" width="39.5703125" style="180" hidden="1" customWidth="1"/>
    <col min="34" max="34" width="134.85546875" style="180" hidden="1" customWidth="1"/>
    <col min="35" max="38" width="39.5703125" style="180" hidden="1" customWidth="1"/>
    <col min="39" max="39" width="134.85546875" style="180" hidden="1" customWidth="1"/>
    <col min="40" max="42" width="101.140625" style="180" hidden="1" customWidth="1"/>
    <col min="43" max="43" width="164.140625" style="180" hidden="1" customWidth="1"/>
    <col min="44" max="47" width="101.140625" style="180" hidden="1" customWidth="1"/>
    <col min="48" max="48" width="58.7109375" style="180" hidden="1" customWidth="1"/>
    <col min="49" max="49" width="55.28515625" style="180" hidden="1" customWidth="1"/>
    <col min="50" max="50" width="58.7109375" style="180" hidden="1" customWidth="1"/>
    <col min="51" max="51" width="55.28515625" style="180" hidden="1" customWidth="1"/>
    <col min="52" max="16384" width="9.140625" style="240"/>
  </cols>
  <sheetData>
    <row r="1" spans="1:49" s="271" customFormat="1" ht="11.25" customHeight="1" x14ac:dyDescent="0.2">
      <c r="A1" s="410" t="s">
        <v>1744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410" t="s">
        <v>1745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411" t="s">
        <v>1734</v>
      </c>
      <c r="I5" s="411"/>
      <c r="L5" s="276"/>
      <c r="M5" s="276"/>
    </row>
    <row r="6" spans="1:49" s="275" customFormat="1" ht="31.15" customHeight="1" x14ac:dyDescent="0.2">
      <c r="A6" s="412" t="s">
        <v>1735</v>
      </c>
      <c r="B6" s="412"/>
      <c r="C6" s="412"/>
      <c r="D6" s="412"/>
      <c r="H6" s="412" t="s">
        <v>1746</v>
      </c>
      <c r="I6" s="412"/>
      <c r="J6" s="412"/>
      <c r="K6" s="412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413" t="s">
        <v>1736</v>
      </c>
      <c r="D7" s="413"/>
      <c r="H7" s="280"/>
      <c r="I7" s="281"/>
      <c r="J7" s="413" t="s">
        <v>1747</v>
      </c>
      <c r="K7" s="413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5" customFormat="1" ht="15" x14ac:dyDescent="0.25">
      <c r="N9" s="16" t="s">
        <v>86</v>
      </c>
    </row>
    <row r="10" spans="1:49" s="15" customFormat="1" ht="11.25" customHeight="1" x14ac:dyDescent="0.25">
      <c r="A10" s="140"/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1" t="s">
        <v>87</v>
      </c>
    </row>
    <row r="11" spans="1:49" s="15" customFormat="1" ht="6.75" customHeight="1" x14ac:dyDescent="0.25">
      <c r="A11" s="140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6"/>
    </row>
    <row r="12" spans="1:49" s="15" customFormat="1" ht="2.25" customHeight="1" x14ac:dyDescent="0.25">
      <c r="A12" s="142"/>
      <c r="B12" s="143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49" s="15" customFormat="1" ht="11.25" customHeight="1" x14ac:dyDescent="0.25">
      <c r="A13" s="142" t="s">
        <v>88</v>
      </c>
      <c r="B13" s="143"/>
      <c r="C13" s="140"/>
      <c r="E13" s="140"/>
      <c r="F13" s="140"/>
      <c r="G13" s="414" t="s">
        <v>532</v>
      </c>
      <c r="H13" s="414"/>
      <c r="I13" s="414"/>
      <c r="J13" s="414"/>
      <c r="K13" s="414"/>
      <c r="L13" s="414"/>
      <c r="M13" s="414"/>
      <c r="N13" s="414"/>
    </row>
    <row r="14" spans="1:49" s="15" customFormat="1" ht="56.25" customHeight="1" x14ac:dyDescent="0.25">
      <c r="A14" s="142" t="s">
        <v>89</v>
      </c>
      <c r="B14" s="143"/>
      <c r="C14" s="140"/>
      <c r="E14" s="144"/>
      <c r="F14" s="144"/>
      <c r="G14" s="415" t="s">
        <v>90</v>
      </c>
      <c r="H14" s="415"/>
      <c r="I14" s="415"/>
      <c r="J14" s="415"/>
      <c r="K14" s="415"/>
      <c r="L14" s="415"/>
      <c r="M14" s="415"/>
      <c r="N14" s="415"/>
      <c r="V14" s="21" t="s">
        <v>90</v>
      </c>
    </row>
    <row r="15" spans="1:49" s="15" customFormat="1" ht="45" customHeight="1" x14ac:dyDescent="0.25">
      <c r="A15" s="416" t="s">
        <v>91</v>
      </c>
      <c r="B15" s="416"/>
      <c r="C15" s="416"/>
      <c r="D15" s="416"/>
      <c r="E15" s="416"/>
      <c r="F15" s="416"/>
      <c r="G15" s="415" t="s">
        <v>92</v>
      </c>
      <c r="H15" s="415"/>
      <c r="I15" s="415"/>
      <c r="J15" s="415"/>
      <c r="K15" s="415"/>
      <c r="L15" s="415"/>
      <c r="M15" s="415"/>
      <c r="N15" s="415"/>
      <c r="P15" s="145" t="s">
        <v>91</v>
      </c>
      <c r="Q15" s="145" t="s">
        <v>92</v>
      </c>
      <c r="R15" s="146"/>
      <c r="S15" s="146"/>
      <c r="T15" s="146"/>
      <c r="U15" s="146"/>
      <c r="W15" s="21" t="s">
        <v>92</v>
      </c>
    </row>
    <row r="16" spans="1:49" s="15" customFormat="1" ht="67.5" customHeight="1" x14ac:dyDescent="0.25">
      <c r="A16" s="417" t="s">
        <v>93</v>
      </c>
      <c r="B16" s="417"/>
      <c r="C16" s="417"/>
      <c r="D16" s="417"/>
      <c r="E16" s="417"/>
      <c r="F16" s="417"/>
      <c r="G16" s="415"/>
      <c r="H16" s="415"/>
      <c r="I16" s="415"/>
      <c r="J16" s="415"/>
      <c r="K16" s="415"/>
      <c r="L16" s="415"/>
      <c r="M16" s="415"/>
      <c r="N16" s="415"/>
      <c r="P16" s="145" t="s">
        <v>94</v>
      </c>
      <c r="Q16" s="145"/>
      <c r="R16" s="146"/>
      <c r="S16" s="146"/>
      <c r="T16" s="146"/>
      <c r="U16" s="146"/>
      <c r="X16" s="21" t="s">
        <v>6</v>
      </c>
    </row>
    <row r="17" spans="1:30" s="15" customFormat="1" ht="33.75" customHeight="1" x14ac:dyDescent="0.25">
      <c r="A17" s="416" t="s">
        <v>95</v>
      </c>
      <c r="B17" s="416"/>
      <c r="C17" s="416"/>
      <c r="D17" s="416"/>
      <c r="E17" s="416"/>
      <c r="F17" s="416"/>
      <c r="G17" s="415"/>
      <c r="H17" s="415"/>
      <c r="I17" s="415"/>
      <c r="J17" s="415"/>
      <c r="K17" s="415"/>
      <c r="L17" s="415"/>
      <c r="M17" s="415"/>
      <c r="N17" s="415"/>
      <c r="P17" s="145" t="s">
        <v>95</v>
      </c>
      <c r="Q17" s="145"/>
      <c r="R17" s="146"/>
      <c r="S17" s="146"/>
      <c r="T17" s="146"/>
      <c r="U17" s="146"/>
      <c r="Y17" s="21" t="s">
        <v>6</v>
      </c>
    </row>
    <row r="18" spans="1:30" s="15" customFormat="1" ht="11.25" customHeight="1" x14ac:dyDescent="0.25">
      <c r="A18" s="422" t="s">
        <v>96</v>
      </c>
      <c r="B18" s="422"/>
      <c r="C18" s="422"/>
      <c r="D18" s="422"/>
      <c r="E18" s="422"/>
      <c r="F18" s="422"/>
      <c r="G18" s="415" t="s">
        <v>97</v>
      </c>
      <c r="H18" s="415"/>
      <c r="I18" s="415"/>
      <c r="J18" s="415"/>
      <c r="K18" s="415"/>
      <c r="L18" s="415"/>
      <c r="M18" s="415"/>
      <c r="N18" s="415"/>
      <c r="Z18" s="21" t="s">
        <v>97</v>
      </c>
    </row>
    <row r="19" spans="1:30" s="15" customFormat="1" ht="15" x14ac:dyDescent="0.25">
      <c r="A19" s="422" t="s">
        <v>98</v>
      </c>
      <c r="B19" s="422"/>
      <c r="C19" s="422"/>
      <c r="D19" s="422"/>
      <c r="E19" s="422"/>
      <c r="F19" s="422"/>
      <c r="G19" s="415"/>
      <c r="H19" s="415"/>
      <c r="I19" s="415"/>
      <c r="J19" s="415"/>
      <c r="K19" s="415"/>
      <c r="L19" s="415"/>
      <c r="M19" s="415"/>
      <c r="N19" s="415"/>
      <c r="AA19" s="21" t="s">
        <v>6</v>
      </c>
    </row>
    <row r="20" spans="1:30" s="15" customFormat="1" ht="3.75" customHeight="1" x14ac:dyDescent="0.25">
      <c r="A20" s="147"/>
      <c r="B20" s="140"/>
      <c r="C20" s="140"/>
      <c r="D20" s="140"/>
      <c r="E20" s="140"/>
      <c r="F20" s="143"/>
      <c r="G20" s="143"/>
      <c r="H20" s="143"/>
      <c r="I20" s="143"/>
      <c r="J20" s="143"/>
      <c r="K20" s="143"/>
      <c r="L20" s="143"/>
      <c r="M20" s="143"/>
      <c r="N20" s="143"/>
    </row>
    <row r="21" spans="1:30" s="15" customFormat="1" ht="15" x14ac:dyDescent="0.25">
      <c r="A21" s="418" t="s">
        <v>83</v>
      </c>
      <c r="B21" s="418"/>
      <c r="C21" s="418"/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AB21" s="21" t="s">
        <v>6</v>
      </c>
    </row>
    <row r="22" spans="1:30" s="15" customFormat="1" ht="15" x14ac:dyDescent="0.25">
      <c r="A22" s="480" t="s">
        <v>7</v>
      </c>
      <c r="B22" s="480"/>
      <c r="C22" s="480"/>
      <c r="D22" s="480"/>
      <c r="E22" s="480"/>
      <c r="F22" s="480"/>
      <c r="G22" s="480"/>
      <c r="H22" s="480"/>
      <c r="I22" s="480"/>
      <c r="J22" s="480"/>
      <c r="K22" s="480"/>
      <c r="L22" s="480"/>
      <c r="M22" s="480"/>
      <c r="N22" s="480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418" t="s">
        <v>83</v>
      </c>
      <c r="B24" s="418"/>
      <c r="C24" s="418"/>
      <c r="D24" s="418"/>
      <c r="E24" s="418"/>
      <c r="F24" s="418"/>
      <c r="G24" s="418"/>
      <c r="H24" s="418"/>
      <c r="I24" s="418"/>
      <c r="J24" s="418"/>
      <c r="K24" s="418"/>
      <c r="L24" s="418"/>
      <c r="M24" s="418"/>
      <c r="N24" s="418"/>
      <c r="AC24" s="21" t="s">
        <v>6</v>
      </c>
    </row>
    <row r="25" spans="1:30" s="15" customFormat="1" ht="15" x14ac:dyDescent="0.25">
      <c r="A25" s="419" t="s">
        <v>99</v>
      </c>
      <c r="B25" s="419"/>
      <c r="C25" s="419"/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</row>
    <row r="26" spans="1:30" s="15" customFormat="1" ht="21" customHeight="1" x14ac:dyDescent="0.25">
      <c r="A26" s="420" t="s">
        <v>925</v>
      </c>
      <c r="B26" s="420"/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</row>
    <row r="27" spans="1:30" s="15" customFormat="1" ht="3.75" customHeight="1" x14ac:dyDescent="0.25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</row>
    <row r="28" spans="1:30" s="15" customFormat="1" ht="15" x14ac:dyDescent="0.25">
      <c r="A28" s="421" t="s">
        <v>45</v>
      </c>
      <c r="B28" s="421"/>
      <c r="C28" s="421"/>
      <c r="D28" s="421"/>
      <c r="E28" s="421"/>
      <c r="F28" s="421"/>
      <c r="G28" s="421"/>
      <c r="H28" s="421"/>
      <c r="I28" s="421"/>
      <c r="J28" s="421"/>
      <c r="K28" s="421"/>
      <c r="L28" s="421"/>
      <c r="M28" s="421"/>
      <c r="N28" s="421"/>
      <c r="AD28" s="21" t="s">
        <v>45</v>
      </c>
    </row>
    <row r="29" spans="1:30" s="15" customFormat="1" ht="12" customHeight="1" x14ac:dyDescent="0.25">
      <c r="A29" s="419" t="s">
        <v>101</v>
      </c>
      <c r="B29" s="419"/>
      <c r="C29" s="419"/>
      <c r="D29" s="419"/>
      <c r="E29" s="419"/>
      <c r="F29" s="419"/>
      <c r="G29" s="419"/>
      <c r="H29" s="419"/>
      <c r="I29" s="419"/>
      <c r="J29" s="419"/>
      <c r="K29" s="419"/>
      <c r="L29" s="419"/>
      <c r="M29" s="419"/>
      <c r="N29" s="419"/>
    </row>
    <row r="30" spans="1:30" s="15" customFormat="1" ht="12" customHeight="1" x14ac:dyDescent="0.25">
      <c r="A30" s="140" t="s">
        <v>102</v>
      </c>
      <c r="B30" s="149" t="s">
        <v>103</v>
      </c>
      <c r="C30" s="150" t="s">
        <v>104</v>
      </c>
      <c r="D30" s="150"/>
      <c r="E30" s="150"/>
      <c r="F30" s="144"/>
      <c r="G30" s="144"/>
      <c r="H30" s="144"/>
      <c r="I30" s="144"/>
      <c r="J30" s="144"/>
      <c r="K30" s="144"/>
      <c r="L30" s="144"/>
      <c r="M30" s="144"/>
      <c r="N30" s="144"/>
    </row>
    <row r="31" spans="1:30" s="15" customFormat="1" ht="12" customHeight="1" x14ac:dyDescent="0.25">
      <c r="A31" s="140" t="s">
        <v>105</v>
      </c>
      <c r="B31" s="414" t="s">
        <v>962</v>
      </c>
      <c r="C31" s="414"/>
      <c r="D31" s="414"/>
      <c r="E31" s="414"/>
      <c r="F31" s="414"/>
      <c r="G31" s="144"/>
      <c r="H31" s="144"/>
      <c r="I31" s="144"/>
      <c r="J31" s="144"/>
      <c r="K31" s="144"/>
      <c r="L31" s="144"/>
      <c r="M31" s="144"/>
      <c r="N31" s="144"/>
    </row>
    <row r="32" spans="1:30" s="15" customFormat="1" ht="15" x14ac:dyDescent="0.25">
      <c r="A32" s="140"/>
      <c r="B32" s="426" t="s">
        <v>106</v>
      </c>
      <c r="C32" s="426"/>
      <c r="D32" s="426"/>
      <c r="E32" s="426"/>
      <c r="F32" s="426"/>
      <c r="G32" s="151"/>
      <c r="H32" s="151"/>
      <c r="I32" s="151"/>
      <c r="J32" s="151"/>
      <c r="K32" s="151"/>
      <c r="L32" s="151"/>
      <c r="M32" s="152"/>
      <c r="N32" s="151"/>
    </row>
    <row r="33" spans="1:33" s="15" customFormat="1" ht="5.25" customHeight="1" x14ac:dyDescent="0.25">
      <c r="A33" s="140"/>
      <c r="B33" s="140"/>
      <c r="C33" s="140"/>
      <c r="D33" s="153"/>
      <c r="E33" s="153"/>
      <c r="F33" s="153"/>
      <c r="G33" s="153"/>
      <c r="H33" s="153"/>
      <c r="I33" s="153"/>
      <c r="J33" s="153"/>
      <c r="K33" s="153"/>
      <c r="L33" s="153"/>
      <c r="M33" s="151"/>
      <c r="N33" s="151"/>
    </row>
    <row r="34" spans="1:33" s="15" customFormat="1" ht="15" x14ac:dyDescent="0.25">
      <c r="A34" s="154" t="s">
        <v>107</v>
      </c>
      <c r="B34" s="140"/>
      <c r="C34" s="140"/>
      <c r="D34" s="427" t="s">
        <v>534</v>
      </c>
      <c r="E34" s="427"/>
      <c r="F34" s="427"/>
      <c r="G34" s="155"/>
      <c r="H34" s="155"/>
      <c r="I34" s="155"/>
      <c r="J34" s="155"/>
      <c r="K34" s="155"/>
      <c r="L34" s="155"/>
      <c r="M34" s="155"/>
      <c r="N34" s="155"/>
      <c r="AE34" s="21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402.28</v>
      </c>
      <c r="D36" s="157" t="s">
        <v>926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402.28</v>
      </c>
      <c r="D38" s="157" t="s">
        <v>926</v>
      </c>
      <c r="E38" s="158" t="s">
        <v>110</v>
      </c>
      <c r="G38" s="17" t="s">
        <v>113</v>
      </c>
      <c r="I38" s="17"/>
      <c r="J38" s="17"/>
      <c r="K38" s="17"/>
      <c r="L38" s="156">
        <v>64.400000000000006</v>
      </c>
      <c r="M38" s="162" t="s">
        <v>927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0</v>
      </c>
      <c r="D39" s="163" t="s">
        <v>115</v>
      </c>
      <c r="E39" s="158" t="s">
        <v>110</v>
      </c>
      <c r="G39" s="17" t="s">
        <v>116</v>
      </c>
      <c r="I39" s="17"/>
      <c r="J39" s="17"/>
      <c r="K39" s="17"/>
      <c r="L39" s="428">
        <v>168.95</v>
      </c>
      <c r="M39" s="42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428">
        <v>16.670000000000002</v>
      </c>
      <c r="M40" s="42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423" t="s">
        <v>119</v>
      </c>
      <c r="M41" s="423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424" t="s">
        <v>8</v>
      </c>
      <c r="B43" s="425" t="s">
        <v>9</v>
      </c>
      <c r="C43" s="425" t="s">
        <v>120</v>
      </c>
      <c r="D43" s="425"/>
      <c r="E43" s="425"/>
      <c r="F43" s="425" t="s">
        <v>121</v>
      </c>
      <c r="G43" s="425" t="s">
        <v>122</v>
      </c>
      <c r="H43" s="425"/>
      <c r="I43" s="425"/>
      <c r="J43" s="425" t="s">
        <v>123</v>
      </c>
      <c r="K43" s="425"/>
      <c r="L43" s="425"/>
      <c r="M43" s="425" t="s">
        <v>124</v>
      </c>
      <c r="N43" s="425" t="s">
        <v>125</v>
      </c>
    </row>
    <row r="44" spans="1:33" s="15" customFormat="1" ht="28.5" customHeight="1" x14ac:dyDescent="0.25">
      <c r="A44" s="424"/>
      <c r="B44" s="425"/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</row>
    <row r="45" spans="1:33" s="15" customFormat="1" ht="22.5" x14ac:dyDescent="0.25">
      <c r="A45" s="424"/>
      <c r="B45" s="425"/>
      <c r="C45" s="425"/>
      <c r="D45" s="425"/>
      <c r="E45" s="425"/>
      <c r="F45" s="425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425"/>
      <c r="N45" s="425"/>
    </row>
    <row r="46" spans="1:33" s="15" customFormat="1" ht="15" x14ac:dyDescent="0.25">
      <c r="A46" s="166">
        <v>1</v>
      </c>
      <c r="B46" s="167">
        <v>2</v>
      </c>
      <c r="C46" s="431">
        <v>3</v>
      </c>
      <c r="D46" s="431"/>
      <c r="E46" s="431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432" t="s">
        <v>928</v>
      </c>
      <c r="B47" s="433"/>
      <c r="C47" s="433"/>
      <c r="D47" s="433"/>
      <c r="E47" s="433"/>
      <c r="F47" s="433"/>
      <c r="G47" s="433"/>
      <c r="H47" s="433"/>
      <c r="I47" s="433"/>
      <c r="J47" s="433"/>
      <c r="K47" s="433"/>
      <c r="L47" s="433"/>
      <c r="M47" s="433"/>
      <c r="N47" s="434"/>
      <c r="AF47" s="168" t="s">
        <v>928</v>
      </c>
    </row>
    <row r="48" spans="1:33" s="15" customFormat="1" ht="23.25" x14ac:dyDescent="0.25">
      <c r="A48" s="170" t="s">
        <v>130</v>
      </c>
      <c r="B48" s="171" t="s">
        <v>929</v>
      </c>
      <c r="C48" s="438" t="s">
        <v>930</v>
      </c>
      <c r="D48" s="438"/>
      <c r="E48" s="438"/>
      <c r="F48" s="172" t="s">
        <v>160</v>
      </c>
      <c r="G48" s="173">
        <v>0.13300000000000001</v>
      </c>
      <c r="H48" s="174">
        <v>1</v>
      </c>
      <c r="I48" s="204">
        <v>0.13300000000000001</v>
      </c>
      <c r="J48" s="176"/>
      <c r="K48" s="173"/>
      <c r="L48" s="176"/>
      <c r="M48" s="173"/>
      <c r="N48" s="177"/>
      <c r="AF48" s="168"/>
      <c r="AG48" s="169" t="s">
        <v>930</v>
      </c>
    </row>
    <row r="49" spans="1:38" s="15" customFormat="1" ht="68.25" x14ac:dyDescent="0.25">
      <c r="A49" s="178"/>
      <c r="B49" s="179" t="s">
        <v>138</v>
      </c>
      <c r="C49" s="439" t="s">
        <v>139</v>
      </c>
      <c r="D49" s="439"/>
      <c r="E49" s="439"/>
      <c r="F49" s="439"/>
      <c r="G49" s="439"/>
      <c r="H49" s="439"/>
      <c r="I49" s="439"/>
      <c r="J49" s="439"/>
      <c r="K49" s="439"/>
      <c r="L49" s="439"/>
      <c r="M49" s="439"/>
      <c r="N49" s="440"/>
      <c r="AF49" s="168"/>
      <c r="AG49" s="169"/>
      <c r="AH49" s="180" t="s">
        <v>139</v>
      </c>
    </row>
    <row r="50" spans="1:38" s="15" customFormat="1" ht="15" x14ac:dyDescent="0.25">
      <c r="A50" s="181"/>
      <c r="B50" s="179" t="s">
        <v>130</v>
      </c>
      <c r="C50" s="429" t="s">
        <v>140</v>
      </c>
      <c r="D50" s="429"/>
      <c r="E50" s="429"/>
      <c r="F50" s="182"/>
      <c r="G50" s="183"/>
      <c r="H50" s="183"/>
      <c r="I50" s="183"/>
      <c r="J50" s="187">
        <v>1494.14</v>
      </c>
      <c r="K50" s="185">
        <v>1.1499999999999999</v>
      </c>
      <c r="L50" s="184">
        <v>228.53</v>
      </c>
      <c r="M50" s="185">
        <v>44.77</v>
      </c>
      <c r="N50" s="206">
        <v>10231.290000000001</v>
      </c>
      <c r="AF50" s="168"/>
      <c r="AG50" s="169"/>
      <c r="AI50" s="180" t="s">
        <v>140</v>
      </c>
    </row>
    <row r="51" spans="1:38" s="15" customFormat="1" ht="15" x14ac:dyDescent="0.25">
      <c r="A51" s="181"/>
      <c r="B51" s="179" t="s">
        <v>141</v>
      </c>
      <c r="C51" s="429" t="s">
        <v>142</v>
      </c>
      <c r="D51" s="429"/>
      <c r="E51" s="429"/>
      <c r="F51" s="182"/>
      <c r="G51" s="183"/>
      <c r="H51" s="183"/>
      <c r="I51" s="183"/>
      <c r="J51" s="187">
        <v>4292.7299999999996</v>
      </c>
      <c r="K51" s="185">
        <v>1.1499999999999999</v>
      </c>
      <c r="L51" s="184">
        <v>656.57</v>
      </c>
      <c r="M51" s="185">
        <v>13.24</v>
      </c>
      <c r="N51" s="206">
        <v>8692.99</v>
      </c>
      <c r="AF51" s="168"/>
      <c r="AG51" s="169"/>
      <c r="AI51" s="180" t="s">
        <v>142</v>
      </c>
    </row>
    <row r="52" spans="1:38" s="15" customFormat="1" ht="15" x14ac:dyDescent="0.25">
      <c r="A52" s="181"/>
      <c r="B52" s="179" t="s">
        <v>143</v>
      </c>
      <c r="C52" s="429" t="s">
        <v>144</v>
      </c>
      <c r="D52" s="429"/>
      <c r="E52" s="429"/>
      <c r="F52" s="182"/>
      <c r="G52" s="183"/>
      <c r="H52" s="183"/>
      <c r="I52" s="183"/>
      <c r="J52" s="184">
        <v>464.37</v>
      </c>
      <c r="K52" s="185">
        <v>1.1499999999999999</v>
      </c>
      <c r="L52" s="184">
        <v>71.03</v>
      </c>
      <c r="M52" s="185">
        <v>44.77</v>
      </c>
      <c r="N52" s="206">
        <v>3180.01</v>
      </c>
      <c r="AF52" s="168"/>
      <c r="AG52" s="169"/>
      <c r="AI52" s="180" t="s">
        <v>144</v>
      </c>
    </row>
    <row r="53" spans="1:38" s="15" customFormat="1" ht="15" x14ac:dyDescent="0.25">
      <c r="A53" s="188"/>
      <c r="B53" s="179"/>
      <c r="C53" s="429" t="s">
        <v>147</v>
      </c>
      <c r="D53" s="429"/>
      <c r="E53" s="429"/>
      <c r="F53" s="182" t="s">
        <v>148</v>
      </c>
      <c r="G53" s="192">
        <v>179.8</v>
      </c>
      <c r="H53" s="185">
        <v>1.1499999999999999</v>
      </c>
      <c r="I53" s="216">
        <v>27.500409999999999</v>
      </c>
      <c r="J53" s="190"/>
      <c r="K53" s="183"/>
      <c r="L53" s="190"/>
      <c r="M53" s="183"/>
      <c r="N53" s="191"/>
      <c r="AF53" s="168"/>
      <c r="AG53" s="169"/>
      <c r="AJ53" s="180" t="s">
        <v>147</v>
      </c>
    </row>
    <row r="54" spans="1:38" s="15" customFormat="1" ht="15" x14ac:dyDescent="0.25">
      <c r="A54" s="188"/>
      <c r="B54" s="179"/>
      <c r="C54" s="429" t="s">
        <v>149</v>
      </c>
      <c r="D54" s="429"/>
      <c r="E54" s="429"/>
      <c r="F54" s="182" t="s">
        <v>148</v>
      </c>
      <c r="G54" s="185">
        <v>45.63</v>
      </c>
      <c r="H54" s="185">
        <v>1.1499999999999999</v>
      </c>
      <c r="I54" s="193">
        <v>6.9791084999999997</v>
      </c>
      <c r="J54" s="190"/>
      <c r="K54" s="183"/>
      <c r="L54" s="190"/>
      <c r="M54" s="183"/>
      <c r="N54" s="191"/>
      <c r="AF54" s="168"/>
      <c r="AG54" s="169"/>
      <c r="AJ54" s="180" t="s">
        <v>149</v>
      </c>
    </row>
    <row r="55" spans="1:38" s="15" customFormat="1" ht="15" x14ac:dyDescent="0.25">
      <c r="A55" s="181"/>
      <c r="B55" s="179"/>
      <c r="C55" s="430" t="s">
        <v>150</v>
      </c>
      <c r="D55" s="430"/>
      <c r="E55" s="430"/>
      <c r="F55" s="194"/>
      <c r="G55" s="195"/>
      <c r="H55" s="195"/>
      <c r="I55" s="195"/>
      <c r="J55" s="196">
        <v>5786.87</v>
      </c>
      <c r="K55" s="195"/>
      <c r="L55" s="197">
        <v>885.1</v>
      </c>
      <c r="M55" s="195"/>
      <c r="N55" s="207">
        <v>18924.28</v>
      </c>
      <c r="AF55" s="168"/>
      <c r="AG55" s="169"/>
      <c r="AK55" s="180" t="s">
        <v>150</v>
      </c>
    </row>
    <row r="56" spans="1:38" s="15" customFormat="1" ht="15" x14ac:dyDescent="0.25">
      <c r="A56" s="188"/>
      <c r="B56" s="179"/>
      <c r="C56" s="429" t="s">
        <v>151</v>
      </c>
      <c r="D56" s="429"/>
      <c r="E56" s="429"/>
      <c r="F56" s="182"/>
      <c r="G56" s="183"/>
      <c r="H56" s="183"/>
      <c r="I56" s="183"/>
      <c r="J56" s="190"/>
      <c r="K56" s="183"/>
      <c r="L56" s="184">
        <v>299.56</v>
      </c>
      <c r="M56" s="183"/>
      <c r="N56" s="206">
        <v>13411.3</v>
      </c>
      <c r="AF56" s="168"/>
      <c r="AG56" s="169"/>
      <c r="AJ56" s="180" t="s">
        <v>151</v>
      </c>
    </row>
    <row r="57" spans="1:38" s="15" customFormat="1" ht="45" x14ac:dyDescent="0.25">
      <c r="A57" s="188"/>
      <c r="B57" s="179" t="s">
        <v>190</v>
      </c>
      <c r="C57" s="429" t="s">
        <v>191</v>
      </c>
      <c r="D57" s="429"/>
      <c r="E57" s="429"/>
      <c r="F57" s="182" t="s">
        <v>154</v>
      </c>
      <c r="G57" s="199">
        <v>147</v>
      </c>
      <c r="H57" s="183"/>
      <c r="I57" s="199">
        <v>147</v>
      </c>
      <c r="J57" s="190"/>
      <c r="K57" s="183"/>
      <c r="L57" s="184">
        <v>440.35</v>
      </c>
      <c r="M57" s="183"/>
      <c r="N57" s="206">
        <v>19714.61</v>
      </c>
      <c r="AF57" s="168"/>
      <c r="AG57" s="169"/>
      <c r="AJ57" s="180" t="s">
        <v>191</v>
      </c>
    </row>
    <row r="58" spans="1:38" s="15" customFormat="1" ht="56.25" x14ac:dyDescent="0.25">
      <c r="A58" s="188"/>
      <c r="B58" s="179" t="s">
        <v>192</v>
      </c>
      <c r="C58" s="429" t="s">
        <v>193</v>
      </c>
      <c r="D58" s="429"/>
      <c r="E58" s="429"/>
      <c r="F58" s="182" t="s">
        <v>154</v>
      </c>
      <c r="G58" s="199">
        <v>134</v>
      </c>
      <c r="H58" s="185">
        <v>0.85</v>
      </c>
      <c r="I58" s="192">
        <v>113.9</v>
      </c>
      <c r="J58" s="190"/>
      <c r="K58" s="183"/>
      <c r="L58" s="184">
        <v>341.2</v>
      </c>
      <c r="M58" s="183"/>
      <c r="N58" s="206">
        <v>15275.47</v>
      </c>
      <c r="AF58" s="168"/>
      <c r="AG58" s="169"/>
      <c r="AJ58" s="180" t="s">
        <v>193</v>
      </c>
    </row>
    <row r="59" spans="1:38" s="15" customFormat="1" ht="15" x14ac:dyDescent="0.25">
      <c r="A59" s="200"/>
      <c r="B59" s="201"/>
      <c r="C59" s="438" t="s">
        <v>157</v>
      </c>
      <c r="D59" s="438"/>
      <c r="E59" s="438"/>
      <c r="F59" s="172"/>
      <c r="G59" s="173"/>
      <c r="H59" s="173"/>
      <c r="I59" s="173"/>
      <c r="J59" s="176"/>
      <c r="K59" s="173"/>
      <c r="L59" s="210">
        <v>1666.65</v>
      </c>
      <c r="M59" s="195"/>
      <c r="N59" s="208">
        <v>53914.36</v>
      </c>
      <c r="AF59" s="168"/>
      <c r="AG59" s="169"/>
      <c r="AL59" s="169" t="s">
        <v>157</v>
      </c>
    </row>
    <row r="60" spans="1:38" s="15" customFormat="1" ht="45.75" x14ac:dyDescent="0.25">
      <c r="A60" s="170" t="s">
        <v>141</v>
      </c>
      <c r="B60" s="171" t="s">
        <v>488</v>
      </c>
      <c r="C60" s="438" t="s">
        <v>931</v>
      </c>
      <c r="D60" s="438"/>
      <c r="E60" s="438"/>
      <c r="F60" s="172" t="s">
        <v>171</v>
      </c>
      <c r="G60" s="173">
        <v>15.217000000000001</v>
      </c>
      <c r="H60" s="174">
        <v>1</v>
      </c>
      <c r="I60" s="204">
        <v>15.217000000000001</v>
      </c>
      <c r="J60" s="202">
        <v>3.28</v>
      </c>
      <c r="K60" s="173"/>
      <c r="L60" s="202">
        <v>49.91</v>
      </c>
      <c r="M60" s="211">
        <v>13.24</v>
      </c>
      <c r="N60" s="203">
        <v>660.81</v>
      </c>
      <c r="AF60" s="168"/>
      <c r="AG60" s="169" t="s">
        <v>931</v>
      </c>
      <c r="AL60" s="169"/>
    </row>
    <row r="61" spans="1:38" s="15" customFormat="1" ht="15" x14ac:dyDescent="0.25">
      <c r="A61" s="200"/>
      <c r="B61" s="201"/>
      <c r="C61" s="438" t="s">
        <v>157</v>
      </c>
      <c r="D61" s="438"/>
      <c r="E61" s="438"/>
      <c r="F61" s="172"/>
      <c r="G61" s="173"/>
      <c r="H61" s="173"/>
      <c r="I61" s="173"/>
      <c r="J61" s="176"/>
      <c r="K61" s="173"/>
      <c r="L61" s="202">
        <v>49.91</v>
      </c>
      <c r="M61" s="195"/>
      <c r="N61" s="203">
        <v>660.81</v>
      </c>
      <c r="AF61" s="168"/>
      <c r="AG61" s="169"/>
      <c r="AL61" s="169" t="s">
        <v>157</v>
      </c>
    </row>
    <row r="62" spans="1:38" s="15" customFormat="1" ht="23.25" x14ac:dyDescent="0.25">
      <c r="A62" s="170" t="s">
        <v>143</v>
      </c>
      <c r="B62" s="171" t="s">
        <v>491</v>
      </c>
      <c r="C62" s="438" t="s">
        <v>492</v>
      </c>
      <c r="D62" s="438"/>
      <c r="E62" s="438"/>
      <c r="F62" s="172" t="s">
        <v>171</v>
      </c>
      <c r="G62" s="173">
        <v>3.8039999999999998</v>
      </c>
      <c r="H62" s="174">
        <v>1</v>
      </c>
      <c r="I62" s="204">
        <v>3.8039999999999998</v>
      </c>
      <c r="J62" s="202">
        <v>42.98</v>
      </c>
      <c r="K62" s="173"/>
      <c r="L62" s="202">
        <v>163.5</v>
      </c>
      <c r="M62" s="211">
        <v>13.24</v>
      </c>
      <c r="N62" s="208">
        <v>2164.7399999999998</v>
      </c>
      <c r="AF62" s="168"/>
      <c r="AG62" s="169" t="s">
        <v>492</v>
      </c>
      <c r="AL62" s="169"/>
    </row>
    <row r="63" spans="1:38" s="15" customFormat="1" ht="15" x14ac:dyDescent="0.25">
      <c r="A63" s="200"/>
      <c r="B63" s="201"/>
      <c r="C63" s="438" t="s">
        <v>157</v>
      </c>
      <c r="D63" s="438"/>
      <c r="E63" s="438"/>
      <c r="F63" s="172"/>
      <c r="G63" s="173"/>
      <c r="H63" s="173"/>
      <c r="I63" s="173"/>
      <c r="J63" s="176"/>
      <c r="K63" s="173"/>
      <c r="L63" s="202">
        <v>163.5</v>
      </c>
      <c r="M63" s="195"/>
      <c r="N63" s="208">
        <v>2164.7399999999998</v>
      </c>
      <c r="AF63" s="168"/>
      <c r="AG63" s="169"/>
      <c r="AL63" s="169" t="s">
        <v>157</v>
      </c>
    </row>
    <row r="64" spans="1:38" s="15" customFormat="1" ht="23.25" x14ac:dyDescent="0.25">
      <c r="A64" s="170" t="s">
        <v>145</v>
      </c>
      <c r="B64" s="171" t="s">
        <v>494</v>
      </c>
      <c r="C64" s="438" t="s">
        <v>173</v>
      </c>
      <c r="D64" s="438"/>
      <c r="E64" s="438"/>
      <c r="F64" s="172" t="s">
        <v>174</v>
      </c>
      <c r="G64" s="173">
        <v>13.32</v>
      </c>
      <c r="H64" s="174">
        <v>1</v>
      </c>
      <c r="I64" s="211">
        <v>13.32</v>
      </c>
      <c r="J64" s="202">
        <v>162.38</v>
      </c>
      <c r="K64" s="173"/>
      <c r="L64" s="210">
        <v>2162.9</v>
      </c>
      <c r="M64" s="211">
        <v>8.16</v>
      </c>
      <c r="N64" s="208">
        <v>17649.259999999998</v>
      </c>
      <c r="AF64" s="168"/>
      <c r="AG64" s="169" t="s">
        <v>173</v>
      </c>
      <c r="AL64" s="169"/>
    </row>
    <row r="65" spans="1:41" s="15" customFormat="1" ht="15" x14ac:dyDescent="0.25">
      <c r="A65" s="212"/>
      <c r="B65" s="213"/>
      <c r="C65" s="429" t="s">
        <v>175</v>
      </c>
      <c r="D65" s="429"/>
      <c r="E65" s="429"/>
      <c r="F65" s="429"/>
      <c r="G65" s="429"/>
      <c r="H65" s="429"/>
      <c r="I65" s="429"/>
      <c r="J65" s="429"/>
      <c r="K65" s="429"/>
      <c r="L65" s="429"/>
      <c r="M65" s="429"/>
      <c r="N65" s="441"/>
      <c r="AF65" s="168"/>
      <c r="AG65" s="169"/>
      <c r="AL65" s="169"/>
      <c r="AM65" s="180" t="s">
        <v>175</v>
      </c>
    </row>
    <row r="66" spans="1:41" s="15" customFormat="1" ht="15" x14ac:dyDescent="0.25">
      <c r="A66" s="200"/>
      <c r="B66" s="201"/>
      <c r="C66" s="438" t="s">
        <v>157</v>
      </c>
      <c r="D66" s="438"/>
      <c r="E66" s="438"/>
      <c r="F66" s="172"/>
      <c r="G66" s="173"/>
      <c r="H66" s="173"/>
      <c r="I66" s="173"/>
      <c r="J66" s="176"/>
      <c r="K66" s="173"/>
      <c r="L66" s="210">
        <v>2162.9</v>
      </c>
      <c r="M66" s="195"/>
      <c r="N66" s="208">
        <v>17649.259999999998</v>
      </c>
      <c r="AF66" s="168"/>
      <c r="AG66" s="169"/>
      <c r="AL66" s="169" t="s">
        <v>157</v>
      </c>
    </row>
    <row r="67" spans="1:41" s="15" customFormat="1" ht="15" x14ac:dyDescent="0.25">
      <c r="A67" s="217"/>
      <c r="B67" s="218"/>
      <c r="C67" s="218"/>
      <c r="D67" s="218"/>
      <c r="E67" s="218"/>
      <c r="F67" s="219"/>
      <c r="G67" s="219"/>
      <c r="H67" s="219"/>
      <c r="I67" s="219"/>
      <c r="J67" s="220"/>
      <c r="K67" s="219"/>
      <c r="L67" s="220"/>
      <c r="M67" s="183"/>
      <c r="N67" s="220"/>
      <c r="AF67" s="168"/>
      <c r="AG67" s="169"/>
      <c r="AL67" s="169"/>
    </row>
    <row r="68" spans="1:41" s="15" customFormat="1" ht="15" x14ac:dyDescent="0.25">
      <c r="A68" s="224"/>
      <c r="B68" s="225"/>
      <c r="C68" s="438" t="s">
        <v>932</v>
      </c>
      <c r="D68" s="438"/>
      <c r="E68" s="438"/>
      <c r="F68" s="438"/>
      <c r="G68" s="438"/>
      <c r="H68" s="438"/>
      <c r="I68" s="438"/>
      <c r="J68" s="438"/>
      <c r="K68" s="438"/>
      <c r="L68" s="226"/>
      <c r="M68" s="227"/>
      <c r="N68" s="228"/>
      <c r="AF68" s="168"/>
      <c r="AG68" s="169"/>
      <c r="AL68" s="169"/>
      <c r="AN68" s="169" t="s">
        <v>932</v>
      </c>
    </row>
    <row r="69" spans="1:41" s="15" customFormat="1" ht="15" x14ac:dyDescent="0.25">
      <c r="A69" s="229"/>
      <c r="B69" s="179"/>
      <c r="C69" s="429" t="s">
        <v>205</v>
      </c>
      <c r="D69" s="429"/>
      <c r="E69" s="429"/>
      <c r="F69" s="429"/>
      <c r="G69" s="429"/>
      <c r="H69" s="429"/>
      <c r="I69" s="429"/>
      <c r="J69" s="429"/>
      <c r="K69" s="429"/>
      <c r="L69" s="230">
        <v>3261.41</v>
      </c>
      <c r="M69" s="231"/>
      <c r="N69" s="232">
        <v>39399.089999999997</v>
      </c>
      <c r="AF69" s="168"/>
      <c r="AG69" s="169"/>
      <c r="AL69" s="169"/>
      <c r="AN69" s="169"/>
      <c r="AO69" s="180" t="s">
        <v>205</v>
      </c>
    </row>
    <row r="70" spans="1:41" s="15" customFormat="1" ht="15" x14ac:dyDescent="0.25">
      <c r="A70" s="229"/>
      <c r="B70" s="179"/>
      <c r="C70" s="429" t="s">
        <v>206</v>
      </c>
      <c r="D70" s="429"/>
      <c r="E70" s="429"/>
      <c r="F70" s="429"/>
      <c r="G70" s="429"/>
      <c r="H70" s="429"/>
      <c r="I70" s="429"/>
      <c r="J70" s="429"/>
      <c r="K70" s="429"/>
      <c r="L70" s="233"/>
      <c r="M70" s="231"/>
      <c r="N70" s="234"/>
      <c r="AF70" s="168"/>
      <c r="AG70" s="169"/>
      <c r="AL70" s="169"/>
      <c r="AN70" s="169"/>
      <c r="AO70" s="180" t="s">
        <v>206</v>
      </c>
    </row>
    <row r="71" spans="1:41" s="15" customFormat="1" ht="15" x14ac:dyDescent="0.25">
      <c r="A71" s="229"/>
      <c r="B71" s="179"/>
      <c r="C71" s="429" t="s">
        <v>207</v>
      </c>
      <c r="D71" s="429"/>
      <c r="E71" s="429"/>
      <c r="F71" s="429"/>
      <c r="G71" s="429"/>
      <c r="H71" s="429"/>
      <c r="I71" s="429"/>
      <c r="J71" s="429"/>
      <c r="K71" s="429"/>
      <c r="L71" s="235">
        <v>228.53</v>
      </c>
      <c r="M71" s="231"/>
      <c r="N71" s="232">
        <v>10231.290000000001</v>
      </c>
      <c r="AF71" s="168"/>
      <c r="AG71" s="169"/>
      <c r="AL71" s="169"/>
      <c r="AN71" s="169"/>
      <c r="AO71" s="180" t="s">
        <v>207</v>
      </c>
    </row>
    <row r="72" spans="1:41" s="15" customFormat="1" ht="15" x14ac:dyDescent="0.25">
      <c r="A72" s="229"/>
      <c r="B72" s="179"/>
      <c r="C72" s="429" t="s">
        <v>208</v>
      </c>
      <c r="D72" s="429"/>
      <c r="E72" s="429"/>
      <c r="F72" s="429"/>
      <c r="G72" s="429"/>
      <c r="H72" s="429"/>
      <c r="I72" s="429"/>
      <c r="J72" s="429"/>
      <c r="K72" s="429"/>
      <c r="L72" s="235">
        <v>869.98</v>
      </c>
      <c r="M72" s="231"/>
      <c r="N72" s="232">
        <v>11518.54</v>
      </c>
      <c r="AF72" s="168"/>
      <c r="AG72" s="169"/>
      <c r="AL72" s="169"/>
      <c r="AN72" s="169"/>
      <c r="AO72" s="180" t="s">
        <v>208</v>
      </c>
    </row>
    <row r="73" spans="1:41" s="15" customFormat="1" ht="15" x14ac:dyDescent="0.25">
      <c r="A73" s="229"/>
      <c r="B73" s="179"/>
      <c r="C73" s="429" t="s">
        <v>209</v>
      </c>
      <c r="D73" s="429"/>
      <c r="E73" s="429"/>
      <c r="F73" s="429"/>
      <c r="G73" s="429"/>
      <c r="H73" s="429"/>
      <c r="I73" s="429"/>
      <c r="J73" s="429"/>
      <c r="K73" s="429"/>
      <c r="L73" s="235">
        <v>71.03</v>
      </c>
      <c r="M73" s="231"/>
      <c r="N73" s="232">
        <v>3180.01</v>
      </c>
      <c r="AF73" s="168"/>
      <c r="AG73" s="169"/>
      <c r="AL73" s="169"/>
      <c r="AN73" s="169"/>
      <c r="AO73" s="180" t="s">
        <v>209</v>
      </c>
    </row>
    <row r="74" spans="1:41" s="15" customFormat="1" ht="15" x14ac:dyDescent="0.25">
      <c r="A74" s="229"/>
      <c r="B74" s="179"/>
      <c r="C74" s="429" t="s">
        <v>210</v>
      </c>
      <c r="D74" s="429"/>
      <c r="E74" s="429"/>
      <c r="F74" s="429"/>
      <c r="G74" s="429"/>
      <c r="H74" s="429"/>
      <c r="I74" s="429"/>
      <c r="J74" s="429"/>
      <c r="K74" s="429"/>
      <c r="L74" s="230">
        <v>2162.9</v>
      </c>
      <c r="M74" s="231"/>
      <c r="N74" s="232">
        <v>17649.259999999998</v>
      </c>
      <c r="AF74" s="168"/>
      <c r="AG74" s="169"/>
      <c r="AL74" s="169"/>
      <c r="AN74" s="169"/>
      <c r="AO74" s="180" t="s">
        <v>210</v>
      </c>
    </row>
    <row r="75" spans="1:41" s="15" customFormat="1" ht="15" x14ac:dyDescent="0.25">
      <c r="A75" s="229"/>
      <c r="B75" s="179"/>
      <c r="C75" s="429" t="s">
        <v>211</v>
      </c>
      <c r="D75" s="429"/>
      <c r="E75" s="429"/>
      <c r="F75" s="429"/>
      <c r="G75" s="429"/>
      <c r="H75" s="429"/>
      <c r="I75" s="429"/>
      <c r="J75" s="429"/>
      <c r="K75" s="429"/>
      <c r="L75" s="230">
        <v>4042.96</v>
      </c>
      <c r="M75" s="231"/>
      <c r="N75" s="232">
        <v>74389.17</v>
      </c>
      <c r="AF75" s="168"/>
      <c r="AG75" s="169"/>
      <c r="AL75" s="169"/>
      <c r="AN75" s="169"/>
      <c r="AO75" s="180" t="s">
        <v>211</v>
      </c>
    </row>
    <row r="76" spans="1:41" s="15" customFormat="1" ht="15" x14ac:dyDescent="0.25">
      <c r="A76" s="229"/>
      <c r="B76" s="179"/>
      <c r="C76" s="429" t="s">
        <v>212</v>
      </c>
      <c r="D76" s="429"/>
      <c r="E76" s="429"/>
      <c r="F76" s="429"/>
      <c r="G76" s="429"/>
      <c r="H76" s="429"/>
      <c r="I76" s="429"/>
      <c r="J76" s="429"/>
      <c r="K76" s="429"/>
      <c r="L76" s="230">
        <v>3829.55</v>
      </c>
      <c r="M76" s="231"/>
      <c r="N76" s="232">
        <v>71563.62</v>
      </c>
      <c r="AF76" s="168"/>
      <c r="AG76" s="169"/>
      <c r="AL76" s="169"/>
      <c r="AN76" s="169"/>
      <c r="AO76" s="180" t="s">
        <v>212</v>
      </c>
    </row>
    <row r="77" spans="1:41" s="15" customFormat="1" ht="15" x14ac:dyDescent="0.25">
      <c r="A77" s="229"/>
      <c r="B77" s="179"/>
      <c r="C77" s="429" t="s">
        <v>213</v>
      </c>
      <c r="D77" s="429"/>
      <c r="E77" s="429"/>
      <c r="F77" s="429"/>
      <c r="G77" s="429"/>
      <c r="H77" s="429"/>
      <c r="I77" s="429"/>
      <c r="J77" s="429"/>
      <c r="K77" s="429"/>
      <c r="L77" s="233"/>
      <c r="M77" s="231"/>
      <c r="N77" s="234"/>
      <c r="AF77" s="168"/>
      <c r="AG77" s="169"/>
      <c r="AL77" s="169"/>
      <c r="AN77" s="169"/>
      <c r="AO77" s="180" t="s">
        <v>213</v>
      </c>
    </row>
    <row r="78" spans="1:41" s="15" customFormat="1" ht="15" x14ac:dyDescent="0.25">
      <c r="A78" s="229"/>
      <c r="B78" s="179"/>
      <c r="C78" s="429" t="s">
        <v>214</v>
      </c>
      <c r="D78" s="429"/>
      <c r="E78" s="429"/>
      <c r="F78" s="429"/>
      <c r="G78" s="429"/>
      <c r="H78" s="429"/>
      <c r="I78" s="429"/>
      <c r="J78" s="429"/>
      <c r="K78" s="429"/>
      <c r="L78" s="235">
        <v>228.53</v>
      </c>
      <c r="M78" s="231"/>
      <c r="N78" s="232">
        <v>10231.290000000001</v>
      </c>
      <c r="AF78" s="168"/>
      <c r="AG78" s="169"/>
      <c r="AL78" s="169"/>
      <c r="AN78" s="169"/>
      <c r="AO78" s="180" t="s">
        <v>214</v>
      </c>
    </row>
    <row r="79" spans="1:41" s="15" customFormat="1" ht="15" x14ac:dyDescent="0.25">
      <c r="A79" s="229"/>
      <c r="B79" s="179"/>
      <c r="C79" s="429" t="s">
        <v>215</v>
      </c>
      <c r="D79" s="429"/>
      <c r="E79" s="429"/>
      <c r="F79" s="429"/>
      <c r="G79" s="429"/>
      <c r="H79" s="429"/>
      <c r="I79" s="429"/>
      <c r="J79" s="429"/>
      <c r="K79" s="429"/>
      <c r="L79" s="235">
        <v>656.57</v>
      </c>
      <c r="M79" s="231"/>
      <c r="N79" s="232">
        <v>8692.99</v>
      </c>
      <c r="AF79" s="168"/>
      <c r="AG79" s="169"/>
      <c r="AL79" s="169"/>
      <c r="AN79" s="169"/>
      <c r="AO79" s="180" t="s">
        <v>215</v>
      </c>
    </row>
    <row r="80" spans="1:41" s="15" customFormat="1" ht="15" x14ac:dyDescent="0.25">
      <c r="A80" s="229"/>
      <c r="B80" s="179"/>
      <c r="C80" s="429" t="s">
        <v>216</v>
      </c>
      <c r="D80" s="429"/>
      <c r="E80" s="429"/>
      <c r="F80" s="429"/>
      <c r="G80" s="429"/>
      <c r="H80" s="429"/>
      <c r="I80" s="429"/>
      <c r="J80" s="429"/>
      <c r="K80" s="429"/>
      <c r="L80" s="235">
        <v>71.03</v>
      </c>
      <c r="M80" s="231"/>
      <c r="N80" s="232">
        <v>3180.01</v>
      </c>
      <c r="AF80" s="168"/>
      <c r="AG80" s="169"/>
      <c r="AL80" s="169"/>
      <c r="AN80" s="169"/>
      <c r="AO80" s="180" t="s">
        <v>216</v>
      </c>
    </row>
    <row r="81" spans="1:42" s="15" customFormat="1" ht="15" x14ac:dyDescent="0.25">
      <c r="A81" s="229"/>
      <c r="B81" s="179"/>
      <c r="C81" s="429" t="s">
        <v>217</v>
      </c>
      <c r="D81" s="429"/>
      <c r="E81" s="429"/>
      <c r="F81" s="429"/>
      <c r="G81" s="429"/>
      <c r="H81" s="429"/>
      <c r="I81" s="429"/>
      <c r="J81" s="429"/>
      <c r="K81" s="429"/>
      <c r="L81" s="230">
        <v>2162.9</v>
      </c>
      <c r="M81" s="231"/>
      <c r="N81" s="232">
        <v>17649.259999999998</v>
      </c>
      <c r="AF81" s="168"/>
      <c r="AG81" s="169"/>
      <c r="AL81" s="169"/>
      <c r="AN81" s="169"/>
      <c r="AO81" s="180" t="s">
        <v>217</v>
      </c>
    </row>
    <row r="82" spans="1:42" s="15" customFormat="1" ht="15" x14ac:dyDescent="0.25">
      <c r="A82" s="229"/>
      <c r="B82" s="179"/>
      <c r="C82" s="429" t="s">
        <v>218</v>
      </c>
      <c r="D82" s="429"/>
      <c r="E82" s="429"/>
      <c r="F82" s="429"/>
      <c r="G82" s="429"/>
      <c r="H82" s="429"/>
      <c r="I82" s="429"/>
      <c r="J82" s="429"/>
      <c r="K82" s="429"/>
      <c r="L82" s="235">
        <v>440.35</v>
      </c>
      <c r="M82" s="231"/>
      <c r="N82" s="232">
        <v>19714.61</v>
      </c>
      <c r="AF82" s="168"/>
      <c r="AG82" s="169"/>
      <c r="AL82" s="169"/>
      <c r="AN82" s="169"/>
      <c r="AO82" s="180" t="s">
        <v>218</v>
      </c>
    </row>
    <row r="83" spans="1:42" s="15" customFormat="1" ht="15" x14ac:dyDescent="0.25">
      <c r="A83" s="229"/>
      <c r="B83" s="179"/>
      <c r="C83" s="429" t="s">
        <v>219</v>
      </c>
      <c r="D83" s="429"/>
      <c r="E83" s="429"/>
      <c r="F83" s="429"/>
      <c r="G83" s="429"/>
      <c r="H83" s="429"/>
      <c r="I83" s="429"/>
      <c r="J83" s="429"/>
      <c r="K83" s="429"/>
      <c r="L83" s="235">
        <v>341.2</v>
      </c>
      <c r="M83" s="231"/>
      <c r="N83" s="232">
        <v>15275.47</v>
      </c>
      <c r="AF83" s="168"/>
      <c r="AG83" s="169"/>
      <c r="AL83" s="169"/>
      <c r="AN83" s="169"/>
      <c r="AO83" s="180" t="s">
        <v>219</v>
      </c>
    </row>
    <row r="84" spans="1:42" s="15" customFormat="1" ht="15" x14ac:dyDescent="0.25">
      <c r="A84" s="229"/>
      <c r="B84" s="179"/>
      <c r="C84" s="429" t="s">
        <v>220</v>
      </c>
      <c r="D84" s="429"/>
      <c r="E84" s="429"/>
      <c r="F84" s="429"/>
      <c r="G84" s="429"/>
      <c r="H84" s="429"/>
      <c r="I84" s="429"/>
      <c r="J84" s="429"/>
      <c r="K84" s="429"/>
      <c r="L84" s="235">
        <v>213.41</v>
      </c>
      <c r="M84" s="231"/>
      <c r="N84" s="232">
        <v>2825.55</v>
      </c>
      <c r="AF84" s="168"/>
      <c r="AG84" s="169"/>
      <c r="AL84" s="169"/>
      <c r="AN84" s="169"/>
      <c r="AO84" s="180" t="s">
        <v>220</v>
      </c>
    </row>
    <row r="85" spans="1:42" s="15" customFormat="1" ht="15" x14ac:dyDescent="0.25">
      <c r="A85" s="229"/>
      <c r="B85" s="179"/>
      <c r="C85" s="429" t="s">
        <v>221</v>
      </c>
      <c r="D85" s="429"/>
      <c r="E85" s="429"/>
      <c r="F85" s="429"/>
      <c r="G85" s="429"/>
      <c r="H85" s="429"/>
      <c r="I85" s="429"/>
      <c r="J85" s="429"/>
      <c r="K85" s="429"/>
      <c r="L85" s="235">
        <v>299.56</v>
      </c>
      <c r="M85" s="231"/>
      <c r="N85" s="232">
        <v>13411.3</v>
      </c>
      <c r="AF85" s="168"/>
      <c r="AG85" s="169"/>
      <c r="AL85" s="169"/>
      <c r="AN85" s="169"/>
      <c r="AO85" s="180" t="s">
        <v>221</v>
      </c>
    </row>
    <row r="86" spans="1:42" s="15" customFormat="1" ht="15" x14ac:dyDescent="0.25">
      <c r="A86" s="229"/>
      <c r="B86" s="179"/>
      <c r="C86" s="429" t="s">
        <v>222</v>
      </c>
      <c r="D86" s="429"/>
      <c r="E86" s="429"/>
      <c r="F86" s="429"/>
      <c r="G86" s="429"/>
      <c r="H86" s="429"/>
      <c r="I86" s="429"/>
      <c r="J86" s="429"/>
      <c r="K86" s="429"/>
      <c r="L86" s="235">
        <v>440.35</v>
      </c>
      <c r="M86" s="231"/>
      <c r="N86" s="232">
        <v>19714.61</v>
      </c>
      <c r="AF86" s="168"/>
      <c r="AG86" s="169"/>
      <c r="AL86" s="169"/>
      <c r="AN86" s="169"/>
      <c r="AO86" s="180" t="s">
        <v>222</v>
      </c>
    </row>
    <row r="87" spans="1:42" s="15" customFormat="1" ht="15" x14ac:dyDescent="0.25">
      <c r="A87" s="229"/>
      <c r="B87" s="179"/>
      <c r="C87" s="429" t="s">
        <v>223</v>
      </c>
      <c r="D87" s="429"/>
      <c r="E87" s="429"/>
      <c r="F87" s="429"/>
      <c r="G87" s="429"/>
      <c r="H87" s="429"/>
      <c r="I87" s="429"/>
      <c r="J87" s="429"/>
      <c r="K87" s="429"/>
      <c r="L87" s="235">
        <v>341.2</v>
      </c>
      <c r="M87" s="231"/>
      <c r="N87" s="232">
        <v>15275.47</v>
      </c>
      <c r="AF87" s="168"/>
      <c r="AG87" s="169"/>
      <c r="AL87" s="169"/>
      <c r="AN87" s="169"/>
      <c r="AO87" s="180" t="s">
        <v>223</v>
      </c>
    </row>
    <row r="88" spans="1:42" s="15" customFormat="1" ht="15" x14ac:dyDescent="0.25">
      <c r="A88" s="229"/>
      <c r="B88" s="236"/>
      <c r="C88" s="457" t="s">
        <v>933</v>
      </c>
      <c r="D88" s="457"/>
      <c r="E88" s="457"/>
      <c r="F88" s="457"/>
      <c r="G88" s="457"/>
      <c r="H88" s="457"/>
      <c r="I88" s="457"/>
      <c r="J88" s="457"/>
      <c r="K88" s="457"/>
      <c r="L88" s="237">
        <v>4042.96</v>
      </c>
      <c r="M88" s="238"/>
      <c r="N88" s="239">
        <v>74389.17</v>
      </c>
      <c r="AF88" s="168"/>
      <c r="AG88" s="169"/>
      <c r="AL88" s="169"/>
      <c r="AN88" s="169"/>
      <c r="AP88" s="169" t="s">
        <v>933</v>
      </c>
    </row>
    <row r="89" spans="1:42" s="15" customFormat="1" ht="15" x14ac:dyDescent="0.25">
      <c r="A89" s="432" t="s">
        <v>934</v>
      </c>
      <c r="B89" s="433"/>
      <c r="C89" s="433"/>
      <c r="D89" s="433"/>
      <c r="E89" s="433"/>
      <c r="F89" s="433"/>
      <c r="G89" s="433"/>
      <c r="H89" s="433"/>
      <c r="I89" s="433"/>
      <c r="J89" s="433"/>
      <c r="K89" s="433"/>
      <c r="L89" s="433"/>
      <c r="M89" s="433"/>
      <c r="N89" s="434"/>
      <c r="AF89" s="168" t="s">
        <v>934</v>
      </c>
      <c r="AG89" s="169"/>
      <c r="AL89" s="169"/>
      <c r="AN89" s="169"/>
      <c r="AP89" s="169"/>
    </row>
    <row r="90" spans="1:42" s="15" customFormat="1" ht="45.75" x14ac:dyDescent="0.25">
      <c r="A90" s="170" t="s">
        <v>172</v>
      </c>
      <c r="B90" s="171" t="s">
        <v>935</v>
      </c>
      <c r="C90" s="438" t="s">
        <v>936</v>
      </c>
      <c r="D90" s="438"/>
      <c r="E90" s="438"/>
      <c r="F90" s="172" t="s">
        <v>133</v>
      </c>
      <c r="G90" s="173">
        <v>5.1999999999999998E-2</v>
      </c>
      <c r="H90" s="174">
        <v>1</v>
      </c>
      <c r="I90" s="204">
        <v>5.1999999999999998E-2</v>
      </c>
      <c r="J90" s="176"/>
      <c r="K90" s="173"/>
      <c r="L90" s="176"/>
      <c r="M90" s="173"/>
      <c r="N90" s="177"/>
      <c r="AF90" s="168"/>
      <c r="AG90" s="169" t="s">
        <v>936</v>
      </c>
      <c r="AL90" s="169"/>
      <c r="AN90" s="169"/>
      <c r="AP90" s="169"/>
    </row>
    <row r="91" spans="1:42" s="15" customFormat="1" ht="23.25" x14ac:dyDescent="0.25">
      <c r="A91" s="178"/>
      <c r="B91" s="179" t="s">
        <v>136</v>
      </c>
      <c r="C91" s="439" t="s">
        <v>137</v>
      </c>
      <c r="D91" s="439"/>
      <c r="E91" s="439"/>
      <c r="F91" s="439"/>
      <c r="G91" s="439"/>
      <c r="H91" s="439"/>
      <c r="I91" s="439"/>
      <c r="J91" s="439"/>
      <c r="K91" s="439"/>
      <c r="L91" s="439"/>
      <c r="M91" s="439"/>
      <c r="N91" s="440"/>
      <c r="AF91" s="168"/>
      <c r="AG91" s="169"/>
      <c r="AH91" s="180" t="s">
        <v>137</v>
      </c>
      <c r="AL91" s="169"/>
      <c r="AN91" s="169"/>
      <c r="AP91" s="169"/>
    </row>
    <row r="92" spans="1:42" s="15" customFormat="1" ht="68.25" x14ac:dyDescent="0.25">
      <c r="A92" s="178"/>
      <c r="B92" s="179" t="s">
        <v>138</v>
      </c>
      <c r="C92" s="439" t="s">
        <v>139</v>
      </c>
      <c r="D92" s="439"/>
      <c r="E92" s="439"/>
      <c r="F92" s="439"/>
      <c r="G92" s="439"/>
      <c r="H92" s="439"/>
      <c r="I92" s="439"/>
      <c r="J92" s="439"/>
      <c r="K92" s="439"/>
      <c r="L92" s="439"/>
      <c r="M92" s="439"/>
      <c r="N92" s="440"/>
      <c r="AF92" s="168"/>
      <c r="AG92" s="169"/>
      <c r="AH92" s="180" t="s">
        <v>139</v>
      </c>
      <c r="AL92" s="169"/>
      <c r="AN92" s="169"/>
      <c r="AP92" s="169"/>
    </row>
    <row r="93" spans="1:42" s="15" customFormat="1" ht="15" x14ac:dyDescent="0.25">
      <c r="A93" s="181"/>
      <c r="B93" s="179" t="s">
        <v>130</v>
      </c>
      <c r="C93" s="429" t="s">
        <v>140</v>
      </c>
      <c r="D93" s="429"/>
      <c r="E93" s="429"/>
      <c r="F93" s="182"/>
      <c r="G93" s="183"/>
      <c r="H93" s="183"/>
      <c r="I93" s="183"/>
      <c r="J93" s="184">
        <v>101.4</v>
      </c>
      <c r="K93" s="205">
        <v>1.3225</v>
      </c>
      <c r="L93" s="184">
        <v>6.97</v>
      </c>
      <c r="M93" s="185">
        <v>44.77</v>
      </c>
      <c r="N93" s="186">
        <v>312.05</v>
      </c>
      <c r="AF93" s="168"/>
      <c r="AG93" s="169"/>
      <c r="AI93" s="180" t="s">
        <v>140</v>
      </c>
      <c r="AL93" s="169"/>
      <c r="AN93" s="169"/>
      <c r="AP93" s="169"/>
    </row>
    <row r="94" spans="1:42" s="15" customFormat="1" ht="15" x14ac:dyDescent="0.25">
      <c r="A94" s="181"/>
      <c r="B94" s="179" t="s">
        <v>141</v>
      </c>
      <c r="C94" s="429" t="s">
        <v>142</v>
      </c>
      <c r="D94" s="429"/>
      <c r="E94" s="429"/>
      <c r="F94" s="182"/>
      <c r="G94" s="183"/>
      <c r="H94" s="183"/>
      <c r="I94" s="183"/>
      <c r="J94" s="187">
        <v>3563.26</v>
      </c>
      <c r="K94" s="205">
        <v>1.4375</v>
      </c>
      <c r="L94" s="184">
        <v>266.35000000000002</v>
      </c>
      <c r="M94" s="185">
        <v>13.24</v>
      </c>
      <c r="N94" s="206">
        <v>3526.47</v>
      </c>
      <c r="AF94" s="168"/>
      <c r="AG94" s="169"/>
      <c r="AI94" s="180" t="s">
        <v>142</v>
      </c>
      <c r="AL94" s="169"/>
      <c r="AN94" s="169"/>
      <c r="AP94" s="169"/>
    </row>
    <row r="95" spans="1:42" s="15" customFormat="1" ht="15" x14ac:dyDescent="0.25">
      <c r="A95" s="181"/>
      <c r="B95" s="179" t="s">
        <v>143</v>
      </c>
      <c r="C95" s="429" t="s">
        <v>144</v>
      </c>
      <c r="D95" s="429"/>
      <c r="E95" s="429"/>
      <c r="F95" s="182"/>
      <c r="G95" s="183"/>
      <c r="H95" s="183"/>
      <c r="I95" s="183"/>
      <c r="J95" s="184">
        <v>507.6</v>
      </c>
      <c r="K95" s="205">
        <v>1.4375</v>
      </c>
      <c r="L95" s="184">
        <v>37.94</v>
      </c>
      <c r="M95" s="185">
        <v>44.77</v>
      </c>
      <c r="N95" s="206">
        <v>1698.57</v>
      </c>
      <c r="AF95" s="168"/>
      <c r="AG95" s="169"/>
      <c r="AI95" s="180" t="s">
        <v>144</v>
      </c>
      <c r="AL95" s="169"/>
      <c r="AN95" s="169"/>
      <c r="AP95" s="169"/>
    </row>
    <row r="96" spans="1:42" s="15" customFormat="1" ht="15" x14ac:dyDescent="0.25">
      <c r="A96" s="181"/>
      <c r="B96" s="179" t="s">
        <v>145</v>
      </c>
      <c r="C96" s="429" t="s">
        <v>146</v>
      </c>
      <c r="D96" s="429"/>
      <c r="E96" s="429"/>
      <c r="F96" s="182"/>
      <c r="G96" s="183"/>
      <c r="H96" s="183"/>
      <c r="I96" s="183"/>
      <c r="J96" s="184">
        <v>4.34</v>
      </c>
      <c r="K96" s="183"/>
      <c r="L96" s="184">
        <v>0.23</v>
      </c>
      <c r="M96" s="185">
        <v>8.16</v>
      </c>
      <c r="N96" s="186">
        <v>1.88</v>
      </c>
      <c r="AF96" s="168"/>
      <c r="AG96" s="169"/>
      <c r="AI96" s="180" t="s">
        <v>146</v>
      </c>
      <c r="AL96" s="169"/>
      <c r="AN96" s="169"/>
      <c r="AP96" s="169"/>
    </row>
    <row r="97" spans="1:42" s="15" customFormat="1" ht="15" x14ac:dyDescent="0.25">
      <c r="A97" s="188"/>
      <c r="B97" s="179"/>
      <c r="C97" s="429" t="s">
        <v>147</v>
      </c>
      <c r="D97" s="429"/>
      <c r="E97" s="429"/>
      <c r="F97" s="182" t="s">
        <v>148</v>
      </c>
      <c r="G97" s="199">
        <v>13</v>
      </c>
      <c r="H97" s="205">
        <v>1.3225</v>
      </c>
      <c r="I97" s="216">
        <v>0.89400999999999997</v>
      </c>
      <c r="J97" s="190"/>
      <c r="K97" s="183"/>
      <c r="L97" s="190"/>
      <c r="M97" s="183"/>
      <c r="N97" s="191"/>
      <c r="AF97" s="168"/>
      <c r="AG97" s="169"/>
      <c r="AJ97" s="180" t="s">
        <v>147</v>
      </c>
      <c r="AL97" s="169"/>
      <c r="AN97" s="169"/>
      <c r="AP97" s="169"/>
    </row>
    <row r="98" spans="1:42" s="15" customFormat="1" ht="15" x14ac:dyDescent="0.25">
      <c r="A98" s="188"/>
      <c r="B98" s="179"/>
      <c r="C98" s="429" t="s">
        <v>149</v>
      </c>
      <c r="D98" s="429"/>
      <c r="E98" s="429"/>
      <c r="F98" s="182" t="s">
        <v>148</v>
      </c>
      <c r="G98" s="192">
        <v>37.6</v>
      </c>
      <c r="H98" s="205">
        <v>1.4375</v>
      </c>
      <c r="I98" s="205">
        <v>2.8106</v>
      </c>
      <c r="J98" s="190"/>
      <c r="K98" s="183"/>
      <c r="L98" s="190"/>
      <c r="M98" s="183"/>
      <c r="N98" s="191"/>
      <c r="AF98" s="168"/>
      <c r="AG98" s="169"/>
      <c r="AJ98" s="180" t="s">
        <v>149</v>
      </c>
      <c r="AL98" s="169"/>
      <c r="AN98" s="169"/>
      <c r="AP98" s="169"/>
    </row>
    <row r="99" spans="1:42" s="15" customFormat="1" ht="15" x14ac:dyDescent="0.25">
      <c r="A99" s="181"/>
      <c r="B99" s="179"/>
      <c r="C99" s="430" t="s">
        <v>150</v>
      </c>
      <c r="D99" s="430"/>
      <c r="E99" s="430"/>
      <c r="F99" s="194"/>
      <c r="G99" s="195"/>
      <c r="H99" s="195"/>
      <c r="I99" s="195"/>
      <c r="J99" s="196">
        <v>3669</v>
      </c>
      <c r="K99" s="195"/>
      <c r="L99" s="197">
        <v>273.55</v>
      </c>
      <c r="M99" s="195"/>
      <c r="N99" s="207">
        <v>3840.4</v>
      </c>
      <c r="AF99" s="168"/>
      <c r="AG99" s="169"/>
      <c r="AK99" s="180" t="s">
        <v>150</v>
      </c>
      <c r="AL99" s="169"/>
      <c r="AN99" s="169"/>
      <c r="AP99" s="169"/>
    </row>
    <row r="100" spans="1:42" s="15" customFormat="1" ht="15" x14ac:dyDescent="0.25">
      <c r="A100" s="188"/>
      <c r="B100" s="179"/>
      <c r="C100" s="429" t="s">
        <v>151</v>
      </c>
      <c r="D100" s="429"/>
      <c r="E100" s="429"/>
      <c r="F100" s="182"/>
      <c r="G100" s="183"/>
      <c r="H100" s="183"/>
      <c r="I100" s="183"/>
      <c r="J100" s="190"/>
      <c r="K100" s="183"/>
      <c r="L100" s="184">
        <v>44.91</v>
      </c>
      <c r="M100" s="183"/>
      <c r="N100" s="206">
        <v>2010.62</v>
      </c>
      <c r="AF100" s="168"/>
      <c r="AG100" s="169"/>
      <c r="AJ100" s="180" t="s">
        <v>151</v>
      </c>
      <c r="AL100" s="169"/>
      <c r="AN100" s="169"/>
      <c r="AP100" s="169"/>
    </row>
    <row r="101" spans="1:42" s="15" customFormat="1" ht="23.25" x14ac:dyDescent="0.25">
      <c r="A101" s="188"/>
      <c r="B101" s="179" t="s">
        <v>152</v>
      </c>
      <c r="C101" s="429" t="s">
        <v>153</v>
      </c>
      <c r="D101" s="429"/>
      <c r="E101" s="429"/>
      <c r="F101" s="182" t="s">
        <v>154</v>
      </c>
      <c r="G101" s="199">
        <v>92</v>
      </c>
      <c r="H101" s="183"/>
      <c r="I101" s="199">
        <v>92</v>
      </c>
      <c r="J101" s="190"/>
      <c r="K101" s="183"/>
      <c r="L101" s="184">
        <v>41.32</v>
      </c>
      <c r="M101" s="183"/>
      <c r="N101" s="206">
        <v>1849.77</v>
      </c>
      <c r="AF101" s="168"/>
      <c r="AG101" s="169"/>
      <c r="AJ101" s="180" t="s">
        <v>153</v>
      </c>
      <c r="AL101" s="169"/>
      <c r="AN101" s="169"/>
      <c r="AP101" s="169"/>
    </row>
    <row r="102" spans="1:42" s="15" customFormat="1" ht="45" x14ac:dyDescent="0.25">
      <c r="A102" s="188"/>
      <c r="B102" s="179" t="s">
        <v>155</v>
      </c>
      <c r="C102" s="429" t="s">
        <v>156</v>
      </c>
      <c r="D102" s="429"/>
      <c r="E102" s="429"/>
      <c r="F102" s="182" t="s">
        <v>154</v>
      </c>
      <c r="G102" s="199">
        <v>46</v>
      </c>
      <c r="H102" s="185">
        <v>0.85</v>
      </c>
      <c r="I102" s="192">
        <v>39.1</v>
      </c>
      <c r="J102" s="190"/>
      <c r="K102" s="183"/>
      <c r="L102" s="184">
        <v>17.559999999999999</v>
      </c>
      <c r="M102" s="183"/>
      <c r="N102" s="186">
        <v>786.15</v>
      </c>
      <c r="AF102" s="168"/>
      <c r="AG102" s="169"/>
      <c r="AJ102" s="180" t="s">
        <v>156</v>
      </c>
      <c r="AL102" s="169"/>
      <c r="AN102" s="169"/>
      <c r="AP102" s="169"/>
    </row>
    <row r="103" spans="1:42" s="15" customFormat="1" ht="15" x14ac:dyDescent="0.25">
      <c r="A103" s="200"/>
      <c r="B103" s="201"/>
      <c r="C103" s="438" t="s">
        <v>157</v>
      </c>
      <c r="D103" s="438"/>
      <c r="E103" s="438"/>
      <c r="F103" s="172"/>
      <c r="G103" s="173"/>
      <c r="H103" s="173"/>
      <c r="I103" s="173"/>
      <c r="J103" s="176"/>
      <c r="K103" s="173"/>
      <c r="L103" s="202">
        <v>332.43</v>
      </c>
      <c r="M103" s="195"/>
      <c r="N103" s="208">
        <v>6476.32</v>
      </c>
      <c r="AF103" s="168"/>
      <c r="AG103" s="169"/>
      <c r="AL103" s="169" t="s">
        <v>157</v>
      </c>
      <c r="AN103" s="169"/>
      <c r="AP103" s="169"/>
    </row>
    <row r="104" spans="1:42" s="15" customFormat="1" ht="34.5" x14ac:dyDescent="0.25">
      <c r="A104" s="170" t="s">
        <v>176</v>
      </c>
      <c r="B104" s="171" t="s">
        <v>545</v>
      </c>
      <c r="C104" s="438" t="s">
        <v>546</v>
      </c>
      <c r="D104" s="438"/>
      <c r="E104" s="438"/>
      <c r="F104" s="172" t="s">
        <v>160</v>
      </c>
      <c r="G104" s="173">
        <v>2.7E-2</v>
      </c>
      <c r="H104" s="174">
        <v>1</v>
      </c>
      <c r="I104" s="204">
        <v>2.7E-2</v>
      </c>
      <c r="J104" s="176"/>
      <c r="K104" s="173"/>
      <c r="L104" s="176"/>
      <c r="M104" s="173"/>
      <c r="N104" s="177"/>
      <c r="AF104" s="168"/>
      <c r="AG104" s="169" t="s">
        <v>546</v>
      </c>
      <c r="AL104" s="169"/>
      <c r="AN104" s="169"/>
      <c r="AP104" s="169"/>
    </row>
    <row r="105" spans="1:42" s="15" customFormat="1" ht="15" x14ac:dyDescent="0.25">
      <c r="A105" s="178"/>
      <c r="B105" s="179" t="s">
        <v>161</v>
      </c>
      <c r="C105" s="439" t="s">
        <v>162</v>
      </c>
      <c r="D105" s="439"/>
      <c r="E105" s="439"/>
      <c r="F105" s="439"/>
      <c r="G105" s="439"/>
      <c r="H105" s="439"/>
      <c r="I105" s="439"/>
      <c r="J105" s="439"/>
      <c r="K105" s="439"/>
      <c r="L105" s="439"/>
      <c r="M105" s="439"/>
      <c r="N105" s="440"/>
      <c r="AF105" s="168"/>
      <c r="AG105" s="169"/>
      <c r="AH105" s="180" t="s">
        <v>162</v>
      </c>
      <c r="AL105" s="169"/>
      <c r="AN105" s="169"/>
      <c r="AP105" s="169"/>
    </row>
    <row r="106" spans="1:42" s="15" customFormat="1" ht="23.25" x14ac:dyDescent="0.25">
      <c r="A106" s="178"/>
      <c r="B106" s="179" t="s">
        <v>136</v>
      </c>
      <c r="C106" s="439" t="s">
        <v>137</v>
      </c>
      <c r="D106" s="439"/>
      <c r="E106" s="439"/>
      <c r="F106" s="439"/>
      <c r="G106" s="439"/>
      <c r="H106" s="439"/>
      <c r="I106" s="439"/>
      <c r="J106" s="439"/>
      <c r="K106" s="439"/>
      <c r="L106" s="439"/>
      <c r="M106" s="439"/>
      <c r="N106" s="440"/>
      <c r="AF106" s="168"/>
      <c r="AG106" s="169"/>
      <c r="AH106" s="180" t="s">
        <v>137</v>
      </c>
      <c r="AL106" s="169"/>
      <c r="AN106" s="169"/>
      <c r="AP106" s="169"/>
    </row>
    <row r="107" spans="1:42" s="15" customFormat="1" ht="68.25" x14ac:dyDescent="0.25">
      <c r="A107" s="178"/>
      <c r="B107" s="179" t="s">
        <v>138</v>
      </c>
      <c r="C107" s="439" t="s">
        <v>139</v>
      </c>
      <c r="D107" s="439"/>
      <c r="E107" s="439"/>
      <c r="F107" s="439"/>
      <c r="G107" s="439"/>
      <c r="H107" s="439"/>
      <c r="I107" s="439"/>
      <c r="J107" s="439"/>
      <c r="K107" s="439"/>
      <c r="L107" s="439"/>
      <c r="M107" s="439"/>
      <c r="N107" s="440"/>
      <c r="AF107" s="168"/>
      <c r="AG107" s="169"/>
      <c r="AH107" s="180" t="s">
        <v>139</v>
      </c>
      <c r="AL107" s="169"/>
      <c r="AN107" s="169"/>
      <c r="AP107" s="169"/>
    </row>
    <row r="108" spans="1:42" s="15" customFormat="1" ht="15" x14ac:dyDescent="0.25">
      <c r="A108" s="181"/>
      <c r="B108" s="179" t="s">
        <v>130</v>
      </c>
      <c r="C108" s="429" t="s">
        <v>140</v>
      </c>
      <c r="D108" s="429"/>
      <c r="E108" s="429"/>
      <c r="F108" s="182"/>
      <c r="G108" s="183"/>
      <c r="H108" s="183"/>
      <c r="I108" s="183"/>
      <c r="J108" s="187">
        <v>1201.2</v>
      </c>
      <c r="K108" s="215">
        <v>1.587</v>
      </c>
      <c r="L108" s="184">
        <v>51.47</v>
      </c>
      <c r="M108" s="185">
        <v>44.77</v>
      </c>
      <c r="N108" s="206">
        <v>2304.31</v>
      </c>
      <c r="AF108" s="168"/>
      <c r="AG108" s="169"/>
      <c r="AI108" s="180" t="s">
        <v>140</v>
      </c>
      <c r="AL108" s="169"/>
      <c r="AN108" s="169"/>
      <c r="AP108" s="169"/>
    </row>
    <row r="109" spans="1:42" s="15" customFormat="1" ht="15" x14ac:dyDescent="0.25">
      <c r="A109" s="188"/>
      <c r="B109" s="179"/>
      <c r="C109" s="429" t="s">
        <v>147</v>
      </c>
      <c r="D109" s="429"/>
      <c r="E109" s="429"/>
      <c r="F109" s="182" t="s">
        <v>148</v>
      </c>
      <c r="G109" s="199">
        <v>154</v>
      </c>
      <c r="H109" s="215">
        <v>1.587</v>
      </c>
      <c r="I109" s="189">
        <v>6.5987460000000002</v>
      </c>
      <c r="J109" s="190"/>
      <c r="K109" s="183"/>
      <c r="L109" s="190"/>
      <c r="M109" s="183"/>
      <c r="N109" s="191"/>
      <c r="AF109" s="168"/>
      <c r="AG109" s="169"/>
      <c r="AJ109" s="180" t="s">
        <v>147</v>
      </c>
      <c r="AL109" s="169"/>
      <c r="AN109" s="169"/>
      <c r="AP109" s="169"/>
    </row>
    <row r="110" spans="1:42" s="15" customFormat="1" ht="15" x14ac:dyDescent="0.25">
      <c r="A110" s="181"/>
      <c r="B110" s="179"/>
      <c r="C110" s="430" t="s">
        <v>150</v>
      </c>
      <c r="D110" s="430"/>
      <c r="E110" s="430"/>
      <c r="F110" s="194"/>
      <c r="G110" s="195"/>
      <c r="H110" s="195"/>
      <c r="I110" s="195"/>
      <c r="J110" s="196">
        <v>1201.2</v>
      </c>
      <c r="K110" s="195"/>
      <c r="L110" s="197">
        <v>51.47</v>
      </c>
      <c r="M110" s="195"/>
      <c r="N110" s="207">
        <v>2304.31</v>
      </c>
      <c r="AF110" s="168"/>
      <c r="AG110" s="169"/>
      <c r="AK110" s="180" t="s">
        <v>150</v>
      </c>
      <c r="AL110" s="169"/>
      <c r="AN110" s="169"/>
      <c r="AP110" s="169"/>
    </row>
    <row r="111" spans="1:42" s="15" customFormat="1" ht="15" x14ac:dyDescent="0.25">
      <c r="A111" s="188"/>
      <c r="B111" s="179"/>
      <c r="C111" s="429" t="s">
        <v>151</v>
      </c>
      <c r="D111" s="429"/>
      <c r="E111" s="429"/>
      <c r="F111" s="182"/>
      <c r="G111" s="183"/>
      <c r="H111" s="183"/>
      <c r="I111" s="183"/>
      <c r="J111" s="190"/>
      <c r="K111" s="183"/>
      <c r="L111" s="184">
        <v>51.47</v>
      </c>
      <c r="M111" s="183"/>
      <c r="N111" s="206">
        <v>2304.31</v>
      </c>
      <c r="AF111" s="168"/>
      <c r="AG111" s="169"/>
      <c r="AJ111" s="180" t="s">
        <v>151</v>
      </c>
      <c r="AL111" s="169"/>
      <c r="AN111" s="169"/>
      <c r="AP111" s="169"/>
    </row>
    <row r="112" spans="1:42" s="15" customFormat="1" ht="23.25" x14ac:dyDescent="0.25">
      <c r="A112" s="188"/>
      <c r="B112" s="179" t="s">
        <v>163</v>
      </c>
      <c r="C112" s="429" t="s">
        <v>164</v>
      </c>
      <c r="D112" s="429"/>
      <c r="E112" s="429"/>
      <c r="F112" s="182" t="s">
        <v>154</v>
      </c>
      <c r="G112" s="199">
        <v>89</v>
      </c>
      <c r="H112" s="183"/>
      <c r="I112" s="199">
        <v>89</v>
      </c>
      <c r="J112" s="190"/>
      <c r="K112" s="183"/>
      <c r="L112" s="184">
        <v>45.81</v>
      </c>
      <c r="M112" s="183"/>
      <c r="N112" s="206">
        <v>2050.84</v>
      </c>
      <c r="AF112" s="168"/>
      <c r="AG112" s="169"/>
      <c r="AJ112" s="180" t="s">
        <v>164</v>
      </c>
      <c r="AL112" s="169"/>
      <c r="AN112" s="169"/>
      <c r="AP112" s="169"/>
    </row>
    <row r="113" spans="1:42" s="15" customFormat="1" ht="45" x14ac:dyDescent="0.25">
      <c r="A113" s="188"/>
      <c r="B113" s="179" t="s">
        <v>165</v>
      </c>
      <c r="C113" s="429" t="s">
        <v>166</v>
      </c>
      <c r="D113" s="429"/>
      <c r="E113" s="429"/>
      <c r="F113" s="182" t="s">
        <v>154</v>
      </c>
      <c r="G113" s="199">
        <v>40</v>
      </c>
      <c r="H113" s="185">
        <v>0.85</v>
      </c>
      <c r="I113" s="199">
        <v>34</v>
      </c>
      <c r="J113" s="190"/>
      <c r="K113" s="183"/>
      <c r="L113" s="184">
        <v>17.5</v>
      </c>
      <c r="M113" s="183"/>
      <c r="N113" s="186">
        <v>783.47</v>
      </c>
      <c r="AF113" s="168"/>
      <c r="AG113" s="169"/>
      <c r="AJ113" s="180" t="s">
        <v>166</v>
      </c>
      <c r="AL113" s="169"/>
      <c r="AN113" s="169"/>
      <c r="AP113" s="169"/>
    </row>
    <row r="114" spans="1:42" s="15" customFormat="1" ht="15" x14ac:dyDescent="0.25">
      <c r="A114" s="200"/>
      <c r="B114" s="201"/>
      <c r="C114" s="438" t="s">
        <v>157</v>
      </c>
      <c r="D114" s="438"/>
      <c r="E114" s="438"/>
      <c r="F114" s="172"/>
      <c r="G114" s="173"/>
      <c r="H114" s="173"/>
      <c r="I114" s="173"/>
      <c r="J114" s="176"/>
      <c r="K114" s="173"/>
      <c r="L114" s="202">
        <v>114.78</v>
      </c>
      <c r="M114" s="195"/>
      <c r="N114" s="208">
        <v>5138.62</v>
      </c>
      <c r="AF114" s="168"/>
      <c r="AG114" s="169"/>
      <c r="AL114" s="169" t="s">
        <v>157</v>
      </c>
      <c r="AN114" s="169"/>
      <c r="AP114" s="169"/>
    </row>
    <row r="115" spans="1:42" s="15" customFormat="1" ht="34.5" x14ac:dyDescent="0.25">
      <c r="A115" s="170" t="s">
        <v>180</v>
      </c>
      <c r="B115" s="171" t="s">
        <v>167</v>
      </c>
      <c r="C115" s="438" t="s">
        <v>168</v>
      </c>
      <c r="D115" s="438"/>
      <c r="E115" s="438"/>
      <c r="F115" s="172" t="s">
        <v>160</v>
      </c>
      <c r="G115" s="173">
        <v>2.7E-2</v>
      </c>
      <c r="H115" s="174">
        <v>1</v>
      </c>
      <c r="I115" s="204">
        <v>2.7E-2</v>
      </c>
      <c r="J115" s="176"/>
      <c r="K115" s="173"/>
      <c r="L115" s="176"/>
      <c r="M115" s="173"/>
      <c r="N115" s="177"/>
      <c r="AF115" s="168"/>
      <c r="AG115" s="169" t="s">
        <v>168</v>
      </c>
      <c r="AL115" s="169"/>
      <c r="AN115" s="169"/>
      <c r="AP115" s="169"/>
    </row>
    <row r="116" spans="1:42" s="15" customFormat="1" ht="23.25" x14ac:dyDescent="0.25">
      <c r="A116" s="178"/>
      <c r="B116" s="179" t="s">
        <v>136</v>
      </c>
      <c r="C116" s="439" t="s">
        <v>137</v>
      </c>
      <c r="D116" s="439"/>
      <c r="E116" s="439"/>
      <c r="F116" s="439"/>
      <c r="G116" s="439"/>
      <c r="H116" s="439"/>
      <c r="I116" s="439"/>
      <c r="J116" s="439"/>
      <c r="K116" s="439"/>
      <c r="L116" s="439"/>
      <c r="M116" s="439"/>
      <c r="N116" s="440"/>
      <c r="AF116" s="168"/>
      <c r="AG116" s="169"/>
      <c r="AH116" s="180" t="s">
        <v>137</v>
      </c>
      <c r="AL116" s="169"/>
      <c r="AN116" s="169"/>
      <c r="AP116" s="169"/>
    </row>
    <row r="117" spans="1:42" s="15" customFormat="1" ht="68.25" x14ac:dyDescent="0.25">
      <c r="A117" s="178"/>
      <c r="B117" s="179" t="s">
        <v>138</v>
      </c>
      <c r="C117" s="439" t="s">
        <v>139</v>
      </c>
      <c r="D117" s="439"/>
      <c r="E117" s="439"/>
      <c r="F117" s="439"/>
      <c r="G117" s="439"/>
      <c r="H117" s="439"/>
      <c r="I117" s="439"/>
      <c r="J117" s="439"/>
      <c r="K117" s="439"/>
      <c r="L117" s="439"/>
      <c r="M117" s="439"/>
      <c r="N117" s="440"/>
      <c r="AF117" s="168"/>
      <c r="AG117" s="169"/>
      <c r="AH117" s="180" t="s">
        <v>139</v>
      </c>
      <c r="AL117" s="169"/>
      <c r="AN117" s="169"/>
      <c r="AP117" s="169"/>
    </row>
    <row r="118" spans="1:42" s="15" customFormat="1" ht="15" x14ac:dyDescent="0.25">
      <c r="A118" s="181"/>
      <c r="B118" s="179" t="s">
        <v>130</v>
      </c>
      <c r="C118" s="429" t="s">
        <v>140</v>
      </c>
      <c r="D118" s="429"/>
      <c r="E118" s="429"/>
      <c r="F118" s="182"/>
      <c r="G118" s="183"/>
      <c r="H118" s="183"/>
      <c r="I118" s="183"/>
      <c r="J118" s="184">
        <v>401.7</v>
      </c>
      <c r="K118" s="205">
        <v>1.3225</v>
      </c>
      <c r="L118" s="184">
        <v>14.34</v>
      </c>
      <c r="M118" s="185">
        <v>44.77</v>
      </c>
      <c r="N118" s="186">
        <v>642</v>
      </c>
      <c r="AF118" s="168"/>
      <c r="AG118" s="169"/>
      <c r="AI118" s="180" t="s">
        <v>140</v>
      </c>
      <c r="AL118" s="169"/>
      <c r="AN118" s="169"/>
      <c r="AP118" s="169"/>
    </row>
    <row r="119" spans="1:42" s="15" customFormat="1" ht="15" x14ac:dyDescent="0.25">
      <c r="A119" s="188"/>
      <c r="B119" s="179"/>
      <c r="C119" s="429" t="s">
        <v>147</v>
      </c>
      <c r="D119" s="429"/>
      <c r="E119" s="429"/>
      <c r="F119" s="182" t="s">
        <v>148</v>
      </c>
      <c r="G119" s="185">
        <v>53.56</v>
      </c>
      <c r="H119" s="205">
        <v>1.3225</v>
      </c>
      <c r="I119" s="193">
        <v>1.9124937</v>
      </c>
      <c r="J119" s="190"/>
      <c r="K119" s="183"/>
      <c r="L119" s="190"/>
      <c r="M119" s="183"/>
      <c r="N119" s="191"/>
      <c r="AF119" s="168"/>
      <c r="AG119" s="169"/>
      <c r="AJ119" s="180" t="s">
        <v>147</v>
      </c>
      <c r="AL119" s="169"/>
      <c r="AN119" s="169"/>
      <c r="AP119" s="169"/>
    </row>
    <row r="120" spans="1:42" s="15" customFormat="1" ht="15" x14ac:dyDescent="0.25">
      <c r="A120" s="181"/>
      <c r="B120" s="179"/>
      <c r="C120" s="430" t="s">
        <v>150</v>
      </c>
      <c r="D120" s="430"/>
      <c r="E120" s="430"/>
      <c r="F120" s="194"/>
      <c r="G120" s="195"/>
      <c r="H120" s="195"/>
      <c r="I120" s="195"/>
      <c r="J120" s="197">
        <v>401.7</v>
      </c>
      <c r="K120" s="195"/>
      <c r="L120" s="197">
        <v>14.34</v>
      </c>
      <c r="M120" s="195"/>
      <c r="N120" s="198">
        <v>642</v>
      </c>
      <c r="AF120" s="168"/>
      <c r="AG120" s="169"/>
      <c r="AK120" s="180" t="s">
        <v>150</v>
      </c>
      <c r="AL120" s="169"/>
      <c r="AN120" s="169"/>
      <c r="AP120" s="169"/>
    </row>
    <row r="121" spans="1:42" s="15" customFormat="1" ht="15" x14ac:dyDescent="0.25">
      <c r="A121" s="188"/>
      <c r="B121" s="179"/>
      <c r="C121" s="429" t="s">
        <v>151</v>
      </c>
      <c r="D121" s="429"/>
      <c r="E121" s="429"/>
      <c r="F121" s="182"/>
      <c r="G121" s="183"/>
      <c r="H121" s="183"/>
      <c r="I121" s="183"/>
      <c r="J121" s="190"/>
      <c r="K121" s="183"/>
      <c r="L121" s="184">
        <v>14.34</v>
      </c>
      <c r="M121" s="183"/>
      <c r="N121" s="186">
        <v>642</v>
      </c>
      <c r="AF121" s="168"/>
      <c r="AG121" s="169"/>
      <c r="AJ121" s="180" t="s">
        <v>151</v>
      </c>
      <c r="AL121" s="169"/>
      <c r="AN121" s="169"/>
      <c r="AP121" s="169"/>
    </row>
    <row r="122" spans="1:42" s="15" customFormat="1" ht="23.25" x14ac:dyDescent="0.25">
      <c r="A122" s="188"/>
      <c r="B122" s="179" t="s">
        <v>163</v>
      </c>
      <c r="C122" s="429" t="s">
        <v>164</v>
      </c>
      <c r="D122" s="429"/>
      <c r="E122" s="429"/>
      <c r="F122" s="182" t="s">
        <v>154</v>
      </c>
      <c r="G122" s="199">
        <v>89</v>
      </c>
      <c r="H122" s="183"/>
      <c r="I122" s="199">
        <v>89</v>
      </c>
      <c r="J122" s="190"/>
      <c r="K122" s="183"/>
      <c r="L122" s="184">
        <v>12.76</v>
      </c>
      <c r="M122" s="183"/>
      <c r="N122" s="186">
        <v>571.38</v>
      </c>
      <c r="AF122" s="168"/>
      <c r="AG122" s="169"/>
      <c r="AJ122" s="180" t="s">
        <v>164</v>
      </c>
      <c r="AL122" s="169"/>
      <c r="AN122" s="169"/>
      <c r="AP122" s="169"/>
    </row>
    <row r="123" spans="1:42" s="15" customFormat="1" ht="45" x14ac:dyDescent="0.25">
      <c r="A123" s="188"/>
      <c r="B123" s="179" t="s">
        <v>165</v>
      </c>
      <c r="C123" s="429" t="s">
        <v>166</v>
      </c>
      <c r="D123" s="429"/>
      <c r="E123" s="429"/>
      <c r="F123" s="182" t="s">
        <v>154</v>
      </c>
      <c r="G123" s="199">
        <v>40</v>
      </c>
      <c r="H123" s="185">
        <v>0.85</v>
      </c>
      <c r="I123" s="199">
        <v>34</v>
      </c>
      <c r="J123" s="190"/>
      <c r="K123" s="183"/>
      <c r="L123" s="184">
        <v>4.88</v>
      </c>
      <c r="M123" s="183"/>
      <c r="N123" s="186">
        <v>218.28</v>
      </c>
      <c r="AF123" s="168"/>
      <c r="AG123" s="169"/>
      <c r="AJ123" s="180" t="s">
        <v>166</v>
      </c>
      <c r="AL123" s="169"/>
      <c r="AN123" s="169"/>
      <c r="AP123" s="169"/>
    </row>
    <row r="124" spans="1:42" s="15" customFormat="1" ht="15" x14ac:dyDescent="0.25">
      <c r="A124" s="200"/>
      <c r="B124" s="201"/>
      <c r="C124" s="438" t="s">
        <v>157</v>
      </c>
      <c r="D124" s="438"/>
      <c r="E124" s="438"/>
      <c r="F124" s="172"/>
      <c r="G124" s="173"/>
      <c r="H124" s="173"/>
      <c r="I124" s="173"/>
      <c r="J124" s="176"/>
      <c r="K124" s="173"/>
      <c r="L124" s="202">
        <v>31.98</v>
      </c>
      <c r="M124" s="195"/>
      <c r="N124" s="208">
        <v>1431.66</v>
      </c>
      <c r="AF124" s="168"/>
      <c r="AG124" s="169"/>
      <c r="AL124" s="169" t="s">
        <v>157</v>
      </c>
      <c r="AN124" s="169"/>
      <c r="AP124" s="169"/>
    </row>
    <row r="125" spans="1:42" s="15" customFormat="1" ht="34.5" x14ac:dyDescent="0.25">
      <c r="A125" s="170" t="s">
        <v>183</v>
      </c>
      <c r="B125" s="171" t="s">
        <v>169</v>
      </c>
      <c r="C125" s="438" t="s">
        <v>170</v>
      </c>
      <c r="D125" s="438"/>
      <c r="E125" s="438"/>
      <c r="F125" s="172" t="s">
        <v>171</v>
      </c>
      <c r="G125" s="173">
        <v>87.28</v>
      </c>
      <c r="H125" s="174">
        <v>1</v>
      </c>
      <c r="I125" s="211">
        <v>87.28</v>
      </c>
      <c r="J125" s="202">
        <v>2.91</v>
      </c>
      <c r="K125" s="173"/>
      <c r="L125" s="202">
        <v>253.98</v>
      </c>
      <c r="M125" s="211">
        <v>13.62</v>
      </c>
      <c r="N125" s="208">
        <v>3459.21</v>
      </c>
      <c r="AF125" s="168"/>
      <c r="AG125" s="169" t="s">
        <v>170</v>
      </c>
      <c r="AL125" s="169"/>
      <c r="AN125" s="169"/>
      <c r="AP125" s="169"/>
    </row>
    <row r="126" spans="1:42" s="15" customFormat="1" ht="15" x14ac:dyDescent="0.25">
      <c r="A126" s="200"/>
      <c r="B126" s="201"/>
      <c r="C126" s="438" t="s">
        <v>157</v>
      </c>
      <c r="D126" s="438"/>
      <c r="E126" s="438"/>
      <c r="F126" s="172"/>
      <c r="G126" s="173"/>
      <c r="H126" s="173"/>
      <c r="I126" s="173"/>
      <c r="J126" s="176"/>
      <c r="K126" s="173"/>
      <c r="L126" s="202">
        <v>253.98</v>
      </c>
      <c r="M126" s="195"/>
      <c r="N126" s="208">
        <v>3459.21</v>
      </c>
      <c r="AF126" s="168"/>
      <c r="AG126" s="169"/>
      <c r="AL126" s="169" t="s">
        <v>157</v>
      </c>
      <c r="AN126" s="169"/>
      <c r="AP126" s="169"/>
    </row>
    <row r="127" spans="1:42" s="15" customFormat="1" ht="34.5" x14ac:dyDescent="0.25">
      <c r="A127" s="170" t="s">
        <v>186</v>
      </c>
      <c r="B127" s="171" t="s">
        <v>509</v>
      </c>
      <c r="C127" s="438" t="s">
        <v>510</v>
      </c>
      <c r="D127" s="438"/>
      <c r="E127" s="438"/>
      <c r="F127" s="172" t="s">
        <v>171</v>
      </c>
      <c r="G127" s="173">
        <v>60.24</v>
      </c>
      <c r="H127" s="174">
        <v>1</v>
      </c>
      <c r="I127" s="211">
        <v>60.24</v>
      </c>
      <c r="J127" s="202">
        <v>3.96</v>
      </c>
      <c r="K127" s="173"/>
      <c r="L127" s="202">
        <v>238.55</v>
      </c>
      <c r="M127" s="211">
        <v>13.24</v>
      </c>
      <c r="N127" s="208">
        <v>3158.4</v>
      </c>
      <c r="AF127" s="168"/>
      <c r="AG127" s="169" t="s">
        <v>510</v>
      </c>
      <c r="AL127" s="169"/>
      <c r="AN127" s="169"/>
      <c r="AP127" s="169"/>
    </row>
    <row r="128" spans="1:42" s="15" customFormat="1" ht="15" x14ac:dyDescent="0.25">
      <c r="A128" s="200"/>
      <c r="B128" s="201"/>
      <c r="C128" s="438" t="s">
        <v>157</v>
      </c>
      <c r="D128" s="438"/>
      <c r="E128" s="438"/>
      <c r="F128" s="172"/>
      <c r="G128" s="173"/>
      <c r="H128" s="173"/>
      <c r="I128" s="173"/>
      <c r="J128" s="176"/>
      <c r="K128" s="173"/>
      <c r="L128" s="202">
        <v>238.55</v>
      </c>
      <c r="M128" s="195"/>
      <c r="N128" s="208">
        <v>3158.4</v>
      </c>
      <c r="AF128" s="168"/>
      <c r="AG128" s="169"/>
      <c r="AL128" s="169" t="s">
        <v>157</v>
      </c>
      <c r="AN128" s="169"/>
      <c r="AP128" s="169"/>
    </row>
    <row r="129" spans="1:42" s="15" customFormat="1" ht="34.5" x14ac:dyDescent="0.25">
      <c r="A129" s="170" t="s">
        <v>187</v>
      </c>
      <c r="B129" s="171" t="s">
        <v>169</v>
      </c>
      <c r="C129" s="438" t="s">
        <v>170</v>
      </c>
      <c r="D129" s="438"/>
      <c r="E129" s="438"/>
      <c r="F129" s="172" t="s">
        <v>171</v>
      </c>
      <c r="G129" s="173">
        <v>60.24</v>
      </c>
      <c r="H129" s="174">
        <v>1</v>
      </c>
      <c r="I129" s="211">
        <v>60.24</v>
      </c>
      <c r="J129" s="202">
        <v>2.91</v>
      </c>
      <c r="K129" s="173"/>
      <c r="L129" s="202">
        <v>175.3</v>
      </c>
      <c r="M129" s="211">
        <v>13.62</v>
      </c>
      <c r="N129" s="208">
        <v>2387.59</v>
      </c>
      <c r="AF129" s="168"/>
      <c r="AG129" s="169" t="s">
        <v>170</v>
      </c>
      <c r="AL129" s="169"/>
      <c r="AN129" s="169"/>
      <c r="AP129" s="169"/>
    </row>
    <row r="130" spans="1:42" s="15" customFormat="1" ht="15" x14ac:dyDescent="0.25">
      <c r="A130" s="200"/>
      <c r="B130" s="201"/>
      <c r="C130" s="438" t="s">
        <v>157</v>
      </c>
      <c r="D130" s="438"/>
      <c r="E130" s="438"/>
      <c r="F130" s="172"/>
      <c r="G130" s="173"/>
      <c r="H130" s="173"/>
      <c r="I130" s="173"/>
      <c r="J130" s="176"/>
      <c r="K130" s="173"/>
      <c r="L130" s="202">
        <v>175.3</v>
      </c>
      <c r="M130" s="195"/>
      <c r="N130" s="208">
        <v>2387.59</v>
      </c>
      <c r="AF130" s="168"/>
      <c r="AG130" s="169"/>
      <c r="AL130" s="169" t="s">
        <v>157</v>
      </c>
      <c r="AN130" s="169"/>
      <c r="AP130" s="169"/>
    </row>
    <row r="131" spans="1:42" s="15" customFormat="1" ht="34.5" x14ac:dyDescent="0.25">
      <c r="A131" s="170" t="s">
        <v>194</v>
      </c>
      <c r="B131" s="171" t="s">
        <v>513</v>
      </c>
      <c r="C131" s="438" t="s">
        <v>514</v>
      </c>
      <c r="D131" s="438"/>
      <c r="E131" s="438"/>
      <c r="F131" s="172" t="s">
        <v>133</v>
      </c>
      <c r="G131" s="173">
        <v>3.7999999999999999E-2</v>
      </c>
      <c r="H131" s="174">
        <v>1</v>
      </c>
      <c r="I131" s="204">
        <v>3.7999999999999999E-2</v>
      </c>
      <c r="J131" s="176"/>
      <c r="K131" s="173"/>
      <c r="L131" s="176"/>
      <c r="M131" s="173"/>
      <c r="N131" s="177"/>
      <c r="AF131" s="168"/>
      <c r="AG131" s="169" t="s">
        <v>514</v>
      </c>
      <c r="AL131" s="169"/>
      <c r="AN131" s="169"/>
      <c r="AP131" s="169"/>
    </row>
    <row r="132" spans="1:42" s="15" customFormat="1" ht="23.25" x14ac:dyDescent="0.25">
      <c r="A132" s="178"/>
      <c r="B132" s="179" t="s">
        <v>136</v>
      </c>
      <c r="C132" s="439" t="s">
        <v>137</v>
      </c>
      <c r="D132" s="439"/>
      <c r="E132" s="439"/>
      <c r="F132" s="439"/>
      <c r="G132" s="439"/>
      <c r="H132" s="439"/>
      <c r="I132" s="439"/>
      <c r="J132" s="439"/>
      <c r="K132" s="439"/>
      <c r="L132" s="439"/>
      <c r="M132" s="439"/>
      <c r="N132" s="440"/>
      <c r="AF132" s="168"/>
      <c r="AG132" s="169"/>
      <c r="AH132" s="180" t="s">
        <v>137</v>
      </c>
      <c r="AL132" s="169"/>
      <c r="AN132" s="169"/>
      <c r="AP132" s="169"/>
    </row>
    <row r="133" spans="1:42" s="15" customFormat="1" ht="68.25" x14ac:dyDescent="0.25">
      <c r="A133" s="178"/>
      <c r="B133" s="179" t="s">
        <v>138</v>
      </c>
      <c r="C133" s="439" t="s">
        <v>139</v>
      </c>
      <c r="D133" s="439"/>
      <c r="E133" s="439"/>
      <c r="F133" s="439"/>
      <c r="G133" s="439"/>
      <c r="H133" s="439"/>
      <c r="I133" s="439"/>
      <c r="J133" s="439"/>
      <c r="K133" s="439"/>
      <c r="L133" s="439"/>
      <c r="M133" s="439"/>
      <c r="N133" s="440"/>
      <c r="AF133" s="168"/>
      <c r="AG133" s="169"/>
      <c r="AH133" s="180" t="s">
        <v>139</v>
      </c>
      <c r="AL133" s="169"/>
      <c r="AN133" s="169"/>
      <c r="AP133" s="169"/>
    </row>
    <row r="134" spans="1:42" s="15" customFormat="1" ht="15" x14ac:dyDescent="0.25">
      <c r="A134" s="181"/>
      <c r="B134" s="179" t="s">
        <v>141</v>
      </c>
      <c r="C134" s="429" t="s">
        <v>142</v>
      </c>
      <c r="D134" s="429"/>
      <c r="E134" s="429"/>
      <c r="F134" s="182"/>
      <c r="G134" s="183"/>
      <c r="H134" s="183"/>
      <c r="I134" s="183"/>
      <c r="J134" s="184">
        <v>479.33</v>
      </c>
      <c r="K134" s="205">
        <v>1.4375</v>
      </c>
      <c r="L134" s="184">
        <v>26.18</v>
      </c>
      <c r="M134" s="185">
        <v>13.24</v>
      </c>
      <c r="N134" s="186">
        <v>346.62</v>
      </c>
      <c r="AF134" s="168"/>
      <c r="AG134" s="169"/>
      <c r="AI134" s="180" t="s">
        <v>142</v>
      </c>
      <c r="AL134" s="169"/>
      <c r="AN134" s="169"/>
      <c r="AP134" s="169"/>
    </row>
    <row r="135" spans="1:42" s="15" customFormat="1" ht="15" x14ac:dyDescent="0.25">
      <c r="A135" s="181"/>
      <c r="B135" s="179" t="s">
        <v>143</v>
      </c>
      <c r="C135" s="429" t="s">
        <v>144</v>
      </c>
      <c r="D135" s="429"/>
      <c r="E135" s="429"/>
      <c r="F135" s="182"/>
      <c r="G135" s="183"/>
      <c r="H135" s="183"/>
      <c r="I135" s="183"/>
      <c r="J135" s="184">
        <v>93.5</v>
      </c>
      <c r="K135" s="205">
        <v>1.4375</v>
      </c>
      <c r="L135" s="184">
        <v>5.1100000000000003</v>
      </c>
      <c r="M135" s="185">
        <v>44.77</v>
      </c>
      <c r="N135" s="186">
        <v>228.77</v>
      </c>
      <c r="AF135" s="168"/>
      <c r="AG135" s="169"/>
      <c r="AI135" s="180" t="s">
        <v>144</v>
      </c>
      <c r="AL135" s="169"/>
      <c r="AN135" s="169"/>
      <c r="AP135" s="169"/>
    </row>
    <row r="136" spans="1:42" s="15" customFormat="1" ht="15" x14ac:dyDescent="0.25">
      <c r="A136" s="188"/>
      <c r="B136" s="179"/>
      <c r="C136" s="429" t="s">
        <v>149</v>
      </c>
      <c r="D136" s="429"/>
      <c r="E136" s="429"/>
      <c r="F136" s="182" t="s">
        <v>148</v>
      </c>
      <c r="G136" s="185">
        <v>8.06</v>
      </c>
      <c r="H136" s="205">
        <v>1.4375</v>
      </c>
      <c r="I136" s="193">
        <v>0.44027749999999999</v>
      </c>
      <c r="J136" s="190"/>
      <c r="K136" s="183"/>
      <c r="L136" s="190"/>
      <c r="M136" s="183"/>
      <c r="N136" s="191"/>
      <c r="AF136" s="168"/>
      <c r="AG136" s="169"/>
      <c r="AJ136" s="180" t="s">
        <v>149</v>
      </c>
      <c r="AL136" s="169"/>
      <c r="AN136" s="169"/>
      <c r="AP136" s="169"/>
    </row>
    <row r="137" spans="1:42" s="15" customFormat="1" ht="15" x14ac:dyDescent="0.25">
      <c r="A137" s="181"/>
      <c r="B137" s="179"/>
      <c r="C137" s="430" t="s">
        <v>150</v>
      </c>
      <c r="D137" s="430"/>
      <c r="E137" s="430"/>
      <c r="F137" s="194"/>
      <c r="G137" s="195"/>
      <c r="H137" s="195"/>
      <c r="I137" s="195"/>
      <c r="J137" s="197">
        <v>479.33</v>
      </c>
      <c r="K137" s="195"/>
      <c r="L137" s="197">
        <v>26.18</v>
      </c>
      <c r="M137" s="195"/>
      <c r="N137" s="198">
        <v>346.62</v>
      </c>
      <c r="AF137" s="168"/>
      <c r="AG137" s="169"/>
      <c r="AK137" s="180" t="s">
        <v>150</v>
      </c>
      <c r="AL137" s="169"/>
      <c r="AN137" s="169"/>
      <c r="AP137" s="169"/>
    </row>
    <row r="138" spans="1:42" s="15" customFormat="1" ht="15" x14ac:dyDescent="0.25">
      <c r="A138" s="188"/>
      <c r="B138" s="179"/>
      <c r="C138" s="429" t="s">
        <v>151</v>
      </c>
      <c r="D138" s="429"/>
      <c r="E138" s="429"/>
      <c r="F138" s="182"/>
      <c r="G138" s="183"/>
      <c r="H138" s="183"/>
      <c r="I138" s="183"/>
      <c r="J138" s="190"/>
      <c r="K138" s="183"/>
      <c r="L138" s="184">
        <v>5.1100000000000003</v>
      </c>
      <c r="M138" s="183"/>
      <c r="N138" s="186">
        <v>228.77</v>
      </c>
      <c r="AF138" s="168"/>
      <c r="AG138" s="169"/>
      <c r="AJ138" s="180" t="s">
        <v>151</v>
      </c>
      <c r="AL138" s="169"/>
      <c r="AN138" s="169"/>
      <c r="AP138" s="169"/>
    </row>
    <row r="139" spans="1:42" s="15" customFormat="1" ht="23.25" x14ac:dyDescent="0.25">
      <c r="A139" s="188"/>
      <c r="B139" s="179" t="s">
        <v>152</v>
      </c>
      <c r="C139" s="429" t="s">
        <v>153</v>
      </c>
      <c r="D139" s="429"/>
      <c r="E139" s="429"/>
      <c r="F139" s="182" t="s">
        <v>154</v>
      </c>
      <c r="G139" s="199">
        <v>92</v>
      </c>
      <c r="H139" s="183"/>
      <c r="I139" s="199">
        <v>92</v>
      </c>
      <c r="J139" s="190"/>
      <c r="K139" s="183"/>
      <c r="L139" s="184">
        <v>4.7</v>
      </c>
      <c r="M139" s="183"/>
      <c r="N139" s="186">
        <v>210.47</v>
      </c>
      <c r="AF139" s="168"/>
      <c r="AG139" s="169"/>
      <c r="AJ139" s="180" t="s">
        <v>153</v>
      </c>
      <c r="AL139" s="169"/>
      <c r="AN139" s="169"/>
      <c r="AP139" s="169"/>
    </row>
    <row r="140" spans="1:42" s="15" customFormat="1" ht="45" x14ac:dyDescent="0.25">
      <c r="A140" s="188"/>
      <c r="B140" s="179" t="s">
        <v>155</v>
      </c>
      <c r="C140" s="429" t="s">
        <v>156</v>
      </c>
      <c r="D140" s="429"/>
      <c r="E140" s="429"/>
      <c r="F140" s="182" t="s">
        <v>154</v>
      </c>
      <c r="G140" s="199">
        <v>46</v>
      </c>
      <c r="H140" s="185">
        <v>0.85</v>
      </c>
      <c r="I140" s="192">
        <v>39.1</v>
      </c>
      <c r="J140" s="190"/>
      <c r="K140" s="183"/>
      <c r="L140" s="184">
        <v>2</v>
      </c>
      <c r="M140" s="183"/>
      <c r="N140" s="186">
        <v>89.45</v>
      </c>
      <c r="AF140" s="168"/>
      <c r="AG140" s="169"/>
      <c r="AJ140" s="180" t="s">
        <v>156</v>
      </c>
      <c r="AL140" s="169"/>
      <c r="AN140" s="169"/>
      <c r="AP140" s="169"/>
    </row>
    <row r="141" spans="1:42" s="15" customFormat="1" ht="15" x14ac:dyDescent="0.25">
      <c r="A141" s="200"/>
      <c r="B141" s="201"/>
      <c r="C141" s="438" t="s">
        <v>157</v>
      </c>
      <c r="D141" s="438"/>
      <c r="E141" s="438"/>
      <c r="F141" s="172"/>
      <c r="G141" s="173"/>
      <c r="H141" s="173"/>
      <c r="I141" s="173"/>
      <c r="J141" s="176"/>
      <c r="K141" s="173"/>
      <c r="L141" s="202">
        <v>32.880000000000003</v>
      </c>
      <c r="M141" s="195"/>
      <c r="N141" s="203">
        <v>646.54</v>
      </c>
      <c r="AF141" s="168"/>
      <c r="AG141" s="169"/>
      <c r="AL141" s="169" t="s">
        <v>157</v>
      </c>
      <c r="AN141" s="169"/>
      <c r="AP141" s="169"/>
    </row>
    <row r="142" spans="1:42" s="15" customFormat="1" ht="23.25" x14ac:dyDescent="0.25">
      <c r="A142" s="170" t="s">
        <v>198</v>
      </c>
      <c r="B142" s="171" t="s">
        <v>551</v>
      </c>
      <c r="C142" s="438" t="s">
        <v>552</v>
      </c>
      <c r="D142" s="438"/>
      <c r="E142" s="438"/>
      <c r="F142" s="172" t="s">
        <v>160</v>
      </c>
      <c r="G142" s="173">
        <v>9.6000000000000002E-2</v>
      </c>
      <c r="H142" s="174">
        <v>1</v>
      </c>
      <c r="I142" s="204">
        <v>9.6000000000000002E-2</v>
      </c>
      <c r="J142" s="176"/>
      <c r="K142" s="173"/>
      <c r="L142" s="176"/>
      <c r="M142" s="173"/>
      <c r="N142" s="177"/>
      <c r="AF142" s="168"/>
      <c r="AG142" s="169" t="s">
        <v>552</v>
      </c>
      <c r="AL142" s="169"/>
      <c r="AN142" s="169"/>
      <c r="AP142" s="169"/>
    </row>
    <row r="143" spans="1:42" s="15" customFormat="1" ht="23.25" x14ac:dyDescent="0.25">
      <c r="A143" s="178"/>
      <c r="B143" s="179" t="s">
        <v>136</v>
      </c>
      <c r="C143" s="439" t="s">
        <v>137</v>
      </c>
      <c r="D143" s="439"/>
      <c r="E143" s="439"/>
      <c r="F143" s="439"/>
      <c r="G143" s="439"/>
      <c r="H143" s="439"/>
      <c r="I143" s="439"/>
      <c r="J143" s="439"/>
      <c r="K143" s="439"/>
      <c r="L143" s="439"/>
      <c r="M143" s="439"/>
      <c r="N143" s="440"/>
      <c r="AF143" s="168"/>
      <c r="AG143" s="169"/>
      <c r="AH143" s="180" t="s">
        <v>137</v>
      </c>
      <c r="AL143" s="169"/>
      <c r="AN143" s="169"/>
      <c r="AP143" s="169"/>
    </row>
    <row r="144" spans="1:42" s="15" customFormat="1" ht="68.25" x14ac:dyDescent="0.25">
      <c r="A144" s="178"/>
      <c r="B144" s="179" t="s">
        <v>138</v>
      </c>
      <c r="C144" s="439" t="s">
        <v>139</v>
      </c>
      <c r="D144" s="439"/>
      <c r="E144" s="439"/>
      <c r="F144" s="439"/>
      <c r="G144" s="439"/>
      <c r="H144" s="439"/>
      <c r="I144" s="439"/>
      <c r="J144" s="439"/>
      <c r="K144" s="439"/>
      <c r="L144" s="439"/>
      <c r="M144" s="439"/>
      <c r="N144" s="440"/>
      <c r="AF144" s="168"/>
      <c r="AG144" s="169"/>
      <c r="AH144" s="180" t="s">
        <v>139</v>
      </c>
      <c r="AL144" s="169"/>
      <c r="AN144" s="169"/>
      <c r="AP144" s="169"/>
    </row>
    <row r="145" spans="1:42" s="15" customFormat="1" ht="15" x14ac:dyDescent="0.25">
      <c r="A145" s="181"/>
      <c r="B145" s="179" t="s">
        <v>130</v>
      </c>
      <c r="C145" s="429" t="s">
        <v>140</v>
      </c>
      <c r="D145" s="429"/>
      <c r="E145" s="429"/>
      <c r="F145" s="182"/>
      <c r="G145" s="183"/>
      <c r="H145" s="183"/>
      <c r="I145" s="183"/>
      <c r="J145" s="184">
        <v>729</v>
      </c>
      <c r="K145" s="205">
        <v>1.3225</v>
      </c>
      <c r="L145" s="184">
        <v>92.55</v>
      </c>
      <c r="M145" s="185">
        <v>44.77</v>
      </c>
      <c r="N145" s="206">
        <v>4143.46</v>
      </c>
      <c r="AF145" s="168"/>
      <c r="AG145" s="169"/>
      <c r="AI145" s="180" t="s">
        <v>140</v>
      </c>
      <c r="AL145" s="169"/>
      <c r="AN145" s="169"/>
      <c r="AP145" s="169"/>
    </row>
    <row r="146" spans="1:42" s="15" customFormat="1" ht="15" x14ac:dyDescent="0.25">
      <c r="A146" s="188"/>
      <c r="B146" s="179"/>
      <c r="C146" s="429" t="s">
        <v>147</v>
      </c>
      <c r="D146" s="429"/>
      <c r="E146" s="429"/>
      <c r="F146" s="182" t="s">
        <v>148</v>
      </c>
      <c r="G146" s="192">
        <v>97.2</v>
      </c>
      <c r="H146" s="205">
        <v>1.3225</v>
      </c>
      <c r="I146" s="189">
        <v>12.340512</v>
      </c>
      <c r="J146" s="190"/>
      <c r="K146" s="183"/>
      <c r="L146" s="190"/>
      <c r="M146" s="183"/>
      <c r="N146" s="191"/>
      <c r="AF146" s="168"/>
      <c r="AG146" s="169"/>
      <c r="AJ146" s="180" t="s">
        <v>147</v>
      </c>
      <c r="AL146" s="169"/>
      <c r="AN146" s="169"/>
      <c r="AP146" s="169"/>
    </row>
    <row r="147" spans="1:42" s="15" customFormat="1" ht="15" x14ac:dyDescent="0.25">
      <c r="A147" s="181"/>
      <c r="B147" s="179"/>
      <c r="C147" s="430" t="s">
        <v>150</v>
      </c>
      <c r="D147" s="430"/>
      <c r="E147" s="430"/>
      <c r="F147" s="194"/>
      <c r="G147" s="195"/>
      <c r="H147" s="195"/>
      <c r="I147" s="195"/>
      <c r="J147" s="197">
        <v>729</v>
      </c>
      <c r="K147" s="195"/>
      <c r="L147" s="197">
        <v>92.55</v>
      </c>
      <c r="M147" s="195"/>
      <c r="N147" s="207">
        <v>4143.46</v>
      </c>
      <c r="AF147" s="168"/>
      <c r="AG147" s="169"/>
      <c r="AK147" s="180" t="s">
        <v>150</v>
      </c>
      <c r="AL147" s="169"/>
      <c r="AN147" s="169"/>
      <c r="AP147" s="169"/>
    </row>
    <row r="148" spans="1:42" s="15" customFormat="1" ht="15" x14ac:dyDescent="0.25">
      <c r="A148" s="188"/>
      <c r="B148" s="179"/>
      <c r="C148" s="429" t="s">
        <v>151</v>
      </c>
      <c r="D148" s="429"/>
      <c r="E148" s="429"/>
      <c r="F148" s="182"/>
      <c r="G148" s="183"/>
      <c r="H148" s="183"/>
      <c r="I148" s="183"/>
      <c r="J148" s="190"/>
      <c r="K148" s="183"/>
      <c r="L148" s="184">
        <v>92.55</v>
      </c>
      <c r="M148" s="183"/>
      <c r="N148" s="206">
        <v>4143.46</v>
      </c>
      <c r="AF148" s="168"/>
      <c r="AG148" s="169"/>
      <c r="AJ148" s="180" t="s">
        <v>151</v>
      </c>
      <c r="AL148" s="169"/>
      <c r="AN148" s="169"/>
      <c r="AP148" s="169"/>
    </row>
    <row r="149" spans="1:42" s="15" customFormat="1" ht="23.25" x14ac:dyDescent="0.25">
      <c r="A149" s="188"/>
      <c r="B149" s="179" t="s">
        <v>163</v>
      </c>
      <c r="C149" s="429" t="s">
        <v>164</v>
      </c>
      <c r="D149" s="429"/>
      <c r="E149" s="429"/>
      <c r="F149" s="182" t="s">
        <v>154</v>
      </c>
      <c r="G149" s="199">
        <v>89</v>
      </c>
      <c r="H149" s="183"/>
      <c r="I149" s="199">
        <v>89</v>
      </c>
      <c r="J149" s="190"/>
      <c r="K149" s="183"/>
      <c r="L149" s="184">
        <v>82.37</v>
      </c>
      <c r="M149" s="183"/>
      <c r="N149" s="206">
        <v>3687.68</v>
      </c>
      <c r="AF149" s="168"/>
      <c r="AG149" s="169"/>
      <c r="AJ149" s="180" t="s">
        <v>164</v>
      </c>
      <c r="AL149" s="169"/>
      <c r="AN149" s="169"/>
      <c r="AP149" s="169"/>
    </row>
    <row r="150" spans="1:42" s="15" customFormat="1" ht="45" x14ac:dyDescent="0.25">
      <c r="A150" s="188"/>
      <c r="B150" s="179" t="s">
        <v>165</v>
      </c>
      <c r="C150" s="429" t="s">
        <v>166</v>
      </c>
      <c r="D150" s="429"/>
      <c r="E150" s="429"/>
      <c r="F150" s="182" t="s">
        <v>154</v>
      </c>
      <c r="G150" s="199">
        <v>40</v>
      </c>
      <c r="H150" s="185">
        <v>0.85</v>
      </c>
      <c r="I150" s="199">
        <v>34</v>
      </c>
      <c r="J150" s="190"/>
      <c r="K150" s="183"/>
      <c r="L150" s="184">
        <v>31.47</v>
      </c>
      <c r="M150" s="183"/>
      <c r="N150" s="206">
        <v>1408.78</v>
      </c>
      <c r="AF150" s="168"/>
      <c r="AG150" s="169"/>
      <c r="AJ150" s="180" t="s">
        <v>166</v>
      </c>
      <c r="AL150" s="169"/>
      <c r="AN150" s="169"/>
      <c r="AP150" s="169"/>
    </row>
    <row r="151" spans="1:42" s="15" customFormat="1" ht="15" x14ac:dyDescent="0.25">
      <c r="A151" s="200"/>
      <c r="B151" s="201"/>
      <c r="C151" s="438" t="s">
        <v>157</v>
      </c>
      <c r="D151" s="438"/>
      <c r="E151" s="438"/>
      <c r="F151" s="172"/>
      <c r="G151" s="173"/>
      <c r="H151" s="173"/>
      <c r="I151" s="173"/>
      <c r="J151" s="176"/>
      <c r="K151" s="173"/>
      <c r="L151" s="202">
        <v>206.39</v>
      </c>
      <c r="M151" s="195"/>
      <c r="N151" s="208">
        <v>9239.92</v>
      </c>
      <c r="AF151" s="168"/>
      <c r="AG151" s="169"/>
      <c r="AL151" s="169" t="s">
        <v>157</v>
      </c>
      <c r="AN151" s="169"/>
      <c r="AP151" s="169"/>
    </row>
    <row r="152" spans="1:42" s="15" customFormat="1" ht="23.25" x14ac:dyDescent="0.25">
      <c r="A152" s="170" t="s">
        <v>201</v>
      </c>
      <c r="B152" s="171" t="s">
        <v>494</v>
      </c>
      <c r="C152" s="438" t="s">
        <v>173</v>
      </c>
      <c r="D152" s="438"/>
      <c r="E152" s="438"/>
      <c r="F152" s="172" t="s">
        <v>174</v>
      </c>
      <c r="G152" s="173">
        <v>22.85</v>
      </c>
      <c r="H152" s="174">
        <v>1</v>
      </c>
      <c r="I152" s="211">
        <v>22.85</v>
      </c>
      <c r="J152" s="202">
        <v>162.38</v>
      </c>
      <c r="K152" s="173"/>
      <c r="L152" s="210">
        <v>3710.38</v>
      </c>
      <c r="M152" s="211">
        <v>8.16</v>
      </c>
      <c r="N152" s="208">
        <v>30276.7</v>
      </c>
      <c r="AF152" s="168"/>
      <c r="AG152" s="169" t="s">
        <v>173</v>
      </c>
      <c r="AL152" s="169"/>
      <c r="AN152" s="169"/>
      <c r="AP152" s="169"/>
    </row>
    <row r="153" spans="1:42" s="15" customFormat="1" ht="15" x14ac:dyDescent="0.25">
      <c r="A153" s="212"/>
      <c r="B153" s="213"/>
      <c r="C153" s="429" t="s">
        <v>175</v>
      </c>
      <c r="D153" s="429"/>
      <c r="E153" s="429"/>
      <c r="F153" s="429"/>
      <c r="G153" s="429"/>
      <c r="H153" s="429"/>
      <c r="I153" s="429"/>
      <c r="J153" s="429"/>
      <c r="K153" s="429"/>
      <c r="L153" s="429"/>
      <c r="M153" s="429"/>
      <c r="N153" s="441"/>
      <c r="AF153" s="168"/>
      <c r="AG153" s="169"/>
      <c r="AL153" s="169"/>
      <c r="AM153" s="180" t="s">
        <v>175</v>
      </c>
      <c r="AN153" s="169"/>
      <c r="AP153" s="169"/>
    </row>
    <row r="154" spans="1:42" s="15" customFormat="1" ht="15" x14ac:dyDescent="0.25">
      <c r="A154" s="200"/>
      <c r="B154" s="201"/>
      <c r="C154" s="438" t="s">
        <v>157</v>
      </c>
      <c r="D154" s="438"/>
      <c r="E154" s="438"/>
      <c r="F154" s="172"/>
      <c r="G154" s="173"/>
      <c r="H154" s="173"/>
      <c r="I154" s="173"/>
      <c r="J154" s="176"/>
      <c r="K154" s="173"/>
      <c r="L154" s="210">
        <v>3710.38</v>
      </c>
      <c r="M154" s="195"/>
      <c r="N154" s="208">
        <v>30276.7</v>
      </c>
      <c r="AF154" s="168"/>
      <c r="AG154" s="169"/>
      <c r="AL154" s="169" t="s">
        <v>157</v>
      </c>
      <c r="AN154" s="169"/>
      <c r="AP154" s="169"/>
    </row>
    <row r="155" spans="1:42" s="15" customFormat="1" ht="15" x14ac:dyDescent="0.25">
      <c r="A155" s="217"/>
      <c r="B155" s="218"/>
      <c r="C155" s="218"/>
      <c r="D155" s="218"/>
      <c r="E155" s="218"/>
      <c r="F155" s="219"/>
      <c r="G155" s="219"/>
      <c r="H155" s="219"/>
      <c r="I155" s="219"/>
      <c r="J155" s="220"/>
      <c r="K155" s="219"/>
      <c r="L155" s="220"/>
      <c r="M155" s="183"/>
      <c r="N155" s="220"/>
      <c r="AF155" s="168"/>
      <c r="AG155" s="169"/>
      <c r="AL155" s="169"/>
      <c r="AN155" s="169"/>
      <c r="AP155" s="169"/>
    </row>
    <row r="156" spans="1:42" s="15" customFormat="1" ht="15" x14ac:dyDescent="0.25">
      <c r="A156" s="224"/>
      <c r="B156" s="225"/>
      <c r="C156" s="438" t="s">
        <v>937</v>
      </c>
      <c r="D156" s="438"/>
      <c r="E156" s="438"/>
      <c r="F156" s="438"/>
      <c r="G156" s="438"/>
      <c r="H156" s="438"/>
      <c r="I156" s="438"/>
      <c r="J156" s="438"/>
      <c r="K156" s="438"/>
      <c r="L156" s="226"/>
      <c r="M156" s="227"/>
      <c r="N156" s="228"/>
      <c r="AF156" s="168"/>
      <c r="AG156" s="169"/>
      <c r="AL156" s="169"/>
      <c r="AN156" s="169" t="s">
        <v>937</v>
      </c>
      <c r="AP156" s="169"/>
    </row>
    <row r="157" spans="1:42" s="15" customFormat="1" ht="15" x14ac:dyDescent="0.25">
      <c r="A157" s="229"/>
      <c r="B157" s="179"/>
      <c r="C157" s="429" t="s">
        <v>205</v>
      </c>
      <c r="D157" s="429"/>
      <c r="E157" s="429"/>
      <c r="F157" s="429"/>
      <c r="G157" s="429"/>
      <c r="H157" s="429"/>
      <c r="I157" s="429"/>
      <c r="J157" s="429"/>
      <c r="K157" s="429"/>
      <c r="L157" s="230">
        <v>4836.3</v>
      </c>
      <c r="M157" s="231"/>
      <c r="N157" s="232">
        <v>50558.69</v>
      </c>
      <c r="AF157" s="168"/>
      <c r="AG157" s="169"/>
      <c r="AL157" s="169"/>
      <c r="AN157" s="169"/>
      <c r="AO157" s="180" t="s">
        <v>205</v>
      </c>
      <c r="AP157" s="169"/>
    </row>
    <row r="158" spans="1:42" s="15" customFormat="1" ht="15" x14ac:dyDescent="0.25">
      <c r="A158" s="229"/>
      <c r="B158" s="179"/>
      <c r="C158" s="429" t="s">
        <v>206</v>
      </c>
      <c r="D158" s="429"/>
      <c r="E158" s="429"/>
      <c r="F158" s="429"/>
      <c r="G158" s="429"/>
      <c r="H158" s="429"/>
      <c r="I158" s="429"/>
      <c r="J158" s="429"/>
      <c r="K158" s="429"/>
      <c r="L158" s="233"/>
      <c r="M158" s="231"/>
      <c r="N158" s="234"/>
      <c r="AF158" s="168"/>
      <c r="AG158" s="169"/>
      <c r="AL158" s="169"/>
      <c r="AN158" s="169"/>
      <c r="AO158" s="180" t="s">
        <v>206</v>
      </c>
      <c r="AP158" s="169"/>
    </row>
    <row r="159" spans="1:42" s="15" customFormat="1" ht="15" x14ac:dyDescent="0.25">
      <c r="A159" s="229"/>
      <c r="B159" s="179"/>
      <c r="C159" s="429" t="s">
        <v>207</v>
      </c>
      <c r="D159" s="429"/>
      <c r="E159" s="429"/>
      <c r="F159" s="429"/>
      <c r="G159" s="429"/>
      <c r="H159" s="429"/>
      <c r="I159" s="429"/>
      <c r="J159" s="429"/>
      <c r="K159" s="429"/>
      <c r="L159" s="235">
        <v>165.33</v>
      </c>
      <c r="M159" s="231"/>
      <c r="N159" s="232">
        <v>7401.82</v>
      </c>
      <c r="AF159" s="168"/>
      <c r="AG159" s="169"/>
      <c r="AL159" s="169"/>
      <c r="AN159" s="169"/>
      <c r="AO159" s="180" t="s">
        <v>207</v>
      </c>
      <c r="AP159" s="169"/>
    </row>
    <row r="160" spans="1:42" s="15" customFormat="1" ht="15" x14ac:dyDescent="0.25">
      <c r="A160" s="229"/>
      <c r="B160" s="179"/>
      <c r="C160" s="429" t="s">
        <v>208</v>
      </c>
      <c r="D160" s="429"/>
      <c r="E160" s="429"/>
      <c r="F160" s="429"/>
      <c r="G160" s="429"/>
      <c r="H160" s="429"/>
      <c r="I160" s="429"/>
      <c r="J160" s="429"/>
      <c r="K160" s="429"/>
      <c r="L160" s="235">
        <v>721.81</v>
      </c>
      <c r="M160" s="231"/>
      <c r="N160" s="232">
        <v>9719.89</v>
      </c>
      <c r="AF160" s="168"/>
      <c r="AG160" s="169"/>
      <c r="AL160" s="169"/>
      <c r="AN160" s="169"/>
      <c r="AO160" s="180" t="s">
        <v>208</v>
      </c>
      <c r="AP160" s="169"/>
    </row>
    <row r="161" spans="1:42" s="15" customFormat="1" ht="15" x14ac:dyDescent="0.25">
      <c r="A161" s="229"/>
      <c r="B161" s="179"/>
      <c r="C161" s="429" t="s">
        <v>209</v>
      </c>
      <c r="D161" s="429"/>
      <c r="E161" s="429"/>
      <c r="F161" s="429"/>
      <c r="G161" s="429"/>
      <c r="H161" s="429"/>
      <c r="I161" s="429"/>
      <c r="J161" s="429"/>
      <c r="K161" s="429"/>
      <c r="L161" s="235">
        <v>43.05</v>
      </c>
      <c r="M161" s="231"/>
      <c r="N161" s="232">
        <v>1927.34</v>
      </c>
      <c r="AF161" s="168"/>
      <c r="AG161" s="169"/>
      <c r="AL161" s="169"/>
      <c r="AN161" s="169"/>
      <c r="AO161" s="180" t="s">
        <v>209</v>
      </c>
      <c r="AP161" s="169"/>
    </row>
    <row r="162" spans="1:42" s="15" customFormat="1" ht="15" x14ac:dyDescent="0.25">
      <c r="A162" s="229"/>
      <c r="B162" s="179"/>
      <c r="C162" s="429" t="s">
        <v>210</v>
      </c>
      <c r="D162" s="429"/>
      <c r="E162" s="429"/>
      <c r="F162" s="429"/>
      <c r="G162" s="429"/>
      <c r="H162" s="429"/>
      <c r="I162" s="429"/>
      <c r="J162" s="429"/>
      <c r="K162" s="429"/>
      <c r="L162" s="230">
        <v>3949.16</v>
      </c>
      <c r="M162" s="231"/>
      <c r="N162" s="232">
        <v>33436.980000000003</v>
      </c>
      <c r="AF162" s="168"/>
      <c r="AG162" s="169"/>
      <c r="AL162" s="169"/>
      <c r="AN162" s="169"/>
      <c r="AO162" s="180" t="s">
        <v>210</v>
      </c>
      <c r="AP162" s="169"/>
    </row>
    <row r="163" spans="1:42" s="15" customFormat="1" ht="15" x14ac:dyDescent="0.25">
      <c r="A163" s="229"/>
      <c r="B163" s="179"/>
      <c r="C163" s="429" t="s">
        <v>211</v>
      </c>
      <c r="D163" s="429"/>
      <c r="E163" s="429"/>
      <c r="F163" s="429"/>
      <c r="G163" s="429"/>
      <c r="H163" s="429"/>
      <c r="I163" s="429"/>
      <c r="J163" s="429"/>
      <c r="K163" s="429"/>
      <c r="L163" s="230">
        <v>5096.67</v>
      </c>
      <c r="M163" s="231"/>
      <c r="N163" s="232">
        <v>62214.96</v>
      </c>
      <c r="AF163" s="168"/>
      <c r="AG163" s="169"/>
      <c r="AL163" s="169"/>
      <c r="AN163" s="169"/>
      <c r="AO163" s="180" t="s">
        <v>211</v>
      </c>
      <c r="AP163" s="169"/>
    </row>
    <row r="164" spans="1:42" s="15" customFormat="1" ht="15" x14ac:dyDescent="0.25">
      <c r="A164" s="229"/>
      <c r="B164" s="179"/>
      <c r="C164" s="429" t="s">
        <v>212</v>
      </c>
      <c r="D164" s="429"/>
      <c r="E164" s="429"/>
      <c r="F164" s="429"/>
      <c r="G164" s="429"/>
      <c r="H164" s="429"/>
      <c r="I164" s="429"/>
      <c r="J164" s="429"/>
      <c r="K164" s="429"/>
      <c r="L164" s="230">
        <v>4667.3900000000003</v>
      </c>
      <c r="M164" s="231"/>
      <c r="N164" s="232">
        <v>56368.160000000003</v>
      </c>
      <c r="AF164" s="168"/>
      <c r="AG164" s="169"/>
      <c r="AL164" s="169"/>
      <c r="AN164" s="169"/>
      <c r="AO164" s="180" t="s">
        <v>212</v>
      </c>
      <c r="AP164" s="169"/>
    </row>
    <row r="165" spans="1:42" s="15" customFormat="1" ht="15" x14ac:dyDescent="0.25">
      <c r="A165" s="229"/>
      <c r="B165" s="179"/>
      <c r="C165" s="429" t="s">
        <v>213</v>
      </c>
      <c r="D165" s="429"/>
      <c r="E165" s="429"/>
      <c r="F165" s="429"/>
      <c r="G165" s="429"/>
      <c r="H165" s="429"/>
      <c r="I165" s="429"/>
      <c r="J165" s="429"/>
      <c r="K165" s="429"/>
      <c r="L165" s="233"/>
      <c r="M165" s="231"/>
      <c r="N165" s="234"/>
      <c r="AF165" s="168"/>
      <c r="AG165" s="169"/>
      <c r="AL165" s="169"/>
      <c r="AN165" s="169"/>
      <c r="AO165" s="180" t="s">
        <v>213</v>
      </c>
      <c r="AP165" s="169"/>
    </row>
    <row r="166" spans="1:42" s="15" customFormat="1" ht="15" x14ac:dyDescent="0.25">
      <c r="A166" s="229"/>
      <c r="B166" s="179"/>
      <c r="C166" s="429" t="s">
        <v>214</v>
      </c>
      <c r="D166" s="429"/>
      <c r="E166" s="429"/>
      <c r="F166" s="429"/>
      <c r="G166" s="429"/>
      <c r="H166" s="429"/>
      <c r="I166" s="429"/>
      <c r="J166" s="429"/>
      <c r="K166" s="429"/>
      <c r="L166" s="235">
        <v>165.33</v>
      </c>
      <c r="M166" s="231"/>
      <c r="N166" s="232">
        <v>7401.82</v>
      </c>
      <c r="AF166" s="168"/>
      <c r="AG166" s="169"/>
      <c r="AL166" s="169"/>
      <c r="AN166" s="169"/>
      <c r="AO166" s="180" t="s">
        <v>214</v>
      </c>
      <c r="AP166" s="169"/>
    </row>
    <row r="167" spans="1:42" s="15" customFormat="1" ht="15" x14ac:dyDescent="0.25">
      <c r="A167" s="229"/>
      <c r="B167" s="179"/>
      <c r="C167" s="429" t="s">
        <v>215</v>
      </c>
      <c r="D167" s="429"/>
      <c r="E167" s="429"/>
      <c r="F167" s="429"/>
      <c r="G167" s="429"/>
      <c r="H167" s="429"/>
      <c r="I167" s="429"/>
      <c r="J167" s="429"/>
      <c r="K167" s="429"/>
      <c r="L167" s="235">
        <v>292.52999999999997</v>
      </c>
      <c r="M167" s="231"/>
      <c r="N167" s="232">
        <v>3873.09</v>
      </c>
      <c r="AF167" s="168"/>
      <c r="AG167" s="169"/>
      <c r="AL167" s="169"/>
      <c r="AN167" s="169"/>
      <c r="AO167" s="180" t="s">
        <v>215</v>
      </c>
      <c r="AP167" s="169"/>
    </row>
    <row r="168" spans="1:42" s="15" customFormat="1" ht="15" x14ac:dyDescent="0.25">
      <c r="A168" s="229"/>
      <c r="B168" s="179"/>
      <c r="C168" s="429" t="s">
        <v>216</v>
      </c>
      <c r="D168" s="429"/>
      <c r="E168" s="429"/>
      <c r="F168" s="429"/>
      <c r="G168" s="429"/>
      <c r="H168" s="429"/>
      <c r="I168" s="429"/>
      <c r="J168" s="429"/>
      <c r="K168" s="429"/>
      <c r="L168" s="235">
        <v>43.05</v>
      </c>
      <c r="M168" s="231"/>
      <c r="N168" s="232">
        <v>1927.34</v>
      </c>
      <c r="AF168" s="168"/>
      <c r="AG168" s="169"/>
      <c r="AL168" s="169"/>
      <c r="AN168" s="169"/>
      <c r="AO168" s="180" t="s">
        <v>216</v>
      </c>
      <c r="AP168" s="169"/>
    </row>
    <row r="169" spans="1:42" s="15" customFormat="1" ht="15" x14ac:dyDescent="0.25">
      <c r="A169" s="229"/>
      <c r="B169" s="179"/>
      <c r="C169" s="429" t="s">
        <v>217</v>
      </c>
      <c r="D169" s="429"/>
      <c r="E169" s="429"/>
      <c r="F169" s="429"/>
      <c r="G169" s="429"/>
      <c r="H169" s="429"/>
      <c r="I169" s="429"/>
      <c r="J169" s="429"/>
      <c r="K169" s="429"/>
      <c r="L169" s="230">
        <v>3949.16</v>
      </c>
      <c r="M169" s="231"/>
      <c r="N169" s="232">
        <v>33436.980000000003</v>
      </c>
      <c r="AF169" s="168"/>
      <c r="AG169" s="169"/>
      <c r="AL169" s="169"/>
      <c r="AN169" s="169"/>
      <c r="AO169" s="180" t="s">
        <v>217</v>
      </c>
      <c r="AP169" s="169"/>
    </row>
    <row r="170" spans="1:42" s="15" customFormat="1" ht="15" x14ac:dyDescent="0.25">
      <c r="A170" s="229"/>
      <c r="B170" s="179"/>
      <c r="C170" s="429" t="s">
        <v>218</v>
      </c>
      <c r="D170" s="429"/>
      <c r="E170" s="429"/>
      <c r="F170" s="429"/>
      <c r="G170" s="429"/>
      <c r="H170" s="429"/>
      <c r="I170" s="429"/>
      <c r="J170" s="429"/>
      <c r="K170" s="429"/>
      <c r="L170" s="235">
        <v>186.96</v>
      </c>
      <c r="M170" s="231"/>
      <c r="N170" s="232">
        <v>8370.14</v>
      </c>
      <c r="AF170" s="168"/>
      <c r="AG170" s="169"/>
      <c r="AL170" s="169"/>
      <c r="AN170" s="169"/>
      <c r="AO170" s="180" t="s">
        <v>218</v>
      </c>
      <c r="AP170" s="169"/>
    </row>
    <row r="171" spans="1:42" s="15" customFormat="1" ht="15" x14ac:dyDescent="0.25">
      <c r="A171" s="229"/>
      <c r="B171" s="179"/>
      <c r="C171" s="429" t="s">
        <v>219</v>
      </c>
      <c r="D171" s="429"/>
      <c r="E171" s="429"/>
      <c r="F171" s="429"/>
      <c r="G171" s="429"/>
      <c r="H171" s="429"/>
      <c r="I171" s="429"/>
      <c r="J171" s="429"/>
      <c r="K171" s="429"/>
      <c r="L171" s="235">
        <v>73.41</v>
      </c>
      <c r="M171" s="231"/>
      <c r="N171" s="232">
        <v>3286.13</v>
      </c>
      <c r="AF171" s="168"/>
      <c r="AG171" s="169"/>
      <c r="AL171" s="169"/>
      <c r="AN171" s="169"/>
      <c r="AO171" s="180" t="s">
        <v>219</v>
      </c>
      <c r="AP171" s="169"/>
    </row>
    <row r="172" spans="1:42" s="15" customFormat="1" ht="15" x14ac:dyDescent="0.25">
      <c r="A172" s="229"/>
      <c r="B172" s="179"/>
      <c r="C172" s="429" t="s">
        <v>220</v>
      </c>
      <c r="D172" s="429"/>
      <c r="E172" s="429"/>
      <c r="F172" s="429"/>
      <c r="G172" s="429"/>
      <c r="H172" s="429"/>
      <c r="I172" s="429"/>
      <c r="J172" s="429"/>
      <c r="K172" s="429"/>
      <c r="L172" s="235">
        <v>429.28</v>
      </c>
      <c r="M172" s="231"/>
      <c r="N172" s="232">
        <v>5846.8</v>
      </c>
      <c r="AF172" s="168"/>
      <c r="AG172" s="169"/>
      <c r="AL172" s="169"/>
      <c r="AN172" s="169"/>
      <c r="AO172" s="180" t="s">
        <v>220</v>
      </c>
      <c r="AP172" s="169"/>
    </row>
    <row r="173" spans="1:42" s="15" customFormat="1" ht="15" x14ac:dyDescent="0.25">
      <c r="A173" s="229"/>
      <c r="B173" s="179"/>
      <c r="C173" s="429" t="s">
        <v>221</v>
      </c>
      <c r="D173" s="429"/>
      <c r="E173" s="429"/>
      <c r="F173" s="429"/>
      <c r="G173" s="429"/>
      <c r="H173" s="429"/>
      <c r="I173" s="429"/>
      <c r="J173" s="429"/>
      <c r="K173" s="429"/>
      <c r="L173" s="235">
        <v>208.38</v>
      </c>
      <c r="M173" s="231"/>
      <c r="N173" s="232">
        <v>9329.16</v>
      </c>
      <c r="AF173" s="168"/>
      <c r="AG173" s="169"/>
      <c r="AL173" s="169"/>
      <c r="AN173" s="169"/>
      <c r="AO173" s="180" t="s">
        <v>221</v>
      </c>
      <c r="AP173" s="169"/>
    </row>
    <row r="174" spans="1:42" s="15" customFormat="1" ht="15" x14ac:dyDescent="0.25">
      <c r="A174" s="229"/>
      <c r="B174" s="179"/>
      <c r="C174" s="429" t="s">
        <v>222</v>
      </c>
      <c r="D174" s="429"/>
      <c r="E174" s="429"/>
      <c r="F174" s="429"/>
      <c r="G174" s="429"/>
      <c r="H174" s="429"/>
      <c r="I174" s="429"/>
      <c r="J174" s="429"/>
      <c r="K174" s="429"/>
      <c r="L174" s="235">
        <v>186.96</v>
      </c>
      <c r="M174" s="231"/>
      <c r="N174" s="232">
        <v>8370.14</v>
      </c>
      <c r="AF174" s="168"/>
      <c r="AG174" s="169"/>
      <c r="AL174" s="169"/>
      <c r="AN174" s="169"/>
      <c r="AO174" s="180" t="s">
        <v>222</v>
      </c>
      <c r="AP174" s="169"/>
    </row>
    <row r="175" spans="1:42" s="15" customFormat="1" ht="15" x14ac:dyDescent="0.25">
      <c r="A175" s="229"/>
      <c r="B175" s="179"/>
      <c r="C175" s="429" t="s">
        <v>223</v>
      </c>
      <c r="D175" s="429"/>
      <c r="E175" s="429"/>
      <c r="F175" s="429"/>
      <c r="G175" s="429"/>
      <c r="H175" s="429"/>
      <c r="I175" s="429"/>
      <c r="J175" s="429"/>
      <c r="K175" s="429"/>
      <c r="L175" s="235">
        <v>73.41</v>
      </c>
      <c r="M175" s="231"/>
      <c r="N175" s="232">
        <v>3286.13</v>
      </c>
      <c r="AF175" s="168"/>
      <c r="AG175" s="169"/>
      <c r="AL175" s="169"/>
      <c r="AN175" s="169"/>
      <c r="AO175" s="180" t="s">
        <v>223</v>
      </c>
      <c r="AP175" s="169"/>
    </row>
    <row r="176" spans="1:42" s="15" customFormat="1" ht="15" x14ac:dyDescent="0.25">
      <c r="A176" s="229"/>
      <c r="B176" s="236"/>
      <c r="C176" s="457" t="s">
        <v>938</v>
      </c>
      <c r="D176" s="457"/>
      <c r="E176" s="457"/>
      <c r="F176" s="457"/>
      <c r="G176" s="457"/>
      <c r="H176" s="457"/>
      <c r="I176" s="457"/>
      <c r="J176" s="457"/>
      <c r="K176" s="457"/>
      <c r="L176" s="237">
        <v>5096.67</v>
      </c>
      <c r="M176" s="238"/>
      <c r="N176" s="239">
        <v>62214.96</v>
      </c>
      <c r="AF176" s="168"/>
      <c r="AG176" s="169"/>
      <c r="AL176" s="169"/>
      <c r="AN176" s="169"/>
      <c r="AP176" s="169" t="s">
        <v>938</v>
      </c>
    </row>
    <row r="177" spans="1:42" s="15" customFormat="1" ht="15" x14ac:dyDescent="0.25">
      <c r="A177" s="432" t="s">
        <v>939</v>
      </c>
      <c r="B177" s="433"/>
      <c r="C177" s="433"/>
      <c r="D177" s="433"/>
      <c r="E177" s="433"/>
      <c r="F177" s="433"/>
      <c r="G177" s="433"/>
      <c r="H177" s="433"/>
      <c r="I177" s="433"/>
      <c r="J177" s="433"/>
      <c r="K177" s="433"/>
      <c r="L177" s="433"/>
      <c r="M177" s="433"/>
      <c r="N177" s="434"/>
      <c r="AF177" s="168" t="s">
        <v>939</v>
      </c>
      <c r="AG177" s="169"/>
      <c r="AL177" s="169"/>
      <c r="AN177" s="169"/>
      <c r="AP177" s="169"/>
    </row>
    <row r="178" spans="1:42" s="15" customFormat="1" ht="15" x14ac:dyDescent="0.25">
      <c r="A178" s="170" t="s">
        <v>226</v>
      </c>
      <c r="B178" s="171" t="s">
        <v>824</v>
      </c>
      <c r="C178" s="438" t="s">
        <v>825</v>
      </c>
      <c r="D178" s="438"/>
      <c r="E178" s="438"/>
      <c r="F178" s="172" t="s">
        <v>160</v>
      </c>
      <c r="G178" s="173">
        <v>2.8000000000000001E-2</v>
      </c>
      <c r="H178" s="174">
        <v>1</v>
      </c>
      <c r="I178" s="204">
        <v>2.8000000000000001E-2</v>
      </c>
      <c r="J178" s="176"/>
      <c r="K178" s="173"/>
      <c r="L178" s="176"/>
      <c r="M178" s="173"/>
      <c r="N178" s="177"/>
      <c r="AF178" s="168"/>
      <c r="AG178" s="169" t="s">
        <v>825</v>
      </c>
      <c r="AL178" s="169"/>
      <c r="AN178" s="169"/>
      <c r="AP178" s="169"/>
    </row>
    <row r="179" spans="1:42" s="15" customFormat="1" ht="23.25" x14ac:dyDescent="0.25">
      <c r="A179" s="178"/>
      <c r="B179" s="179" t="s">
        <v>136</v>
      </c>
      <c r="C179" s="439" t="s">
        <v>137</v>
      </c>
      <c r="D179" s="439"/>
      <c r="E179" s="439"/>
      <c r="F179" s="439"/>
      <c r="G179" s="439"/>
      <c r="H179" s="439"/>
      <c r="I179" s="439"/>
      <c r="J179" s="439"/>
      <c r="K179" s="439"/>
      <c r="L179" s="439"/>
      <c r="M179" s="439"/>
      <c r="N179" s="440"/>
      <c r="AF179" s="168"/>
      <c r="AG179" s="169"/>
      <c r="AH179" s="180" t="s">
        <v>137</v>
      </c>
      <c r="AL179" s="169"/>
      <c r="AN179" s="169"/>
      <c r="AP179" s="169"/>
    </row>
    <row r="180" spans="1:42" s="15" customFormat="1" ht="68.25" x14ac:dyDescent="0.25">
      <c r="A180" s="178"/>
      <c r="B180" s="179" t="s">
        <v>138</v>
      </c>
      <c r="C180" s="439" t="s">
        <v>139</v>
      </c>
      <c r="D180" s="439"/>
      <c r="E180" s="439"/>
      <c r="F180" s="439"/>
      <c r="G180" s="439"/>
      <c r="H180" s="439"/>
      <c r="I180" s="439"/>
      <c r="J180" s="439"/>
      <c r="K180" s="439"/>
      <c r="L180" s="439"/>
      <c r="M180" s="439"/>
      <c r="N180" s="440"/>
      <c r="AF180" s="168"/>
      <c r="AG180" s="169"/>
      <c r="AH180" s="180" t="s">
        <v>139</v>
      </c>
      <c r="AL180" s="169"/>
      <c r="AN180" s="169"/>
      <c r="AP180" s="169"/>
    </row>
    <row r="181" spans="1:42" s="15" customFormat="1" ht="15" x14ac:dyDescent="0.25">
      <c r="A181" s="181"/>
      <c r="B181" s="179" t="s">
        <v>130</v>
      </c>
      <c r="C181" s="429" t="s">
        <v>140</v>
      </c>
      <c r="D181" s="429"/>
      <c r="E181" s="429"/>
      <c r="F181" s="182"/>
      <c r="G181" s="183"/>
      <c r="H181" s="183"/>
      <c r="I181" s="183"/>
      <c r="J181" s="187">
        <v>1053</v>
      </c>
      <c r="K181" s="205">
        <v>1.3225</v>
      </c>
      <c r="L181" s="184">
        <v>38.99</v>
      </c>
      <c r="M181" s="185">
        <v>44.77</v>
      </c>
      <c r="N181" s="206">
        <v>1745.58</v>
      </c>
      <c r="AF181" s="168"/>
      <c r="AG181" s="169"/>
      <c r="AI181" s="180" t="s">
        <v>140</v>
      </c>
      <c r="AL181" s="169"/>
      <c r="AN181" s="169"/>
      <c r="AP181" s="169"/>
    </row>
    <row r="182" spans="1:42" s="15" customFormat="1" ht="15" x14ac:dyDescent="0.25">
      <c r="A182" s="181"/>
      <c r="B182" s="179" t="s">
        <v>141</v>
      </c>
      <c r="C182" s="429" t="s">
        <v>142</v>
      </c>
      <c r="D182" s="429"/>
      <c r="E182" s="429"/>
      <c r="F182" s="182"/>
      <c r="G182" s="183"/>
      <c r="H182" s="183"/>
      <c r="I182" s="183"/>
      <c r="J182" s="187">
        <v>1566.06</v>
      </c>
      <c r="K182" s="205">
        <v>1.4375</v>
      </c>
      <c r="L182" s="184">
        <v>63.03</v>
      </c>
      <c r="M182" s="185">
        <v>13.24</v>
      </c>
      <c r="N182" s="186">
        <v>834.52</v>
      </c>
      <c r="AF182" s="168"/>
      <c r="AG182" s="169"/>
      <c r="AI182" s="180" t="s">
        <v>142</v>
      </c>
      <c r="AL182" s="169"/>
      <c r="AN182" s="169"/>
      <c r="AP182" s="169"/>
    </row>
    <row r="183" spans="1:42" s="15" customFormat="1" ht="15" x14ac:dyDescent="0.25">
      <c r="A183" s="181"/>
      <c r="B183" s="179" t="s">
        <v>143</v>
      </c>
      <c r="C183" s="429" t="s">
        <v>144</v>
      </c>
      <c r="D183" s="429"/>
      <c r="E183" s="429"/>
      <c r="F183" s="182"/>
      <c r="G183" s="183"/>
      <c r="H183" s="183"/>
      <c r="I183" s="183"/>
      <c r="J183" s="184">
        <v>244.39</v>
      </c>
      <c r="K183" s="205">
        <v>1.4375</v>
      </c>
      <c r="L183" s="184">
        <v>9.84</v>
      </c>
      <c r="M183" s="185">
        <v>44.77</v>
      </c>
      <c r="N183" s="186">
        <v>440.54</v>
      </c>
      <c r="AF183" s="168"/>
      <c r="AG183" s="169"/>
      <c r="AI183" s="180" t="s">
        <v>144</v>
      </c>
      <c r="AL183" s="169"/>
      <c r="AN183" s="169"/>
      <c r="AP183" s="169"/>
    </row>
    <row r="184" spans="1:42" s="15" customFormat="1" ht="15" x14ac:dyDescent="0.25">
      <c r="A184" s="181"/>
      <c r="B184" s="179" t="s">
        <v>145</v>
      </c>
      <c r="C184" s="429" t="s">
        <v>146</v>
      </c>
      <c r="D184" s="429"/>
      <c r="E184" s="429"/>
      <c r="F184" s="182"/>
      <c r="G184" s="183"/>
      <c r="H184" s="183"/>
      <c r="I184" s="183"/>
      <c r="J184" s="184">
        <v>909.27</v>
      </c>
      <c r="K184" s="183"/>
      <c r="L184" s="184">
        <v>25.46</v>
      </c>
      <c r="M184" s="185">
        <v>8.16</v>
      </c>
      <c r="N184" s="186">
        <v>207.75</v>
      </c>
      <c r="AF184" s="168"/>
      <c r="AG184" s="169"/>
      <c r="AI184" s="180" t="s">
        <v>146</v>
      </c>
      <c r="AL184" s="169"/>
      <c r="AN184" s="169"/>
      <c r="AP184" s="169"/>
    </row>
    <row r="185" spans="1:42" s="15" customFormat="1" ht="15" x14ac:dyDescent="0.25">
      <c r="A185" s="188"/>
      <c r="B185" s="179"/>
      <c r="C185" s="429" t="s">
        <v>147</v>
      </c>
      <c r="D185" s="429"/>
      <c r="E185" s="429"/>
      <c r="F185" s="182" t="s">
        <v>148</v>
      </c>
      <c r="G185" s="199">
        <v>135</v>
      </c>
      <c r="H185" s="205">
        <v>1.3225</v>
      </c>
      <c r="I185" s="216">
        <v>4.9990500000000004</v>
      </c>
      <c r="J185" s="190"/>
      <c r="K185" s="183"/>
      <c r="L185" s="190"/>
      <c r="M185" s="183"/>
      <c r="N185" s="191"/>
      <c r="AF185" s="168"/>
      <c r="AG185" s="169"/>
      <c r="AJ185" s="180" t="s">
        <v>147</v>
      </c>
      <c r="AL185" s="169"/>
      <c r="AN185" s="169"/>
      <c r="AP185" s="169"/>
    </row>
    <row r="186" spans="1:42" s="15" customFormat="1" ht="15" x14ac:dyDescent="0.25">
      <c r="A186" s="188"/>
      <c r="B186" s="179"/>
      <c r="C186" s="429" t="s">
        <v>149</v>
      </c>
      <c r="D186" s="429"/>
      <c r="E186" s="429"/>
      <c r="F186" s="182" t="s">
        <v>148</v>
      </c>
      <c r="G186" s="185">
        <v>18.12</v>
      </c>
      <c r="H186" s="205">
        <v>1.4375</v>
      </c>
      <c r="I186" s="216">
        <v>0.72933000000000003</v>
      </c>
      <c r="J186" s="190"/>
      <c r="K186" s="183"/>
      <c r="L186" s="190"/>
      <c r="M186" s="183"/>
      <c r="N186" s="191"/>
      <c r="AF186" s="168"/>
      <c r="AG186" s="169"/>
      <c r="AJ186" s="180" t="s">
        <v>149</v>
      </c>
      <c r="AL186" s="169"/>
      <c r="AN186" s="169"/>
      <c r="AP186" s="169"/>
    </row>
    <row r="187" spans="1:42" s="15" customFormat="1" ht="15" x14ac:dyDescent="0.25">
      <c r="A187" s="181"/>
      <c r="B187" s="179"/>
      <c r="C187" s="430" t="s">
        <v>150</v>
      </c>
      <c r="D187" s="430"/>
      <c r="E187" s="430"/>
      <c r="F187" s="194"/>
      <c r="G187" s="195"/>
      <c r="H187" s="195"/>
      <c r="I187" s="195"/>
      <c r="J187" s="196">
        <v>3528.33</v>
      </c>
      <c r="K187" s="195"/>
      <c r="L187" s="197">
        <v>127.48</v>
      </c>
      <c r="M187" s="195"/>
      <c r="N187" s="207">
        <v>2787.85</v>
      </c>
      <c r="AF187" s="168"/>
      <c r="AG187" s="169"/>
      <c r="AK187" s="180" t="s">
        <v>150</v>
      </c>
      <c r="AL187" s="169"/>
      <c r="AN187" s="169"/>
      <c r="AP187" s="169"/>
    </row>
    <row r="188" spans="1:42" s="15" customFormat="1" ht="15" x14ac:dyDescent="0.25">
      <c r="A188" s="188"/>
      <c r="B188" s="179"/>
      <c r="C188" s="429" t="s">
        <v>151</v>
      </c>
      <c r="D188" s="429"/>
      <c r="E188" s="429"/>
      <c r="F188" s="182"/>
      <c r="G188" s="183"/>
      <c r="H188" s="183"/>
      <c r="I188" s="183"/>
      <c r="J188" s="190"/>
      <c r="K188" s="183"/>
      <c r="L188" s="184">
        <v>48.83</v>
      </c>
      <c r="M188" s="183"/>
      <c r="N188" s="206">
        <v>2186.12</v>
      </c>
      <c r="AF188" s="168"/>
      <c r="AG188" s="169"/>
      <c r="AJ188" s="180" t="s">
        <v>151</v>
      </c>
      <c r="AL188" s="169"/>
      <c r="AN188" s="169"/>
      <c r="AP188" s="169"/>
    </row>
    <row r="189" spans="1:42" s="15" customFormat="1" ht="23.25" x14ac:dyDescent="0.25">
      <c r="A189" s="188"/>
      <c r="B189" s="179" t="s">
        <v>607</v>
      </c>
      <c r="C189" s="429" t="s">
        <v>608</v>
      </c>
      <c r="D189" s="429"/>
      <c r="E189" s="429"/>
      <c r="F189" s="182" t="s">
        <v>154</v>
      </c>
      <c r="G189" s="199">
        <v>102</v>
      </c>
      <c r="H189" s="183"/>
      <c r="I189" s="199">
        <v>102</v>
      </c>
      <c r="J189" s="190"/>
      <c r="K189" s="183"/>
      <c r="L189" s="184">
        <v>49.81</v>
      </c>
      <c r="M189" s="183"/>
      <c r="N189" s="206">
        <v>2229.84</v>
      </c>
      <c r="AF189" s="168"/>
      <c r="AG189" s="169"/>
      <c r="AJ189" s="180" t="s">
        <v>608</v>
      </c>
      <c r="AL189" s="169"/>
      <c r="AN189" s="169"/>
      <c r="AP189" s="169"/>
    </row>
    <row r="190" spans="1:42" s="15" customFormat="1" ht="45" x14ac:dyDescent="0.25">
      <c r="A190" s="188"/>
      <c r="B190" s="179" t="s">
        <v>609</v>
      </c>
      <c r="C190" s="429" t="s">
        <v>610</v>
      </c>
      <c r="D190" s="429"/>
      <c r="E190" s="429"/>
      <c r="F190" s="182" t="s">
        <v>154</v>
      </c>
      <c r="G190" s="199">
        <v>58</v>
      </c>
      <c r="H190" s="185">
        <v>0.85</v>
      </c>
      <c r="I190" s="192">
        <v>49.3</v>
      </c>
      <c r="J190" s="190"/>
      <c r="K190" s="183"/>
      <c r="L190" s="184">
        <v>24.07</v>
      </c>
      <c r="M190" s="183"/>
      <c r="N190" s="206">
        <v>1077.76</v>
      </c>
      <c r="AF190" s="168"/>
      <c r="AG190" s="169"/>
      <c r="AJ190" s="180" t="s">
        <v>610</v>
      </c>
      <c r="AL190" s="169"/>
      <c r="AN190" s="169"/>
      <c r="AP190" s="169"/>
    </row>
    <row r="191" spans="1:42" s="15" customFormat="1" ht="15" x14ac:dyDescent="0.25">
      <c r="A191" s="200"/>
      <c r="B191" s="201"/>
      <c r="C191" s="438" t="s">
        <v>157</v>
      </c>
      <c r="D191" s="438"/>
      <c r="E191" s="438"/>
      <c r="F191" s="172"/>
      <c r="G191" s="173"/>
      <c r="H191" s="173"/>
      <c r="I191" s="173"/>
      <c r="J191" s="176"/>
      <c r="K191" s="173"/>
      <c r="L191" s="202">
        <v>201.36</v>
      </c>
      <c r="M191" s="195"/>
      <c r="N191" s="208">
        <v>6095.45</v>
      </c>
      <c r="AF191" s="168"/>
      <c r="AG191" s="169"/>
      <c r="AL191" s="169" t="s">
        <v>157</v>
      </c>
      <c r="AN191" s="169"/>
      <c r="AP191" s="169"/>
    </row>
    <row r="192" spans="1:42" s="15" customFormat="1" ht="23.25" x14ac:dyDescent="0.25">
      <c r="A192" s="170" t="s">
        <v>234</v>
      </c>
      <c r="B192" s="171" t="s">
        <v>940</v>
      </c>
      <c r="C192" s="438" t="s">
        <v>941</v>
      </c>
      <c r="D192" s="438"/>
      <c r="E192" s="438"/>
      <c r="F192" s="172" t="s">
        <v>174</v>
      </c>
      <c r="G192" s="173">
        <v>2.8250000000000002</v>
      </c>
      <c r="H192" s="174">
        <v>1</v>
      </c>
      <c r="I192" s="204">
        <v>2.8250000000000002</v>
      </c>
      <c r="J192" s="202">
        <v>560</v>
      </c>
      <c r="K192" s="173"/>
      <c r="L192" s="210">
        <v>1582</v>
      </c>
      <c r="M192" s="211">
        <v>8.16</v>
      </c>
      <c r="N192" s="208">
        <v>12909.12</v>
      </c>
      <c r="AF192" s="168"/>
      <c r="AG192" s="169" t="s">
        <v>941</v>
      </c>
      <c r="AL192" s="169"/>
      <c r="AN192" s="169"/>
      <c r="AP192" s="169"/>
    </row>
    <row r="193" spans="1:42" s="15" customFormat="1" ht="15" x14ac:dyDescent="0.25">
      <c r="A193" s="200"/>
      <c r="B193" s="201"/>
      <c r="C193" s="438" t="s">
        <v>157</v>
      </c>
      <c r="D193" s="438"/>
      <c r="E193" s="438"/>
      <c r="F193" s="172"/>
      <c r="G193" s="173"/>
      <c r="H193" s="173"/>
      <c r="I193" s="173"/>
      <c r="J193" s="176"/>
      <c r="K193" s="173"/>
      <c r="L193" s="210">
        <v>1582</v>
      </c>
      <c r="M193" s="195"/>
      <c r="N193" s="208">
        <v>12909.12</v>
      </c>
      <c r="AF193" s="168"/>
      <c r="AG193" s="169"/>
      <c r="AL193" s="169" t="s">
        <v>157</v>
      </c>
      <c r="AN193" s="169"/>
      <c r="AP193" s="169"/>
    </row>
    <row r="194" spans="1:42" s="15" customFormat="1" ht="23.25" x14ac:dyDescent="0.25">
      <c r="A194" s="170" t="s">
        <v>238</v>
      </c>
      <c r="B194" s="171" t="s">
        <v>942</v>
      </c>
      <c r="C194" s="438" t="s">
        <v>943</v>
      </c>
      <c r="D194" s="438"/>
      <c r="E194" s="438"/>
      <c r="F194" s="172" t="s">
        <v>160</v>
      </c>
      <c r="G194" s="173">
        <v>0.13900000000000001</v>
      </c>
      <c r="H194" s="174">
        <v>1</v>
      </c>
      <c r="I194" s="204">
        <v>0.13900000000000001</v>
      </c>
      <c r="J194" s="176"/>
      <c r="K194" s="173"/>
      <c r="L194" s="176"/>
      <c r="M194" s="173"/>
      <c r="N194" s="177"/>
      <c r="AF194" s="168"/>
      <c r="AG194" s="169" t="s">
        <v>943</v>
      </c>
      <c r="AL194" s="169"/>
      <c r="AN194" s="169"/>
      <c r="AP194" s="169"/>
    </row>
    <row r="195" spans="1:42" s="15" customFormat="1" ht="23.25" x14ac:dyDescent="0.25">
      <c r="A195" s="178"/>
      <c r="B195" s="179" t="s">
        <v>136</v>
      </c>
      <c r="C195" s="439" t="s">
        <v>137</v>
      </c>
      <c r="D195" s="439"/>
      <c r="E195" s="439"/>
      <c r="F195" s="439"/>
      <c r="G195" s="439"/>
      <c r="H195" s="439"/>
      <c r="I195" s="439"/>
      <c r="J195" s="439"/>
      <c r="K195" s="439"/>
      <c r="L195" s="439"/>
      <c r="M195" s="439"/>
      <c r="N195" s="440"/>
      <c r="AF195" s="168"/>
      <c r="AG195" s="169"/>
      <c r="AH195" s="180" t="s">
        <v>137</v>
      </c>
      <c r="AL195" s="169"/>
      <c r="AN195" s="169"/>
      <c r="AP195" s="169"/>
    </row>
    <row r="196" spans="1:42" s="15" customFormat="1" ht="68.25" x14ac:dyDescent="0.25">
      <c r="A196" s="178"/>
      <c r="B196" s="179" t="s">
        <v>138</v>
      </c>
      <c r="C196" s="439" t="s">
        <v>139</v>
      </c>
      <c r="D196" s="439"/>
      <c r="E196" s="439"/>
      <c r="F196" s="439"/>
      <c r="G196" s="439"/>
      <c r="H196" s="439"/>
      <c r="I196" s="439"/>
      <c r="J196" s="439"/>
      <c r="K196" s="439"/>
      <c r="L196" s="439"/>
      <c r="M196" s="439"/>
      <c r="N196" s="440"/>
      <c r="AF196" s="168"/>
      <c r="AG196" s="169"/>
      <c r="AH196" s="180" t="s">
        <v>139</v>
      </c>
      <c r="AL196" s="169"/>
      <c r="AN196" s="169"/>
      <c r="AP196" s="169"/>
    </row>
    <row r="197" spans="1:42" s="15" customFormat="1" ht="15" x14ac:dyDescent="0.25">
      <c r="A197" s="181"/>
      <c r="B197" s="179" t="s">
        <v>130</v>
      </c>
      <c r="C197" s="429" t="s">
        <v>140</v>
      </c>
      <c r="D197" s="429"/>
      <c r="E197" s="429"/>
      <c r="F197" s="182"/>
      <c r="G197" s="183"/>
      <c r="H197" s="183"/>
      <c r="I197" s="183"/>
      <c r="J197" s="187">
        <v>2994.03</v>
      </c>
      <c r="K197" s="205">
        <v>1.3225</v>
      </c>
      <c r="L197" s="184">
        <v>550.39</v>
      </c>
      <c r="M197" s="185">
        <v>44.77</v>
      </c>
      <c r="N197" s="206">
        <v>24640.959999999999</v>
      </c>
      <c r="AF197" s="168"/>
      <c r="AG197" s="169"/>
      <c r="AI197" s="180" t="s">
        <v>140</v>
      </c>
      <c r="AL197" s="169"/>
      <c r="AN197" s="169"/>
      <c r="AP197" s="169"/>
    </row>
    <row r="198" spans="1:42" s="15" customFormat="1" ht="15" x14ac:dyDescent="0.25">
      <c r="A198" s="181"/>
      <c r="B198" s="179" t="s">
        <v>141</v>
      </c>
      <c r="C198" s="429" t="s">
        <v>142</v>
      </c>
      <c r="D198" s="429"/>
      <c r="E198" s="429"/>
      <c r="F198" s="182"/>
      <c r="G198" s="183"/>
      <c r="H198" s="183"/>
      <c r="I198" s="183"/>
      <c r="J198" s="187">
        <v>2142.69</v>
      </c>
      <c r="K198" s="205">
        <v>1.4375</v>
      </c>
      <c r="L198" s="184">
        <v>428.14</v>
      </c>
      <c r="M198" s="185">
        <v>13.24</v>
      </c>
      <c r="N198" s="206">
        <v>5668.57</v>
      </c>
      <c r="AF198" s="168"/>
      <c r="AG198" s="169"/>
      <c r="AI198" s="180" t="s">
        <v>142</v>
      </c>
      <c r="AL198" s="169"/>
      <c r="AN198" s="169"/>
      <c r="AP198" s="169"/>
    </row>
    <row r="199" spans="1:42" s="15" customFormat="1" ht="15" x14ac:dyDescent="0.25">
      <c r="A199" s="181"/>
      <c r="B199" s="179" t="s">
        <v>143</v>
      </c>
      <c r="C199" s="429" t="s">
        <v>144</v>
      </c>
      <c r="D199" s="429"/>
      <c r="E199" s="429"/>
      <c r="F199" s="182"/>
      <c r="G199" s="183"/>
      <c r="H199" s="183"/>
      <c r="I199" s="183"/>
      <c r="J199" s="184">
        <v>328.42</v>
      </c>
      <c r="K199" s="205">
        <v>1.4375</v>
      </c>
      <c r="L199" s="184">
        <v>65.62</v>
      </c>
      <c r="M199" s="185">
        <v>44.77</v>
      </c>
      <c r="N199" s="206">
        <v>2937.81</v>
      </c>
      <c r="AF199" s="168"/>
      <c r="AG199" s="169"/>
      <c r="AI199" s="180" t="s">
        <v>144</v>
      </c>
      <c r="AL199" s="169"/>
      <c r="AN199" s="169"/>
      <c r="AP199" s="169"/>
    </row>
    <row r="200" spans="1:42" s="15" customFormat="1" ht="15" x14ac:dyDescent="0.25">
      <c r="A200" s="181"/>
      <c r="B200" s="179" t="s">
        <v>145</v>
      </c>
      <c r="C200" s="429" t="s">
        <v>146</v>
      </c>
      <c r="D200" s="429"/>
      <c r="E200" s="429"/>
      <c r="F200" s="182"/>
      <c r="G200" s="183"/>
      <c r="H200" s="183"/>
      <c r="I200" s="183"/>
      <c r="J200" s="187">
        <v>3380.66</v>
      </c>
      <c r="K200" s="183"/>
      <c r="L200" s="184">
        <v>469.91</v>
      </c>
      <c r="M200" s="185">
        <v>8.16</v>
      </c>
      <c r="N200" s="206">
        <v>3834.47</v>
      </c>
      <c r="AF200" s="168"/>
      <c r="AG200" s="169"/>
      <c r="AI200" s="180" t="s">
        <v>146</v>
      </c>
      <c r="AL200" s="169"/>
      <c r="AN200" s="169"/>
      <c r="AP200" s="169"/>
    </row>
    <row r="201" spans="1:42" s="15" customFormat="1" ht="15" x14ac:dyDescent="0.25">
      <c r="A201" s="188"/>
      <c r="B201" s="179"/>
      <c r="C201" s="429" t="s">
        <v>147</v>
      </c>
      <c r="D201" s="429"/>
      <c r="E201" s="429"/>
      <c r="F201" s="182" t="s">
        <v>148</v>
      </c>
      <c r="G201" s="199">
        <v>351</v>
      </c>
      <c r="H201" s="205">
        <v>1.3225</v>
      </c>
      <c r="I201" s="193">
        <v>64.523452500000005</v>
      </c>
      <c r="J201" s="190"/>
      <c r="K201" s="183"/>
      <c r="L201" s="190"/>
      <c r="M201" s="183"/>
      <c r="N201" s="191"/>
      <c r="AF201" s="168"/>
      <c r="AG201" s="169"/>
      <c r="AJ201" s="180" t="s">
        <v>147</v>
      </c>
      <c r="AL201" s="169"/>
      <c r="AN201" s="169"/>
      <c r="AP201" s="169"/>
    </row>
    <row r="202" spans="1:42" s="15" customFormat="1" ht="15" x14ac:dyDescent="0.25">
      <c r="A202" s="188"/>
      <c r="B202" s="179"/>
      <c r="C202" s="429" t="s">
        <v>149</v>
      </c>
      <c r="D202" s="429"/>
      <c r="E202" s="429"/>
      <c r="F202" s="182" t="s">
        <v>148</v>
      </c>
      <c r="G202" s="185">
        <v>24.45</v>
      </c>
      <c r="H202" s="205">
        <v>1.4375</v>
      </c>
      <c r="I202" s="193">
        <v>4.8854156</v>
      </c>
      <c r="J202" s="190"/>
      <c r="K202" s="183"/>
      <c r="L202" s="190"/>
      <c r="M202" s="183"/>
      <c r="N202" s="191"/>
      <c r="AF202" s="168"/>
      <c r="AG202" s="169"/>
      <c r="AJ202" s="180" t="s">
        <v>149</v>
      </c>
      <c r="AL202" s="169"/>
      <c r="AN202" s="169"/>
      <c r="AP202" s="169"/>
    </row>
    <row r="203" spans="1:42" s="15" customFormat="1" ht="15" x14ac:dyDescent="0.25">
      <c r="A203" s="181"/>
      <c r="B203" s="179"/>
      <c r="C203" s="430" t="s">
        <v>150</v>
      </c>
      <c r="D203" s="430"/>
      <c r="E203" s="430"/>
      <c r="F203" s="194"/>
      <c r="G203" s="195"/>
      <c r="H203" s="195"/>
      <c r="I203" s="195"/>
      <c r="J203" s="196">
        <v>8517.3799999999992</v>
      </c>
      <c r="K203" s="195"/>
      <c r="L203" s="196">
        <v>1448.44</v>
      </c>
      <c r="M203" s="195"/>
      <c r="N203" s="207">
        <v>34144</v>
      </c>
      <c r="AF203" s="168"/>
      <c r="AG203" s="169"/>
      <c r="AK203" s="180" t="s">
        <v>150</v>
      </c>
      <c r="AL203" s="169"/>
      <c r="AN203" s="169"/>
      <c r="AP203" s="169"/>
    </row>
    <row r="204" spans="1:42" s="15" customFormat="1" ht="15" x14ac:dyDescent="0.25">
      <c r="A204" s="188"/>
      <c r="B204" s="179"/>
      <c r="C204" s="429" t="s">
        <v>151</v>
      </c>
      <c r="D204" s="429"/>
      <c r="E204" s="429"/>
      <c r="F204" s="182"/>
      <c r="G204" s="183"/>
      <c r="H204" s="183"/>
      <c r="I204" s="183"/>
      <c r="J204" s="190"/>
      <c r="K204" s="183"/>
      <c r="L204" s="184">
        <v>616.01</v>
      </c>
      <c r="M204" s="183"/>
      <c r="N204" s="206">
        <v>27578.77</v>
      </c>
      <c r="AF204" s="168"/>
      <c r="AG204" s="169"/>
      <c r="AJ204" s="180" t="s">
        <v>151</v>
      </c>
      <c r="AL204" s="169"/>
      <c r="AN204" s="169"/>
      <c r="AP204" s="169"/>
    </row>
    <row r="205" spans="1:42" s="15" customFormat="1" ht="23.25" x14ac:dyDescent="0.25">
      <c r="A205" s="188"/>
      <c r="B205" s="179" t="s">
        <v>607</v>
      </c>
      <c r="C205" s="429" t="s">
        <v>608</v>
      </c>
      <c r="D205" s="429"/>
      <c r="E205" s="429"/>
      <c r="F205" s="182" t="s">
        <v>154</v>
      </c>
      <c r="G205" s="199">
        <v>102</v>
      </c>
      <c r="H205" s="183"/>
      <c r="I205" s="199">
        <v>102</v>
      </c>
      <c r="J205" s="190"/>
      <c r="K205" s="183"/>
      <c r="L205" s="184">
        <v>628.33000000000004</v>
      </c>
      <c r="M205" s="183"/>
      <c r="N205" s="206">
        <v>28130.35</v>
      </c>
      <c r="AF205" s="168"/>
      <c r="AG205" s="169"/>
      <c r="AJ205" s="180" t="s">
        <v>608</v>
      </c>
      <c r="AL205" s="169"/>
      <c r="AN205" s="169"/>
      <c r="AP205" s="169"/>
    </row>
    <row r="206" spans="1:42" s="15" customFormat="1" ht="45" x14ac:dyDescent="0.25">
      <c r="A206" s="188"/>
      <c r="B206" s="179" t="s">
        <v>609</v>
      </c>
      <c r="C206" s="429" t="s">
        <v>610</v>
      </c>
      <c r="D206" s="429"/>
      <c r="E206" s="429"/>
      <c r="F206" s="182" t="s">
        <v>154</v>
      </c>
      <c r="G206" s="199">
        <v>58</v>
      </c>
      <c r="H206" s="185">
        <v>0.85</v>
      </c>
      <c r="I206" s="192">
        <v>49.3</v>
      </c>
      <c r="J206" s="190"/>
      <c r="K206" s="183"/>
      <c r="L206" s="184">
        <v>303.69</v>
      </c>
      <c r="M206" s="183"/>
      <c r="N206" s="206">
        <v>13596.33</v>
      </c>
      <c r="AF206" s="168"/>
      <c r="AG206" s="169"/>
      <c r="AJ206" s="180" t="s">
        <v>610</v>
      </c>
      <c r="AL206" s="169"/>
      <c r="AN206" s="169"/>
      <c r="AP206" s="169"/>
    </row>
    <row r="207" spans="1:42" s="15" customFormat="1" ht="15" x14ac:dyDescent="0.25">
      <c r="A207" s="200"/>
      <c r="B207" s="201"/>
      <c r="C207" s="438" t="s">
        <v>157</v>
      </c>
      <c r="D207" s="438"/>
      <c r="E207" s="438"/>
      <c r="F207" s="172"/>
      <c r="G207" s="173"/>
      <c r="H207" s="173"/>
      <c r="I207" s="173"/>
      <c r="J207" s="176"/>
      <c r="K207" s="173"/>
      <c r="L207" s="210">
        <v>2380.46</v>
      </c>
      <c r="M207" s="195"/>
      <c r="N207" s="208">
        <v>75870.679999999993</v>
      </c>
      <c r="AF207" s="168"/>
      <c r="AG207" s="169"/>
      <c r="AL207" s="169" t="s">
        <v>157</v>
      </c>
      <c r="AN207" s="169"/>
      <c r="AP207" s="169"/>
    </row>
    <row r="208" spans="1:42" s="15" customFormat="1" ht="23.25" x14ac:dyDescent="0.25">
      <c r="A208" s="170" t="s">
        <v>242</v>
      </c>
      <c r="B208" s="171" t="s">
        <v>678</v>
      </c>
      <c r="C208" s="438" t="s">
        <v>833</v>
      </c>
      <c r="D208" s="438"/>
      <c r="E208" s="438"/>
      <c r="F208" s="172" t="s">
        <v>174</v>
      </c>
      <c r="G208" s="173">
        <v>0.16900000000000001</v>
      </c>
      <c r="H208" s="174">
        <v>1</v>
      </c>
      <c r="I208" s="204">
        <v>0.16900000000000001</v>
      </c>
      <c r="J208" s="202">
        <v>725.69</v>
      </c>
      <c r="K208" s="173"/>
      <c r="L208" s="202">
        <v>122.64</v>
      </c>
      <c r="M208" s="211">
        <v>8.16</v>
      </c>
      <c r="N208" s="208">
        <v>1000.74</v>
      </c>
      <c r="AF208" s="168"/>
      <c r="AG208" s="169" t="s">
        <v>833</v>
      </c>
      <c r="AL208" s="169"/>
      <c r="AN208" s="169"/>
      <c r="AP208" s="169"/>
    </row>
    <row r="209" spans="1:42" s="15" customFormat="1" ht="15" x14ac:dyDescent="0.25">
      <c r="A209" s="200"/>
      <c r="B209" s="201"/>
      <c r="C209" s="438" t="s">
        <v>157</v>
      </c>
      <c r="D209" s="438"/>
      <c r="E209" s="438"/>
      <c r="F209" s="172"/>
      <c r="G209" s="173"/>
      <c r="H209" s="173"/>
      <c r="I209" s="173"/>
      <c r="J209" s="176"/>
      <c r="K209" s="173"/>
      <c r="L209" s="202">
        <v>122.64</v>
      </c>
      <c r="M209" s="195"/>
      <c r="N209" s="208">
        <v>1000.74</v>
      </c>
      <c r="AF209" s="168"/>
      <c r="AG209" s="169"/>
      <c r="AL209" s="169" t="s">
        <v>157</v>
      </c>
      <c r="AN209" s="169"/>
      <c r="AP209" s="169"/>
    </row>
    <row r="210" spans="1:42" s="15" customFormat="1" ht="23.25" x14ac:dyDescent="0.25">
      <c r="A210" s="170" t="s">
        <v>245</v>
      </c>
      <c r="B210" s="171" t="s">
        <v>678</v>
      </c>
      <c r="C210" s="438" t="s">
        <v>833</v>
      </c>
      <c r="D210" s="438"/>
      <c r="E210" s="438"/>
      <c r="F210" s="172" t="s">
        <v>174</v>
      </c>
      <c r="G210" s="173">
        <v>17.277999999999999</v>
      </c>
      <c r="H210" s="174">
        <v>1</v>
      </c>
      <c r="I210" s="204">
        <v>17.277999999999999</v>
      </c>
      <c r="J210" s="202">
        <v>725.69</v>
      </c>
      <c r="K210" s="241">
        <v>2.6693999999999999E-2</v>
      </c>
      <c r="L210" s="202">
        <v>334.7</v>
      </c>
      <c r="M210" s="211">
        <v>8.16</v>
      </c>
      <c r="N210" s="208">
        <v>2731.15</v>
      </c>
      <c r="AF210" s="168"/>
      <c r="AG210" s="169" t="s">
        <v>833</v>
      </c>
      <c r="AL210" s="169"/>
      <c r="AN210" s="169"/>
      <c r="AP210" s="169"/>
    </row>
    <row r="211" spans="1:42" s="15" customFormat="1" ht="15" x14ac:dyDescent="0.25">
      <c r="A211" s="178"/>
      <c r="B211" s="179"/>
      <c r="C211" s="439" t="s">
        <v>834</v>
      </c>
      <c r="D211" s="439"/>
      <c r="E211" s="439"/>
      <c r="F211" s="439"/>
      <c r="G211" s="439"/>
      <c r="H211" s="439"/>
      <c r="I211" s="439"/>
      <c r="J211" s="439"/>
      <c r="K211" s="439"/>
      <c r="L211" s="439"/>
      <c r="M211" s="439"/>
      <c r="N211" s="440"/>
      <c r="AF211" s="168"/>
      <c r="AG211" s="169"/>
      <c r="AH211" s="180" t="s">
        <v>834</v>
      </c>
      <c r="AL211" s="169"/>
      <c r="AN211" s="169"/>
      <c r="AP211" s="169"/>
    </row>
    <row r="212" spans="1:42" s="15" customFormat="1" ht="15" x14ac:dyDescent="0.25">
      <c r="A212" s="178"/>
      <c r="B212" s="179" t="s">
        <v>835</v>
      </c>
      <c r="C212" s="439" t="s">
        <v>944</v>
      </c>
      <c r="D212" s="439"/>
      <c r="E212" s="439"/>
      <c r="F212" s="439"/>
      <c r="G212" s="439"/>
      <c r="H212" s="439"/>
      <c r="I212" s="439"/>
      <c r="J212" s="439"/>
      <c r="K212" s="439"/>
      <c r="L212" s="439"/>
      <c r="M212" s="439"/>
      <c r="N212" s="440"/>
      <c r="AF212" s="168"/>
      <c r="AG212" s="169"/>
      <c r="AH212" s="180" t="s">
        <v>944</v>
      </c>
      <c r="AL212" s="169"/>
      <c r="AN212" s="169"/>
      <c r="AP212" s="169"/>
    </row>
    <row r="213" spans="1:42" s="15" customFormat="1" ht="15" x14ac:dyDescent="0.25">
      <c r="A213" s="200"/>
      <c r="B213" s="201"/>
      <c r="C213" s="438" t="s">
        <v>157</v>
      </c>
      <c r="D213" s="438"/>
      <c r="E213" s="438"/>
      <c r="F213" s="172"/>
      <c r="G213" s="173"/>
      <c r="H213" s="173"/>
      <c r="I213" s="173"/>
      <c r="J213" s="176"/>
      <c r="K213" s="173"/>
      <c r="L213" s="202">
        <v>334.7</v>
      </c>
      <c r="M213" s="195"/>
      <c r="N213" s="208">
        <v>2731.15</v>
      </c>
      <c r="AF213" s="168"/>
      <c r="AG213" s="169"/>
      <c r="AL213" s="169" t="s">
        <v>157</v>
      </c>
      <c r="AN213" s="169"/>
      <c r="AP213" s="169"/>
    </row>
    <row r="214" spans="1:42" s="15" customFormat="1" ht="23.25" x14ac:dyDescent="0.25">
      <c r="A214" s="170" t="s">
        <v>248</v>
      </c>
      <c r="B214" s="171" t="s">
        <v>945</v>
      </c>
      <c r="C214" s="438" t="s">
        <v>946</v>
      </c>
      <c r="D214" s="438"/>
      <c r="E214" s="438"/>
      <c r="F214" s="172" t="s">
        <v>278</v>
      </c>
      <c r="G214" s="173">
        <v>0.17100000000000001</v>
      </c>
      <c r="H214" s="174">
        <v>1</v>
      </c>
      <c r="I214" s="204">
        <v>0.17100000000000001</v>
      </c>
      <c r="J214" s="210">
        <v>6213.48</v>
      </c>
      <c r="K214" s="173"/>
      <c r="L214" s="210">
        <v>1062.51</v>
      </c>
      <c r="M214" s="211">
        <v>8.16</v>
      </c>
      <c r="N214" s="208">
        <v>8670.08</v>
      </c>
      <c r="AF214" s="168"/>
      <c r="AG214" s="169" t="s">
        <v>946</v>
      </c>
      <c r="AL214" s="169"/>
      <c r="AN214" s="169"/>
      <c r="AP214" s="169"/>
    </row>
    <row r="215" spans="1:42" s="15" customFormat="1" ht="15" x14ac:dyDescent="0.25">
      <c r="A215" s="200"/>
      <c r="B215" s="201"/>
      <c r="C215" s="438" t="s">
        <v>157</v>
      </c>
      <c r="D215" s="438"/>
      <c r="E215" s="438"/>
      <c r="F215" s="172"/>
      <c r="G215" s="173"/>
      <c r="H215" s="173"/>
      <c r="I215" s="173"/>
      <c r="J215" s="176"/>
      <c r="K215" s="173"/>
      <c r="L215" s="210">
        <v>1062.51</v>
      </c>
      <c r="M215" s="195"/>
      <c r="N215" s="208">
        <v>8670.08</v>
      </c>
      <c r="AF215" s="168"/>
      <c r="AG215" s="169"/>
      <c r="AL215" s="169" t="s">
        <v>157</v>
      </c>
      <c r="AN215" s="169"/>
      <c r="AP215" s="169"/>
    </row>
    <row r="216" spans="1:42" s="15" customFormat="1" ht="23.25" x14ac:dyDescent="0.25">
      <c r="A216" s="170" t="s">
        <v>251</v>
      </c>
      <c r="B216" s="171" t="s">
        <v>947</v>
      </c>
      <c r="C216" s="438" t="s">
        <v>948</v>
      </c>
      <c r="D216" s="438"/>
      <c r="E216" s="438"/>
      <c r="F216" s="172" t="s">
        <v>278</v>
      </c>
      <c r="G216" s="173">
        <v>0.442</v>
      </c>
      <c r="H216" s="174">
        <v>1</v>
      </c>
      <c r="I216" s="204">
        <v>0.442</v>
      </c>
      <c r="J216" s="210">
        <v>5584.58</v>
      </c>
      <c r="K216" s="173"/>
      <c r="L216" s="210">
        <v>2468.38</v>
      </c>
      <c r="M216" s="211">
        <v>8.16</v>
      </c>
      <c r="N216" s="208">
        <v>20141.98</v>
      </c>
      <c r="AF216" s="168"/>
      <c r="AG216" s="169" t="s">
        <v>948</v>
      </c>
      <c r="AL216" s="169"/>
      <c r="AN216" s="169"/>
      <c r="AP216" s="169"/>
    </row>
    <row r="217" spans="1:42" s="15" customFormat="1" ht="15" x14ac:dyDescent="0.25">
      <c r="A217" s="200"/>
      <c r="B217" s="201"/>
      <c r="C217" s="438" t="s">
        <v>157</v>
      </c>
      <c r="D217" s="438"/>
      <c r="E217" s="438"/>
      <c r="F217" s="172"/>
      <c r="G217" s="173"/>
      <c r="H217" s="173"/>
      <c r="I217" s="173"/>
      <c r="J217" s="176"/>
      <c r="K217" s="173"/>
      <c r="L217" s="210">
        <v>2468.38</v>
      </c>
      <c r="M217" s="195"/>
      <c r="N217" s="208">
        <v>20141.98</v>
      </c>
      <c r="AF217" s="168"/>
      <c r="AG217" s="169"/>
      <c r="AL217" s="169" t="s">
        <v>157</v>
      </c>
      <c r="AN217" s="169"/>
      <c r="AP217" s="169"/>
    </row>
    <row r="218" spans="1:42" s="15" customFormat="1" ht="23.25" x14ac:dyDescent="0.25">
      <c r="A218" s="170" t="s">
        <v>254</v>
      </c>
      <c r="B218" s="171" t="s">
        <v>949</v>
      </c>
      <c r="C218" s="438" t="s">
        <v>950</v>
      </c>
      <c r="D218" s="438"/>
      <c r="E218" s="438"/>
      <c r="F218" s="172" t="s">
        <v>278</v>
      </c>
      <c r="G218" s="173">
        <v>0.16700000000000001</v>
      </c>
      <c r="H218" s="174">
        <v>1</v>
      </c>
      <c r="I218" s="204">
        <v>0.16700000000000001</v>
      </c>
      <c r="J218" s="210">
        <v>5488.69</v>
      </c>
      <c r="K218" s="173"/>
      <c r="L218" s="202">
        <v>916.61</v>
      </c>
      <c r="M218" s="211">
        <v>8.16</v>
      </c>
      <c r="N218" s="208">
        <v>7479.54</v>
      </c>
      <c r="AF218" s="168"/>
      <c r="AG218" s="169" t="s">
        <v>950</v>
      </c>
      <c r="AL218" s="169"/>
      <c r="AN218" s="169"/>
      <c r="AP218" s="169"/>
    </row>
    <row r="219" spans="1:42" s="15" customFormat="1" ht="15" x14ac:dyDescent="0.25">
      <c r="A219" s="200"/>
      <c r="B219" s="201"/>
      <c r="C219" s="438" t="s">
        <v>157</v>
      </c>
      <c r="D219" s="438"/>
      <c r="E219" s="438"/>
      <c r="F219" s="172"/>
      <c r="G219" s="173"/>
      <c r="H219" s="173"/>
      <c r="I219" s="173"/>
      <c r="J219" s="176"/>
      <c r="K219" s="173"/>
      <c r="L219" s="202">
        <v>916.61</v>
      </c>
      <c r="M219" s="195"/>
      <c r="N219" s="208">
        <v>7479.54</v>
      </c>
      <c r="AF219" s="168"/>
      <c r="AG219" s="169"/>
      <c r="AL219" s="169" t="s">
        <v>157</v>
      </c>
      <c r="AN219" s="169"/>
      <c r="AP219" s="169"/>
    </row>
    <row r="220" spans="1:42" s="15" customFormat="1" ht="23.25" x14ac:dyDescent="0.25">
      <c r="A220" s="170" t="s">
        <v>257</v>
      </c>
      <c r="B220" s="171" t="s">
        <v>951</v>
      </c>
      <c r="C220" s="438" t="s">
        <v>952</v>
      </c>
      <c r="D220" s="438"/>
      <c r="E220" s="438"/>
      <c r="F220" s="172" t="s">
        <v>278</v>
      </c>
      <c r="G220" s="173">
        <v>0.189</v>
      </c>
      <c r="H220" s="174">
        <v>1</v>
      </c>
      <c r="I220" s="204">
        <v>0.189</v>
      </c>
      <c r="J220" s="176"/>
      <c r="K220" s="173"/>
      <c r="L220" s="176"/>
      <c r="M220" s="173"/>
      <c r="N220" s="177"/>
      <c r="AF220" s="168"/>
      <c r="AG220" s="169" t="s">
        <v>952</v>
      </c>
      <c r="AL220" s="169"/>
      <c r="AN220" s="169"/>
      <c r="AP220" s="169"/>
    </row>
    <row r="221" spans="1:42" s="15" customFormat="1" ht="23.25" x14ac:dyDescent="0.25">
      <c r="A221" s="178"/>
      <c r="B221" s="179" t="s">
        <v>136</v>
      </c>
      <c r="C221" s="439" t="s">
        <v>137</v>
      </c>
      <c r="D221" s="439"/>
      <c r="E221" s="439"/>
      <c r="F221" s="439"/>
      <c r="G221" s="439"/>
      <c r="H221" s="439"/>
      <c r="I221" s="439"/>
      <c r="J221" s="439"/>
      <c r="K221" s="439"/>
      <c r="L221" s="439"/>
      <c r="M221" s="439"/>
      <c r="N221" s="440"/>
      <c r="AF221" s="168"/>
      <c r="AG221" s="169"/>
      <c r="AH221" s="180" t="s">
        <v>137</v>
      </c>
      <c r="AL221" s="169"/>
      <c r="AN221" s="169"/>
      <c r="AP221" s="169"/>
    </row>
    <row r="222" spans="1:42" s="15" customFormat="1" ht="68.25" x14ac:dyDescent="0.25">
      <c r="A222" s="178"/>
      <c r="B222" s="179" t="s">
        <v>138</v>
      </c>
      <c r="C222" s="439" t="s">
        <v>139</v>
      </c>
      <c r="D222" s="439"/>
      <c r="E222" s="439"/>
      <c r="F222" s="439"/>
      <c r="G222" s="439"/>
      <c r="H222" s="439"/>
      <c r="I222" s="439"/>
      <c r="J222" s="439"/>
      <c r="K222" s="439"/>
      <c r="L222" s="439"/>
      <c r="M222" s="439"/>
      <c r="N222" s="440"/>
      <c r="AF222" s="168"/>
      <c r="AG222" s="169"/>
      <c r="AH222" s="180" t="s">
        <v>139</v>
      </c>
      <c r="AL222" s="169"/>
      <c r="AN222" s="169"/>
      <c r="AP222" s="169"/>
    </row>
    <row r="223" spans="1:42" s="15" customFormat="1" ht="15" x14ac:dyDescent="0.25">
      <c r="A223" s="181"/>
      <c r="B223" s="179" t="s">
        <v>130</v>
      </c>
      <c r="C223" s="429" t="s">
        <v>140</v>
      </c>
      <c r="D223" s="429"/>
      <c r="E223" s="429"/>
      <c r="F223" s="182"/>
      <c r="G223" s="183"/>
      <c r="H223" s="183"/>
      <c r="I223" s="183"/>
      <c r="J223" s="184">
        <v>280.26</v>
      </c>
      <c r="K223" s="205">
        <v>1.3225</v>
      </c>
      <c r="L223" s="184">
        <v>70.05</v>
      </c>
      <c r="M223" s="185">
        <v>44.77</v>
      </c>
      <c r="N223" s="206">
        <v>3136.14</v>
      </c>
      <c r="AF223" s="168"/>
      <c r="AG223" s="169"/>
      <c r="AI223" s="180" t="s">
        <v>140</v>
      </c>
      <c r="AL223" s="169"/>
      <c r="AN223" s="169"/>
      <c r="AP223" s="169"/>
    </row>
    <row r="224" spans="1:42" s="15" customFormat="1" ht="15" x14ac:dyDescent="0.25">
      <c r="A224" s="181"/>
      <c r="B224" s="179" t="s">
        <v>141</v>
      </c>
      <c r="C224" s="429" t="s">
        <v>142</v>
      </c>
      <c r="D224" s="429"/>
      <c r="E224" s="429"/>
      <c r="F224" s="182"/>
      <c r="G224" s="183"/>
      <c r="H224" s="183"/>
      <c r="I224" s="183"/>
      <c r="J224" s="184">
        <v>207.6</v>
      </c>
      <c r="K224" s="205">
        <v>1.4375</v>
      </c>
      <c r="L224" s="184">
        <v>56.4</v>
      </c>
      <c r="M224" s="185">
        <v>13.24</v>
      </c>
      <c r="N224" s="186">
        <v>746.74</v>
      </c>
      <c r="AF224" s="168"/>
      <c r="AG224" s="169"/>
      <c r="AI224" s="180" t="s">
        <v>142</v>
      </c>
      <c r="AL224" s="169"/>
      <c r="AN224" s="169"/>
      <c r="AP224" s="169"/>
    </row>
    <row r="225" spans="1:43" s="15" customFormat="1" ht="15" x14ac:dyDescent="0.25">
      <c r="A225" s="181"/>
      <c r="B225" s="179" t="s">
        <v>143</v>
      </c>
      <c r="C225" s="429" t="s">
        <v>144</v>
      </c>
      <c r="D225" s="429"/>
      <c r="E225" s="429"/>
      <c r="F225" s="182"/>
      <c r="G225" s="183"/>
      <c r="H225" s="183"/>
      <c r="I225" s="183"/>
      <c r="J225" s="184">
        <v>27.06</v>
      </c>
      <c r="K225" s="205">
        <v>1.4375</v>
      </c>
      <c r="L225" s="184">
        <v>7.35</v>
      </c>
      <c r="M225" s="185">
        <v>44.77</v>
      </c>
      <c r="N225" s="186">
        <v>329.06</v>
      </c>
      <c r="AF225" s="168"/>
      <c r="AG225" s="169"/>
      <c r="AI225" s="180" t="s">
        <v>144</v>
      </c>
      <c r="AL225" s="169"/>
      <c r="AN225" s="169"/>
      <c r="AP225" s="169"/>
    </row>
    <row r="226" spans="1:43" s="15" customFormat="1" ht="15" x14ac:dyDescent="0.25">
      <c r="A226" s="181"/>
      <c r="B226" s="179" t="s">
        <v>145</v>
      </c>
      <c r="C226" s="429" t="s">
        <v>146</v>
      </c>
      <c r="D226" s="429"/>
      <c r="E226" s="429"/>
      <c r="F226" s="182"/>
      <c r="G226" s="183"/>
      <c r="H226" s="183"/>
      <c r="I226" s="183"/>
      <c r="J226" s="187">
        <v>6599.41</v>
      </c>
      <c r="K226" s="183"/>
      <c r="L226" s="187">
        <v>1247.29</v>
      </c>
      <c r="M226" s="185">
        <v>8.16</v>
      </c>
      <c r="N226" s="206">
        <v>10177.89</v>
      </c>
      <c r="AF226" s="168"/>
      <c r="AG226" s="169"/>
      <c r="AI226" s="180" t="s">
        <v>146</v>
      </c>
      <c r="AL226" s="169"/>
      <c r="AN226" s="169"/>
      <c r="AP226" s="169"/>
    </row>
    <row r="227" spans="1:43" s="15" customFormat="1" ht="15" x14ac:dyDescent="0.25">
      <c r="A227" s="188"/>
      <c r="B227" s="179"/>
      <c r="C227" s="429" t="s">
        <v>147</v>
      </c>
      <c r="D227" s="429"/>
      <c r="E227" s="429"/>
      <c r="F227" s="182" t="s">
        <v>148</v>
      </c>
      <c r="G227" s="192">
        <v>30.9</v>
      </c>
      <c r="H227" s="205">
        <v>1.3225</v>
      </c>
      <c r="I227" s="193">
        <v>7.7235322999999996</v>
      </c>
      <c r="J227" s="190"/>
      <c r="K227" s="183"/>
      <c r="L227" s="190"/>
      <c r="M227" s="183"/>
      <c r="N227" s="191"/>
      <c r="AF227" s="168"/>
      <c r="AG227" s="169"/>
      <c r="AJ227" s="180" t="s">
        <v>147</v>
      </c>
      <c r="AL227" s="169"/>
      <c r="AN227" s="169"/>
      <c r="AP227" s="169"/>
    </row>
    <row r="228" spans="1:43" s="15" customFormat="1" ht="15" x14ac:dyDescent="0.25">
      <c r="A228" s="188"/>
      <c r="B228" s="179"/>
      <c r="C228" s="429" t="s">
        <v>149</v>
      </c>
      <c r="D228" s="429"/>
      <c r="E228" s="429"/>
      <c r="F228" s="182" t="s">
        <v>148</v>
      </c>
      <c r="G228" s="185">
        <v>2.1800000000000002</v>
      </c>
      <c r="H228" s="205">
        <v>1.4375</v>
      </c>
      <c r="I228" s="193">
        <v>0.59227879999999999</v>
      </c>
      <c r="J228" s="190"/>
      <c r="K228" s="183"/>
      <c r="L228" s="190"/>
      <c r="M228" s="183"/>
      <c r="N228" s="191"/>
      <c r="AF228" s="168"/>
      <c r="AG228" s="169"/>
      <c r="AJ228" s="180" t="s">
        <v>149</v>
      </c>
      <c r="AL228" s="169"/>
      <c r="AN228" s="169"/>
      <c r="AP228" s="169"/>
    </row>
    <row r="229" spans="1:43" s="15" customFormat="1" ht="15" x14ac:dyDescent="0.25">
      <c r="A229" s="181"/>
      <c r="B229" s="179"/>
      <c r="C229" s="430" t="s">
        <v>150</v>
      </c>
      <c r="D229" s="430"/>
      <c r="E229" s="430"/>
      <c r="F229" s="194"/>
      <c r="G229" s="195"/>
      <c r="H229" s="195"/>
      <c r="I229" s="195"/>
      <c r="J229" s="196">
        <v>7087.27</v>
      </c>
      <c r="K229" s="195"/>
      <c r="L229" s="196">
        <v>1373.74</v>
      </c>
      <c r="M229" s="195"/>
      <c r="N229" s="207">
        <v>14060.77</v>
      </c>
      <c r="AF229" s="168"/>
      <c r="AG229" s="169"/>
      <c r="AK229" s="180" t="s">
        <v>150</v>
      </c>
      <c r="AL229" s="169"/>
      <c r="AN229" s="169"/>
      <c r="AP229" s="169"/>
    </row>
    <row r="230" spans="1:43" s="15" customFormat="1" ht="15" x14ac:dyDescent="0.25">
      <c r="A230" s="188"/>
      <c r="B230" s="179"/>
      <c r="C230" s="429" t="s">
        <v>151</v>
      </c>
      <c r="D230" s="429"/>
      <c r="E230" s="429"/>
      <c r="F230" s="182"/>
      <c r="G230" s="183"/>
      <c r="H230" s="183"/>
      <c r="I230" s="183"/>
      <c r="J230" s="190"/>
      <c r="K230" s="183"/>
      <c r="L230" s="184">
        <v>77.400000000000006</v>
      </c>
      <c r="M230" s="183"/>
      <c r="N230" s="206">
        <v>3465.2</v>
      </c>
      <c r="AF230" s="168"/>
      <c r="AG230" s="169"/>
      <c r="AJ230" s="180" t="s">
        <v>151</v>
      </c>
      <c r="AL230" s="169"/>
      <c r="AN230" s="169"/>
      <c r="AP230" s="169"/>
    </row>
    <row r="231" spans="1:43" s="15" customFormat="1" ht="23.25" x14ac:dyDescent="0.25">
      <c r="A231" s="188"/>
      <c r="B231" s="179" t="s">
        <v>607</v>
      </c>
      <c r="C231" s="429" t="s">
        <v>608</v>
      </c>
      <c r="D231" s="429"/>
      <c r="E231" s="429"/>
      <c r="F231" s="182" t="s">
        <v>154</v>
      </c>
      <c r="G231" s="199">
        <v>102</v>
      </c>
      <c r="H231" s="183"/>
      <c r="I231" s="199">
        <v>102</v>
      </c>
      <c r="J231" s="190"/>
      <c r="K231" s="183"/>
      <c r="L231" s="184">
        <v>78.95</v>
      </c>
      <c r="M231" s="183"/>
      <c r="N231" s="206">
        <v>3534.5</v>
      </c>
      <c r="AF231" s="168"/>
      <c r="AG231" s="169"/>
      <c r="AJ231" s="180" t="s">
        <v>608</v>
      </c>
      <c r="AL231" s="169"/>
      <c r="AN231" s="169"/>
      <c r="AP231" s="169"/>
    </row>
    <row r="232" spans="1:43" s="15" customFormat="1" ht="45" x14ac:dyDescent="0.25">
      <c r="A232" s="188"/>
      <c r="B232" s="179" t="s">
        <v>609</v>
      </c>
      <c r="C232" s="429" t="s">
        <v>610</v>
      </c>
      <c r="D232" s="429"/>
      <c r="E232" s="429"/>
      <c r="F232" s="182" t="s">
        <v>154</v>
      </c>
      <c r="G232" s="199">
        <v>58</v>
      </c>
      <c r="H232" s="185">
        <v>0.85</v>
      </c>
      <c r="I232" s="192">
        <v>49.3</v>
      </c>
      <c r="J232" s="190"/>
      <c r="K232" s="183"/>
      <c r="L232" s="184">
        <v>38.159999999999997</v>
      </c>
      <c r="M232" s="183"/>
      <c r="N232" s="206">
        <v>1708.34</v>
      </c>
      <c r="AF232" s="168"/>
      <c r="AG232" s="169"/>
      <c r="AJ232" s="180" t="s">
        <v>610</v>
      </c>
      <c r="AL232" s="169"/>
      <c r="AN232" s="169"/>
      <c r="AP232" s="169"/>
    </row>
    <row r="233" spans="1:43" s="15" customFormat="1" ht="15" x14ac:dyDescent="0.25">
      <c r="A233" s="200"/>
      <c r="B233" s="201"/>
      <c r="C233" s="438" t="s">
        <v>157</v>
      </c>
      <c r="D233" s="438"/>
      <c r="E233" s="438"/>
      <c r="F233" s="172"/>
      <c r="G233" s="173"/>
      <c r="H233" s="173"/>
      <c r="I233" s="173"/>
      <c r="J233" s="176"/>
      <c r="K233" s="173"/>
      <c r="L233" s="210">
        <v>1490.85</v>
      </c>
      <c r="M233" s="195"/>
      <c r="N233" s="208">
        <v>19303.61</v>
      </c>
      <c r="AF233" s="168"/>
      <c r="AG233" s="169"/>
      <c r="AL233" s="169" t="s">
        <v>157</v>
      </c>
      <c r="AN233" s="169"/>
      <c r="AP233" s="169"/>
    </row>
    <row r="234" spans="1:43" s="15" customFormat="1" ht="23.25" x14ac:dyDescent="0.25">
      <c r="A234" s="170" t="s">
        <v>588</v>
      </c>
      <c r="B234" s="171" t="s">
        <v>953</v>
      </c>
      <c r="C234" s="438" t="s">
        <v>954</v>
      </c>
      <c r="D234" s="438"/>
      <c r="E234" s="438"/>
      <c r="F234" s="172" t="s">
        <v>278</v>
      </c>
      <c r="G234" s="173">
        <v>0.16200000000000001</v>
      </c>
      <c r="H234" s="174">
        <v>1</v>
      </c>
      <c r="I234" s="204">
        <v>0.16200000000000001</v>
      </c>
      <c r="J234" s="210">
        <v>12579.16</v>
      </c>
      <c r="K234" s="173"/>
      <c r="L234" s="210">
        <v>2037.82</v>
      </c>
      <c r="M234" s="211">
        <v>8.16</v>
      </c>
      <c r="N234" s="208">
        <v>16628.61</v>
      </c>
      <c r="AF234" s="168"/>
      <c r="AG234" s="169" t="s">
        <v>954</v>
      </c>
      <c r="AL234" s="169"/>
      <c r="AN234" s="169"/>
      <c r="AP234" s="169"/>
    </row>
    <row r="235" spans="1:43" s="15" customFormat="1" ht="15" x14ac:dyDescent="0.25">
      <c r="A235" s="200"/>
      <c r="B235" s="201"/>
      <c r="C235" s="438" t="s">
        <v>157</v>
      </c>
      <c r="D235" s="438"/>
      <c r="E235" s="438"/>
      <c r="F235" s="172"/>
      <c r="G235" s="173"/>
      <c r="H235" s="173"/>
      <c r="I235" s="173"/>
      <c r="J235" s="176"/>
      <c r="K235" s="173"/>
      <c r="L235" s="210">
        <v>2037.82</v>
      </c>
      <c r="M235" s="195"/>
      <c r="N235" s="208">
        <v>16628.61</v>
      </c>
      <c r="AF235" s="168"/>
      <c r="AG235" s="169"/>
      <c r="AL235" s="169" t="s">
        <v>157</v>
      </c>
      <c r="AN235" s="169"/>
      <c r="AP235" s="169"/>
    </row>
    <row r="236" spans="1:43" s="15" customFormat="1" ht="34.5" x14ac:dyDescent="0.25">
      <c r="A236" s="170" t="s">
        <v>260</v>
      </c>
      <c r="B236" s="171" t="s">
        <v>955</v>
      </c>
      <c r="C236" s="438" t="s">
        <v>956</v>
      </c>
      <c r="D236" s="438"/>
      <c r="E236" s="438"/>
      <c r="F236" s="172" t="s">
        <v>278</v>
      </c>
      <c r="G236" s="173">
        <v>2.5999999999999999E-2</v>
      </c>
      <c r="H236" s="174">
        <v>1</v>
      </c>
      <c r="I236" s="204">
        <v>2.5999999999999999E-2</v>
      </c>
      <c r="J236" s="210">
        <v>6552.83</v>
      </c>
      <c r="K236" s="173"/>
      <c r="L236" s="202">
        <v>170.37</v>
      </c>
      <c r="M236" s="211">
        <v>8.16</v>
      </c>
      <c r="N236" s="208">
        <v>1390.22</v>
      </c>
      <c r="AF236" s="168"/>
      <c r="AG236" s="169" t="s">
        <v>956</v>
      </c>
      <c r="AL236" s="169"/>
      <c r="AN236" s="169"/>
      <c r="AP236" s="169"/>
    </row>
    <row r="237" spans="1:43" s="15" customFormat="1" ht="15" x14ac:dyDescent="0.25">
      <c r="A237" s="200"/>
      <c r="B237" s="201"/>
      <c r="C237" s="438" t="s">
        <v>157</v>
      </c>
      <c r="D237" s="438"/>
      <c r="E237" s="438"/>
      <c r="F237" s="172"/>
      <c r="G237" s="173"/>
      <c r="H237" s="173"/>
      <c r="I237" s="173"/>
      <c r="J237" s="176"/>
      <c r="K237" s="173"/>
      <c r="L237" s="202">
        <v>170.37</v>
      </c>
      <c r="M237" s="195"/>
      <c r="N237" s="208">
        <v>1390.22</v>
      </c>
      <c r="AF237" s="168"/>
      <c r="AG237" s="169"/>
      <c r="AL237" s="169" t="s">
        <v>157</v>
      </c>
      <c r="AN237" s="169"/>
      <c r="AP237" s="169"/>
    </row>
    <row r="238" spans="1:43" s="15" customFormat="1" ht="15" x14ac:dyDescent="0.25">
      <c r="A238" s="435" t="s">
        <v>957</v>
      </c>
      <c r="B238" s="436"/>
      <c r="C238" s="436"/>
      <c r="D238" s="436"/>
      <c r="E238" s="436"/>
      <c r="F238" s="436"/>
      <c r="G238" s="436"/>
      <c r="H238" s="436"/>
      <c r="I238" s="436"/>
      <c r="J238" s="436"/>
      <c r="K238" s="436"/>
      <c r="L238" s="436"/>
      <c r="M238" s="436"/>
      <c r="N238" s="437"/>
      <c r="AF238" s="168"/>
      <c r="AG238" s="169"/>
      <c r="AL238" s="169"/>
      <c r="AN238" s="169"/>
      <c r="AP238" s="169"/>
      <c r="AQ238" s="169" t="s">
        <v>957</v>
      </c>
    </row>
    <row r="239" spans="1:43" s="15" customFormat="1" ht="23.25" x14ac:dyDescent="0.25">
      <c r="A239" s="170" t="s">
        <v>593</v>
      </c>
      <c r="B239" s="171" t="s">
        <v>958</v>
      </c>
      <c r="C239" s="438" t="s">
        <v>959</v>
      </c>
      <c r="D239" s="438"/>
      <c r="E239" s="438"/>
      <c r="F239" s="172" t="s">
        <v>644</v>
      </c>
      <c r="G239" s="173">
        <v>81.91</v>
      </c>
      <c r="H239" s="174">
        <v>1</v>
      </c>
      <c r="I239" s="211">
        <v>81.91</v>
      </c>
      <c r="J239" s="176"/>
      <c r="K239" s="173"/>
      <c r="L239" s="176"/>
      <c r="M239" s="173"/>
      <c r="N239" s="177"/>
      <c r="AF239" s="168"/>
      <c r="AG239" s="169" t="s">
        <v>959</v>
      </c>
      <c r="AL239" s="169"/>
      <c r="AN239" s="169"/>
      <c r="AP239" s="169"/>
      <c r="AQ239" s="169"/>
    </row>
    <row r="240" spans="1:43" s="15" customFormat="1" ht="23.25" x14ac:dyDescent="0.25">
      <c r="A240" s="178"/>
      <c r="B240" s="179" t="s">
        <v>136</v>
      </c>
      <c r="C240" s="439" t="s">
        <v>137</v>
      </c>
      <c r="D240" s="439"/>
      <c r="E240" s="439"/>
      <c r="F240" s="439"/>
      <c r="G240" s="439"/>
      <c r="H240" s="439"/>
      <c r="I240" s="439"/>
      <c r="J240" s="439"/>
      <c r="K240" s="439"/>
      <c r="L240" s="439"/>
      <c r="M240" s="439"/>
      <c r="N240" s="440"/>
      <c r="AF240" s="168"/>
      <c r="AG240" s="169"/>
      <c r="AH240" s="180" t="s">
        <v>137</v>
      </c>
      <c r="AL240" s="169"/>
      <c r="AN240" s="169"/>
      <c r="AP240" s="169"/>
      <c r="AQ240" s="169"/>
    </row>
    <row r="241" spans="1:43" s="15" customFormat="1" ht="68.25" x14ac:dyDescent="0.25">
      <c r="A241" s="178"/>
      <c r="B241" s="179" t="s">
        <v>138</v>
      </c>
      <c r="C241" s="439" t="s">
        <v>139</v>
      </c>
      <c r="D241" s="439"/>
      <c r="E241" s="439"/>
      <c r="F241" s="439"/>
      <c r="G241" s="439"/>
      <c r="H241" s="439"/>
      <c r="I241" s="439"/>
      <c r="J241" s="439"/>
      <c r="K241" s="439"/>
      <c r="L241" s="439"/>
      <c r="M241" s="439"/>
      <c r="N241" s="440"/>
      <c r="AF241" s="168"/>
      <c r="AG241" s="169"/>
      <c r="AH241" s="180" t="s">
        <v>139</v>
      </c>
      <c r="AL241" s="169"/>
      <c r="AN241" s="169"/>
      <c r="AP241" s="169"/>
      <c r="AQ241" s="169"/>
    </row>
    <row r="242" spans="1:43" s="15" customFormat="1" ht="15" x14ac:dyDescent="0.25">
      <c r="A242" s="181"/>
      <c r="B242" s="179" t="s">
        <v>130</v>
      </c>
      <c r="C242" s="429" t="s">
        <v>140</v>
      </c>
      <c r="D242" s="429"/>
      <c r="E242" s="429"/>
      <c r="F242" s="182"/>
      <c r="G242" s="183"/>
      <c r="H242" s="183"/>
      <c r="I242" s="183"/>
      <c r="J242" s="184">
        <v>1.54</v>
      </c>
      <c r="K242" s="205">
        <v>1.3225</v>
      </c>
      <c r="L242" s="184">
        <v>166.82</v>
      </c>
      <c r="M242" s="185">
        <v>44.77</v>
      </c>
      <c r="N242" s="206">
        <v>7468.53</v>
      </c>
      <c r="AF242" s="168"/>
      <c r="AG242" s="169"/>
      <c r="AI242" s="180" t="s">
        <v>140</v>
      </c>
      <c r="AL242" s="169"/>
      <c r="AN242" s="169"/>
      <c r="AP242" s="169"/>
      <c r="AQ242" s="169"/>
    </row>
    <row r="243" spans="1:43" s="15" customFormat="1" ht="15" x14ac:dyDescent="0.25">
      <c r="A243" s="181"/>
      <c r="B243" s="179" t="s">
        <v>141</v>
      </c>
      <c r="C243" s="429" t="s">
        <v>142</v>
      </c>
      <c r="D243" s="429"/>
      <c r="E243" s="429"/>
      <c r="F243" s="182"/>
      <c r="G243" s="183"/>
      <c r="H243" s="183"/>
      <c r="I243" s="183"/>
      <c r="J243" s="184">
        <v>15.84</v>
      </c>
      <c r="K243" s="205">
        <v>1.4375</v>
      </c>
      <c r="L243" s="187">
        <v>1865.09</v>
      </c>
      <c r="M243" s="185">
        <v>13.24</v>
      </c>
      <c r="N243" s="206">
        <v>24693.79</v>
      </c>
      <c r="AF243" s="168"/>
      <c r="AG243" s="169"/>
      <c r="AI243" s="180" t="s">
        <v>142</v>
      </c>
      <c r="AL243" s="169"/>
      <c r="AN243" s="169"/>
      <c r="AP243" s="169"/>
      <c r="AQ243" s="169"/>
    </row>
    <row r="244" spans="1:43" s="15" customFormat="1" ht="15" x14ac:dyDescent="0.25">
      <c r="A244" s="181"/>
      <c r="B244" s="179" t="s">
        <v>145</v>
      </c>
      <c r="C244" s="429" t="s">
        <v>146</v>
      </c>
      <c r="D244" s="429"/>
      <c r="E244" s="429"/>
      <c r="F244" s="182"/>
      <c r="G244" s="183"/>
      <c r="H244" s="183"/>
      <c r="I244" s="183"/>
      <c r="J244" s="184">
        <v>0.5</v>
      </c>
      <c r="K244" s="183"/>
      <c r="L244" s="184">
        <v>40.96</v>
      </c>
      <c r="M244" s="185">
        <v>8.16</v>
      </c>
      <c r="N244" s="186">
        <v>334.23</v>
      </c>
      <c r="AF244" s="168"/>
      <c r="AG244" s="169"/>
      <c r="AI244" s="180" t="s">
        <v>146</v>
      </c>
      <c r="AL244" s="169"/>
      <c r="AN244" s="169"/>
      <c r="AP244" s="169"/>
      <c r="AQ244" s="169"/>
    </row>
    <row r="245" spans="1:43" s="15" customFormat="1" ht="15" x14ac:dyDescent="0.25">
      <c r="A245" s="188"/>
      <c r="B245" s="179"/>
      <c r="C245" s="429" t="s">
        <v>147</v>
      </c>
      <c r="D245" s="429"/>
      <c r="E245" s="429"/>
      <c r="F245" s="182" t="s">
        <v>148</v>
      </c>
      <c r="G245" s="185">
        <v>0.18</v>
      </c>
      <c r="H245" s="205">
        <v>1.3225</v>
      </c>
      <c r="I245" s="193">
        <v>19.498675500000001</v>
      </c>
      <c r="J245" s="190"/>
      <c r="K245" s="183"/>
      <c r="L245" s="190"/>
      <c r="M245" s="183"/>
      <c r="N245" s="191"/>
      <c r="AF245" s="168"/>
      <c r="AG245" s="169"/>
      <c r="AJ245" s="180" t="s">
        <v>147</v>
      </c>
      <c r="AL245" s="169"/>
      <c r="AN245" s="169"/>
      <c r="AP245" s="169"/>
      <c r="AQ245" s="169"/>
    </row>
    <row r="246" spans="1:43" s="15" customFormat="1" ht="15" x14ac:dyDescent="0.25">
      <c r="A246" s="181"/>
      <c r="B246" s="179"/>
      <c r="C246" s="430" t="s">
        <v>150</v>
      </c>
      <c r="D246" s="430"/>
      <c r="E246" s="430"/>
      <c r="F246" s="194"/>
      <c r="G246" s="195"/>
      <c r="H246" s="195"/>
      <c r="I246" s="195"/>
      <c r="J246" s="197">
        <v>17.88</v>
      </c>
      <c r="K246" s="195"/>
      <c r="L246" s="196">
        <v>2072.87</v>
      </c>
      <c r="M246" s="195"/>
      <c r="N246" s="207">
        <v>32496.55</v>
      </c>
      <c r="AF246" s="168"/>
      <c r="AG246" s="169"/>
      <c r="AK246" s="180" t="s">
        <v>150</v>
      </c>
      <c r="AL246" s="169"/>
      <c r="AN246" s="169"/>
      <c r="AP246" s="169"/>
      <c r="AQ246" s="169"/>
    </row>
    <row r="247" spans="1:43" s="15" customFormat="1" ht="15" x14ac:dyDescent="0.25">
      <c r="A247" s="188"/>
      <c r="B247" s="179"/>
      <c r="C247" s="429" t="s">
        <v>151</v>
      </c>
      <c r="D247" s="429"/>
      <c r="E247" s="429"/>
      <c r="F247" s="182"/>
      <c r="G247" s="183"/>
      <c r="H247" s="183"/>
      <c r="I247" s="183"/>
      <c r="J247" s="190"/>
      <c r="K247" s="183"/>
      <c r="L247" s="184">
        <v>166.82</v>
      </c>
      <c r="M247" s="183"/>
      <c r="N247" s="206">
        <v>7468.53</v>
      </c>
      <c r="AF247" s="168"/>
      <c r="AG247" s="169"/>
      <c r="AJ247" s="180" t="s">
        <v>151</v>
      </c>
      <c r="AL247" s="169"/>
      <c r="AN247" s="169"/>
      <c r="AP247" s="169"/>
      <c r="AQ247" s="169"/>
    </row>
    <row r="248" spans="1:43" s="15" customFormat="1" ht="23.25" x14ac:dyDescent="0.25">
      <c r="A248" s="188"/>
      <c r="B248" s="179" t="s">
        <v>645</v>
      </c>
      <c r="C248" s="429" t="s">
        <v>646</v>
      </c>
      <c r="D248" s="429"/>
      <c r="E248" s="429"/>
      <c r="F248" s="182" t="s">
        <v>154</v>
      </c>
      <c r="G248" s="199">
        <v>94</v>
      </c>
      <c r="H248" s="183"/>
      <c r="I248" s="199">
        <v>94</v>
      </c>
      <c r="J248" s="190"/>
      <c r="K248" s="183"/>
      <c r="L248" s="184">
        <v>156.81</v>
      </c>
      <c r="M248" s="183"/>
      <c r="N248" s="206">
        <v>7020.42</v>
      </c>
      <c r="AF248" s="168"/>
      <c r="AG248" s="169"/>
      <c r="AJ248" s="180" t="s">
        <v>646</v>
      </c>
      <c r="AL248" s="169"/>
      <c r="AN248" s="169"/>
      <c r="AP248" s="169"/>
      <c r="AQ248" s="169"/>
    </row>
    <row r="249" spans="1:43" s="15" customFormat="1" ht="45" x14ac:dyDescent="0.25">
      <c r="A249" s="188"/>
      <c r="B249" s="179" t="s">
        <v>647</v>
      </c>
      <c r="C249" s="429" t="s">
        <v>648</v>
      </c>
      <c r="D249" s="429"/>
      <c r="E249" s="429"/>
      <c r="F249" s="182" t="s">
        <v>154</v>
      </c>
      <c r="G249" s="199">
        <v>51</v>
      </c>
      <c r="H249" s="185">
        <v>0.85</v>
      </c>
      <c r="I249" s="185">
        <v>43.35</v>
      </c>
      <c r="J249" s="190"/>
      <c r="K249" s="183"/>
      <c r="L249" s="184">
        <v>72.319999999999993</v>
      </c>
      <c r="M249" s="183"/>
      <c r="N249" s="206">
        <v>3237.61</v>
      </c>
      <c r="AF249" s="168"/>
      <c r="AG249" s="169"/>
      <c r="AJ249" s="180" t="s">
        <v>648</v>
      </c>
      <c r="AL249" s="169"/>
      <c r="AN249" s="169"/>
      <c r="AP249" s="169"/>
      <c r="AQ249" s="169"/>
    </row>
    <row r="250" spans="1:43" s="15" customFormat="1" ht="15" x14ac:dyDescent="0.25">
      <c r="A250" s="200"/>
      <c r="B250" s="201"/>
      <c r="C250" s="438" t="s">
        <v>157</v>
      </c>
      <c r="D250" s="438"/>
      <c r="E250" s="438"/>
      <c r="F250" s="172"/>
      <c r="G250" s="173"/>
      <c r="H250" s="173"/>
      <c r="I250" s="173"/>
      <c r="J250" s="176"/>
      <c r="K250" s="173"/>
      <c r="L250" s="210">
        <v>2302</v>
      </c>
      <c r="M250" s="195"/>
      <c r="N250" s="208">
        <v>42754.58</v>
      </c>
      <c r="AF250" s="168"/>
      <c r="AG250" s="169"/>
      <c r="AL250" s="169" t="s">
        <v>157</v>
      </c>
      <c r="AN250" s="169"/>
      <c r="AP250" s="169"/>
      <c r="AQ250" s="169"/>
    </row>
    <row r="251" spans="1:43" s="15" customFormat="1" ht="34.5" x14ac:dyDescent="0.25">
      <c r="A251" s="170" t="s">
        <v>596</v>
      </c>
      <c r="B251" s="171" t="s">
        <v>597</v>
      </c>
      <c r="C251" s="438" t="s">
        <v>598</v>
      </c>
      <c r="D251" s="438"/>
      <c r="E251" s="438"/>
      <c r="F251" s="172" t="s">
        <v>599</v>
      </c>
      <c r="G251" s="173">
        <v>0.81899999999999995</v>
      </c>
      <c r="H251" s="174">
        <v>1</v>
      </c>
      <c r="I251" s="204">
        <v>0.81899999999999995</v>
      </c>
      <c r="J251" s="176"/>
      <c r="K251" s="173"/>
      <c r="L251" s="176"/>
      <c r="M251" s="173"/>
      <c r="N251" s="177"/>
      <c r="AF251" s="168"/>
      <c r="AG251" s="169" t="s">
        <v>598</v>
      </c>
      <c r="AL251" s="169"/>
      <c r="AN251" s="169"/>
      <c r="AP251" s="169"/>
      <c r="AQ251" s="169"/>
    </row>
    <row r="252" spans="1:43" s="15" customFormat="1" ht="23.25" x14ac:dyDescent="0.25">
      <c r="A252" s="178"/>
      <c r="B252" s="179" t="s">
        <v>136</v>
      </c>
      <c r="C252" s="439" t="s">
        <v>137</v>
      </c>
      <c r="D252" s="439"/>
      <c r="E252" s="439"/>
      <c r="F252" s="439"/>
      <c r="G252" s="439"/>
      <c r="H252" s="439"/>
      <c r="I252" s="439"/>
      <c r="J252" s="439"/>
      <c r="K252" s="439"/>
      <c r="L252" s="439"/>
      <c r="M252" s="439"/>
      <c r="N252" s="440"/>
      <c r="AF252" s="168"/>
      <c r="AG252" s="169"/>
      <c r="AH252" s="180" t="s">
        <v>137</v>
      </c>
      <c r="AL252" s="169"/>
      <c r="AN252" s="169"/>
      <c r="AP252" s="169"/>
      <c r="AQ252" s="169"/>
    </row>
    <row r="253" spans="1:43" s="15" customFormat="1" ht="68.25" x14ac:dyDescent="0.25">
      <c r="A253" s="178"/>
      <c r="B253" s="179" t="s">
        <v>138</v>
      </c>
      <c r="C253" s="439" t="s">
        <v>139</v>
      </c>
      <c r="D253" s="439"/>
      <c r="E253" s="439"/>
      <c r="F253" s="439"/>
      <c r="G253" s="439"/>
      <c r="H253" s="439"/>
      <c r="I253" s="439"/>
      <c r="J253" s="439"/>
      <c r="K253" s="439"/>
      <c r="L253" s="439"/>
      <c r="M253" s="439"/>
      <c r="N253" s="440"/>
      <c r="AF253" s="168"/>
      <c r="AG253" s="169"/>
      <c r="AH253" s="180" t="s">
        <v>139</v>
      </c>
      <c r="AL253" s="169"/>
      <c r="AN253" s="169"/>
      <c r="AP253" s="169"/>
      <c r="AQ253" s="169"/>
    </row>
    <row r="254" spans="1:43" s="15" customFormat="1" ht="15" x14ac:dyDescent="0.25">
      <c r="A254" s="181"/>
      <c r="B254" s="179" t="s">
        <v>130</v>
      </c>
      <c r="C254" s="429" t="s">
        <v>140</v>
      </c>
      <c r="D254" s="429"/>
      <c r="E254" s="429"/>
      <c r="F254" s="182"/>
      <c r="G254" s="183"/>
      <c r="H254" s="183"/>
      <c r="I254" s="183"/>
      <c r="J254" s="184">
        <v>201.61</v>
      </c>
      <c r="K254" s="205">
        <v>1.3225</v>
      </c>
      <c r="L254" s="184">
        <v>218.37</v>
      </c>
      <c r="M254" s="185">
        <v>44.77</v>
      </c>
      <c r="N254" s="206">
        <v>9776.42</v>
      </c>
      <c r="AF254" s="168"/>
      <c r="AG254" s="169"/>
      <c r="AI254" s="180" t="s">
        <v>140</v>
      </c>
      <c r="AL254" s="169"/>
      <c r="AN254" s="169"/>
      <c r="AP254" s="169"/>
      <c r="AQ254" s="169"/>
    </row>
    <row r="255" spans="1:43" s="15" customFormat="1" ht="15" x14ac:dyDescent="0.25">
      <c r="A255" s="181"/>
      <c r="B255" s="179" t="s">
        <v>141</v>
      </c>
      <c r="C255" s="429" t="s">
        <v>142</v>
      </c>
      <c r="D255" s="429"/>
      <c r="E255" s="429"/>
      <c r="F255" s="182"/>
      <c r="G255" s="183"/>
      <c r="H255" s="183"/>
      <c r="I255" s="183"/>
      <c r="J255" s="184">
        <v>71.64</v>
      </c>
      <c r="K255" s="205">
        <v>1.4375</v>
      </c>
      <c r="L255" s="184">
        <v>84.34</v>
      </c>
      <c r="M255" s="185">
        <v>13.24</v>
      </c>
      <c r="N255" s="206">
        <v>1116.6600000000001</v>
      </c>
      <c r="AF255" s="168"/>
      <c r="AG255" s="169"/>
      <c r="AI255" s="180" t="s">
        <v>142</v>
      </c>
      <c r="AL255" s="169"/>
      <c r="AN255" s="169"/>
      <c r="AP255" s="169"/>
      <c r="AQ255" s="169"/>
    </row>
    <row r="256" spans="1:43" s="15" customFormat="1" ht="15" x14ac:dyDescent="0.25">
      <c r="A256" s="181"/>
      <c r="B256" s="179" t="s">
        <v>143</v>
      </c>
      <c r="C256" s="429" t="s">
        <v>144</v>
      </c>
      <c r="D256" s="429"/>
      <c r="E256" s="429"/>
      <c r="F256" s="182"/>
      <c r="G256" s="183"/>
      <c r="H256" s="183"/>
      <c r="I256" s="183"/>
      <c r="J256" s="184">
        <v>2.3199999999999998</v>
      </c>
      <c r="K256" s="205">
        <v>1.4375</v>
      </c>
      <c r="L256" s="184">
        <v>2.73</v>
      </c>
      <c r="M256" s="185">
        <v>44.77</v>
      </c>
      <c r="N256" s="186">
        <v>122.22</v>
      </c>
      <c r="AF256" s="168"/>
      <c r="AG256" s="169"/>
      <c r="AI256" s="180" t="s">
        <v>144</v>
      </c>
      <c r="AL256" s="169"/>
      <c r="AN256" s="169"/>
      <c r="AP256" s="169"/>
      <c r="AQ256" s="169"/>
    </row>
    <row r="257" spans="1:43" s="15" customFormat="1" ht="15" x14ac:dyDescent="0.25">
      <c r="A257" s="181"/>
      <c r="B257" s="179" t="s">
        <v>145</v>
      </c>
      <c r="C257" s="429" t="s">
        <v>146</v>
      </c>
      <c r="D257" s="429"/>
      <c r="E257" s="429"/>
      <c r="F257" s="182"/>
      <c r="G257" s="183"/>
      <c r="H257" s="183"/>
      <c r="I257" s="183"/>
      <c r="J257" s="184">
        <v>62.75</v>
      </c>
      <c r="K257" s="183"/>
      <c r="L257" s="184">
        <v>51.39</v>
      </c>
      <c r="M257" s="185">
        <v>8.16</v>
      </c>
      <c r="N257" s="186">
        <v>419.34</v>
      </c>
      <c r="AF257" s="168"/>
      <c r="AG257" s="169"/>
      <c r="AI257" s="180" t="s">
        <v>146</v>
      </c>
      <c r="AL257" s="169"/>
      <c r="AN257" s="169"/>
      <c r="AP257" s="169"/>
      <c r="AQ257" s="169"/>
    </row>
    <row r="258" spans="1:43" s="15" customFormat="1" ht="15" x14ac:dyDescent="0.25">
      <c r="A258" s="188"/>
      <c r="B258" s="179"/>
      <c r="C258" s="429" t="s">
        <v>147</v>
      </c>
      <c r="D258" s="429"/>
      <c r="E258" s="429"/>
      <c r="F258" s="182" t="s">
        <v>148</v>
      </c>
      <c r="G258" s="192">
        <v>21.2</v>
      </c>
      <c r="H258" s="205">
        <v>1.3225</v>
      </c>
      <c r="I258" s="189">
        <v>22.962302999999999</v>
      </c>
      <c r="J258" s="190"/>
      <c r="K258" s="183"/>
      <c r="L258" s="190"/>
      <c r="M258" s="183"/>
      <c r="N258" s="191"/>
      <c r="AF258" s="168"/>
      <c r="AG258" s="169"/>
      <c r="AJ258" s="180" t="s">
        <v>147</v>
      </c>
      <c r="AL258" s="169"/>
      <c r="AN258" s="169"/>
      <c r="AP258" s="169"/>
      <c r="AQ258" s="169"/>
    </row>
    <row r="259" spans="1:43" s="15" customFormat="1" ht="15" x14ac:dyDescent="0.25">
      <c r="A259" s="188"/>
      <c r="B259" s="179"/>
      <c r="C259" s="429" t="s">
        <v>149</v>
      </c>
      <c r="D259" s="429"/>
      <c r="E259" s="429"/>
      <c r="F259" s="182" t="s">
        <v>148</v>
      </c>
      <c r="G259" s="192">
        <v>0.2</v>
      </c>
      <c r="H259" s="205">
        <v>1.4375</v>
      </c>
      <c r="I259" s="193">
        <v>0.23546249999999999</v>
      </c>
      <c r="J259" s="190"/>
      <c r="K259" s="183"/>
      <c r="L259" s="190"/>
      <c r="M259" s="183"/>
      <c r="N259" s="191"/>
      <c r="AF259" s="168"/>
      <c r="AG259" s="169"/>
      <c r="AJ259" s="180" t="s">
        <v>149</v>
      </c>
      <c r="AL259" s="169"/>
      <c r="AN259" s="169"/>
      <c r="AP259" s="169"/>
      <c r="AQ259" s="169"/>
    </row>
    <row r="260" spans="1:43" s="15" customFormat="1" ht="15" x14ac:dyDescent="0.25">
      <c r="A260" s="181"/>
      <c r="B260" s="179"/>
      <c r="C260" s="430" t="s">
        <v>150</v>
      </c>
      <c r="D260" s="430"/>
      <c r="E260" s="430"/>
      <c r="F260" s="194"/>
      <c r="G260" s="195"/>
      <c r="H260" s="195"/>
      <c r="I260" s="195"/>
      <c r="J260" s="197">
        <v>336</v>
      </c>
      <c r="K260" s="195"/>
      <c r="L260" s="197">
        <v>354.1</v>
      </c>
      <c r="M260" s="195"/>
      <c r="N260" s="207">
        <v>11312.42</v>
      </c>
      <c r="AF260" s="168"/>
      <c r="AG260" s="169"/>
      <c r="AK260" s="180" t="s">
        <v>150</v>
      </c>
      <c r="AL260" s="169"/>
      <c r="AN260" s="169"/>
      <c r="AP260" s="169"/>
      <c r="AQ260" s="169"/>
    </row>
    <row r="261" spans="1:43" s="15" customFormat="1" ht="15" x14ac:dyDescent="0.25">
      <c r="A261" s="188"/>
      <c r="B261" s="179"/>
      <c r="C261" s="429" t="s">
        <v>151</v>
      </c>
      <c r="D261" s="429"/>
      <c r="E261" s="429"/>
      <c r="F261" s="182"/>
      <c r="G261" s="183"/>
      <c r="H261" s="183"/>
      <c r="I261" s="183"/>
      <c r="J261" s="190"/>
      <c r="K261" s="183"/>
      <c r="L261" s="184">
        <v>221.1</v>
      </c>
      <c r="M261" s="183"/>
      <c r="N261" s="206">
        <v>9898.64</v>
      </c>
      <c r="AF261" s="168"/>
      <c r="AG261" s="169"/>
      <c r="AJ261" s="180" t="s">
        <v>151</v>
      </c>
      <c r="AL261" s="169"/>
      <c r="AN261" s="169"/>
      <c r="AP261" s="169"/>
      <c r="AQ261" s="169"/>
    </row>
    <row r="262" spans="1:43" s="15" customFormat="1" ht="22.5" x14ac:dyDescent="0.25">
      <c r="A262" s="188"/>
      <c r="B262" s="179" t="s">
        <v>557</v>
      </c>
      <c r="C262" s="429" t="s">
        <v>558</v>
      </c>
      <c r="D262" s="429"/>
      <c r="E262" s="429"/>
      <c r="F262" s="182" t="s">
        <v>154</v>
      </c>
      <c r="G262" s="199">
        <v>110</v>
      </c>
      <c r="H262" s="183"/>
      <c r="I262" s="199">
        <v>110</v>
      </c>
      <c r="J262" s="190"/>
      <c r="K262" s="183"/>
      <c r="L262" s="184">
        <v>243.21</v>
      </c>
      <c r="M262" s="183"/>
      <c r="N262" s="206">
        <v>10888.5</v>
      </c>
      <c r="AF262" s="168"/>
      <c r="AG262" s="169"/>
      <c r="AJ262" s="180" t="s">
        <v>558</v>
      </c>
      <c r="AL262" s="169"/>
      <c r="AN262" s="169"/>
      <c r="AP262" s="169"/>
      <c r="AQ262" s="169"/>
    </row>
    <row r="263" spans="1:43" s="15" customFormat="1" ht="45" x14ac:dyDescent="0.25">
      <c r="A263" s="188"/>
      <c r="B263" s="179" t="s">
        <v>559</v>
      </c>
      <c r="C263" s="429" t="s">
        <v>560</v>
      </c>
      <c r="D263" s="429"/>
      <c r="E263" s="429"/>
      <c r="F263" s="182" t="s">
        <v>154</v>
      </c>
      <c r="G263" s="199">
        <v>69</v>
      </c>
      <c r="H263" s="185">
        <v>0.85</v>
      </c>
      <c r="I263" s="185">
        <v>58.65</v>
      </c>
      <c r="J263" s="190"/>
      <c r="K263" s="183"/>
      <c r="L263" s="184">
        <v>129.68</v>
      </c>
      <c r="M263" s="183"/>
      <c r="N263" s="206">
        <v>5805.55</v>
      </c>
      <c r="AF263" s="168"/>
      <c r="AG263" s="169"/>
      <c r="AJ263" s="180" t="s">
        <v>560</v>
      </c>
      <c r="AL263" s="169"/>
      <c r="AN263" s="169"/>
      <c r="AP263" s="169"/>
      <c r="AQ263" s="169"/>
    </row>
    <row r="264" spans="1:43" s="15" customFormat="1" ht="15" x14ac:dyDescent="0.25">
      <c r="A264" s="200"/>
      <c r="B264" s="201"/>
      <c r="C264" s="438" t="s">
        <v>157</v>
      </c>
      <c r="D264" s="438"/>
      <c r="E264" s="438"/>
      <c r="F264" s="172"/>
      <c r="G264" s="173"/>
      <c r="H264" s="173"/>
      <c r="I264" s="173"/>
      <c r="J264" s="176"/>
      <c r="K264" s="173"/>
      <c r="L264" s="202">
        <v>726.99</v>
      </c>
      <c r="M264" s="195"/>
      <c r="N264" s="208">
        <v>28006.47</v>
      </c>
      <c r="AF264" s="168"/>
      <c r="AG264" s="169"/>
      <c r="AL264" s="169" t="s">
        <v>157</v>
      </c>
      <c r="AN264" s="169"/>
      <c r="AP264" s="169"/>
      <c r="AQ264" s="169"/>
    </row>
    <row r="265" spans="1:43" s="15" customFormat="1" ht="15" x14ac:dyDescent="0.25">
      <c r="A265" s="170" t="s">
        <v>600</v>
      </c>
      <c r="B265" s="171" t="s">
        <v>601</v>
      </c>
      <c r="C265" s="438" t="s">
        <v>660</v>
      </c>
      <c r="D265" s="438"/>
      <c r="E265" s="438"/>
      <c r="F265" s="172" t="s">
        <v>278</v>
      </c>
      <c r="G265" s="173">
        <v>0.115</v>
      </c>
      <c r="H265" s="174">
        <v>1</v>
      </c>
      <c r="I265" s="204">
        <v>0.115</v>
      </c>
      <c r="J265" s="210">
        <v>21597.69</v>
      </c>
      <c r="K265" s="173"/>
      <c r="L265" s="210">
        <v>2483.73</v>
      </c>
      <c r="M265" s="211">
        <v>8.16</v>
      </c>
      <c r="N265" s="208">
        <v>20267.240000000002</v>
      </c>
      <c r="AF265" s="168"/>
      <c r="AG265" s="169" t="s">
        <v>660</v>
      </c>
      <c r="AL265" s="169"/>
      <c r="AN265" s="169"/>
      <c r="AP265" s="169"/>
      <c r="AQ265" s="169"/>
    </row>
    <row r="266" spans="1:43" s="15" customFormat="1" ht="15" x14ac:dyDescent="0.25">
      <c r="A266" s="200"/>
      <c r="B266" s="201"/>
      <c r="C266" s="438" t="s">
        <v>157</v>
      </c>
      <c r="D266" s="438"/>
      <c r="E266" s="438"/>
      <c r="F266" s="172"/>
      <c r="G266" s="173"/>
      <c r="H266" s="173"/>
      <c r="I266" s="173"/>
      <c r="J266" s="176"/>
      <c r="K266" s="173"/>
      <c r="L266" s="210">
        <v>2483.73</v>
      </c>
      <c r="M266" s="195"/>
      <c r="N266" s="208">
        <v>20267.240000000002</v>
      </c>
      <c r="AF266" s="168"/>
      <c r="AG266" s="169"/>
      <c r="AL266" s="169" t="s">
        <v>157</v>
      </c>
      <c r="AN266" s="169"/>
      <c r="AP266" s="169"/>
      <c r="AQ266" s="169"/>
    </row>
    <row r="267" spans="1:43" s="15" customFormat="1" ht="23.25" x14ac:dyDescent="0.25">
      <c r="A267" s="170" t="s">
        <v>268</v>
      </c>
      <c r="B267" s="171" t="s">
        <v>603</v>
      </c>
      <c r="C267" s="438" t="s">
        <v>604</v>
      </c>
      <c r="D267" s="438"/>
      <c r="E267" s="438"/>
      <c r="F267" s="172" t="s">
        <v>278</v>
      </c>
      <c r="G267" s="173">
        <v>2.5000000000000001E-2</v>
      </c>
      <c r="H267" s="174">
        <v>1</v>
      </c>
      <c r="I267" s="204">
        <v>2.5000000000000001E-2</v>
      </c>
      <c r="J267" s="210">
        <v>11885.47</v>
      </c>
      <c r="K267" s="173"/>
      <c r="L267" s="202">
        <v>297.14</v>
      </c>
      <c r="M267" s="211">
        <v>8.16</v>
      </c>
      <c r="N267" s="208">
        <v>2424.66</v>
      </c>
      <c r="AF267" s="168"/>
      <c r="AG267" s="169" t="s">
        <v>604</v>
      </c>
      <c r="AL267" s="169"/>
      <c r="AN267" s="169"/>
      <c r="AP267" s="169"/>
      <c r="AQ267" s="169"/>
    </row>
    <row r="268" spans="1:43" s="15" customFormat="1" ht="15" x14ac:dyDescent="0.25">
      <c r="A268" s="200"/>
      <c r="B268" s="201"/>
      <c r="C268" s="438" t="s">
        <v>157</v>
      </c>
      <c r="D268" s="438"/>
      <c r="E268" s="438"/>
      <c r="F268" s="172"/>
      <c r="G268" s="173"/>
      <c r="H268" s="173"/>
      <c r="I268" s="173"/>
      <c r="J268" s="176"/>
      <c r="K268" s="173"/>
      <c r="L268" s="202">
        <v>297.14</v>
      </c>
      <c r="M268" s="195"/>
      <c r="N268" s="208">
        <v>2424.66</v>
      </c>
      <c r="AF268" s="168"/>
      <c r="AG268" s="169"/>
      <c r="AL268" s="169" t="s">
        <v>157</v>
      </c>
      <c r="AN268" s="169"/>
      <c r="AP268" s="169"/>
      <c r="AQ268" s="169"/>
    </row>
    <row r="269" spans="1:43" s="15" customFormat="1" ht="15" x14ac:dyDescent="0.25">
      <c r="A269" s="217"/>
      <c r="B269" s="218"/>
      <c r="C269" s="218"/>
      <c r="D269" s="218"/>
      <c r="E269" s="218"/>
      <c r="F269" s="219"/>
      <c r="G269" s="219"/>
      <c r="H269" s="219"/>
      <c r="I269" s="219"/>
      <c r="J269" s="220"/>
      <c r="K269" s="219"/>
      <c r="L269" s="220"/>
      <c r="M269" s="183"/>
      <c r="N269" s="220"/>
      <c r="AF269" s="168"/>
      <c r="AG269" s="169"/>
      <c r="AL269" s="169"/>
      <c r="AN269" s="169"/>
      <c r="AP269" s="169"/>
      <c r="AQ269" s="169"/>
    </row>
    <row r="270" spans="1:43" s="15" customFormat="1" ht="15" x14ac:dyDescent="0.25">
      <c r="A270" s="224"/>
      <c r="B270" s="225"/>
      <c r="C270" s="438" t="s">
        <v>960</v>
      </c>
      <c r="D270" s="438"/>
      <c r="E270" s="438"/>
      <c r="F270" s="438"/>
      <c r="G270" s="438"/>
      <c r="H270" s="438"/>
      <c r="I270" s="438"/>
      <c r="J270" s="438"/>
      <c r="K270" s="438"/>
      <c r="L270" s="226"/>
      <c r="M270" s="227"/>
      <c r="N270" s="228"/>
      <c r="AF270" s="168"/>
      <c r="AG270" s="169"/>
      <c r="AL270" s="169"/>
      <c r="AN270" s="169" t="s">
        <v>960</v>
      </c>
      <c r="AP270" s="169"/>
      <c r="AQ270" s="169"/>
    </row>
    <row r="271" spans="1:43" s="15" customFormat="1" ht="15" x14ac:dyDescent="0.25">
      <c r="A271" s="229"/>
      <c r="B271" s="179"/>
      <c r="C271" s="429" t="s">
        <v>205</v>
      </c>
      <c r="D271" s="429"/>
      <c r="E271" s="429"/>
      <c r="F271" s="429"/>
      <c r="G271" s="429"/>
      <c r="H271" s="429"/>
      <c r="I271" s="429"/>
      <c r="J271" s="429"/>
      <c r="K271" s="429"/>
      <c r="L271" s="230">
        <v>16852.53</v>
      </c>
      <c r="M271" s="231"/>
      <c r="N271" s="232">
        <v>188444.93</v>
      </c>
      <c r="AF271" s="168"/>
      <c r="AG271" s="169"/>
      <c r="AL271" s="169"/>
      <c r="AN271" s="169"/>
      <c r="AO271" s="180" t="s">
        <v>205</v>
      </c>
      <c r="AP271" s="169"/>
      <c r="AQ271" s="169"/>
    </row>
    <row r="272" spans="1:43" s="15" customFormat="1" ht="15" x14ac:dyDescent="0.25">
      <c r="A272" s="229"/>
      <c r="B272" s="179"/>
      <c r="C272" s="429" t="s">
        <v>206</v>
      </c>
      <c r="D272" s="429"/>
      <c r="E272" s="429"/>
      <c r="F272" s="429"/>
      <c r="G272" s="429"/>
      <c r="H272" s="429"/>
      <c r="I272" s="429"/>
      <c r="J272" s="429"/>
      <c r="K272" s="429"/>
      <c r="L272" s="233"/>
      <c r="M272" s="231"/>
      <c r="N272" s="234"/>
      <c r="AF272" s="168"/>
      <c r="AG272" s="169"/>
      <c r="AL272" s="169"/>
      <c r="AN272" s="169"/>
      <c r="AO272" s="180" t="s">
        <v>206</v>
      </c>
      <c r="AP272" s="169"/>
      <c r="AQ272" s="169"/>
    </row>
    <row r="273" spans="1:43" s="15" customFormat="1" ht="15" x14ac:dyDescent="0.25">
      <c r="A273" s="229"/>
      <c r="B273" s="179"/>
      <c r="C273" s="429" t="s">
        <v>207</v>
      </c>
      <c r="D273" s="429"/>
      <c r="E273" s="429"/>
      <c r="F273" s="429"/>
      <c r="G273" s="429"/>
      <c r="H273" s="429"/>
      <c r="I273" s="429"/>
      <c r="J273" s="429"/>
      <c r="K273" s="429"/>
      <c r="L273" s="230">
        <v>1044.6199999999999</v>
      </c>
      <c r="M273" s="231"/>
      <c r="N273" s="232">
        <v>46767.63</v>
      </c>
      <c r="AF273" s="168"/>
      <c r="AG273" s="169"/>
      <c r="AL273" s="169"/>
      <c r="AN273" s="169"/>
      <c r="AO273" s="180" t="s">
        <v>207</v>
      </c>
      <c r="AP273" s="169"/>
      <c r="AQ273" s="169"/>
    </row>
    <row r="274" spans="1:43" s="15" customFormat="1" ht="15" x14ac:dyDescent="0.25">
      <c r="A274" s="229"/>
      <c r="B274" s="179"/>
      <c r="C274" s="429" t="s">
        <v>208</v>
      </c>
      <c r="D274" s="429"/>
      <c r="E274" s="429"/>
      <c r="F274" s="429"/>
      <c r="G274" s="429"/>
      <c r="H274" s="429"/>
      <c r="I274" s="429"/>
      <c r="J274" s="429"/>
      <c r="K274" s="429"/>
      <c r="L274" s="230">
        <v>2497</v>
      </c>
      <c r="M274" s="231"/>
      <c r="N274" s="232">
        <v>33060.28</v>
      </c>
      <c r="AF274" s="168"/>
      <c r="AG274" s="169"/>
      <c r="AL274" s="169"/>
      <c r="AN274" s="169"/>
      <c r="AO274" s="180" t="s">
        <v>208</v>
      </c>
      <c r="AP274" s="169"/>
      <c r="AQ274" s="169"/>
    </row>
    <row r="275" spans="1:43" s="15" customFormat="1" ht="15" x14ac:dyDescent="0.25">
      <c r="A275" s="229"/>
      <c r="B275" s="179"/>
      <c r="C275" s="429" t="s">
        <v>209</v>
      </c>
      <c r="D275" s="429"/>
      <c r="E275" s="429"/>
      <c r="F275" s="429"/>
      <c r="G275" s="429"/>
      <c r="H275" s="429"/>
      <c r="I275" s="429"/>
      <c r="J275" s="429"/>
      <c r="K275" s="429"/>
      <c r="L275" s="235">
        <v>85.54</v>
      </c>
      <c r="M275" s="231"/>
      <c r="N275" s="232">
        <v>3829.63</v>
      </c>
      <c r="AF275" s="168"/>
      <c r="AG275" s="169"/>
      <c r="AL275" s="169"/>
      <c r="AN275" s="169"/>
      <c r="AO275" s="180" t="s">
        <v>209</v>
      </c>
      <c r="AP275" s="169"/>
      <c r="AQ275" s="169"/>
    </row>
    <row r="276" spans="1:43" s="15" customFormat="1" ht="15" x14ac:dyDescent="0.25">
      <c r="A276" s="229"/>
      <c r="B276" s="179"/>
      <c r="C276" s="429" t="s">
        <v>210</v>
      </c>
      <c r="D276" s="429"/>
      <c r="E276" s="429"/>
      <c r="F276" s="429"/>
      <c r="G276" s="429"/>
      <c r="H276" s="429"/>
      <c r="I276" s="429"/>
      <c r="J276" s="429"/>
      <c r="K276" s="429"/>
      <c r="L276" s="230">
        <v>13310.91</v>
      </c>
      <c r="M276" s="231"/>
      <c r="N276" s="232">
        <v>108617.02</v>
      </c>
      <c r="AF276" s="168"/>
      <c r="AG276" s="169"/>
      <c r="AL276" s="169"/>
      <c r="AN276" s="169"/>
      <c r="AO276" s="180" t="s">
        <v>210</v>
      </c>
      <c r="AP276" s="169"/>
      <c r="AQ276" s="169"/>
    </row>
    <row r="277" spans="1:43" s="15" customFormat="1" ht="15" x14ac:dyDescent="0.25">
      <c r="A277" s="229"/>
      <c r="B277" s="179"/>
      <c r="C277" s="429" t="s">
        <v>211</v>
      </c>
      <c r="D277" s="429"/>
      <c r="E277" s="429"/>
      <c r="F277" s="429"/>
      <c r="G277" s="429"/>
      <c r="H277" s="429"/>
      <c r="I277" s="429"/>
      <c r="J277" s="429"/>
      <c r="K277" s="429"/>
      <c r="L277" s="230">
        <v>18577.560000000001</v>
      </c>
      <c r="M277" s="231"/>
      <c r="N277" s="232">
        <v>265674.13</v>
      </c>
      <c r="AF277" s="168"/>
      <c r="AG277" s="169"/>
      <c r="AL277" s="169"/>
      <c r="AN277" s="169"/>
      <c r="AO277" s="180" t="s">
        <v>211</v>
      </c>
      <c r="AP277" s="169"/>
      <c r="AQ277" s="169"/>
    </row>
    <row r="278" spans="1:43" s="15" customFormat="1" ht="15" x14ac:dyDescent="0.25">
      <c r="A278" s="229"/>
      <c r="B278" s="179"/>
      <c r="C278" s="429" t="s">
        <v>206</v>
      </c>
      <c r="D278" s="429"/>
      <c r="E278" s="429"/>
      <c r="F278" s="429"/>
      <c r="G278" s="429"/>
      <c r="H278" s="429"/>
      <c r="I278" s="429"/>
      <c r="J278" s="429"/>
      <c r="K278" s="429"/>
      <c r="L278" s="233"/>
      <c r="M278" s="231"/>
      <c r="N278" s="234"/>
      <c r="AF278" s="168"/>
      <c r="AG278" s="169"/>
      <c r="AL278" s="169"/>
      <c r="AN278" s="169"/>
      <c r="AO278" s="180" t="s">
        <v>206</v>
      </c>
      <c r="AP278" s="169"/>
      <c r="AQ278" s="169"/>
    </row>
    <row r="279" spans="1:43" s="15" customFormat="1" ht="15" x14ac:dyDescent="0.25">
      <c r="A279" s="229"/>
      <c r="B279" s="179"/>
      <c r="C279" s="429" t="s">
        <v>450</v>
      </c>
      <c r="D279" s="429"/>
      <c r="E279" s="429"/>
      <c r="F279" s="429"/>
      <c r="G279" s="429"/>
      <c r="H279" s="429"/>
      <c r="I279" s="429"/>
      <c r="J279" s="429"/>
      <c r="K279" s="429"/>
      <c r="L279" s="230">
        <v>1044.6199999999999</v>
      </c>
      <c r="M279" s="231"/>
      <c r="N279" s="232">
        <v>46767.63</v>
      </c>
      <c r="AF279" s="168"/>
      <c r="AG279" s="169"/>
      <c r="AL279" s="169"/>
      <c r="AN279" s="169"/>
      <c r="AO279" s="180" t="s">
        <v>450</v>
      </c>
      <c r="AP279" s="169"/>
      <c r="AQ279" s="169"/>
    </row>
    <row r="280" spans="1:43" s="15" customFormat="1" ht="15" x14ac:dyDescent="0.25">
      <c r="A280" s="229"/>
      <c r="B280" s="179"/>
      <c r="C280" s="429" t="s">
        <v>451</v>
      </c>
      <c r="D280" s="429"/>
      <c r="E280" s="429"/>
      <c r="F280" s="429"/>
      <c r="G280" s="429"/>
      <c r="H280" s="429"/>
      <c r="I280" s="429"/>
      <c r="J280" s="429"/>
      <c r="K280" s="429"/>
      <c r="L280" s="230">
        <v>2497</v>
      </c>
      <c r="M280" s="231"/>
      <c r="N280" s="232">
        <v>33060.28</v>
      </c>
      <c r="AF280" s="168"/>
      <c r="AG280" s="169"/>
      <c r="AL280" s="169"/>
      <c r="AN280" s="169"/>
      <c r="AO280" s="180" t="s">
        <v>451</v>
      </c>
      <c r="AP280" s="169"/>
      <c r="AQ280" s="169"/>
    </row>
    <row r="281" spans="1:43" s="15" customFormat="1" ht="15" x14ac:dyDescent="0.25">
      <c r="A281" s="229"/>
      <c r="B281" s="179"/>
      <c r="C281" s="429" t="s">
        <v>452</v>
      </c>
      <c r="D281" s="429"/>
      <c r="E281" s="429"/>
      <c r="F281" s="429"/>
      <c r="G281" s="429"/>
      <c r="H281" s="429"/>
      <c r="I281" s="429"/>
      <c r="J281" s="429"/>
      <c r="K281" s="429"/>
      <c r="L281" s="235">
        <v>85.54</v>
      </c>
      <c r="M281" s="231"/>
      <c r="N281" s="232">
        <v>3829.63</v>
      </c>
      <c r="AF281" s="168"/>
      <c r="AG281" s="169"/>
      <c r="AL281" s="169"/>
      <c r="AN281" s="169"/>
      <c r="AO281" s="180" t="s">
        <v>452</v>
      </c>
      <c r="AP281" s="169"/>
      <c r="AQ281" s="169"/>
    </row>
    <row r="282" spans="1:43" s="15" customFormat="1" ht="15" x14ac:dyDescent="0.25">
      <c r="A282" s="229"/>
      <c r="B282" s="179"/>
      <c r="C282" s="429" t="s">
        <v>453</v>
      </c>
      <c r="D282" s="429"/>
      <c r="E282" s="429"/>
      <c r="F282" s="429"/>
      <c r="G282" s="429"/>
      <c r="H282" s="429"/>
      <c r="I282" s="429"/>
      <c r="J282" s="429"/>
      <c r="K282" s="429"/>
      <c r="L282" s="230">
        <v>13310.91</v>
      </c>
      <c r="M282" s="231"/>
      <c r="N282" s="232">
        <v>108617.02</v>
      </c>
      <c r="AF282" s="168"/>
      <c r="AG282" s="169"/>
      <c r="AL282" s="169"/>
      <c r="AN282" s="169"/>
      <c r="AO282" s="180" t="s">
        <v>453</v>
      </c>
      <c r="AP282" s="169"/>
      <c r="AQ282" s="169"/>
    </row>
    <row r="283" spans="1:43" s="15" customFormat="1" ht="15" x14ac:dyDescent="0.25">
      <c r="A283" s="229"/>
      <c r="B283" s="179"/>
      <c r="C283" s="429" t="s">
        <v>454</v>
      </c>
      <c r="D283" s="429"/>
      <c r="E283" s="429"/>
      <c r="F283" s="429"/>
      <c r="G283" s="429"/>
      <c r="H283" s="429"/>
      <c r="I283" s="429"/>
      <c r="J283" s="429"/>
      <c r="K283" s="429"/>
      <c r="L283" s="230">
        <v>1157.1099999999999</v>
      </c>
      <c r="M283" s="231"/>
      <c r="N283" s="232">
        <v>51803.61</v>
      </c>
      <c r="AF283" s="168"/>
      <c r="AG283" s="169"/>
      <c r="AL283" s="169"/>
      <c r="AN283" s="169"/>
      <c r="AO283" s="180" t="s">
        <v>454</v>
      </c>
      <c r="AP283" s="169"/>
      <c r="AQ283" s="169"/>
    </row>
    <row r="284" spans="1:43" s="15" customFormat="1" ht="15" x14ac:dyDescent="0.25">
      <c r="A284" s="229"/>
      <c r="B284" s="179"/>
      <c r="C284" s="429" t="s">
        <v>455</v>
      </c>
      <c r="D284" s="429"/>
      <c r="E284" s="429"/>
      <c r="F284" s="429"/>
      <c r="G284" s="429"/>
      <c r="H284" s="429"/>
      <c r="I284" s="429"/>
      <c r="J284" s="429"/>
      <c r="K284" s="429"/>
      <c r="L284" s="235">
        <v>567.91999999999996</v>
      </c>
      <c r="M284" s="231"/>
      <c r="N284" s="232">
        <v>25425.59</v>
      </c>
      <c r="AF284" s="168"/>
      <c r="AG284" s="169"/>
      <c r="AL284" s="169"/>
      <c r="AN284" s="169"/>
      <c r="AO284" s="180" t="s">
        <v>455</v>
      </c>
      <c r="AP284" s="169"/>
      <c r="AQ284" s="169"/>
    </row>
    <row r="285" spans="1:43" s="15" customFormat="1" ht="15" x14ac:dyDescent="0.25">
      <c r="A285" s="229"/>
      <c r="B285" s="179"/>
      <c r="C285" s="429" t="s">
        <v>221</v>
      </c>
      <c r="D285" s="429"/>
      <c r="E285" s="429"/>
      <c r="F285" s="429"/>
      <c r="G285" s="429"/>
      <c r="H285" s="429"/>
      <c r="I285" s="429"/>
      <c r="J285" s="429"/>
      <c r="K285" s="429"/>
      <c r="L285" s="230">
        <v>1130.1600000000001</v>
      </c>
      <c r="M285" s="231"/>
      <c r="N285" s="232">
        <v>50597.26</v>
      </c>
      <c r="AF285" s="168"/>
      <c r="AG285" s="169"/>
      <c r="AL285" s="169"/>
      <c r="AN285" s="169"/>
      <c r="AO285" s="180" t="s">
        <v>221</v>
      </c>
      <c r="AP285" s="169"/>
      <c r="AQ285" s="169"/>
    </row>
    <row r="286" spans="1:43" s="15" customFormat="1" ht="15" x14ac:dyDescent="0.25">
      <c r="A286" s="229"/>
      <c r="B286" s="179"/>
      <c r="C286" s="429" t="s">
        <v>222</v>
      </c>
      <c r="D286" s="429"/>
      <c r="E286" s="429"/>
      <c r="F286" s="429"/>
      <c r="G286" s="429"/>
      <c r="H286" s="429"/>
      <c r="I286" s="429"/>
      <c r="J286" s="429"/>
      <c r="K286" s="429"/>
      <c r="L286" s="230">
        <v>1157.1099999999999</v>
      </c>
      <c r="M286" s="231"/>
      <c r="N286" s="232">
        <v>51803.61</v>
      </c>
      <c r="AF286" s="168"/>
      <c r="AG286" s="169"/>
      <c r="AL286" s="169"/>
      <c r="AN286" s="169"/>
      <c r="AO286" s="180" t="s">
        <v>222</v>
      </c>
      <c r="AP286" s="169"/>
      <c r="AQ286" s="169"/>
    </row>
    <row r="287" spans="1:43" s="15" customFormat="1" ht="15" x14ac:dyDescent="0.25">
      <c r="A287" s="229"/>
      <c r="B287" s="179"/>
      <c r="C287" s="429" t="s">
        <v>223</v>
      </c>
      <c r="D287" s="429"/>
      <c r="E287" s="429"/>
      <c r="F287" s="429"/>
      <c r="G287" s="429"/>
      <c r="H287" s="429"/>
      <c r="I287" s="429"/>
      <c r="J287" s="429"/>
      <c r="K287" s="429"/>
      <c r="L287" s="235">
        <v>567.91999999999996</v>
      </c>
      <c r="M287" s="231"/>
      <c r="N287" s="232">
        <v>25425.59</v>
      </c>
      <c r="AF287" s="168"/>
      <c r="AG287" s="169"/>
      <c r="AL287" s="169"/>
      <c r="AN287" s="169"/>
      <c r="AO287" s="180" t="s">
        <v>223</v>
      </c>
      <c r="AP287" s="169"/>
      <c r="AQ287" s="169"/>
    </row>
    <row r="288" spans="1:43" s="15" customFormat="1" ht="15" x14ac:dyDescent="0.25">
      <c r="A288" s="229"/>
      <c r="B288" s="236"/>
      <c r="C288" s="457" t="s">
        <v>961</v>
      </c>
      <c r="D288" s="457"/>
      <c r="E288" s="457"/>
      <c r="F288" s="457"/>
      <c r="G288" s="457"/>
      <c r="H288" s="457"/>
      <c r="I288" s="457"/>
      <c r="J288" s="457"/>
      <c r="K288" s="457"/>
      <c r="L288" s="237">
        <v>18577.560000000001</v>
      </c>
      <c r="M288" s="238"/>
      <c r="N288" s="239">
        <v>265674.13</v>
      </c>
      <c r="AF288" s="168"/>
      <c r="AG288" s="169"/>
      <c r="AL288" s="169"/>
      <c r="AN288" s="169"/>
      <c r="AP288" s="169" t="s">
        <v>961</v>
      </c>
      <c r="AQ288" s="169"/>
    </row>
    <row r="289" spans="1:45" s="15" customFormat="1" ht="11.25" hidden="1" customHeight="1" x14ac:dyDescent="0.25">
      <c r="B289" s="221"/>
      <c r="C289" s="221"/>
      <c r="D289" s="221"/>
      <c r="E289" s="221"/>
      <c r="F289" s="221"/>
      <c r="G289" s="221"/>
      <c r="H289" s="221"/>
      <c r="I289" s="221"/>
      <c r="J289" s="221"/>
      <c r="K289" s="221"/>
      <c r="L289" s="222"/>
      <c r="M289" s="222"/>
      <c r="N289" s="222"/>
      <c r="R289" s="223"/>
    </row>
    <row r="290" spans="1:45" s="15" customFormat="1" ht="15" x14ac:dyDescent="0.25">
      <c r="A290" s="224"/>
      <c r="B290" s="225"/>
      <c r="C290" s="438" t="s">
        <v>523</v>
      </c>
      <c r="D290" s="438"/>
      <c r="E290" s="438"/>
      <c r="F290" s="438"/>
      <c r="G290" s="438"/>
      <c r="H290" s="438"/>
      <c r="I290" s="438"/>
      <c r="J290" s="438"/>
      <c r="K290" s="438"/>
      <c r="L290" s="226"/>
      <c r="M290" s="227"/>
      <c r="N290" s="228"/>
      <c r="AR290" s="169" t="s">
        <v>523</v>
      </c>
    </row>
    <row r="291" spans="1:45" s="15" customFormat="1" ht="15" x14ac:dyDescent="0.25">
      <c r="A291" s="229"/>
      <c r="B291" s="327"/>
      <c r="C291" s="442" t="s">
        <v>205</v>
      </c>
      <c r="D291" s="442"/>
      <c r="E291" s="442"/>
      <c r="F291" s="442"/>
      <c r="G291" s="442"/>
      <c r="H291" s="442"/>
      <c r="I291" s="442"/>
      <c r="J291" s="442"/>
      <c r="K291" s="442"/>
      <c r="L291" s="328">
        <v>24950.240000000002</v>
      </c>
      <c r="M291" s="329"/>
      <c r="N291" s="232">
        <v>278402.71000000002</v>
      </c>
      <c r="AR291" s="169"/>
      <c r="AS291" s="180" t="s">
        <v>205</v>
      </c>
    </row>
    <row r="292" spans="1:45" s="15" customFormat="1" ht="15" x14ac:dyDescent="0.25">
      <c r="A292" s="229"/>
      <c r="B292" s="327"/>
      <c r="C292" s="442" t="s">
        <v>206</v>
      </c>
      <c r="D292" s="442"/>
      <c r="E292" s="442"/>
      <c r="F292" s="442"/>
      <c r="G292" s="442"/>
      <c r="H292" s="442"/>
      <c r="I292" s="442"/>
      <c r="J292" s="442"/>
      <c r="K292" s="442"/>
      <c r="L292" s="330"/>
      <c r="M292" s="329"/>
      <c r="N292" s="234"/>
      <c r="AR292" s="169"/>
      <c r="AS292" s="180" t="s">
        <v>206</v>
      </c>
    </row>
    <row r="293" spans="1:45" s="15" customFormat="1" ht="15" x14ac:dyDescent="0.25">
      <c r="A293" s="229"/>
      <c r="B293" s="327"/>
      <c r="C293" s="442" t="s">
        <v>207</v>
      </c>
      <c r="D293" s="442"/>
      <c r="E293" s="442"/>
      <c r="F293" s="442"/>
      <c r="G293" s="442"/>
      <c r="H293" s="442"/>
      <c r="I293" s="442"/>
      <c r="J293" s="442"/>
      <c r="K293" s="442"/>
      <c r="L293" s="328">
        <v>1438.48</v>
      </c>
      <c r="M293" s="329"/>
      <c r="N293" s="232">
        <v>64400.74</v>
      </c>
      <c r="AR293" s="169"/>
      <c r="AS293" s="180" t="s">
        <v>207</v>
      </c>
    </row>
    <row r="294" spans="1:45" s="15" customFormat="1" ht="15" x14ac:dyDescent="0.25">
      <c r="A294" s="229"/>
      <c r="B294" s="327"/>
      <c r="C294" s="442" t="s">
        <v>208</v>
      </c>
      <c r="D294" s="442"/>
      <c r="E294" s="442"/>
      <c r="F294" s="442"/>
      <c r="G294" s="442"/>
      <c r="H294" s="442"/>
      <c r="I294" s="442"/>
      <c r="J294" s="442"/>
      <c r="K294" s="442"/>
      <c r="L294" s="328">
        <v>4088.79</v>
      </c>
      <c r="M294" s="329"/>
      <c r="N294" s="232">
        <v>54298.71</v>
      </c>
      <c r="AR294" s="169"/>
      <c r="AS294" s="180" t="s">
        <v>208</v>
      </c>
    </row>
    <row r="295" spans="1:45" s="15" customFormat="1" ht="15" x14ac:dyDescent="0.25">
      <c r="A295" s="229"/>
      <c r="B295" s="327"/>
      <c r="C295" s="442" t="s">
        <v>209</v>
      </c>
      <c r="D295" s="442"/>
      <c r="E295" s="442"/>
      <c r="F295" s="442"/>
      <c r="G295" s="442"/>
      <c r="H295" s="442"/>
      <c r="I295" s="442"/>
      <c r="J295" s="442"/>
      <c r="K295" s="442"/>
      <c r="L295" s="364">
        <v>199.62</v>
      </c>
      <c r="M295" s="329"/>
      <c r="N295" s="232">
        <v>8936.98</v>
      </c>
      <c r="AR295" s="169"/>
      <c r="AS295" s="180" t="s">
        <v>209</v>
      </c>
    </row>
    <row r="296" spans="1:45" s="15" customFormat="1" ht="15" x14ac:dyDescent="0.25">
      <c r="A296" s="229"/>
      <c r="B296" s="327"/>
      <c r="C296" s="442" t="s">
        <v>210</v>
      </c>
      <c r="D296" s="442"/>
      <c r="E296" s="442"/>
      <c r="F296" s="442"/>
      <c r="G296" s="442"/>
      <c r="H296" s="442"/>
      <c r="I296" s="442"/>
      <c r="J296" s="442"/>
      <c r="K296" s="442"/>
      <c r="L296" s="328">
        <v>19422.97</v>
      </c>
      <c r="M296" s="329"/>
      <c r="N296" s="232">
        <v>159703.26</v>
      </c>
      <c r="AR296" s="169"/>
      <c r="AS296" s="180" t="s">
        <v>210</v>
      </c>
    </row>
    <row r="297" spans="1:45" s="15" customFormat="1" ht="15" x14ac:dyDescent="0.25">
      <c r="A297" s="229"/>
      <c r="B297" s="327"/>
      <c r="C297" s="442" t="s">
        <v>211</v>
      </c>
      <c r="D297" s="442"/>
      <c r="E297" s="442"/>
      <c r="F297" s="442"/>
      <c r="G297" s="442"/>
      <c r="H297" s="442"/>
      <c r="I297" s="442"/>
      <c r="J297" s="442"/>
      <c r="K297" s="442"/>
      <c r="L297" s="328">
        <v>27717.19</v>
      </c>
      <c r="M297" s="329"/>
      <c r="N297" s="232">
        <v>402278.26</v>
      </c>
      <c r="AR297" s="169"/>
      <c r="AS297" s="180" t="s">
        <v>211</v>
      </c>
    </row>
    <row r="298" spans="1:45" s="15" customFormat="1" ht="15" x14ac:dyDescent="0.25">
      <c r="A298" s="229"/>
      <c r="B298" s="327"/>
      <c r="C298" s="442" t="s">
        <v>212</v>
      </c>
      <c r="D298" s="442"/>
      <c r="E298" s="442"/>
      <c r="F298" s="442"/>
      <c r="G298" s="442"/>
      <c r="H298" s="442"/>
      <c r="I298" s="442"/>
      <c r="J298" s="442"/>
      <c r="K298" s="442"/>
      <c r="L298" s="328">
        <v>27074.5</v>
      </c>
      <c r="M298" s="329"/>
      <c r="N298" s="232">
        <v>393605.91</v>
      </c>
      <c r="AR298" s="169"/>
      <c r="AS298" s="180" t="s">
        <v>212</v>
      </c>
    </row>
    <row r="299" spans="1:45" s="15" customFormat="1" ht="15" x14ac:dyDescent="0.25">
      <c r="A299" s="229"/>
      <c r="B299" s="327"/>
      <c r="C299" s="442" t="s">
        <v>213</v>
      </c>
      <c r="D299" s="442"/>
      <c r="E299" s="442"/>
      <c r="F299" s="442"/>
      <c r="G299" s="442"/>
      <c r="H299" s="442"/>
      <c r="I299" s="442"/>
      <c r="J299" s="442"/>
      <c r="K299" s="442"/>
      <c r="L299" s="330"/>
      <c r="M299" s="329"/>
      <c r="N299" s="234"/>
      <c r="AR299" s="169"/>
      <c r="AS299" s="180" t="s">
        <v>213</v>
      </c>
    </row>
    <row r="300" spans="1:45" s="15" customFormat="1" ht="15" x14ac:dyDescent="0.25">
      <c r="A300" s="229"/>
      <c r="B300" s="327"/>
      <c r="C300" s="442" t="s">
        <v>214</v>
      </c>
      <c r="D300" s="442"/>
      <c r="E300" s="442"/>
      <c r="F300" s="442"/>
      <c r="G300" s="442"/>
      <c r="H300" s="442"/>
      <c r="I300" s="442"/>
      <c r="J300" s="442"/>
      <c r="K300" s="442"/>
      <c r="L300" s="328">
        <v>1438.48</v>
      </c>
      <c r="M300" s="329"/>
      <c r="N300" s="232">
        <v>64400.74</v>
      </c>
      <c r="AR300" s="169"/>
      <c r="AS300" s="180" t="s">
        <v>214</v>
      </c>
    </row>
    <row r="301" spans="1:45" s="15" customFormat="1" ht="15" x14ac:dyDescent="0.25">
      <c r="A301" s="229"/>
      <c r="B301" s="327"/>
      <c r="C301" s="442" t="s">
        <v>215</v>
      </c>
      <c r="D301" s="442"/>
      <c r="E301" s="442"/>
      <c r="F301" s="442"/>
      <c r="G301" s="442"/>
      <c r="H301" s="442"/>
      <c r="I301" s="442"/>
      <c r="J301" s="442"/>
      <c r="K301" s="442"/>
      <c r="L301" s="328">
        <v>3446.1</v>
      </c>
      <c r="M301" s="329"/>
      <c r="N301" s="232">
        <v>45626.36</v>
      </c>
      <c r="AR301" s="169"/>
      <c r="AS301" s="180" t="s">
        <v>215</v>
      </c>
    </row>
    <row r="302" spans="1:45" s="15" customFormat="1" ht="15" x14ac:dyDescent="0.25">
      <c r="A302" s="229"/>
      <c r="B302" s="327"/>
      <c r="C302" s="442" t="s">
        <v>216</v>
      </c>
      <c r="D302" s="442"/>
      <c r="E302" s="442"/>
      <c r="F302" s="442"/>
      <c r="G302" s="442"/>
      <c r="H302" s="442"/>
      <c r="I302" s="442"/>
      <c r="J302" s="442"/>
      <c r="K302" s="442"/>
      <c r="L302" s="364">
        <v>199.62</v>
      </c>
      <c r="M302" s="329"/>
      <c r="N302" s="232">
        <v>8936.98</v>
      </c>
      <c r="AR302" s="169"/>
      <c r="AS302" s="180" t="s">
        <v>216</v>
      </c>
    </row>
    <row r="303" spans="1:45" s="15" customFormat="1" ht="15" x14ac:dyDescent="0.25">
      <c r="A303" s="229"/>
      <c r="B303" s="327"/>
      <c r="C303" s="442" t="s">
        <v>217</v>
      </c>
      <c r="D303" s="442"/>
      <c r="E303" s="442"/>
      <c r="F303" s="442"/>
      <c r="G303" s="442"/>
      <c r="H303" s="442"/>
      <c r="I303" s="442"/>
      <c r="J303" s="442"/>
      <c r="K303" s="442"/>
      <c r="L303" s="328">
        <v>19422.97</v>
      </c>
      <c r="M303" s="329"/>
      <c r="N303" s="232">
        <v>159703.26</v>
      </c>
      <c r="AR303" s="169"/>
      <c r="AS303" s="180" t="s">
        <v>217</v>
      </c>
    </row>
    <row r="304" spans="1:45" s="15" customFormat="1" ht="15" x14ac:dyDescent="0.25">
      <c r="A304" s="229"/>
      <c r="B304" s="327"/>
      <c r="C304" s="442" t="s">
        <v>218</v>
      </c>
      <c r="D304" s="442"/>
      <c r="E304" s="442"/>
      <c r="F304" s="442"/>
      <c r="G304" s="442"/>
      <c r="H304" s="442"/>
      <c r="I304" s="442"/>
      <c r="J304" s="442"/>
      <c r="K304" s="442"/>
      <c r="L304" s="328">
        <v>1784.42</v>
      </c>
      <c r="M304" s="329"/>
      <c r="N304" s="232">
        <v>79888.36</v>
      </c>
      <c r="AR304" s="169"/>
      <c r="AS304" s="180" t="s">
        <v>218</v>
      </c>
    </row>
    <row r="305" spans="1:47" s="15" customFormat="1" ht="15" x14ac:dyDescent="0.25">
      <c r="A305" s="229"/>
      <c r="B305" s="327"/>
      <c r="C305" s="442" t="s">
        <v>219</v>
      </c>
      <c r="D305" s="442"/>
      <c r="E305" s="442"/>
      <c r="F305" s="442"/>
      <c r="G305" s="442"/>
      <c r="H305" s="442"/>
      <c r="I305" s="442"/>
      <c r="J305" s="442"/>
      <c r="K305" s="442"/>
      <c r="L305" s="364">
        <v>982.53</v>
      </c>
      <c r="M305" s="329"/>
      <c r="N305" s="232">
        <v>43987.19</v>
      </c>
      <c r="AR305" s="169"/>
      <c r="AS305" s="180" t="s">
        <v>219</v>
      </c>
    </row>
    <row r="306" spans="1:47" s="15" customFormat="1" ht="15" x14ac:dyDescent="0.25">
      <c r="A306" s="229"/>
      <c r="B306" s="327"/>
      <c r="C306" s="442" t="s">
        <v>220</v>
      </c>
      <c r="D306" s="442"/>
      <c r="E306" s="442"/>
      <c r="F306" s="442"/>
      <c r="G306" s="442"/>
      <c r="H306" s="442"/>
      <c r="I306" s="442"/>
      <c r="J306" s="442"/>
      <c r="K306" s="442"/>
      <c r="L306" s="364">
        <v>642.69000000000005</v>
      </c>
      <c r="M306" s="329"/>
      <c r="N306" s="232">
        <v>8672.35</v>
      </c>
      <c r="AR306" s="169"/>
      <c r="AS306" s="180" t="s">
        <v>220</v>
      </c>
    </row>
    <row r="307" spans="1:47" s="15" customFormat="1" ht="15" x14ac:dyDescent="0.25">
      <c r="A307" s="229"/>
      <c r="B307" s="327"/>
      <c r="C307" s="442" t="s">
        <v>221</v>
      </c>
      <c r="D307" s="442"/>
      <c r="E307" s="442"/>
      <c r="F307" s="442"/>
      <c r="G307" s="442"/>
      <c r="H307" s="442"/>
      <c r="I307" s="442"/>
      <c r="J307" s="442"/>
      <c r="K307" s="442"/>
      <c r="L307" s="328">
        <v>1638.1</v>
      </c>
      <c r="M307" s="329"/>
      <c r="N307" s="232">
        <v>73337.72</v>
      </c>
      <c r="AR307" s="169"/>
      <c r="AS307" s="180" t="s">
        <v>221</v>
      </c>
    </row>
    <row r="308" spans="1:47" s="15" customFormat="1" ht="15" x14ac:dyDescent="0.25">
      <c r="A308" s="229"/>
      <c r="B308" s="327"/>
      <c r="C308" s="442" t="s">
        <v>222</v>
      </c>
      <c r="D308" s="442"/>
      <c r="E308" s="442"/>
      <c r="F308" s="442"/>
      <c r="G308" s="442"/>
      <c r="H308" s="442"/>
      <c r="I308" s="442"/>
      <c r="J308" s="442"/>
      <c r="K308" s="442"/>
      <c r="L308" s="328">
        <v>1784.42</v>
      </c>
      <c r="M308" s="329"/>
      <c r="N308" s="232">
        <v>79888.36</v>
      </c>
      <c r="AR308" s="169"/>
      <c r="AS308" s="180" t="s">
        <v>222</v>
      </c>
    </row>
    <row r="309" spans="1:47" s="15" customFormat="1" ht="15" x14ac:dyDescent="0.25">
      <c r="A309" s="229"/>
      <c r="B309" s="327"/>
      <c r="C309" s="442" t="s">
        <v>223</v>
      </c>
      <c r="D309" s="442"/>
      <c r="E309" s="442"/>
      <c r="F309" s="442"/>
      <c r="G309" s="442"/>
      <c r="H309" s="442"/>
      <c r="I309" s="442"/>
      <c r="J309" s="442"/>
      <c r="K309" s="442"/>
      <c r="L309" s="364">
        <v>982.53</v>
      </c>
      <c r="M309" s="329"/>
      <c r="N309" s="232">
        <v>43987.19</v>
      </c>
      <c r="AR309" s="169"/>
      <c r="AS309" s="180" t="s">
        <v>223</v>
      </c>
    </row>
    <row r="310" spans="1:47" s="15" customFormat="1" ht="15" x14ac:dyDescent="0.25">
      <c r="A310" s="229"/>
      <c r="B310" s="331"/>
      <c r="C310" s="443" t="s">
        <v>524</v>
      </c>
      <c r="D310" s="443"/>
      <c r="E310" s="443"/>
      <c r="F310" s="443"/>
      <c r="G310" s="443"/>
      <c r="H310" s="443"/>
      <c r="I310" s="443"/>
      <c r="J310" s="443"/>
      <c r="K310" s="443"/>
      <c r="L310" s="332">
        <v>27717.19</v>
      </c>
      <c r="M310" s="333"/>
      <c r="N310" s="239">
        <v>402278.26</v>
      </c>
      <c r="AR310" s="169"/>
      <c r="AT310" s="169" t="s">
        <v>524</v>
      </c>
    </row>
    <row r="311" spans="1:47" s="15" customFormat="1" ht="15" x14ac:dyDescent="0.25">
      <c r="A311" s="229"/>
      <c r="B311" s="331"/>
      <c r="C311" s="443" t="s">
        <v>524</v>
      </c>
      <c r="D311" s="443"/>
      <c r="E311" s="443"/>
      <c r="F311" s="443"/>
      <c r="G311" s="443"/>
      <c r="H311" s="443"/>
      <c r="I311" s="443"/>
      <c r="J311" s="443"/>
      <c r="K311" s="443"/>
      <c r="L311" s="332">
        <v>27717.19</v>
      </c>
      <c r="M311" s="333"/>
      <c r="N311" s="239">
        <v>402278.26</v>
      </c>
      <c r="AR311" s="169"/>
      <c r="AT311" s="169" t="s">
        <v>524</v>
      </c>
    </row>
    <row r="312" spans="1:47" s="15" customFormat="1" ht="15" x14ac:dyDescent="0.25">
      <c r="A312" s="229"/>
      <c r="B312" s="331"/>
      <c r="C312" s="443" t="s">
        <v>525</v>
      </c>
      <c r="D312" s="443"/>
      <c r="E312" s="443"/>
      <c r="F312" s="443"/>
      <c r="G312" s="443"/>
      <c r="H312" s="443"/>
      <c r="I312" s="443"/>
      <c r="J312" s="443"/>
      <c r="K312" s="443"/>
      <c r="L312" s="332">
        <v>27717.19</v>
      </c>
      <c r="M312" s="333"/>
      <c r="N312" s="239">
        <v>402278.26</v>
      </c>
      <c r="AR312" s="169"/>
      <c r="AT312" s="169" t="s">
        <v>525</v>
      </c>
    </row>
    <row r="313" spans="1:47" s="15" customFormat="1" ht="15" hidden="1" x14ac:dyDescent="0.25">
      <c r="A313" s="229"/>
      <c r="B313" s="331"/>
      <c r="C313" s="443" t="s">
        <v>526</v>
      </c>
      <c r="D313" s="443"/>
      <c r="E313" s="443"/>
      <c r="F313" s="443"/>
      <c r="G313" s="443"/>
      <c r="H313" s="443"/>
      <c r="I313" s="443"/>
      <c r="J313" s="443"/>
      <c r="K313" s="443"/>
      <c r="L313" s="332">
        <v>27717.19</v>
      </c>
      <c r="M313" s="333"/>
      <c r="N313" s="239">
        <v>402278.26</v>
      </c>
      <c r="AR313" s="169"/>
      <c r="AT313" s="169"/>
      <c r="AU313" s="169" t="s">
        <v>526</v>
      </c>
    </row>
    <row r="314" spans="1:47" s="15" customFormat="1" ht="15" customHeight="1" x14ac:dyDescent="0.25">
      <c r="A314" s="229"/>
      <c r="B314" s="331"/>
      <c r="C314" s="443" t="s">
        <v>526</v>
      </c>
      <c r="D314" s="443"/>
      <c r="E314" s="443"/>
      <c r="F314" s="443"/>
      <c r="G314" s="443"/>
      <c r="H314" s="443"/>
      <c r="I314" s="443"/>
      <c r="J314" s="443"/>
      <c r="K314" s="443"/>
      <c r="L314" s="332">
        <v>2396399.5</v>
      </c>
      <c r="M314" s="333"/>
      <c r="N314" s="239">
        <f>N313</f>
        <v>402278.26</v>
      </c>
      <c r="AP314" s="169"/>
      <c r="AR314" s="169"/>
      <c r="AS314" s="169" t="s">
        <v>526</v>
      </c>
    </row>
    <row r="315" spans="1:47" s="15" customFormat="1" ht="15" x14ac:dyDescent="0.25">
      <c r="A315" s="253"/>
      <c r="B315" s="324"/>
      <c r="C315" s="445" t="s">
        <v>56</v>
      </c>
      <c r="D315" s="445"/>
      <c r="E315" s="445"/>
      <c r="F315" s="445"/>
      <c r="G315" s="445"/>
      <c r="H315" s="445"/>
      <c r="I315" s="445"/>
      <c r="J315" s="445"/>
      <c r="K315" s="445"/>
      <c r="L315" s="325"/>
      <c r="M315" s="326"/>
      <c r="N315" s="257">
        <f>ROUND(N314*0.082,2)</f>
        <v>32986.82</v>
      </c>
      <c r="AQ315" s="258"/>
      <c r="AS315" s="258"/>
    </row>
    <row r="316" spans="1:47" s="15" customFormat="1" ht="15" x14ac:dyDescent="0.25">
      <c r="A316" s="253"/>
      <c r="B316" s="324"/>
      <c r="C316" s="444" t="s">
        <v>1729</v>
      </c>
      <c r="D316" s="444"/>
      <c r="E316" s="444"/>
      <c r="F316" s="444"/>
      <c r="G316" s="444"/>
      <c r="H316" s="444"/>
      <c r="I316" s="444"/>
      <c r="J316" s="444"/>
      <c r="K316" s="444"/>
      <c r="L316" s="325"/>
      <c r="M316" s="326"/>
      <c r="N316" s="259">
        <f>N314+N315</f>
        <v>435265.08</v>
      </c>
      <c r="AQ316" s="258"/>
      <c r="AS316" s="258"/>
    </row>
    <row r="317" spans="1:47" s="15" customFormat="1" ht="15" x14ac:dyDescent="0.25">
      <c r="A317" s="253"/>
      <c r="B317" s="324"/>
      <c r="C317" s="445" t="s">
        <v>63</v>
      </c>
      <c r="D317" s="445"/>
      <c r="E317" s="445"/>
      <c r="F317" s="445"/>
      <c r="G317" s="445"/>
      <c r="H317" s="445"/>
      <c r="I317" s="445"/>
      <c r="J317" s="445"/>
      <c r="K317" s="445"/>
      <c r="L317" s="325"/>
      <c r="M317" s="326"/>
      <c r="N317" s="257">
        <f>ROUND(N316*0.024,2)</f>
        <v>10446.36</v>
      </c>
      <c r="AQ317" s="258"/>
      <c r="AS317" s="258"/>
    </row>
    <row r="318" spans="1:47" s="15" customFormat="1" ht="15" x14ac:dyDescent="0.25">
      <c r="A318" s="253"/>
      <c r="B318" s="324"/>
      <c r="C318" s="444" t="s">
        <v>1730</v>
      </c>
      <c r="D318" s="444"/>
      <c r="E318" s="444"/>
      <c r="F318" s="444"/>
      <c r="G318" s="444"/>
      <c r="H318" s="444"/>
      <c r="I318" s="444"/>
      <c r="J318" s="444"/>
      <c r="K318" s="444"/>
      <c r="L318" s="325"/>
      <c r="M318" s="326"/>
      <c r="N318" s="259">
        <f>N316+N317</f>
        <v>445711.44</v>
      </c>
      <c r="AQ318" s="258"/>
      <c r="AS318" s="258"/>
    </row>
    <row r="319" spans="1:47" s="15" customFormat="1" ht="15" x14ac:dyDescent="0.25">
      <c r="A319" s="253"/>
      <c r="B319" s="324"/>
      <c r="C319" s="444" t="s">
        <v>1754</v>
      </c>
      <c r="D319" s="444"/>
      <c r="E319" s="444"/>
      <c r="F319" s="444"/>
      <c r="G319" s="444"/>
      <c r="H319" s="444"/>
      <c r="I319" s="444"/>
      <c r="J319" s="444"/>
      <c r="K319" s="444"/>
      <c r="L319" s="325"/>
      <c r="M319" s="326"/>
      <c r="N319" s="259">
        <f>ROUND(N318*1.0514*0.83,2)</f>
        <v>388955.44</v>
      </c>
      <c r="R319" s="259"/>
      <c r="S319" s="312"/>
      <c r="AQ319" s="258"/>
      <c r="AS319" s="258"/>
    </row>
    <row r="320" spans="1:47" s="15" customFormat="1" ht="15" x14ac:dyDescent="0.25">
      <c r="A320" s="253"/>
      <c r="B320" s="324"/>
      <c r="C320" s="444" t="s">
        <v>1751</v>
      </c>
      <c r="D320" s="444"/>
      <c r="E320" s="444"/>
      <c r="F320" s="444"/>
      <c r="G320" s="444"/>
      <c r="H320" s="444"/>
      <c r="I320" s="444"/>
      <c r="J320" s="444"/>
      <c r="K320" s="444"/>
      <c r="L320" s="325"/>
      <c r="M320" s="326"/>
      <c r="N320" s="259">
        <f>N319</f>
        <v>388955.44</v>
      </c>
      <c r="AQ320" s="258"/>
      <c r="AS320" s="258"/>
    </row>
    <row r="321" spans="1:51" s="15" customFormat="1" ht="15" x14ac:dyDescent="0.25">
      <c r="A321" s="253"/>
      <c r="B321" s="334"/>
      <c r="C321" s="445" t="s">
        <v>1752</v>
      </c>
      <c r="D321" s="445"/>
      <c r="E321" s="445"/>
      <c r="F321" s="445"/>
      <c r="G321" s="445"/>
      <c r="H321" s="445"/>
      <c r="I321" s="445"/>
      <c r="J321" s="445"/>
      <c r="K321" s="445"/>
      <c r="L321" s="335"/>
      <c r="M321" s="336"/>
      <c r="N321" s="257">
        <f>ROUND(N320*0.2,2)</f>
        <v>77791.09</v>
      </c>
      <c r="AQ321" s="314"/>
      <c r="AS321" s="314"/>
    </row>
    <row r="322" spans="1:51" s="15" customFormat="1" ht="15" x14ac:dyDescent="0.25">
      <c r="A322" s="260"/>
      <c r="B322" s="261"/>
      <c r="C322" s="446" t="s">
        <v>1753</v>
      </c>
      <c r="D322" s="446"/>
      <c r="E322" s="446"/>
      <c r="F322" s="446"/>
      <c r="G322" s="446"/>
      <c r="H322" s="446"/>
      <c r="I322" s="446"/>
      <c r="J322" s="446"/>
      <c r="K322" s="446"/>
      <c r="L322" s="262"/>
      <c r="M322" s="263"/>
      <c r="N322" s="264">
        <f>N320+N321</f>
        <v>466746.53</v>
      </c>
      <c r="AQ322" s="258"/>
      <c r="AS322" s="258"/>
    </row>
    <row r="323" spans="1:51" ht="11.25" customHeight="1" x14ac:dyDescent="0.2">
      <c r="AX323" s="240"/>
      <c r="AY323" s="240"/>
    </row>
    <row r="324" spans="1:51" ht="11.25" customHeight="1" x14ac:dyDescent="0.2">
      <c r="AX324" s="240"/>
      <c r="AY324" s="240"/>
    </row>
    <row r="325" spans="1:51" s="15" customFormat="1" ht="15" x14ac:dyDescent="0.25">
      <c r="A325" s="313"/>
      <c r="B325" s="254"/>
      <c r="C325" s="291"/>
      <c r="D325" s="291"/>
      <c r="E325" s="291"/>
      <c r="F325" s="291"/>
      <c r="G325" s="291"/>
      <c r="H325" s="291"/>
      <c r="I325" s="291"/>
      <c r="J325" s="291"/>
      <c r="K325" s="291"/>
      <c r="L325" s="255"/>
      <c r="M325" s="256"/>
      <c r="N325" s="255"/>
      <c r="AQ325" s="258"/>
      <c r="AS325" s="258"/>
    </row>
    <row r="326" spans="1:51" s="15" customFormat="1" ht="15" x14ac:dyDescent="0.25">
      <c r="A326" s="313"/>
      <c r="B326" s="254"/>
      <c r="C326" s="291"/>
      <c r="D326" s="291"/>
      <c r="E326" s="291"/>
      <c r="F326" s="291"/>
      <c r="G326" s="291"/>
      <c r="H326" s="291"/>
      <c r="I326" s="291"/>
      <c r="J326" s="291"/>
      <c r="K326" s="291"/>
      <c r="L326" s="255"/>
      <c r="M326" s="256"/>
      <c r="N326" s="255"/>
      <c r="AQ326" s="258"/>
      <c r="AS326" s="258"/>
    </row>
    <row r="327" spans="1:51" s="318" customFormat="1" ht="15" x14ac:dyDescent="0.25">
      <c r="A327" s="315"/>
      <c r="B327" s="316" t="s">
        <v>527</v>
      </c>
      <c r="C327" s="407"/>
      <c r="D327" s="407"/>
      <c r="E327" s="407"/>
      <c r="F327" s="407"/>
      <c r="G327" s="407"/>
      <c r="H327" s="408"/>
      <c r="I327" s="408"/>
      <c r="J327" s="408"/>
      <c r="K327" s="408"/>
      <c r="L327" s="408"/>
      <c r="M327" s="15"/>
      <c r="N327" s="15"/>
      <c r="O327" s="15"/>
      <c r="P327" s="15"/>
      <c r="Q327" s="15"/>
      <c r="R327" s="15"/>
      <c r="S327" s="15"/>
      <c r="T327" s="15"/>
      <c r="U327" s="15"/>
      <c r="V327" s="317"/>
      <c r="W327" s="317"/>
      <c r="X327" s="317"/>
      <c r="Y327" s="317"/>
      <c r="Z327" s="317"/>
      <c r="AA327" s="317"/>
      <c r="AB327" s="317"/>
      <c r="AC327" s="317"/>
      <c r="AD327" s="317"/>
      <c r="AE327" s="317"/>
      <c r="AF327" s="317"/>
      <c r="AG327" s="317"/>
      <c r="AH327" s="317"/>
      <c r="AI327" s="317"/>
      <c r="AJ327" s="317"/>
      <c r="AK327" s="317"/>
      <c r="AL327" s="317"/>
      <c r="AM327" s="317"/>
      <c r="AN327" s="317"/>
      <c r="AO327" s="317"/>
      <c r="AP327" s="317"/>
      <c r="AQ327" s="317"/>
      <c r="AR327" s="317"/>
      <c r="AS327" s="317"/>
      <c r="AT327" s="317" t="s">
        <v>6</v>
      </c>
      <c r="AU327" s="317" t="s">
        <v>6</v>
      </c>
      <c r="AV327" s="317"/>
      <c r="AW327" s="317"/>
    </row>
    <row r="328" spans="1:51" s="320" customFormat="1" ht="16.5" customHeight="1" x14ac:dyDescent="0.25">
      <c r="A328" s="319"/>
      <c r="B328" s="316"/>
      <c r="C328" s="406" t="s">
        <v>81</v>
      </c>
      <c r="D328" s="406"/>
      <c r="E328" s="406"/>
      <c r="F328" s="406"/>
      <c r="G328" s="406"/>
      <c r="H328" s="406"/>
      <c r="I328" s="406"/>
      <c r="J328" s="406"/>
      <c r="K328" s="406"/>
      <c r="L328" s="406"/>
      <c r="V328" s="321"/>
      <c r="W328" s="321"/>
      <c r="X328" s="321"/>
      <c r="Y328" s="321"/>
      <c r="Z328" s="321"/>
      <c r="AA328" s="321"/>
      <c r="AB328" s="321"/>
      <c r="AC328" s="321"/>
      <c r="AD328" s="321"/>
      <c r="AE328" s="321"/>
      <c r="AF328" s="321"/>
      <c r="AG328" s="321"/>
      <c r="AH328" s="321"/>
      <c r="AI328" s="321"/>
      <c r="AJ328" s="321"/>
      <c r="AK328" s="321"/>
      <c r="AL328" s="321"/>
      <c r="AM328" s="321"/>
      <c r="AN328" s="321"/>
      <c r="AO328" s="321"/>
      <c r="AP328" s="321"/>
      <c r="AQ328" s="321"/>
      <c r="AR328" s="321"/>
      <c r="AS328" s="321"/>
      <c r="AT328" s="321"/>
      <c r="AU328" s="321"/>
      <c r="AV328" s="321"/>
      <c r="AW328" s="321"/>
    </row>
    <row r="329" spans="1:51" s="318" customFormat="1" ht="15" x14ac:dyDescent="0.25">
      <c r="A329" s="315"/>
      <c r="B329" s="316" t="s">
        <v>528</v>
      </c>
      <c r="C329" s="407"/>
      <c r="D329" s="407"/>
      <c r="E329" s="407"/>
      <c r="F329" s="407"/>
      <c r="G329" s="407"/>
      <c r="H329" s="408"/>
      <c r="I329" s="408"/>
      <c r="J329" s="408"/>
      <c r="K329" s="408"/>
      <c r="L329" s="408"/>
      <c r="M329" s="15"/>
      <c r="N329" s="15"/>
      <c r="O329" s="15"/>
      <c r="P329" s="15"/>
      <c r="Q329" s="15"/>
      <c r="R329" s="15"/>
      <c r="S329" s="15"/>
      <c r="T329" s="15"/>
      <c r="U329" s="15"/>
      <c r="V329" s="317"/>
      <c r="W329" s="317"/>
      <c r="X329" s="317"/>
      <c r="Y329" s="317"/>
      <c r="Z329" s="317"/>
      <c r="AA329" s="317"/>
      <c r="AB329" s="317"/>
      <c r="AC329" s="317"/>
      <c r="AD329" s="317"/>
      <c r="AE329" s="317"/>
      <c r="AF329" s="317"/>
      <c r="AG329" s="317"/>
      <c r="AH329" s="317"/>
      <c r="AI329" s="317"/>
      <c r="AJ329" s="317"/>
      <c r="AK329" s="317"/>
      <c r="AL329" s="317"/>
      <c r="AM329" s="317"/>
      <c r="AN329" s="317"/>
      <c r="AO329" s="317"/>
      <c r="AP329" s="317"/>
      <c r="AQ329" s="317"/>
      <c r="AR329" s="317"/>
      <c r="AS329" s="317"/>
      <c r="AT329" s="317"/>
      <c r="AU329" s="317"/>
      <c r="AV329" s="317" t="s">
        <v>6</v>
      </c>
      <c r="AW329" s="317" t="s">
        <v>6</v>
      </c>
    </row>
    <row r="330" spans="1:51" s="320" customFormat="1" ht="16.5" customHeight="1" x14ac:dyDescent="0.25">
      <c r="A330" s="319"/>
      <c r="C330" s="406" t="s">
        <v>81</v>
      </c>
      <c r="D330" s="406"/>
      <c r="E330" s="406"/>
      <c r="F330" s="406"/>
      <c r="G330" s="406"/>
      <c r="H330" s="406"/>
      <c r="I330" s="406"/>
      <c r="J330" s="406"/>
      <c r="K330" s="406"/>
      <c r="L330" s="406"/>
      <c r="V330" s="321"/>
      <c r="W330" s="321"/>
      <c r="X330" s="321"/>
      <c r="Y330" s="321"/>
      <c r="Z330" s="321"/>
      <c r="AA330" s="321"/>
      <c r="AB330" s="321"/>
      <c r="AC330" s="321"/>
      <c r="AD330" s="321"/>
      <c r="AE330" s="321"/>
      <c r="AF330" s="321"/>
      <c r="AG330" s="321"/>
      <c r="AH330" s="321"/>
      <c r="AI330" s="321"/>
      <c r="AJ330" s="321"/>
      <c r="AK330" s="321"/>
      <c r="AL330" s="321"/>
      <c r="AM330" s="321"/>
      <c r="AN330" s="321"/>
      <c r="AO330" s="321"/>
      <c r="AP330" s="321"/>
      <c r="AQ330" s="321"/>
      <c r="AR330" s="321"/>
      <c r="AS330" s="321"/>
      <c r="AT330" s="321"/>
      <c r="AU330" s="321"/>
      <c r="AV330" s="321"/>
      <c r="AW330" s="321"/>
    </row>
    <row r="331" spans="1:51" s="318" customFormat="1" ht="19.5" customHeight="1" x14ac:dyDescent="0.2">
      <c r="A331" s="315"/>
      <c r="C331" s="322"/>
      <c r="D331" s="322"/>
      <c r="E331" s="322"/>
      <c r="F331" s="322"/>
      <c r="G331" s="322"/>
      <c r="H331" s="322"/>
      <c r="I331" s="322"/>
      <c r="J331" s="322"/>
      <c r="K331" s="322"/>
      <c r="L331" s="322"/>
      <c r="V331" s="317"/>
      <c r="W331" s="317"/>
      <c r="X331" s="317"/>
      <c r="Y331" s="317"/>
      <c r="Z331" s="317"/>
      <c r="AA331" s="317"/>
      <c r="AB331" s="317"/>
      <c r="AC331" s="317"/>
      <c r="AD331" s="317"/>
      <c r="AE331" s="317"/>
      <c r="AF331" s="317"/>
      <c r="AG331" s="317"/>
      <c r="AH331" s="317"/>
      <c r="AI331" s="317"/>
      <c r="AJ331" s="317"/>
      <c r="AK331" s="317"/>
      <c r="AL331" s="317"/>
      <c r="AM331" s="317"/>
      <c r="AN331" s="317"/>
      <c r="AO331" s="317"/>
      <c r="AP331" s="317"/>
      <c r="AQ331" s="317"/>
      <c r="AR331" s="317"/>
      <c r="AS331" s="317"/>
      <c r="AT331" s="317"/>
      <c r="AU331" s="317"/>
      <c r="AV331" s="317"/>
      <c r="AW331" s="317"/>
    </row>
    <row r="332" spans="1:51" s="15" customFormat="1" ht="22.5" customHeight="1" x14ac:dyDescent="0.25">
      <c r="A332" s="409" t="s">
        <v>529</v>
      </c>
      <c r="B332" s="409"/>
      <c r="C332" s="409"/>
      <c r="D332" s="409"/>
      <c r="E332" s="409"/>
      <c r="F332" s="409"/>
      <c r="G332" s="409"/>
      <c r="H332" s="409"/>
      <c r="I332" s="409"/>
      <c r="J332" s="409"/>
      <c r="K332" s="409"/>
      <c r="L332" s="409"/>
      <c r="M332" s="409"/>
      <c r="N332" s="409"/>
      <c r="O332" s="323"/>
      <c r="P332" s="323"/>
    </row>
    <row r="333" spans="1:51" s="15" customFormat="1" ht="12.75" customHeight="1" x14ac:dyDescent="0.25">
      <c r="A333" s="409" t="s">
        <v>530</v>
      </c>
      <c r="B333" s="409"/>
      <c r="C333" s="409"/>
      <c r="D333" s="409"/>
      <c r="E333" s="409"/>
      <c r="F333" s="409"/>
      <c r="G333" s="409"/>
      <c r="H333" s="409"/>
      <c r="I333" s="409"/>
      <c r="J333" s="409"/>
      <c r="K333" s="409"/>
      <c r="L333" s="409"/>
      <c r="M333" s="409"/>
      <c r="N333" s="409"/>
      <c r="O333" s="323"/>
      <c r="P333" s="323"/>
    </row>
    <row r="334" spans="1:51" s="15" customFormat="1" ht="12.75" customHeight="1" x14ac:dyDescent="0.25">
      <c r="A334" s="409" t="s">
        <v>531</v>
      </c>
      <c r="B334" s="409"/>
      <c r="C334" s="409"/>
      <c r="D334" s="409"/>
      <c r="E334" s="409"/>
      <c r="F334" s="409"/>
      <c r="G334" s="409"/>
      <c r="H334" s="409"/>
      <c r="I334" s="409"/>
      <c r="J334" s="409"/>
      <c r="K334" s="409"/>
      <c r="L334" s="409"/>
      <c r="M334" s="409"/>
      <c r="N334" s="409"/>
      <c r="O334" s="323"/>
      <c r="P334" s="323"/>
    </row>
    <row r="335" spans="1:51" ht="11.25" customHeight="1" x14ac:dyDescent="0.2">
      <c r="AX335" s="240"/>
      <c r="AY335" s="240"/>
    </row>
    <row r="336" spans="1:51" ht="11.25" customHeight="1" x14ac:dyDescent="0.2">
      <c r="AX336" s="240"/>
      <c r="AY336" s="240"/>
    </row>
  </sheetData>
  <autoFilter ref="A43:N66" xr:uid="{B097433D-0218-4A7F-9B73-B12143D5C1D3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322">
    <mergeCell ref="C322:K322"/>
    <mergeCell ref="C327:G327"/>
    <mergeCell ref="H327:L327"/>
    <mergeCell ref="C313:K313"/>
    <mergeCell ref="C317:K317"/>
    <mergeCell ref="C318:K318"/>
    <mergeCell ref="C314:K314"/>
    <mergeCell ref="C315:K315"/>
    <mergeCell ref="C316:K316"/>
    <mergeCell ref="C319:K319"/>
    <mergeCell ref="C320:K320"/>
    <mergeCell ref="C321:K321"/>
    <mergeCell ref="C307:K307"/>
    <mergeCell ref="C308:K308"/>
    <mergeCell ref="C309:K309"/>
    <mergeCell ref="C310:K310"/>
    <mergeCell ref="C311:K311"/>
    <mergeCell ref="C312:K312"/>
    <mergeCell ref="C301:K301"/>
    <mergeCell ref="C302:K302"/>
    <mergeCell ref="C303:K303"/>
    <mergeCell ref="C304:K304"/>
    <mergeCell ref="C305:K305"/>
    <mergeCell ref="C306:K306"/>
    <mergeCell ref="C295:K295"/>
    <mergeCell ref="C296:K296"/>
    <mergeCell ref="C297:K297"/>
    <mergeCell ref="C298:K298"/>
    <mergeCell ref="C299:K299"/>
    <mergeCell ref="C300:K300"/>
    <mergeCell ref="C288:K288"/>
    <mergeCell ref="C290:K290"/>
    <mergeCell ref="C291:K291"/>
    <mergeCell ref="C292:K292"/>
    <mergeCell ref="C293:K293"/>
    <mergeCell ref="C294:K294"/>
    <mergeCell ref="C282:K282"/>
    <mergeCell ref="C283:K283"/>
    <mergeCell ref="C284:K284"/>
    <mergeCell ref="C285:K285"/>
    <mergeCell ref="C286:K286"/>
    <mergeCell ref="C287:K287"/>
    <mergeCell ref="C276:K276"/>
    <mergeCell ref="C277:K277"/>
    <mergeCell ref="C278:K278"/>
    <mergeCell ref="C279:K279"/>
    <mergeCell ref="C280:K280"/>
    <mergeCell ref="C281:K281"/>
    <mergeCell ref="C270:K270"/>
    <mergeCell ref="C271:K271"/>
    <mergeCell ref="C272:K272"/>
    <mergeCell ref="C273:K273"/>
    <mergeCell ref="C274:K274"/>
    <mergeCell ref="C275:K275"/>
    <mergeCell ref="C263:E263"/>
    <mergeCell ref="C264:E264"/>
    <mergeCell ref="C265:E265"/>
    <mergeCell ref="C266:E266"/>
    <mergeCell ref="C267:E267"/>
    <mergeCell ref="C268:E268"/>
    <mergeCell ref="C257:E257"/>
    <mergeCell ref="C258:E258"/>
    <mergeCell ref="C259:E259"/>
    <mergeCell ref="C260:E260"/>
    <mergeCell ref="C261:E261"/>
    <mergeCell ref="C262:E262"/>
    <mergeCell ref="C251:E251"/>
    <mergeCell ref="C252:N252"/>
    <mergeCell ref="C253:N253"/>
    <mergeCell ref="C254:E254"/>
    <mergeCell ref="C255:E255"/>
    <mergeCell ref="C256:E256"/>
    <mergeCell ref="C245:E245"/>
    <mergeCell ref="C246:E246"/>
    <mergeCell ref="C247:E247"/>
    <mergeCell ref="C248:E248"/>
    <mergeCell ref="C249:E249"/>
    <mergeCell ref="C250:E250"/>
    <mergeCell ref="C239:E239"/>
    <mergeCell ref="C240:N240"/>
    <mergeCell ref="C241:N241"/>
    <mergeCell ref="C242:E242"/>
    <mergeCell ref="C243:E243"/>
    <mergeCell ref="C244:E244"/>
    <mergeCell ref="C233:E233"/>
    <mergeCell ref="C234:E234"/>
    <mergeCell ref="C235:E235"/>
    <mergeCell ref="C236:E236"/>
    <mergeCell ref="C237:E237"/>
    <mergeCell ref="A238:N238"/>
    <mergeCell ref="C227:E227"/>
    <mergeCell ref="C228:E228"/>
    <mergeCell ref="C229:E229"/>
    <mergeCell ref="C230:E230"/>
    <mergeCell ref="C231:E231"/>
    <mergeCell ref="C232:E232"/>
    <mergeCell ref="C221:N221"/>
    <mergeCell ref="C222:N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E209"/>
    <mergeCell ref="C210:E210"/>
    <mergeCell ref="C211:N211"/>
    <mergeCell ref="C212:N212"/>
    <mergeCell ref="C213:E213"/>
    <mergeCell ref="C214:E214"/>
    <mergeCell ref="C203:E203"/>
    <mergeCell ref="C204:E204"/>
    <mergeCell ref="C205:E205"/>
    <mergeCell ref="C206:E206"/>
    <mergeCell ref="C207:E207"/>
    <mergeCell ref="C208:E208"/>
    <mergeCell ref="C197:E197"/>
    <mergeCell ref="C198:E198"/>
    <mergeCell ref="C199:E199"/>
    <mergeCell ref="C200:E200"/>
    <mergeCell ref="C201:E201"/>
    <mergeCell ref="C202:E202"/>
    <mergeCell ref="C191:E191"/>
    <mergeCell ref="C192:E192"/>
    <mergeCell ref="C193:E193"/>
    <mergeCell ref="C194:E194"/>
    <mergeCell ref="C195:N195"/>
    <mergeCell ref="C196:N196"/>
    <mergeCell ref="C185:E185"/>
    <mergeCell ref="C186:E186"/>
    <mergeCell ref="C187:E187"/>
    <mergeCell ref="C188:E188"/>
    <mergeCell ref="C189:E189"/>
    <mergeCell ref="C190:E190"/>
    <mergeCell ref="C179:N179"/>
    <mergeCell ref="C180:N180"/>
    <mergeCell ref="C181:E181"/>
    <mergeCell ref="C182:E182"/>
    <mergeCell ref="C183:E183"/>
    <mergeCell ref="C184:E184"/>
    <mergeCell ref="C173:K173"/>
    <mergeCell ref="C174:K174"/>
    <mergeCell ref="C175:K175"/>
    <mergeCell ref="C176:K176"/>
    <mergeCell ref="A177:N177"/>
    <mergeCell ref="C178:E178"/>
    <mergeCell ref="C167:K167"/>
    <mergeCell ref="C168:K168"/>
    <mergeCell ref="C169:K169"/>
    <mergeCell ref="C170:K170"/>
    <mergeCell ref="C171:K171"/>
    <mergeCell ref="C172:K172"/>
    <mergeCell ref="C161:K161"/>
    <mergeCell ref="C162:K162"/>
    <mergeCell ref="C163:K163"/>
    <mergeCell ref="C164:K164"/>
    <mergeCell ref="C165:K165"/>
    <mergeCell ref="C166:K166"/>
    <mergeCell ref="C154:E154"/>
    <mergeCell ref="C156:K156"/>
    <mergeCell ref="C157:K157"/>
    <mergeCell ref="C158:K158"/>
    <mergeCell ref="C159:K159"/>
    <mergeCell ref="C160:K160"/>
    <mergeCell ref="C148:E148"/>
    <mergeCell ref="C149:E149"/>
    <mergeCell ref="C150:E150"/>
    <mergeCell ref="C151:E151"/>
    <mergeCell ref="C152:E152"/>
    <mergeCell ref="C153:N153"/>
    <mergeCell ref="C142:E142"/>
    <mergeCell ref="C143:N143"/>
    <mergeCell ref="C144:N144"/>
    <mergeCell ref="C145:E145"/>
    <mergeCell ref="C146:E146"/>
    <mergeCell ref="C147:E147"/>
    <mergeCell ref="C136:E136"/>
    <mergeCell ref="C137:E137"/>
    <mergeCell ref="C138:E138"/>
    <mergeCell ref="C139:E139"/>
    <mergeCell ref="C140:E140"/>
    <mergeCell ref="C141:E141"/>
    <mergeCell ref="C130:E130"/>
    <mergeCell ref="C131:E131"/>
    <mergeCell ref="C132:N132"/>
    <mergeCell ref="C133:N133"/>
    <mergeCell ref="C134:E134"/>
    <mergeCell ref="C135:E135"/>
    <mergeCell ref="C124:E124"/>
    <mergeCell ref="C125:E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E123"/>
    <mergeCell ref="C112:E112"/>
    <mergeCell ref="C113:E113"/>
    <mergeCell ref="C114:E114"/>
    <mergeCell ref="C115:E115"/>
    <mergeCell ref="C116:N116"/>
    <mergeCell ref="C117:N117"/>
    <mergeCell ref="C106:N106"/>
    <mergeCell ref="C107:N107"/>
    <mergeCell ref="C108:E108"/>
    <mergeCell ref="C109:E109"/>
    <mergeCell ref="C110:E110"/>
    <mergeCell ref="C111:E111"/>
    <mergeCell ref="C100:E100"/>
    <mergeCell ref="C101:E101"/>
    <mergeCell ref="C102:E102"/>
    <mergeCell ref="C103:E103"/>
    <mergeCell ref="C104:E104"/>
    <mergeCell ref="C105:N105"/>
    <mergeCell ref="C94:E94"/>
    <mergeCell ref="C95:E95"/>
    <mergeCell ref="C96:E96"/>
    <mergeCell ref="C97:E97"/>
    <mergeCell ref="C98:E98"/>
    <mergeCell ref="C99:E99"/>
    <mergeCell ref="C88:K88"/>
    <mergeCell ref="A89:N89"/>
    <mergeCell ref="C90:E90"/>
    <mergeCell ref="C91:N91"/>
    <mergeCell ref="C92:N92"/>
    <mergeCell ref="C93:E93"/>
    <mergeCell ref="C82:K82"/>
    <mergeCell ref="C83:K83"/>
    <mergeCell ref="C84:K84"/>
    <mergeCell ref="C85:K85"/>
    <mergeCell ref="C86:K86"/>
    <mergeCell ref="C87:K87"/>
    <mergeCell ref="C76:K76"/>
    <mergeCell ref="C77:K77"/>
    <mergeCell ref="C78:K78"/>
    <mergeCell ref="C79:K79"/>
    <mergeCell ref="C80:K80"/>
    <mergeCell ref="C81:K81"/>
    <mergeCell ref="C70:K70"/>
    <mergeCell ref="C71:K71"/>
    <mergeCell ref="C72:K72"/>
    <mergeCell ref="C73:K73"/>
    <mergeCell ref="C74:K74"/>
    <mergeCell ref="C75:K75"/>
    <mergeCell ref="C63:E63"/>
    <mergeCell ref="C64:E64"/>
    <mergeCell ref="C65:N65"/>
    <mergeCell ref="C66:E66"/>
    <mergeCell ref="C68:K68"/>
    <mergeCell ref="C69:K69"/>
    <mergeCell ref="C57:E57"/>
    <mergeCell ref="C58:E58"/>
    <mergeCell ref="C59:E59"/>
    <mergeCell ref="C60:E60"/>
    <mergeCell ref="C61:E61"/>
    <mergeCell ref="C62:E62"/>
    <mergeCell ref="C52:E52"/>
    <mergeCell ref="C53:E53"/>
    <mergeCell ref="C54:E54"/>
    <mergeCell ref="C55:E55"/>
    <mergeCell ref="C56:E56"/>
    <mergeCell ref="N43:N45"/>
    <mergeCell ref="C46:E46"/>
    <mergeCell ref="A47:N47"/>
    <mergeCell ref="C48:E48"/>
    <mergeCell ref="C49:N49"/>
    <mergeCell ref="C50:E50"/>
    <mergeCell ref="C43:E45"/>
    <mergeCell ref="F43:F45"/>
    <mergeCell ref="G43:I44"/>
    <mergeCell ref="J43:L44"/>
    <mergeCell ref="M43:M45"/>
    <mergeCell ref="A26:N26"/>
    <mergeCell ref="A28:N28"/>
    <mergeCell ref="A17:F17"/>
    <mergeCell ref="G17:N17"/>
    <mergeCell ref="A18:F18"/>
    <mergeCell ref="G18:N18"/>
    <mergeCell ref="A19:F19"/>
    <mergeCell ref="G19:N19"/>
    <mergeCell ref="C51:E51"/>
    <mergeCell ref="G14:N14"/>
    <mergeCell ref="A15:F15"/>
    <mergeCell ref="G15:N15"/>
    <mergeCell ref="A16:F16"/>
    <mergeCell ref="G16:N16"/>
    <mergeCell ref="A21:N21"/>
    <mergeCell ref="A22:N22"/>
    <mergeCell ref="A24:N24"/>
    <mergeCell ref="A25:N25"/>
    <mergeCell ref="C328:L328"/>
    <mergeCell ref="C329:G329"/>
    <mergeCell ref="H329:L329"/>
    <mergeCell ref="C330:L330"/>
    <mergeCell ref="A332:N332"/>
    <mergeCell ref="A333:N333"/>
    <mergeCell ref="A334:N334"/>
    <mergeCell ref="C7:D7"/>
    <mergeCell ref="A1:N1"/>
    <mergeCell ref="A3:N3"/>
    <mergeCell ref="H5:I5"/>
    <mergeCell ref="A6:D6"/>
    <mergeCell ref="H6:K6"/>
    <mergeCell ref="J7:K7"/>
    <mergeCell ref="L41:M41"/>
    <mergeCell ref="A43:A45"/>
    <mergeCell ref="B43:B45"/>
    <mergeCell ref="A29:N29"/>
    <mergeCell ref="B31:F31"/>
    <mergeCell ref="B32:F32"/>
    <mergeCell ref="D34:F34"/>
    <mergeCell ref="L39:M39"/>
    <mergeCell ref="L40:M40"/>
    <mergeCell ref="G13:N13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11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94FD-E38B-4127-BF85-C2002B225961}">
  <sheetPr>
    <pageSetUpPr fitToPage="1"/>
  </sheetPr>
  <dimension ref="A1:AW120"/>
  <sheetViews>
    <sheetView topLeftCell="A11" workbookViewId="0">
      <selection activeCell="B43" sqref="B43:B45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2" width="164.140625" style="180" hidden="1" customWidth="1"/>
    <col min="33" max="33" width="39.5703125" style="180" hidden="1" customWidth="1"/>
    <col min="34" max="34" width="134.85546875" style="180" hidden="1" customWidth="1"/>
    <col min="35" max="38" width="39.5703125" style="180" hidden="1" customWidth="1"/>
    <col min="39" max="39" width="134.85546875" style="180" hidden="1" customWidth="1"/>
    <col min="40" max="43" width="101.140625" style="180" hidden="1" customWidth="1"/>
    <col min="44" max="44" width="58.7109375" style="180" hidden="1" customWidth="1"/>
    <col min="45" max="45" width="55.28515625" style="180" hidden="1" customWidth="1"/>
    <col min="46" max="46" width="58.7109375" style="180" hidden="1" customWidth="1"/>
    <col min="47" max="47" width="55.28515625" style="180" hidden="1" customWidth="1"/>
    <col min="48" max="16384" width="9.140625" style="240"/>
  </cols>
  <sheetData>
    <row r="1" spans="1:49" s="271" customFormat="1" ht="11.25" customHeight="1" x14ac:dyDescent="0.2">
      <c r="A1" s="410" t="s">
        <v>1744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410" t="s">
        <v>1745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411" t="s">
        <v>1734</v>
      </c>
      <c r="I5" s="411"/>
      <c r="L5" s="276"/>
      <c r="M5" s="276"/>
    </row>
    <row r="6" spans="1:49" s="275" customFormat="1" ht="31.15" customHeight="1" x14ac:dyDescent="0.2">
      <c r="A6" s="412" t="s">
        <v>1735</v>
      </c>
      <c r="B6" s="412"/>
      <c r="C6" s="412"/>
      <c r="D6" s="412"/>
      <c r="H6" s="412" t="s">
        <v>1746</v>
      </c>
      <c r="I6" s="412"/>
      <c r="J6" s="412"/>
      <c r="K6" s="412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413" t="s">
        <v>1736</v>
      </c>
      <c r="D7" s="413"/>
      <c r="H7" s="280"/>
      <c r="I7" s="281"/>
      <c r="J7" s="413" t="s">
        <v>1747</v>
      </c>
      <c r="K7" s="413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20" customFormat="1" ht="15" x14ac:dyDescent="0.25">
      <c r="N9" s="121" t="s">
        <v>86</v>
      </c>
    </row>
    <row r="10" spans="1:49" s="120" customFormat="1" ht="11.25" customHeight="1" x14ac:dyDescent="0.25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3" t="s">
        <v>87</v>
      </c>
    </row>
    <row r="11" spans="1:49" s="120" customFormat="1" ht="6.75" customHeight="1" x14ac:dyDescent="0.25">
      <c r="A11" s="122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1"/>
    </row>
    <row r="12" spans="1:49" s="120" customFormat="1" ht="2.25" customHeight="1" x14ac:dyDescent="0.25">
      <c r="A12" s="125"/>
      <c r="B12" s="126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49" s="120" customFormat="1" ht="11.25" customHeight="1" x14ac:dyDescent="0.25">
      <c r="A13" s="125" t="s">
        <v>88</v>
      </c>
      <c r="B13" s="126"/>
      <c r="C13" s="122"/>
      <c r="E13" s="122"/>
      <c r="F13" s="122"/>
      <c r="G13" s="450" t="s">
        <v>532</v>
      </c>
      <c r="H13" s="450"/>
      <c r="I13" s="450"/>
      <c r="J13" s="450"/>
      <c r="K13" s="450"/>
      <c r="L13" s="450"/>
      <c r="M13" s="450"/>
      <c r="N13" s="450"/>
    </row>
    <row r="14" spans="1:49" s="120" customFormat="1" ht="56.25" customHeight="1" x14ac:dyDescent="0.25">
      <c r="A14" s="125" t="s">
        <v>89</v>
      </c>
      <c r="B14" s="126"/>
      <c r="C14" s="122"/>
      <c r="E14" s="127"/>
      <c r="F14" s="127"/>
      <c r="G14" s="448" t="s">
        <v>90</v>
      </c>
      <c r="H14" s="448"/>
      <c r="I14" s="448"/>
      <c r="J14" s="448"/>
      <c r="K14" s="448"/>
      <c r="L14" s="448"/>
      <c r="M14" s="448"/>
      <c r="N14" s="448"/>
      <c r="V14" s="128" t="s">
        <v>90</v>
      </c>
    </row>
    <row r="15" spans="1:49" s="120" customFormat="1" ht="45" customHeight="1" x14ac:dyDescent="0.25">
      <c r="A15" s="447" t="s">
        <v>91</v>
      </c>
      <c r="B15" s="447"/>
      <c r="C15" s="447"/>
      <c r="D15" s="447"/>
      <c r="E15" s="447"/>
      <c r="F15" s="447"/>
      <c r="G15" s="448" t="s">
        <v>92</v>
      </c>
      <c r="H15" s="448"/>
      <c r="I15" s="448"/>
      <c r="J15" s="448"/>
      <c r="K15" s="448"/>
      <c r="L15" s="448"/>
      <c r="M15" s="448"/>
      <c r="N15" s="448"/>
      <c r="P15" s="129" t="s">
        <v>91</v>
      </c>
      <c r="Q15" s="129" t="s">
        <v>92</v>
      </c>
      <c r="R15" s="130"/>
      <c r="S15" s="130"/>
      <c r="T15" s="130"/>
      <c r="U15" s="130"/>
      <c r="W15" s="128" t="s">
        <v>92</v>
      </c>
    </row>
    <row r="16" spans="1:49" s="120" customFormat="1" ht="67.5" customHeight="1" x14ac:dyDescent="0.25">
      <c r="A16" s="451" t="s">
        <v>93</v>
      </c>
      <c r="B16" s="451"/>
      <c r="C16" s="451"/>
      <c r="D16" s="451"/>
      <c r="E16" s="451"/>
      <c r="F16" s="451"/>
      <c r="G16" s="448"/>
      <c r="H16" s="448"/>
      <c r="I16" s="448"/>
      <c r="J16" s="448"/>
      <c r="K16" s="448"/>
      <c r="L16" s="448"/>
      <c r="M16" s="448"/>
      <c r="N16" s="448"/>
      <c r="P16" s="129" t="s">
        <v>94</v>
      </c>
      <c r="Q16" s="129"/>
      <c r="R16" s="130"/>
      <c r="S16" s="130"/>
      <c r="T16" s="130"/>
      <c r="U16" s="130"/>
      <c r="X16" s="128" t="s">
        <v>6</v>
      </c>
    </row>
    <row r="17" spans="1:30" s="120" customFormat="1" ht="33.75" customHeight="1" x14ac:dyDescent="0.25">
      <c r="A17" s="447" t="s">
        <v>95</v>
      </c>
      <c r="B17" s="447"/>
      <c r="C17" s="447"/>
      <c r="D17" s="447"/>
      <c r="E17" s="447"/>
      <c r="F17" s="447"/>
      <c r="G17" s="448"/>
      <c r="H17" s="448"/>
      <c r="I17" s="448"/>
      <c r="J17" s="448"/>
      <c r="K17" s="448"/>
      <c r="L17" s="448"/>
      <c r="M17" s="448"/>
      <c r="N17" s="448"/>
      <c r="P17" s="129" t="s">
        <v>95</v>
      </c>
      <c r="Q17" s="129"/>
      <c r="R17" s="130"/>
      <c r="S17" s="130"/>
      <c r="T17" s="130"/>
      <c r="U17" s="130"/>
      <c r="Y17" s="128" t="s">
        <v>6</v>
      </c>
    </row>
    <row r="18" spans="1:30" s="120" customFormat="1" ht="11.25" customHeight="1" x14ac:dyDescent="0.25">
      <c r="A18" s="449" t="s">
        <v>96</v>
      </c>
      <c r="B18" s="449"/>
      <c r="C18" s="449"/>
      <c r="D18" s="449"/>
      <c r="E18" s="449"/>
      <c r="F18" s="449"/>
      <c r="G18" s="448" t="s">
        <v>97</v>
      </c>
      <c r="H18" s="448"/>
      <c r="I18" s="448"/>
      <c r="J18" s="448"/>
      <c r="K18" s="448"/>
      <c r="L18" s="448"/>
      <c r="M18" s="448"/>
      <c r="N18" s="448"/>
      <c r="Z18" s="128" t="s">
        <v>97</v>
      </c>
    </row>
    <row r="19" spans="1:30" s="120" customFormat="1" ht="15" x14ac:dyDescent="0.25">
      <c r="A19" s="449" t="s">
        <v>98</v>
      </c>
      <c r="B19" s="449"/>
      <c r="C19" s="449"/>
      <c r="D19" s="449"/>
      <c r="E19" s="449"/>
      <c r="F19" s="449"/>
      <c r="G19" s="448"/>
      <c r="H19" s="448"/>
      <c r="I19" s="448"/>
      <c r="J19" s="448"/>
      <c r="K19" s="448"/>
      <c r="L19" s="448"/>
      <c r="M19" s="448"/>
      <c r="N19" s="448"/>
      <c r="AA19" s="128" t="s">
        <v>6</v>
      </c>
    </row>
    <row r="20" spans="1:30" s="120" customFormat="1" ht="3.75" customHeight="1" x14ac:dyDescent="0.25">
      <c r="A20" s="131"/>
      <c r="B20" s="122"/>
      <c r="C20" s="122"/>
      <c r="D20" s="122"/>
      <c r="E20" s="122"/>
      <c r="F20" s="126"/>
      <c r="G20" s="126"/>
      <c r="H20" s="126"/>
      <c r="I20" s="126"/>
      <c r="J20" s="126"/>
      <c r="K20" s="126"/>
      <c r="L20" s="126"/>
      <c r="M20" s="126"/>
      <c r="N20" s="126"/>
    </row>
    <row r="21" spans="1:30" s="15" customFormat="1" ht="15" x14ac:dyDescent="0.25">
      <c r="A21" s="418" t="s">
        <v>83</v>
      </c>
      <c r="B21" s="418"/>
      <c r="C21" s="418"/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AB21" s="21" t="s">
        <v>6</v>
      </c>
    </row>
    <row r="22" spans="1:30" s="15" customFormat="1" ht="15" x14ac:dyDescent="0.25">
      <c r="A22" s="419" t="s">
        <v>7</v>
      </c>
      <c r="B22" s="419"/>
      <c r="C22" s="419"/>
      <c r="D22" s="419"/>
      <c r="E22" s="419"/>
      <c r="F22" s="419"/>
      <c r="G22" s="419"/>
      <c r="H22" s="419"/>
      <c r="I22" s="419"/>
      <c r="J22" s="419"/>
      <c r="K22" s="419"/>
      <c r="L22" s="419"/>
      <c r="M22" s="419"/>
      <c r="N22" s="419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418" t="s">
        <v>83</v>
      </c>
      <c r="B24" s="418"/>
      <c r="C24" s="418"/>
      <c r="D24" s="418"/>
      <c r="E24" s="418"/>
      <c r="F24" s="418"/>
      <c r="G24" s="418"/>
      <c r="H24" s="418"/>
      <c r="I24" s="418"/>
      <c r="J24" s="418"/>
      <c r="K24" s="418"/>
      <c r="L24" s="418"/>
      <c r="M24" s="418"/>
      <c r="N24" s="418"/>
      <c r="AC24" s="21" t="s">
        <v>6</v>
      </c>
    </row>
    <row r="25" spans="1:30" s="15" customFormat="1" ht="15" x14ac:dyDescent="0.25">
      <c r="A25" s="419" t="s">
        <v>99</v>
      </c>
      <c r="B25" s="419"/>
      <c r="C25" s="419"/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</row>
    <row r="26" spans="1:30" s="120" customFormat="1" ht="21" customHeight="1" x14ac:dyDescent="0.25">
      <c r="A26" s="455" t="s">
        <v>963</v>
      </c>
      <c r="B26" s="455"/>
      <c r="C26" s="455"/>
      <c r="D26" s="455"/>
      <c r="E26" s="455"/>
      <c r="F26" s="455"/>
      <c r="G26" s="455"/>
      <c r="H26" s="455"/>
      <c r="I26" s="455"/>
      <c r="J26" s="455"/>
      <c r="K26" s="455"/>
      <c r="L26" s="455"/>
      <c r="M26" s="455"/>
      <c r="N26" s="455"/>
    </row>
    <row r="27" spans="1:30" s="120" customFormat="1" ht="3.75" customHeight="1" x14ac:dyDescent="0.25">
      <c r="A27" s="242"/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</row>
    <row r="28" spans="1:30" s="120" customFormat="1" ht="15" x14ac:dyDescent="0.25">
      <c r="A28" s="456" t="s">
        <v>49</v>
      </c>
      <c r="B28" s="456"/>
      <c r="C28" s="456"/>
      <c r="D28" s="456"/>
      <c r="E28" s="456"/>
      <c r="F28" s="456"/>
      <c r="G28" s="456"/>
      <c r="H28" s="456"/>
      <c r="I28" s="456"/>
      <c r="J28" s="456"/>
      <c r="K28" s="456"/>
      <c r="L28" s="456"/>
      <c r="M28" s="456"/>
      <c r="N28" s="456"/>
      <c r="AD28" s="128" t="s">
        <v>49</v>
      </c>
    </row>
    <row r="29" spans="1:30" s="120" customFormat="1" ht="12" customHeight="1" x14ac:dyDescent="0.25">
      <c r="A29" s="452" t="s">
        <v>101</v>
      </c>
      <c r="B29" s="452"/>
      <c r="C29" s="452"/>
      <c r="D29" s="452"/>
      <c r="E29" s="452"/>
      <c r="F29" s="452"/>
      <c r="G29" s="452"/>
      <c r="H29" s="452"/>
      <c r="I29" s="452"/>
      <c r="J29" s="452"/>
      <c r="K29" s="452"/>
      <c r="L29" s="452"/>
      <c r="M29" s="452"/>
      <c r="N29" s="452"/>
    </row>
    <row r="30" spans="1:30" s="120" customFormat="1" ht="12" customHeight="1" x14ac:dyDescent="0.25">
      <c r="A30" s="122" t="s">
        <v>102</v>
      </c>
      <c r="B30" s="133" t="s">
        <v>103</v>
      </c>
      <c r="C30" s="134" t="s">
        <v>104</v>
      </c>
      <c r="D30" s="134"/>
      <c r="E30" s="134"/>
      <c r="F30" s="127"/>
      <c r="G30" s="127"/>
      <c r="H30" s="127"/>
      <c r="I30" s="127"/>
      <c r="J30" s="127"/>
      <c r="K30" s="127"/>
      <c r="L30" s="127"/>
      <c r="M30" s="127"/>
      <c r="N30" s="127"/>
    </row>
    <row r="31" spans="1:30" s="120" customFormat="1" ht="12" customHeight="1" x14ac:dyDescent="0.25">
      <c r="A31" s="122" t="s">
        <v>105</v>
      </c>
      <c r="B31" s="450" t="s">
        <v>971</v>
      </c>
      <c r="C31" s="450"/>
      <c r="D31" s="450"/>
      <c r="E31" s="450"/>
      <c r="F31" s="450"/>
      <c r="G31" s="127"/>
      <c r="H31" s="127"/>
      <c r="I31" s="127"/>
      <c r="J31" s="127"/>
      <c r="K31" s="127"/>
      <c r="L31" s="127"/>
      <c r="M31" s="127"/>
      <c r="N31" s="127"/>
    </row>
    <row r="32" spans="1:30" s="120" customFormat="1" ht="15" x14ac:dyDescent="0.25">
      <c r="A32" s="122"/>
      <c r="B32" s="453" t="s">
        <v>106</v>
      </c>
      <c r="C32" s="453"/>
      <c r="D32" s="453"/>
      <c r="E32" s="453"/>
      <c r="F32" s="453"/>
      <c r="G32" s="135"/>
      <c r="H32" s="135"/>
      <c r="I32" s="135"/>
      <c r="J32" s="135"/>
      <c r="K32" s="135"/>
      <c r="L32" s="135"/>
      <c r="M32" s="136"/>
      <c r="N32" s="135"/>
    </row>
    <row r="33" spans="1:33" s="120" customFormat="1" ht="5.25" customHeight="1" x14ac:dyDescent="0.25">
      <c r="A33" s="122"/>
      <c r="B33" s="122"/>
      <c r="C33" s="122"/>
      <c r="D33" s="137"/>
      <c r="E33" s="137"/>
      <c r="F33" s="137"/>
      <c r="G33" s="137"/>
      <c r="H33" s="137"/>
      <c r="I33" s="137"/>
      <c r="J33" s="137"/>
      <c r="K33" s="137"/>
      <c r="L33" s="137"/>
      <c r="M33" s="135"/>
      <c r="N33" s="135"/>
    </row>
    <row r="34" spans="1:33" s="15" customFormat="1" ht="15" x14ac:dyDescent="0.25">
      <c r="A34" s="154" t="s">
        <v>107</v>
      </c>
      <c r="B34" s="140"/>
      <c r="C34" s="140"/>
      <c r="D34" s="427" t="s">
        <v>534</v>
      </c>
      <c r="E34" s="427"/>
      <c r="F34" s="427"/>
      <c r="G34" s="155"/>
      <c r="H34" s="155"/>
      <c r="I34" s="155"/>
      <c r="J34" s="155"/>
      <c r="K34" s="155"/>
      <c r="L34" s="155"/>
      <c r="M34" s="155"/>
      <c r="N34" s="155"/>
      <c r="AE34" s="21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1644.5</v>
      </c>
      <c r="D36" s="157" t="s">
        <v>964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1644.5</v>
      </c>
      <c r="D38" s="157" t="s">
        <v>964</v>
      </c>
      <c r="E38" s="158" t="s">
        <v>110</v>
      </c>
      <c r="G38" s="17" t="s">
        <v>113</v>
      </c>
      <c r="I38" s="17"/>
      <c r="J38" s="17"/>
      <c r="K38" s="17"/>
      <c r="L38" s="156">
        <v>0</v>
      </c>
      <c r="M38" s="162" t="s">
        <v>115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0</v>
      </c>
      <c r="D39" s="163" t="s">
        <v>115</v>
      </c>
      <c r="E39" s="158" t="s">
        <v>110</v>
      </c>
      <c r="G39" s="17" t="s">
        <v>116</v>
      </c>
      <c r="I39" s="17"/>
      <c r="J39" s="17"/>
      <c r="K39" s="17"/>
      <c r="L39" s="428"/>
      <c r="M39" s="42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428">
        <v>45.23</v>
      </c>
      <c r="M40" s="42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423" t="s">
        <v>119</v>
      </c>
      <c r="M41" s="423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424" t="s">
        <v>8</v>
      </c>
      <c r="B43" s="425" t="s">
        <v>9</v>
      </c>
      <c r="C43" s="425" t="s">
        <v>120</v>
      </c>
      <c r="D43" s="425"/>
      <c r="E43" s="425"/>
      <c r="F43" s="425" t="s">
        <v>121</v>
      </c>
      <c r="G43" s="425" t="s">
        <v>122</v>
      </c>
      <c r="H43" s="425"/>
      <c r="I43" s="425"/>
      <c r="J43" s="425" t="s">
        <v>123</v>
      </c>
      <c r="K43" s="425"/>
      <c r="L43" s="425"/>
      <c r="M43" s="425" t="s">
        <v>124</v>
      </c>
      <c r="N43" s="425" t="s">
        <v>125</v>
      </c>
    </row>
    <row r="44" spans="1:33" s="15" customFormat="1" ht="28.5" customHeight="1" x14ac:dyDescent="0.25">
      <c r="A44" s="424"/>
      <c r="B44" s="425"/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</row>
    <row r="45" spans="1:33" s="15" customFormat="1" ht="22.5" x14ac:dyDescent="0.25">
      <c r="A45" s="424"/>
      <c r="B45" s="425"/>
      <c r="C45" s="425"/>
      <c r="D45" s="425"/>
      <c r="E45" s="425"/>
      <c r="F45" s="425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425"/>
      <c r="N45" s="425"/>
    </row>
    <row r="46" spans="1:33" s="15" customFormat="1" ht="15" x14ac:dyDescent="0.25">
      <c r="A46" s="166">
        <v>1</v>
      </c>
      <c r="B46" s="167">
        <v>2</v>
      </c>
      <c r="C46" s="431">
        <v>3</v>
      </c>
      <c r="D46" s="431"/>
      <c r="E46" s="431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432" t="s">
        <v>965</v>
      </c>
      <c r="B47" s="433"/>
      <c r="C47" s="433"/>
      <c r="D47" s="433"/>
      <c r="E47" s="433"/>
      <c r="F47" s="433"/>
      <c r="G47" s="433"/>
      <c r="H47" s="433"/>
      <c r="I47" s="433"/>
      <c r="J47" s="433"/>
      <c r="K47" s="433"/>
      <c r="L47" s="433"/>
      <c r="M47" s="433"/>
      <c r="N47" s="434"/>
      <c r="AF47" s="168" t="s">
        <v>965</v>
      </c>
    </row>
    <row r="48" spans="1:33" s="15" customFormat="1" ht="34.5" x14ac:dyDescent="0.25">
      <c r="A48" s="170" t="s">
        <v>130</v>
      </c>
      <c r="B48" s="171" t="s">
        <v>966</v>
      </c>
      <c r="C48" s="438" t="s">
        <v>967</v>
      </c>
      <c r="D48" s="438"/>
      <c r="E48" s="438"/>
      <c r="F48" s="172" t="s">
        <v>133</v>
      </c>
      <c r="G48" s="173">
        <v>1.109</v>
      </c>
      <c r="H48" s="174">
        <v>1</v>
      </c>
      <c r="I48" s="204">
        <v>1.109</v>
      </c>
      <c r="J48" s="176"/>
      <c r="K48" s="173"/>
      <c r="L48" s="176"/>
      <c r="M48" s="173"/>
      <c r="N48" s="177"/>
      <c r="AF48" s="168"/>
      <c r="AG48" s="169" t="s">
        <v>967</v>
      </c>
    </row>
    <row r="49" spans="1:38" s="15" customFormat="1" ht="23.25" x14ac:dyDescent="0.25">
      <c r="A49" s="178"/>
      <c r="B49" s="179" t="s">
        <v>136</v>
      </c>
      <c r="C49" s="439" t="s">
        <v>137</v>
      </c>
      <c r="D49" s="439"/>
      <c r="E49" s="439"/>
      <c r="F49" s="439"/>
      <c r="G49" s="439"/>
      <c r="H49" s="439"/>
      <c r="I49" s="439"/>
      <c r="J49" s="439"/>
      <c r="K49" s="439"/>
      <c r="L49" s="439"/>
      <c r="M49" s="439"/>
      <c r="N49" s="440"/>
      <c r="AF49" s="168"/>
      <c r="AG49" s="169"/>
      <c r="AH49" s="180" t="s">
        <v>137</v>
      </c>
    </row>
    <row r="50" spans="1:38" s="15" customFormat="1" ht="68.25" x14ac:dyDescent="0.25">
      <c r="A50" s="178"/>
      <c r="B50" s="179" t="s">
        <v>138</v>
      </c>
      <c r="C50" s="439" t="s">
        <v>139</v>
      </c>
      <c r="D50" s="439"/>
      <c r="E50" s="439"/>
      <c r="F50" s="439"/>
      <c r="G50" s="439"/>
      <c r="H50" s="439"/>
      <c r="I50" s="439"/>
      <c r="J50" s="439"/>
      <c r="K50" s="439"/>
      <c r="L50" s="439"/>
      <c r="M50" s="439"/>
      <c r="N50" s="440"/>
      <c r="AF50" s="168"/>
      <c r="AG50" s="169"/>
      <c r="AH50" s="180" t="s">
        <v>139</v>
      </c>
    </row>
    <row r="51" spans="1:38" s="15" customFormat="1" ht="15" x14ac:dyDescent="0.25">
      <c r="A51" s="181"/>
      <c r="B51" s="179" t="s">
        <v>141</v>
      </c>
      <c r="C51" s="429" t="s">
        <v>142</v>
      </c>
      <c r="D51" s="429"/>
      <c r="E51" s="429"/>
      <c r="F51" s="182"/>
      <c r="G51" s="183"/>
      <c r="H51" s="183"/>
      <c r="I51" s="183"/>
      <c r="J51" s="184">
        <v>538.47</v>
      </c>
      <c r="K51" s="205">
        <v>1.4375</v>
      </c>
      <c r="L51" s="184">
        <v>858.42</v>
      </c>
      <c r="M51" s="185">
        <v>13.24</v>
      </c>
      <c r="N51" s="206">
        <v>11365.48</v>
      </c>
      <c r="AF51" s="168"/>
      <c r="AG51" s="169"/>
      <c r="AI51" s="180" t="s">
        <v>142</v>
      </c>
    </row>
    <row r="52" spans="1:38" s="15" customFormat="1" ht="15" x14ac:dyDescent="0.25">
      <c r="A52" s="181"/>
      <c r="B52" s="179" t="s">
        <v>143</v>
      </c>
      <c r="C52" s="429" t="s">
        <v>144</v>
      </c>
      <c r="D52" s="429"/>
      <c r="E52" s="429"/>
      <c r="F52" s="182"/>
      <c r="G52" s="183"/>
      <c r="H52" s="183"/>
      <c r="I52" s="183"/>
      <c r="J52" s="184">
        <v>91.94</v>
      </c>
      <c r="K52" s="205">
        <v>1.4375</v>
      </c>
      <c r="L52" s="184">
        <v>146.57</v>
      </c>
      <c r="M52" s="185">
        <v>44.77</v>
      </c>
      <c r="N52" s="206">
        <v>6561.94</v>
      </c>
      <c r="AF52" s="168"/>
      <c r="AG52" s="169"/>
      <c r="AI52" s="180" t="s">
        <v>144</v>
      </c>
    </row>
    <row r="53" spans="1:38" s="15" customFormat="1" ht="15" x14ac:dyDescent="0.25">
      <c r="A53" s="188"/>
      <c r="B53" s="179"/>
      <c r="C53" s="429" t="s">
        <v>149</v>
      </c>
      <c r="D53" s="429"/>
      <c r="E53" s="429"/>
      <c r="F53" s="182" t="s">
        <v>148</v>
      </c>
      <c r="G53" s="185">
        <v>6.81</v>
      </c>
      <c r="H53" s="205">
        <v>1.4375</v>
      </c>
      <c r="I53" s="193">
        <v>10.856416899999999</v>
      </c>
      <c r="J53" s="190"/>
      <c r="K53" s="183"/>
      <c r="L53" s="190"/>
      <c r="M53" s="183"/>
      <c r="N53" s="191"/>
      <c r="AF53" s="168"/>
      <c r="AG53" s="169"/>
      <c r="AJ53" s="180" t="s">
        <v>149</v>
      </c>
    </row>
    <row r="54" spans="1:38" s="15" customFormat="1" ht="15" x14ac:dyDescent="0.25">
      <c r="A54" s="181"/>
      <c r="B54" s="179"/>
      <c r="C54" s="430" t="s">
        <v>150</v>
      </c>
      <c r="D54" s="430"/>
      <c r="E54" s="430"/>
      <c r="F54" s="194"/>
      <c r="G54" s="195"/>
      <c r="H54" s="195"/>
      <c r="I54" s="195"/>
      <c r="J54" s="197">
        <v>538.47</v>
      </c>
      <c r="K54" s="195"/>
      <c r="L54" s="197">
        <v>858.42</v>
      </c>
      <c r="M54" s="195"/>
      <c r="N54" s="207">
        <v>11365.48</v>
      </c>
      <c r="AF54" s="168"/>
      <c r="AG54" s="169"/>
      <c r="AK54" s="180" t="s">
        <v>150</v>
      </c>
    </row>
    <row r="55" spans="1:38" s="15" customFormat="1" ht="15" x14ac:dyDescent="0.25">
      <c r="A55" s="188"/>
      <c r="B55" s="179"/>
      <c r="C55" s="429" t="s">
        <v>151</v>
      </c>
      <c r="D55" s="429"/>
      <c r="E55" s="429"/>
      <c r="F55" s="182"/>
      <c r="G55" s="183"/>
      <c r="H55" s="183"/>
      <c r="I55" s="183"/>
      <c r="J55" s="190"/>
      <c r="K55" s="183"/>
      <c r="L55" s="184">
        <v>146.57</v>
      </c>
      <c r="M55" s="183"/>
      <c r="N55" s="206">
        <v>6561.94</v>
      </c>
      <c r="AF55" s="168"/>
      <c r="AG55" s="169"/>
      <c r="AJ55" s="180" t="s">
        <v>151</v>
      </c>
    </row>
    <row r="56" spans="1:38" s="15" customFormat="1" ht="23.25" x14ac:dyDescent="0.25">
      <c r="A56" s="188"/>
      <c r="B56" s="179" t="s">
        <v>152</v>
      </c>
      <c r="C56" s="429" t="s">
        <v>153</v>
      </c>
      <c r="D56" s="429"/>
      <c r="E56" s="429"/>
      <c r="F56" s="182" t="s">
        <v>154</v>
      </c>
      <c r="G56" s="199">
        <v>92</v>
      </c>
      <c r="H56" s="183"/>
      <c r="I56" s="199">
        <v>92</v>
      </c>
      <c r="J56" s="190"/>
      <c r="K56" s="183"/>
      <c r="L56" s="184">
        <v>134.84</v>
      </c>
      <c r="M56" s="183"/>
      <c r="N56" s="206">
        <v>6036.98</v>
      </c>
      <c r="AF56" s="168"/>
      <c r="AG56" s="169"/>
      <c r="AJ56" s="180" t="s">
        <v>153</v>
      </c>
    </row>
    <row r="57" spans="1:38" s="15" customFormat="1" ht="45" x14ac:dyDescent="0.25">
      <c r="A57" s="188"/>
      <c r="B57" s="179" t="s">
        <v>155</v>
      </c>
      <c r="C57" s="429" t="s">
        <v>156</v>
      </c>
      <c r="D57" s="429"/>
      <c r="E57" s="429"/>
      <c r="F57" s="182" t="s">
        <v>154</v>
      </c>
      <c r="G57" s="199">
        <v>46</v>
      </c>
      <c r="H57" s="185">
        <v>0.85</v>
      </c>
      <c r="I57" s="192">
        <v>39.1</v>
      </c>
      <c r="J57" s="190"/>
      <c r="K57" s="183"/>
      <c r="L57" s="184">
        <v>57.31</v>
      </c>
      <c r="M57" s="183"/>
      <c r="N57" s="206">
        <v>2565.7199999999998</v>
      </c>
      <c r="AF57" s="168"/>
      <c r="AG57" s="169"/>
      <c r="AJ57" s="180" t="s">
        <v>156</v>
      </c>
    </row>
    <row r="58" spans="1:38" s="15" customFormat="1" ht="15" x14ac:dyDescent="0.25">
      <c r="A58" s="200"/>
      <c r="B58" s="201"/>
      <c r="C58" s="438" t="s">
        <v>157</v>
      </c>
      <c r="D58" s="438"/>
      <c r="E58" s="438"/>
      <c r="F58" s="172"/>
      <c r="G58" s="173"/>
      <c r="H58" s="173"/>
      <c r="I58" s="173"/>
      <c r="J58" s="176"/>
      <c r="K58" s="173"/>
      <c r="L58" s="210">
        <v>1050.57</v>
      </c>
      <c r="M58" s="195"/>
      <c r="N58" s="208">
        <v>19968.18</v>
      </c>
      <c r="AF58" s="168"/>
      <c r="AG58" s="169"/>
      <c r="AL58" s="169" t="s">
        <v>157</v>
      </c>
    </row>
    <row r="59" spans="1:38" s="15" customFormat="1" ht="34.5" x14ac:dyDescent="0.25">
      <c r="A59" s="170" t="s">
        <v>141</v>
      </c>
      <c r="B59" s="171" t="s">
        <v>968</v>
      </c>
      <c r="C59" s="438" t="s">
        <v>969</v>
      </c>
      <c r="D59" s="438"/>
      <c r="E59" s="438"/>
      <c r="F59" s="172" t="s">
        <v>133</v>
      </c>
      <c r="G59" s="173">
        <v>1.109</v>
      </c>
      <c r="H59" s="174">
        <v>1</v>
      </c>
      <c r="I59" s="204">
        <v>1.109</v>
      </c>
      <c r="J59" s="176"/>
      <c r="K59" s="173"/>
      <c r="L59" s="176"/>
      <c r="M59" s="173"/>
      <c r="N59" s="177"/>
      <c r="AF59" s="168"/>
      <c r="AG59" s="169" t="s">
        <v>969</v>
      </c>
      <c r="AL59" s="169"/>
    </row>
    <row r="60" spans="1:38" s="15" customFormat="1" ht="15" x14ac:dyDescent="0.25">
      <c r="A60" s="178"/>
      <c r="B60" s="179"/>
      <c r="C60" s="439" t="s">
        <v>970</v>
      </c>
      <c r="D60" s="439"/>
      <c r="E60" s="439"/>
      <c r="F60" s="439"/>
      <c r="G60" s="439"/>
      <c r="H60" s="439"/>
      <c r="I60" s="439"/>
      <c r="J60" s="439"/>
      <c r="K60" s="439"/>
      <c r="L60" s="439"/>
      <c r="M60" s="439"/>
      <c r="N60" s="440"/>
      <c r="AF60" s="168"/>
      <c r="AG60" s="169"/>
      <c r="AH60" s="180" t="s">
        <v>970</v>
      </c>
      <c r="AL60" s="169"/>
    </row>
    <row r="61" spans="1:38" s="15" customFormat="1" ht="23.25" x14ac:dyDescent="0.25">
      <c r="A61" s="178"/>
      <c r="B61" s="179" t="s">
        <v>136</v>
      </c>
      <c r="C61" s="439" t="s">
        <v>137</v>
      </c>
      <c r="D61" s="439"/>
      <c r="E61" s="439"/>
      <c r="F61" s="439"/>
      <c r="G61" s="439"/>
      <c r="H61" s="439"/>
      <c r="I61" s="439"/>
      <c r="J61" s="439"/>
      <c r="K61" s="439"/>
      <c r="L61" s="439"/>
      <c r="M61" s="439"/>
      <c r="N61" s="440"/>
      <c r="AF61" s="168"/>
      <c r="AG61" s="169"/>
      <c r="AH61" s="180" t="s">
        <v>137</v>
      </c>
      <c r="AL61" s="169"/>
    </row>
    <row r="62" spans="1:38" s="15" customFormat="1" ht="68.25" x14ac:dyDescent="0.25">
      <c r="A62" s="178"/>
      <c r="B62" s="179" t="s">
        <v>138</v>
      </c>
      <c r="C62" s="439" t="s">
        <v>139</v>
      </c>
      <c r="D62" s="439"/>
      <c r="E62" s="439"/>
      <c r="F62" s="439"/>
      <c r="G62" s="439"/>
      <c r="H62" s="439"/>
      <c r="I62" s="439"/>
      <c r="J62" s="439"/>
      <c r="K62" s="439"/>
      <c r="L62" s="439"/>
      <c r="M62" s="439"/>
      <c r="N62" s="440"/>
      <c r="AF62" s="168"/>
      <c r="AG62" s="169"/>
      <c r="AH62" s="180" t="s">
        <v>139</v>
      </c>
      <c r="AL62" s="169"/>
    </row>
    <row r="63" spans="1:38" s="15" customFormat="1" ht="15" x14ac:dyDescent="0.25">
      <c r="A63" s="181"/>
      <c r="B63" s="179" t="s">
        <v>141</v>
      </c>
      <c r="C63" s="429" t="s">
        <v>142</v>
      </c>
      <c r="D63" s="429"/>
      <c r="E63" s="429"/>
      <c r="F63" s="182"/>
      <c r="G63" s="183"/>
      <c r="H63" s="183"/>
      <c r="I63" s="183"/>
      <c r="J63" s="184">
        <v>426.19</v>
      </c>
      <c r="K63" s="185">
        <v>5.75</v>
      </c>
      <c r="L63" s="187">
        <v>2717.71</v>
      </c>
      <c r="M63" s="185">
        <v>13.24</v>
      </c>
      <c r="N63" s="206">
        <v>35982.480000000003</v>
      </c>
      <c r="AF63" s="168"/>
      <c r="AG63" s="169"/>
      <c r="AI63" s="180" t="s">
        <v>142</v>
      </c>
      <c r="AL63" s="169"/>
    </row>
    <row r="64" spans="1:38" s="15" customFormat="1" ht="15" x14ac:dyDescent="0.25">
      <c r="A64" s="181"/>
      <c r="B64" s="179" t="s">
        <v>143</v>
      </c>
      <c r="C64" s="429" t="s">
        <v>144</v>
      </c>
      <c r="D64" s="429"/>
      <c r="E64" s="429"/>
      <c r="F64" s="182"/>
      <c r="G64" s="183"/>
      <c r="H64" s="183"/>
      <c r="I64" s="183"/>
      <c r="J64" s="184">
        <v>72.77</v>
      </c>
      <c r="K64" s="185">
        <v>5.75</v>
      </c>
      <c r="L64" s="184">
        <v>464.04</v>
      </c>
      <c r="M64" s="185">
        <v>44.77</v>
      </c>
      <c r="N64" s="206">
        <v>20775.07</v>
      </c>
      <c r="AF64" s="168"/>
      <c r="AG64" s="169"/>
      <c r="AI64" s="180" t="s">
        <v>144</v>
      </c>
      <c r="AL64" s="169"/>
    </row>
    <row r="65" spans="1:41" s="15" customFormat="1" ht="15" x14ac:dyDescent="0.25">
      <c r="A65" s="188"/>
      <c r="B65" s="179"/>
      <c r="C65" s="429" t="s">
        <v>149</v>
      </c>
      <c r="D65" s="429"/>
      <c r="E65" s="429"/>
      <c r="F65" s="182" t="s">
        <v>148</v>
      </c>
      <c r="G65" s="185">
        <v>5.39</v>
      </c>
      <c r="H65" s="185">
        <v>5.75</v>
      </c>
      <c r="I65" s="193">
        <v>34.370682500000001</v>
      </c>
      <c r="J65" s="190"/>
      <c r="K65" s="183"/>
      <c r="L65" s="190"/>
      <c r="M65" s="183"/>
      <c r="N65" s="191"/>
      <c r="AF65" s="168"/>
      <c r="AG65" s="169"/>
      <c r="AJ65" s="180" t="s">
        <v>149</v>
      </c>
      <c r="AL65" s="169"/>
    </row>
    <row r="66" spans="1:41" s="15" customFormat="1" ht="15" x14ac:dyDescent="0.25">
      <c r="A66" s="181"/>
      <c r="B66" s="179"/>
      <c r="C66" s="430" t="s">
        <v>150</v>
      </c>
      <c r="D66" s="430"/>
      <c r="E66" s="430"/>
      <c r="F66" s="194"/>
      <c r="G66" s="195"/>
      <c r="H66" s="195"/>
      <c r="I66" s="195"/>
      <c r="J66" s="197">
        <v>426.19</v>
      </c>
      <c r="K66" s="195"/>
      <c r="L66" s="196">
        <v>2717.71</v>
      </c>
      <c r="M66" s="195"/>
      <c r="N66" s="207">
        <v>35982.480000000003</v>
      </c>
      <c r="AF66" s="168"/>
      <c r="AG66" s="169"/>
      <c r="AK66" s="180" t="s">
        <v>150</v>
      </c>
      <c r="AL66" s="169"/>
    </row>
    <row r="67" spans="1:41" s="15" customFormat="1" ht="15" x14ac:dyDescent="0.25">
      <c r="A67" s="188"/>
      <c r="B67" s="179"/>
      <c r="C67" s="429" t="s">
        <v>151</v>
      </c>
      <c r="D67" s="429"/>
      <c r="E67" s="429"/>
      <c r="F67" s="182"/>
      <c r="G67" s="183"/>
      <c r="H67" s="183"/>
      <c r="I67" s="183"/>
      <c r="J67" s="190"/>
      <c r="K67" s="183"/>
      <c r="L67" s="184">
        <v>464.04</v>
      </c>
      <c r="M67" s="183"/>
      <c r="N67" s="206">
        <v>20775.07</v>
      </c>
      <c r="AF67" s="168"/>
      <c r="AG67" s="169"/>
      <c r="AJ67" s="180" t="s">
        <v>151</v>
      </c>
      <c r="AL67" s="169"/>
    </row>
    <row r="68" spans="1:41" s="15" customFormat="1" ht="23.25" x14ac:dyDescent="0.25">
      <c r="A68" s="188"/>
      <c r="B68" s="179" t="s">
        <v>152</v>
      </c>
      <c r="C68" s="429" t="s">
        <v>153</v>
      </c>
      <c r="D68" s="429"/>
      <c r="E68" s="429"/>
      <c r="F68" s="182" t="s">
        <v>154</v>
      </c>
      <c r="G68" s="199">
        <v>92</v>
      </c>
      <c r="H68" s="183"/>
      <c r="I68" s="199">
        <v>92</v>
      </c>
      <c r="J68" s="190"/>
      <c r="K68" s="183"/>
      <c r="L68" s="184">
        <v>426.92</v>
      </c>
      <c r="M68" s="183"/>
      <c r="N68" s="206">
        <v>19113.060000000001</v>
      </c>
      <c r="AF68" s="168"/>
      <c r="AG68" s="169"/>
      <c r="AJ68" s="180" t="s">
        <v>153</v>
      </c>
      <c r="AL68" s="169"/>
    </row>
    <row r="69" spans="1:41" s="15" customFormat="1" ht="45" x14ac:dyDescent="0.25">
      <c r="A69" s="188"/>
      <c r="B69" s="179" t="s">
        <v>155</v>
      </c>
      <c r="C69" s="429" t="s">
        <v>156</v>
      </c>
      <c r="D69" s="429"/>
      <c r="E69" s="429"/>
      <c r="F69" s="182" t="s">
        <v>154</v>
      </c>
      <c r="G69" s="199">
        <v>46</v>
      </c>
      <c r="H69" s="185">
        <v>0.85</v>
      </c>
      <c r="I69" s="192">
        <v>39.1</v>
      </c>
      <c r="J69" s="190"/>
      <c r="K69" s="183"/>
      <c r="L69" s="184">
        <v>181.44</v>
      </c>
      <c r="M69" s="183"/>
      <c r="N69" s="206">
        <v>8123.05</v>
      </c>
      <c r="AF69" s="168"/>
      <c r="AG69" s="169"/>
      <c r="AJ69" s="180" t="s">
        <v>156</v>
      </c>
      <c r="AL69" s="169"/>
    </row>
    <row r="70" spans="1:41" s="15" customFormat="1" ht="15" x14ac:dyDescent="0.25">
      <c r="A70" s="200"/>
      <c r="B70" s="201"/>
      <c r="C70" s="438" t="s">
        <v>157</v>
      </c>
      <c r="D70" s="438"/>
      <c r="E70" s="438"/>
      <c r="F70" s="172"/>
      <c r="G70" s="173"/>
      <c r="H70" s="173"/>
      <c r="I70" s="173"/>
      <c r="J70" s="176"/>
      <c r="K70" s="173"/>
      <c r="L70" s="210">
        <v>3326.07</v>
      </c>
      <c r="M70" s="195"/>
      <c r="N70" s="208">
        <v>63218.59</v>
      </c>
      <c r="AF70" s="168"/>
      <c r="AG70" s="169"/>
      <c r="AL70" s="169" t="s">
        <v>157</v>
      </c>
    </row>
    <row r="71" spans="1:41" s="15" customFormat="1" ht="34.5" x14ac:dyDescent="0.25">
      <c r="A71" s="170" t="s">
        <v>143</v>
      </c>
      <c r="B71" s="171" t="s">
        <v>509</v>
      </c>
      <c r="C71" s="438" t="s">
        <v>510</v>
      </c>
      <c r="D71" s="438"/>
      <c r="E71" s="438"/>
      <c r="F71" s="172" t="s">
        <v>171</v>
      </c>
      <c r="G71" s="173">
        <v>1752.22</v>
      </c>
      <c r="H71" s="174">
        <v>1</v>
      </c>
      <c r="I71" s="211">
        <v>1752.22</v>
      </c>
      <c r="J71" s="202">
        <v>3.96</v>
      </c>
      <c r="K71" s="173"/>
      <c r="L71" s="210">
        <v>6938.79</v>
      </c>
      <c r="M71" s="211">
        <v>13.24</v>
      </c>
      <c r="N71" s="208">
        <v>91869.58</v>
      </c>
      <c r="AF71" s="168"/>
      <c r="AG71" s="169" t="s">
        <v>510</v>
      </c>
      <c r="AL71" s="169"/>
    </row>
    <row r="72" spans="1:41" s="15" customFormat="1" ht="15" x14ac:dyDescent="0.25">
      <c r="A72" s="200"/>
      <c r="B72" s="201"/>
      <c r="C72" s="438" t="s">
        <v>157</v>
      </c>
      <c r="D72" s="438"/>
      <c r="E72" s="438"/>
      <c r="F72" s="172"/>
      <c r="G72" s="173"/>
      <c r="H72" s="173"/>
      <c r="I72" s="173"/>
      <c r="J72" s="176"/>
      <c r="K72" s="173"/>
      <c r="L72" s="210">
        <v>6938.79</v>
      </c>
      <c r="M72" s="195"/>
      <c r="N72" s="208">
        <v>91869.58</v>
      </c>
      <c r="AF72" s="168"/>
      <c r="AG72" s="169"/>
      <c r="AL72" s="169" t="s">
        <v>157</v>
      </c>
    </row>
    <row r="73" spans="1:41" s="15" customFormat="1" ht="23.25" x14ac:dyDescent="0.25">
      <c r="A73" s="170" t="s">
        <v>145</v>
      </c>
      <c r="B73" s="171" t="s">
        <v>494</v>
      </c>
      <c r="C73" s="438" t="s">
        <v>173</v>
      </c>
      <c r="D73" s="438"/>
      <c r="E73" s="438"/>
      <c r="F73" s="172" t="s">
        <v>174</v>
      </c>
      <c r="G73" s="173">
        <v>1109</v>
      </c>
      <c r="H73" s="174">
        <v>1</v>
      </c>
      <c r="I73" s="174">
        <v>1109</v>
      </c>
      <c r="J73" s="202">
        <v>162.38</v>
      </c>
      <c r="K73" s="173"/>
      <c r="L73" s="210">
        <v>180079.42</v>
      </c>
      <c r="M73" s="211">
        <v>8.16</v>
      </c>
      <c r="N73" s="208">
        <v>1469448.07</v>
      </c>
      <c r="AF73" s="168"/>
      <c r="AG73" s="169" t="s">
        <v>173</v>
      </c>
      <c r="AL73" s="169"/>
    </row>
    <row r="74" spans="1:41" s="15" customFormat="1" ht="15" x14ac:dyDescent="0.25">
      <c r="A74" s="212"/>
      <c r="B74" s="213"/>
      <c r="C74" s="429" t="s">
        <v>175</v>
      </c>
      <c r="D74" s="429"/>
      <c r="E74" s="429"/>
      <c r="F74" s="429"/>
      <c r="G74" s="429"/>
      <c r="H74" s="429"/>
      <c r="I74" s="429"/>
      <c r="J74" s="429"/>
      <c r="K74" s="429"/>
      <c r="L74" s="429"/>
      <c r="M74" s="429"/>
      <c r="N74" s="441"/>
      <c r="AF74" s="168"/>
      <c r="AG74" s="169"/>
      <c r="AL74" s="169"/>
      <c r="AM74" s="180" t="s">
        <v>175</v>
      </c>
    </row>
    <row r="75" spans="1:41" s="15" customFormat="1" ht="15" x14ac:dyDescent="0.25">
      <c r="A75" s="200"/>
      <c r="B75" s="201"/>
      <c r="C75" s="438" t="s">
        <v>157</v>
      </c>
      <c r="D75" s="438"/>
      <c r="E75" s="438"/>
      <c r="F75" s="172"/>
      <c r="G75" s="173"/>
      <c r="H75" s="173"/>
      <c r="I75" s="173"/>
      <c r="J75" s="176"/>
      <c r="K75" s="173"/>
      <c r="L75" s="210">
        <v>180079.42</v>
      </c>
      <c r="M75" s="195"/>
      <c r="N75" s="208">
        <v>1469448.07</v>
      </c>
      <c r="AF75" s="168"/>
      <c r="AG75" s="169"/>
      <c r="AL75" s="169" t="s">
        <v>157</v>
      </c>
    </row>
    <row r="76" spans="1:41" s="15" customFormat="1" ht="15" x14ac:dyDescent="0.25">
      <c r="A76" s="217"/>
      <c r="B76" s="218"/>
      <c r="C76" s="218"/>
      <c r="D76" s="218"/>
      <c r="E76" s="218"/>
      <c r="F76" s="219"/>
      <c r="G76" s="219"/>
      <c r="H76" s="219"/>
      <c r="I76" s="219"/>
      <c r="J76" s="220"/>
      <c r="K76" s="219"/>
      <c r="L76" s="220"/>
      <c r="M76" s="183"/>
      <c r="N76" s="220"/>
      <c r="AF76" s="168"/>
      <c r="AG76" s="169"/>
      <c r="AL76" s="169"/>
    </row>
    <row r="77" spans="1:41" s="15" customFormat="1" ht="11.25" hidden="1" customHeight="1" x14ac:dyDescent="0.25">
      <c r="B77" s="221"/>
      <c r="C77" s="221"/>
      <c r="D77" s="221"/>
      <c r="E77" s="221"/>
      <c r="F77" s="221"/>
      <c r="G77" s="221"/>
      <c r="H77" s="221"/>
      <c r="I77" s="221"/>
      <c r="J77" s="221"/>
      <c r="K77" s="221"/>
      <c r="L77" s="222"/>
      <c r="M77" s="222"/>
      <c r="N77" s="222"/>
      <c r="R77" s="223"/>
    </row>
    <row r="78" spans="1:41" s="15" customFormat="1" ht="15" x14ac:dyDescent="0.25">
      <c r="A78" s="224"/>
      <c r="B78" s="225"/>
      <c r="C78" s="438" t="s">
        <v>523</v>
      </c>
      <c r="D78" s="438"/>
      <c r="E78" s="438"/>
      <c r="F78" s="438"/>
      <c r="G78" s="438"/>
      <c r="H78" s="438"/>
      <c r="I78" s="438"/>
      <c r="J78" s="438"/>
      <c r="K78" s="438"/>
      <c r="L78" s="226"/>
      <c r="M78" s="227"/>
      <c r="N78" s="228"/>
      <c r="AN78" s="169" t="s">
        <v>523</v>
      </c>
    </row>
    <row r="79" spans="1:41" s="15" customFormat="1" ht="15" x14ac:dyDescent="0.25">
      <c r="A79" s="229"/>
      <c r="B79" s="327"/>
      <c r="C79" s="442" t="s">
        <v>205</v>
      </c>
      <c r="D79" s="442"/>
      <c r="E79" s="442"/>
      <c r="F79" s="442"/>
      <c r="G79" s="442"/>
      <c r="H79" s="442"/>
      <c r="I79" s="442"/>
      <c r="J79" s="442"/>
      <c r="K79" s="442"/>
      <c r="L79" s="328">
        <v>190594.34</v>
      </c>
      <c r="M79" s="329"/>
      <c r="N79" s="232">
        <v>1608665.61</v>
      </c>
      <c r="AN79" s="169"/>
      <c r="AO79" s="180" t="s">
        <v>205</v>
      </c>
    </row>
    <row r="80" spans="1:41" s="15" customFormat="1" ht="15" x14ac:dyDescent="0.25">
      <c r="A80" s="229"/>
      <c r="B80" s="327"/>
      <c r="C80" s="442" t="s">
        <v>206</v>
      </c>
      <c r="D80" s="442"/>
      <c r="E80" s="442"/>
      <c r="F80" s="442"/>
      <c r="G80" s="442"/>
      <c r="H80" s="442"/>
      <c r="I80" s="442"/>
      <c r="J80" s="442"/>
      <c r="K80" s="442"/>
      <c r="L80" s="330"/>
      <c r="M80" s="329"/>
      <c r="N80" s="234"/>
      <c r="AN80" s="169"/>
      <c r="AO80" s="180" t="s">
        <v>206</v>
      </c>
    </row>
    <row r="81" spans="1:42" s="15" customFormat="1" ht="15" x14ac:dyDescent="0.25">
      <c r="A81" s="229"/>
      <c r="B81" s="327"/>
      <c r="C81" s="442" t="s">
        <v>208</v>
      </c>
      <c r="D81" s="442"/>
      <c r="E81" s="442"/>
      <c r="F81" s="442"/>
      <c r="G81" s="442"/>
      <c r="H81" s="442"/>
      <c r="I81" s="442"/>
      <c r="J81" s="442"/>
      <c r="K81" s="442"/>
      <c r="L81" s="328">
        <v>3576.13</v>
      </c>
      <c r="M81" s="329"/>
      <c r="N81" s="232">
        <v>47347.96</v>
      </c>
      <c r="AN81" s="169"/>
      <c r="AO81" s="180" t="s">
        <v>208</v>
      </c>
    </row>
    <row r="82" spans="1:42" s="15" customFormat="1" ht="15" x14ac:dyDescent="0.25">
      <c r="A82" s="229"/>
      <c r="B82" s="327"/>
      <c r="C82" s="442" t="s">
        <v>209</v>
      </c>
      <c r="D82" s="442"/>
      <c r="E82" s="442"/>
      <c r="F82" s="442"/>
      <c r="G82" s="442"/>
      <c r="H82" s="442"/>
      <c r="I82" s="442"/>
      <c r="J82" s="442"/>
      <c r="K82" s="442"/>
      <c r="L82" s="364">
        <v>610.61</v>
      </c>
      <c r="M82" s="329"/>
      <c r="N82" s="232">
        <v>27337.01</v>
      </c>
      <c r="AN82" s="169"/>
      <c r="AO82" s="180" t="s">
        <v>209</v>
      </c>
    </row>
    <row r="83" spans="1:42" s="15" customFormat="1" ht="15" x14ac:dyDescent="0.25">
      <c r="A83" s="229"/>
      <c r="B83" s="327"/>
      <c r="C83" s="442" t="s">
        <v>210</v>
      </c>
      <c r="D83" s="442"/>
      <c r="E83" s="442"/>
      <c r="F83" s="442"/>
      <c r="G83" s="442"/>
      <c r="H83" s="442"/>
      <c r="I83" s="442"/>
      <c r="J83" s="442"/>
      <c r="K83" s="442"/>
      <c r="L83" s="328">
        <v>187018.21</v>
      </c>
      <c r="M83" s="329"/>
      <c r="N83" s="232">
        <v>1561317.65</v>
      </c>
      <c r="AN83" s="169"/>
      <c r="AO83" s="180" t="s">
        <v>210</v>
      </c>
    </row>
    <row r="84" spans="1:42" s="15" customFormat="1" ht="15" x14ac:dyDescent="0.25">
      <c r="A84" s="229"/>
      <c r="B84" s="327"/>
      <c r="C84" s="442" t="s">
        <v>211</v>
      </c>
      <c r="D84" s="442"/>
      <c r="E84" s="442"/>
      <c r="F84" s="442"/>
      <c r="G84" s="442"/>
      <c r="H84" s="442"/>
      <c r="I84" s="442"/>
      <c r="J84" s="442"/>
      <c r="K84" s="442"/>
      <c r="L84" s="328">
        <v>191394.85</v>
      </c>
      <c r="M84" s="329"/>
      <c r="N84" s="232">
        <v>1644504.42</v>
      </c>
      <c r="AN84" s="169"/>
      <c r="AO84" s="180" t="s">
        <v>211</v>
      </c>
    </row>
    <row r="85" spans="1:42" s="15" customFormat="1" ht="15" x14ac:dyDescent="0.25">
      <c r="A85" s="229"/>
      <c r="B85" s="327"/>
      <c r="C85" s="442" t="s">
        <v>206</v>
      </c>
      <c r="D85" s="442"/>
      <c r="E85" s="442"/>
      <c r="F85" s="442"/>
      <c r="G85" s="442"/>
      <c r="H85" s="442"/>
      <c r="I85" s="442"/>
      <c r="J85" s="442"/>
      <c r="K85" s="442"/>
      <c r="L85" s="330"/>
      <c r="M85" s="329"/>
      <c r="N85" s="234"/>
      <c r="AN85" s="169"/>
      <c r="AO85" s="180" t="s">
        <v>206</v>
      </c>
    </row>
    <row r="86" spans="1:42" s="15" customFormat="1" ht="15" x14ac:dyDescent="0.25">
      <c r="A86" s="229"/>
      <c r="B86" s="327"/>
      <c r="C86" s="442" t="s">
        <v>451</v>
      </c>
      <c r="D86" s="442"/>
      <c r="E86" s="442"/>
      <c r="F86" s="442"/>
      <c r="G86" s="442"/>
      <c r="H86" s="442"/>
      <c r="I86" s="442"/>
      <c r="J86" s="442"/>
      <c r="K86" s="442"/>
      <c r="L86" s="328">
        <v>3576.13</v>
      </c>
      <c r="M86" s="329"/>
      <c r="N86" s="232">
        <v>47347.96</v>
      </c>
      <c r="AN86" s="169"/>
      <c r="AO86" s="180" t="s">
        <v>451</v>
      </c>
    </row>
    <row r="87" spans="1:42" s="15" customFormat="1" ht="15" x14ac:dyDescent="0.25">
      <c r="A87" s="229"/>
      <c r="B87" s="327"/>
      <c r="C87" s="442" t="s">
        <v>452</v>
      </c>
      <c r="D87" s="442"/>
      <c r="E87" s="442"/>
      <c r="F87" s="442"/>
      <c r="G87" s="442"/>
      <c r="H87" s="442"/>
      <c r="I87" s="442"/>
      <c r="J87" s="442"/>
      <c r="K87" s="442"/>
      <c r="L87" s="364">
        <v>610.61</v>
      </c>
      <c r="M87" s="329"/>
      <c r="N87" s="232">
        <v>27337.01</v>
      </c>
      <c r="AN87" s="169"/>
      <c r="AO87" s="180" t="s">
        <v>452</v>
      </c>
    </row>
    <row r="88" spans="1:42" s="15" customFormat="1" ht="15" x14ac:dyDescent="0.25">
      <c r="A88" s="229"/>
      <c r="B88" s="327"/>
      <c r="C88" s="442" t="s">
        <v>453</v>
      </c>
      <c r="D88" s="442"/>
      <c r="E88" s="442"/>
      <c r="F88" s="442"/>
      <c r="G88" s="442"/>
      <c r="H88" s="442"/>
      <c r="I88" s="442"/>
      <c r="J88" s="442"/>
      <c r="K88" s="442"/>
      <c r="L88" s="328">
        <v>187018.21</v>
      </c>
      <c r="M88" s="329"/>
      <c r="N88" s="232">
        <v>1561317.65</v>
      </c>
      <c r="AN88" s="169"/>
      <c r="AO88" s="180" t="s">
        <v>453</v>
      </c>
    </row>
    <row r="89" spans="1:42" s="15" customFormat="1" ht="15" x14ac:dyDescent="0.25">
      <c r="A89" s="229"/>
      <c r="B89" s="327"/>
      <c r="C89" s="442" t="s">
        <v>454</v>
      </c>
      <c r="D89" s="442"/>
      <c r="E89" s="442"/>
      <c r="F89" s="442"/>
      <c r="G89" s="442"/>
      <c r="H89" s="442"/>
      <c r="I89" s="442"/>
      <c r="J89" s="442"/>
      <c r="K89" s="442"/>
      <c r="L89" s="364">
        <v>561.76</v>
      </c>
      <c r="M89" s="329"/>
      <c r="N89" s="232">
        <v>25150.04</v>
      </c>
      <c r="AN89" s="169"/>
      <c r="AO89" s="180" t="s">
        <v>454</v>
      </c>
    </row>
    <row r="90" spans="1:42" s="15" customFormat="1" ht="15" x14ac:dyDescent="0.25">
      <c r="A90" s="229"/>
      <c r="B90" s="327"/>
      <c r="C90" s="442" t="s">
        <v>455</v>
      </c>
      <c r="D90" s="442"/>
      <c r="E90" s="442"/>
      <c r="F90" s="442"/>
      <c r="G90" s="442"/>
      <c r="H90" s="442"/>
      <c r="I90" s="442"/>
      <c r="J90" s="442"/>
      <c r="K90" s="442"/>
      <c r="L90" s="364">
        <v>238.75</v>
      </c>
      <c r="M90" s="329"/>
      <c r="N90" s="232">
        <v>10688.77</v>
      </c>
      <c r="AN90" s="169"/>
      <c r="AO90" s="180" t="s">
        <v>455</v>
      </c>
    </row>
    <row r="91" spans="1:42" s="15" customFormat="1" ht="15" x14ac:dyDescent="0.25">
      <c r="A91" s="229"/>
      <c r="B91" s="327"/>
      <c r="C91" s="442" t="s">
        <v>221</v>
      </c>
      <c r="D91" s="442"/>
      <c r="E91" s="442"/>
      <c r="F91" s="442"/>
      <c r="G91" s="442"/>
      <c r="H91" s="442"/>
      <c r="I91" s="442"/>
      <c r="J91" s="442"/>
      <c r="K91" s="442"/>
      <c r="L91" s="364">
        <v>610.61</v>
      </c>
      <c r="M91" s="329"/>
      <c r="N91" s="232">
        <v>27337.01</v>
      </c>
      <c r="AN91" s="169"/>
      <c r="AO91" s="180" t="s">
        <v>221</v>
      </c>
    </row>
    <row r="92" spans="1:42" s="15" customFormat="1" ht="15" x14ac:dyDescent="0.25">
      <c r="A92" s="229"/>
      <c r="B92" s="327"/>
      <c r="C92" s="442" t="s">
        <v>222</v>
      </c>
      <c r="D92" s="442"/>
      <c r="E92" s="442"/>
      <c r="F92" s="442"/>
      <c r="G92" s="442"/>
      <c r="H92" s="442"/>
      <c r="I92" s="442"/>
      <c r="J92" s="442"/>
      <c r="K92" s="442"/>
      <c r="L92" s="364">
        <v>561.76</v>
      </c>
      <c r="M92" s="329"/>
      <c r="N92" s="232">
        <v>25150.04</v>
      </c>
      <c r="AN92" s="169"/>
      <c r="AO92" s="180" t="s">
        <v>222</v>
      </c>
    </row>
    <row r="93" spans="1:42" s="15" customFormat="1" ht="15" x14ac:dyDescent="0.25">
      <c r="A93" s="229"/>
      <c r="B93" s="327"/>
      <c r="C93" s="442" t="s">
        <v>223</v>
      </c>
      <c r="D93" s="442"/>
      <c r="E93" s="442"/>
      <c r="F93" s="442"/>
      <c r="G93" s="442"/>
      <c r="H93" s="442"/>
      <c r="I93" s="442"/>
      <c r="J93" s="442"/>
      <c r="K93" s="442"/>
      <c r="L93" s="364">
        <v>238.75</v>
      </c>
      <c r="M93" s="329"/>
      <c r="N93" s="232">
        <v>10688.77</v>
      </c>
      <c r="AN93" s="169"/>
      <c r="AO93" s="180" t="s">
        <v>223</v>
      </c>
    </row>
    <row r="94" spans="1:42" s="15" customFormat="1" ht="15" x14ac:dyDescent="0.25">
      <c r="A94" s="229"/>
      <c r="B94" s="331"/>
      <c r="C94" s="443" t="s">
        <v>524</v>
      </c>
      <c r="D94" s="443"/>
      <c r="E94" s="443"/>
      <c r="F94" s="443"/>
      <c r="G94" s="443"/>
      <c r="H94" s="443"/>
      <c r="I94" s="443"/>
      <c r="J94" s="443"/>
      <c r="K94" s="443"/>
      <c r="L94" s="332">
        <v>191394.85</v>
      </c>
      <c r="M94" s="333"/>
      <c r="N94" s="239">
        <v>1644504.42</v>
      </c>
      <c r="AN94" s="169"/>
      <c r="AP94" s="169" t="s">
        <v>524</v>
      </c>
    </row>
    <row r="95" spans="1:42" s="15" customFormat="1" ht="15" x14ac:dyDescent="0.25">
      <c r="A95" s="229"/>
      <c r="B95" s="331"/>
      <c r="C95" s="443" t="s">
        <v>524</v>
      </c>
      <c r="D95" s="443"/>
      <c r="E95" s="443"/>
      <c r="F95" s="443"/>
      <c r="G95" s="443"/>
      <c r="H95" s="443"/>
      <c r="I95" s="443"/>
      <c r="J95" s="443"/>
      <c r="K95" s="443"/>
      <c r="L95" s="332">
        <v>191394.85</v>
      </c>
      <c r="M95" s="333"/>
      <c r="N95" s="239">
        <v>1644504.42</v>
      </c>
      <c r="AN95" s="169"/>
      <c r="AP95" s="169" t="s">
        <v>524</v>
      </c>
    </row>
    <row r="96" spans="1:42" s="15" customFormat="1" ht="15" x14ac:dyDescent="0.25">
      <c r="A96" s="229"/>
      <c r="B96" s="331"/>
      <c r="C96" s="443" t="s">
        <v>525</v>
      </c>
      <c r="D96" s="443"/>
      <c r="E96" s="443"/>
      <c r="F96" s="443"/>
      <c r="G96" s="443"/>
      <c r="H96" s="443"/>
      <c r="I96" s="443"/>
      <c r="J96" s="443"/>
      <c r="K96" s="443"/>
      <c r="L96" s="332">
        <v>191394.85</v>
      </c>
      <c r="M96" s="333"/>
      <c r="N96" s="239">
        <v>1644504.42</v>
      </c>
      <c r="AN96" s="169"/>
      <c r="AP96" s="169" t="s">
        <v>525</v>
      </c>
    </row>
    <row r="97" spans="1:49" s="15" customFormat="1" ht="15" hidden="1" x14ac:dyDescent="0.25">
      <c r="A97" s="229"/>
      <c r="B97" s="331"/>
      <c r="C97" s="443" t="s">
        <v>526</v>
      </c>
      <c r="D97" s="443"/>
      <c r="E97" s="443"/>
      <c r="F97" s="443"/>
      <c r="G97" s="443"/>
      <c r="H97" s="443"/>
      <c r="I97" s="443"/>
      <c r="J97" s="443"/>
      <c r="K97" s="443"/>
      <c r="L97" s="332">
        <v>191394.85</v>
      </c>
      <c r="M97" s="333"/>
      <c r="N97" s="239">
        <v>1644504.42</v>
      </c>
      <c r="AN97" s="169"/>
      <c r="AP97" s="169"/>
      <c r="AQ97" s="169" t="s">
        <v>526</v>
      </c>
    </row>
    <row r="98" spans="1:49" s="15" customFormat="1" ht="15" customHeight="1" x14ac:dyDescent="0.25">
      <c r="A98" s="229"/>
      <c r="B98" s="331"/>
      <c r="C98" s="443" t="s">
        <v>526</v>
      </c>
      <c r="D98" s="443"/>
      <c r="E98" s="443"/>
      <c r="F98" s="443"/>
      <c r="G98" s="443"/>
      <c r="H98" s="443"/>
      <c r="I98" s="443"/>
      <c r="J98" s="443"/>
      <c r="K98" s="443"/>
      <c r="L98" s="332">
        <v>2396399.5</v>
      </c>
      <c r="M98" s="333"/>
      <c r="N98" s="239">
        <f>N97</f>
        <v>1644504.42</v>
      </c>
      <c r="AP98" s="169"/>
      <c r="AR98" s="169"/>
      <c r="AS98" s="169" t="s">
        <v>526</v>
      </c>
    </row>
    <row r="99" spans="1:49" s="15" customFormat="1" ht="15" x14ac:dyDescent="0.25">
      <c r="A99" s="253"/>
      <c r="B99" s="324"/>
      <c r="C99" s="445" t="s">
        <v>56</v>
      </c>
      <c r="D99" s="445"/>
      <c r="E99" s="445"/>
      <c r="F99" s="445"/>
      <c r="G99" s="445"/>
      <c r="H99" s="445"/>
      <c r="I99" s="445"/>
      <c r="J99" s="445"/>
      <c r="K99" s="445"/>
      <c r="L99" s="325"/>
      <c r="M99" s="326"/>
      <c r="N99" s="257">
        <f>ROUND(N98*0.082,2)</f>
        <v>134849.35999999999</v>
      </c>
      <c r="AQ99" s="258"/>
      <c r="AS99" s="258"/>
    </row>
    <row r="100" spans="1:49" s="15" customFormat="1" ht="15" x14ac:dyDescent="0.25">
      <c r="A100" s="253"/>
      <c r="B100" s="324"/>
      <c r="C100" s="444" t="s">
        <v>1729</v>
      </c>
      <c r="D100" s="444"/>
      <c r="E100" s="444"/>
      <c r="F100" s="444"/>
      <c r="G100" s="444"/>
      <c r="H100" s="444"/>
      <c r="I100" s="444"/>
      <c r="J100" s="444"/>
      <c r="K100" s="444"/>
      <c r="L100" s="325"/>
      <c r="M100" s="326"/>
      <c r="N100" s="259">
        <f>N98+N99</f>
        <v>1779353.7799999998</v>
      </c>
      <c r="AQ100" s="258"/>
      <c r="AS100" s="258"/>
    </row>
    <row r="101" spans="1:49" s="15" customFormat="1" ht="15" x14ac:dyDescent="0.25">
      <c r="A101" s="253"/>
      <c r="B101" s="324"/>
      <c r="C101" s="445" t="s">
        <v>63</v>
      </c>
      <c r="D101" s="445"/>
      <c r="E101" s="445"/>
      <c r="F101" s="445"/>
      <c r="G101" s="445"/>
      <c r="H101" s="445"/>
      <c r="I101" s="445"/>
      <c r="J101" s="445"/>
      <c r="K101" s="445"/>
      <c r="L101" s="325"/>
      <c r="M101" s="326"/>
      <c r="N101" s="257">
        <f>ROUND(N100*0.024,2)</f>
        <v>42704.49</v>
      </c>
      <c r="AQ101" s="258"/>
      <c r="AS101" s="258"/>
    </row>
    <row r="102" spans="1:49" s="15" customFormat="1" ht="15" x14ac:dyDescent="0.25">
      <c r="A102" s="253"/>
      <c r="B102" s="324"/>
      <c r="C102" s="444" t="s">
        <v>1730</v>
      </c>
      <c r="D102" s="444"/>
      <c r="E102" s="444"/>
      <c r="F102" s="444"/>
      <c r="G102" s="444"/>
      <c r="H102" s="444"/>
      <c r="I102" s="444"/>
      <c r="J102" s="444"/>
      <c r="K102" s="444"/>
      <c r="L102" s="325"/>
      <c r="M102" s="326"/>
      <c r="N102" s="259">
        <f>N100+N101</f>
        <v>1822058.2699999998</v>
      </c>
      <c r="AQ102" s="258"/>
      <c r="AS102" s="258"/>
    </row>
    <row r="103" spans="1:49" s="15" customFormat="1" ht="15" x14ac:dyDescent="0.25">
      <c r="A103" s="253"/>
      <c r="B103" s="324"/>
      <c r="C103" s="444" t="s">
        <v>1754</v>
      </c>
      <c r="D103" s="444"/>
      <c r="E103" s="444"/>
      <c r="F103" s="444"/>
      <c r="G103" s="444"/>
      <c r="H103" s="444"/>
      <c r="I103" s="444"/>
      <c r="J103" s="444"/>
      <c r="K103" s="444"/>
      <c r="L103" s="325"/>
      <c r="M103" s="326"/>
      <c r="N103" s="259">
        <f>ROUND(N102*1.0514*0.83,2)+0.01</f>
        <v>1590041.02</v>
      </c>
      <c r="R103" s="259"/>
      <c r="S103" s="312"/>
      <c r="AQ103" s="258"/>
      <c r="AS103" s="258"/>
    </row>
    <row r="104" spans="1:49" s="15" customFormat="1" ht="15" x14ac:dyDescent="0.25">
      <c r="A104" s="253"/>
      <c r="B104" s="324"/>
      <c r="C104" s="444" t="s">
        <v>1751</v>
      </c>
      <c r="D104" s="444"/>
      <c r="E104" s="444"/>
      <c r="F104" s="444"/>
      <c r="G104" s="444"/>
      <c r="H104" s="444"/>
      <c r="I104" s="444"/>
      <c r="J104" s="444"/>
      <c r="K104" s="444"/>
      <c r="L104" s="325"/>
      <c r="M104" s="326"/>
      <c r="N104" s="259">
        <f>N103</f>
        <v>1590041.02</v>
      </c>
      <c r="AQ104" s="258"/>
      <c r="AS104" s="258"/>
    </row>
    <row r="105" spans="1:49" s="15" customFormat="1" ht="15" x14ac:dyDescent="0.25">
      <c r="A105" s="253"/>
      <c r="B105" s="334"/>
      <c r="C105" s="445" t="s">
        <v>1752</v>
      </c>
      <c r="D105" s="445"/>
      <c r="E105" s="445"/>
      <c r="F105" s="445"/>
      <c r="G105" s="445"/>
      <c r="H105" s="445"/>
      <c r="I105" s="445"/>
      <c r="J105" s="445"/>
      <c r="K105" s="445"/>
      <c r="L105" s="335"/>
      <c r="M105" s="336"/>
      <c r="N105" s="257">
        <f>ROUND(N104*0.2,2)</f>
        <v>318008.2</v>
      </c>
      <c r="AQ105" s="314"/>
      <c r="AS105" s="314"/>
    </row>
    <row r="106" spans="1:49" s="15" customFormat="1" ht="15" x14ac:dyDescent="0.25">
      <c r="A106" s="260"/>
      <c r="B106" s="261"/>
      <c r="C106" s="446" t="s">
        <v>1753</v>
      </c>
      <c r="D106" s="446"/>
      <c r="E106" s="446"/>
      <c r="F106" s="446"/>
      <c r="G106" s="446"/>
      <c r="H106" s="446"/>
      <c r="I106" s="446"/>
      <c r="J106" s="446"/>
      <c r="K106" s="446"/>
      <c r="L106" s="262"/>
      <c r="M106" s="263"/>
      <c r="N106" s="264">
        <f>N104+N105</f>
        <v>1908049.22</v>
      </c>
      <c r="AQ106" s="258"/>
      <c r="AS106" s="258"/>
    </row>
    <row r="107" spans="1:49" ht="11.25" customHeight="1" x14ac:dyDescent="0.2">
      <c r="AV107" s="180"/>
      <c r="AW107" s="180"/>
    </row>
    <row r="108" spans="1:49" ht="11.25" customHeight="1" x14ac:dyDescent="0.2">
      <c r="AV108" s="180"/>
      <c r="AW108" s="180"/>
    </row>
    <row r="109" spans="1:49" s="15" customFormat="1" ht="15" x14ac:dyDescent="0.25">
      <c r="A109" s="313"/>
      <c r="B109" s="254"/>
      <c r="C109" s="291"/>
      <c r="D109" s="291"/>
      <c r="E109" s="291"/>
      <c r="F109" s="291"/>
      <c r="G109" s="291"/>
      <c r="H109" s="291"/>
      <c r="I109" s="291"/>
      <c r="J109" s="291"/>
      <c r="K109" s="291"/>
      <c r="L109" s="255"/>
      <c r="M109" s="256"/>
      <c r="N109" s="255"/>
      <c r="AQ109" s="258"/>
      <c r="AS109" s="258"/>
    </row>
    <row r="110" spans="1:49" s="15" customFormat="1" ht="15" x14ac:dyDescent="0.25">
      <c r="A110" s="313"/>
      <c r="B110" s="254"/>
      <c r="C110" s="291"/>
      <c r="D110" s="291"/>
      <c r="E110" s="291"/>
      <c r="F110" s="291"/>
      <c r="G110" s="291"/>
      <c r="H110" s="291"/>
      <c r="I110" s="291"/>
      <c r="J110" s="291"/>
      <c r="K110" s="291"/>
      <c r="L110" s="255"/>
      <c r="M110" s="256"/>
      <c r="N110" s="255"/>
      <c r="AQ110" s="258"/>
      <c r="AS110" s="258"/>
    </row>
    <row r="111" spans="1:49" s="318" customFormat="1" ht="15" x14ac:dyDescent="0.25">
      <c r="A111" s="315"/>
      <c r="B111" s="316" t="s">
        <v>527</v>
      </c>
      <c r="C111" s="407"/>
      <c r="D111" s="407"/>
      <c r="E111" s="407"/>
      <c r="F111" s="407"/>
      <c r="G111" s="407"/>
      <c r="H111" s="408"/>
      <c r="I111" s="408"/>
      <c r="J111" s="408"/>
      <c r="K111" s="408"/>
      <c r="L111" s="408"/>
      <c r="M111" s="15"/>
      <c r="N111" s="15"/>
      <c r="O111" s="15"/>
      <c r="P111" s="15"/>
      <c r="Q111" s="15"/>
      <c r="R111" s="15"/>
      <c r="S111" s="15"/>
      <c r="T111" s="15"/>
      <c r="U111" s="15"/>
      <c r="V111" s="317"/>
      <c r="W111" s="317"/>
      <c r="X111" s="317"/>
      <c r="Y111" s="317"/>
      <c r="Z111" s="317"/>
      <c r="AA111" s="317"/>
      <c r="AB111" s="317"/>
      <c r="AC111" s="317"/>
      <c r="AD111" s="317"/>
      <c r="AE111" s="317"/>
      <c r="AF111" s="317"/>
      <c r="AG111" s="317"/>
      <c r="AH111" s="317"/>
      <c r="AI111" s="317"/>
      <c r="AJ111" s="317"/>
      <c r="AK111" s="317"/>
      <c r="AL111" s="317"/>
      <c r="AM111" s="317"/>
      <c r="AN111" s="317"/>
      <c r="AO111" s="317"/>
      <c r="AP111" s="317"/>
      <c r="AQ111" s="317"/>
      <c r="AR111" s="317"/>
      <c r="AS111" s="317"/>
      <c r="AT111" s="317" t="s">
        <v>6</v>
      </c>
      <c r="AU111" s="317" t="s">
        <v>6</v>
      </c>
      <c r="AV111" s="317"/>
      <c r="AW111" s="317"/>
    </row>
    <row r="112" spans="1:49" s="320" customFormat="1" ht="16.5" customHeight="1" x14ac:dyDescent="0.25">
      <c r="A112" s="319"/>
      <c r="B112" s="316"/>
      <c r="C112" s="406" t="s">
        <v>81</v>
      </c>
      <c r="D112" s="406"/>
      <c r="E112" s="406"/>
      <c r="F112" s="406"/>
      <c r="G112" s="406"/>
      <c r="H112" s="406"/>
      <c r="I112" s="406"/>
      <c r="J112" s="406"/>
      <c r="K112" s="406"/>
      <c r="L112" s="406"/>
      <c r="V112" s="321"/>
      <c r="W112" s="321"/>
      <c r="X112" s="321"/>
      <c r="Y112" s="321"/>
      <c r="Z112" s="321"/>
      <c r="AA112" s="321"/>
      <c r="AB112" s="321"/>
      <c r="AC112" s="321"/>
      <c r="AD112" s="321"/>
      <c r="AE112" s="321"/>
      <c r="AF112" s="321"/>
      <c r="AG112" s="321"/>
      <c r="AH112" s="321"/>
      <c r="AI112" s="321"/>
      <c r="AJ112" s="321"/>
      <c r="AK112" s="321"/>
      <c r="AL112" s="321"/>
      <c r="AM112" s="321"/>
      <c r="AN112" s="321"/>
      <c r="AO112" s="321"/>
      <c r="AP112" s="321"/>
      <c r="AQ112" s="321"/>
      <c r="AR112" s="321"/>
      <c r="AS112" s="321"/>
      <c r="AT112" s="321"/>
      <c r="AU112" s="321"/>
      <c r="AV112" s="321"/>
      <c r="AW112" s="321"/>
    </row>
    <row r="113" spans="1:49" s="318" customFormat="1" ht="15" x14ac:dyDescent="0.25">
      <c r="A113" s="315"/>
      <c r="B113" s="316" t="s">
        <v>528</v>
      </c>
      <c r="C113" s="407"/>
      <c r="D113" s="407"/>
      <c r="E113" s="407"/>
      <c r="F113" s="407"/>
      <c r="G113" s="407"/>
      <c r="H113" s="408"/>
      <c r="I113" s="408"/>
      <c r="J113" s="408"/>
      <c r="K113" s="408"/>
      <c r="L113" s="408"/>
      <c r="M113" s="15"/>
      <c r="N113" s="15"/>
      <c r="O113" s="15"/>
      <c r="P113" s="15"/>
      <c r="Q113" s="15"/>
      <c r="R113" s="15"/>
      <c r="S113" s="15"/>
      <c r="T113" s="15"/>
      <c r="U113" s="15"/>
      <c r="V113" s="317"/>
      <c r="W113" s="317"/>
      <c r="X113" s="317"/>
      <c r="Y113" s="317"/>
      <c r="Z113" s="317"/>
      <c r="AA113" s="317"/>
      <c r="AB113" s="317"/>
      <c r="AC113" s="317"/>
      <c r="AD113" s="317"/>
      <c r="AE113" s="317"/>
      <c r="AF113" s="317"/>
      <c r="AG113" s="317"/>
      <c r="AH113" s="317"/>
      <c r="AI113" s="317"/>
      <c r="AJ113" s="317"/>
      <c r="AK113" s="317"/>
      <c r="AL113" s="317"/>
      <c r="AM113" s="317"/>
      <c r="AN113" s="317"/>
      <c r="AO113" s="317"/>
      <c r="AP113" s="317"/>
      <c r="AQ113" s="317"/>
      <c r="AR113" s="317"/>
      <c r="AS113" s="317"/>
      <c r="AT113" s="317"/>
      <c r="AU113" s="317"/>
      <c r="AV113" s="317" t="s">
        <v>6</v>
      </c>
      <c r="AW113" s="317" t="s">
        <v>6</v>
      </c>
    </row>
    <row r="114" spans="1:49" s="320" customFormat="1" ht="16.5" customHeight="1" x14ac:dyDescent="0.25">
      <c r="A114" s="319"/>
      <c r="C114" s="406" t="s">
        <v>81</v>
      </c>
      <c r="D114" s="406"/>
      <c r="E114" s="406"/>
      <c r="F114" s="406"/>
      <c r="G114" s="406"/>
      <c r="H114" s="406"/>
      <c r="I114" s="406"/>
      <c r="J114" s="406"/>
      <c r="K114" s="406"/>
      <c r="L114" s="406"/>
      <c r="V114" s="321"/>
      <c r="W114" s="321"/>
      <c r="X114" s="321"/>
      <c r="Y114" s="321"/>
      <c r="Z114" s="321"/>
      <c r="AA114" s="321"/>
      <c r="AB114" s="321"/>
      <c r="AC114" s="321"/>
      <c r="AD114" s="321"/>
      <c r="AE114" s="321"/>
      <c r="AF114" s="321"/>
      <c r="AG114" s="321"/>
      <c r="AH114" s="321"/>
      <c r="AI114" s="321"/>
      <c r="AJ114" s="321"/>
      <c r="AK114" s="321"/>
      <c r="AL114" s="321"/>
      <c r="AM114" s="321"/>
      <c r="AN114" s="321"/>
      <c r="AO114" s="321"/>
      <c r="AP114" s="321"/>
      <c r="AQ114" s="321"/>
      <c r="AR114" s="321"/>
      <c r="AS114" s="321"/>
      <c r="AT114" s="321"/>
      <c r="AU114" s="321"/>
      <c r="AV114" s="321"/>
      <c r="AW114" s="321"/>
    </row>
    <row r="115" spans="1:49" s="318" customFormat="1" ht="19.5" customHeight="1" x14ac:dyDescent="0.2">
      <c r="A115" s="315"/>
      <c r="C115" s="322"/>
      <c r="D115" s="322"/>
      <c r="E115" s="322"/>
      <c r="F115" s="322"/>
      <c r="G115" s="322"/>
      <c r="H115" s="322"/>
      <c r="I115" s="322"/>
      <c r="J115" s="322"/>
      <c r="K115" s="322"/>
      <c r="L115" s="322"/>
      <c r="V115" s="317"/>
      <c r="W115" s="317"/>
      <c r="X115" s="317"/>
      <c r="Y115" s="317"/>
      <c r="Z115" s="317"/>
      <c r="AA115" s="317"/>
      <c r="AB115" s="317"/>
      <c r="AC115" s="317"/>
      <c r="AD115" s="317"/>
      <c r="AE115" s="317"/>
      <c r="AF115" s="317"/>
      <c r="AG115" s="317"/>
      <c r="AH115" s="317"/>
      <c r="AI115" s="317"/>
      <c r="AJ115" s="317"/>
      <c r="AK115" s="317"/>
      <c r="AL115" s="317"/>
      <c r="AM115" s="317"/>
      <c r="AN115" s="317"/>
      <c r="AO115" s="317"/>
      <c r="AP115" s="317"/>
      <c r="AQ115" s="317"/>
      <c r="AR115" s="317"/>
      <c r="AS115" s="317"/>
      <c r="AT115" s="317"/>
      <c r="AU115" s="317"/>
      <c r="AV115" s="317"/>
      <c r="AW115" s="317"/>
    </row>
    <row r="116" spans="1:49" s="15" customFormat="1" ht="22.5" customHeight="1" x14ac:dyDescent="0.25">
      <c r="A116" s="409" t="s">
        <v>529</v>
      </c>
      <c r="B116" s="409"/>
      <c r="C116" s="409"/>
      <c r="D116" s="409"/>
      <c r="E116" s="409"/>
      <c r="F116" s="409"/>
      <c r="G116" s="409"/>
      <c r="H116" s="409"/>
      <c r="I116" s="409"/>
      <c r="J116" s="409"/>
      <c r="K116" s="409"/>
      <c r="L116" s="409"/>
      <c r="M116" s="409"/>
      <c r="N116" s="409"/>
      <c r="O116" s="323"/>
      <c r="P116" s="323"/>
    </row>
    <row r="117" spans="1:49" s="15" customFormat="1" ht="12.75" customHeight="1" x14ac:dyDescent="0.25">
      <c r="A117" s="409" t="s">
        <v>530</v>
      </c>
      <c r="B117" s="409"/>
      <c r="C117" s="409"/>
      <c r="D117" s="409"/>
      <c r="E117" s="409"/>
      <c r="F117" s="409"/>
      <c r="G117" s="409"/>
      <c r="H117" s="409"/>
      <c r="I117" s="409"/>
      <c r="J117" s="409"/>
      <c r="K117" s="409"/>
      <c r="L117" s="409"/>
      <c r="M117" s="409"/>
      <c r="N117" s="409"/>
      <c r="O117" s="323"/>
      <c r="P117" s="323"/>
    </row>
    <row r="118" spans="1:49" s="15" customFormat="1" ht="12.75" customHeight="1" x14ac:dyDescent="0.25">
      <c r="A118" s="409" t="s">
        <v>531</v>
      </c>
      <c r="B118" s="409"/>
      <c r="C118" s="409"/>
      <c r="D118" s="409"/>
      <c r="E118" s="409"/>
      <c r="F118" s="409"/>
      <c r="G118" s="409"/>
      <c r="H118" s="409"/>
      <c r="I118" s="409"/>
      <c r="J118" s="409"/>
      <c r="K118" s="409"/>
      <c r="L118" s="409"/>
      <c r="M118" s="409"/>
      <c r="N118" s="409"/>
      <c r="O118" s="323"/>
      <c r="P118" s="323"/>
    </row>
    <row r="119" spans="1:49" ht="11.25" customHeight="1" x14ac:dyDescent="0.2">
      <c r="AV119" s="180"/>
      <c r="AW119" s="180"/>
    </row>
    <row r="120" spans="1:49" ht="11.25" customHeight="1" x14ac:dyDescent="0.2">
      <c r="AV120" s="180"/>
      <c r="AW120" s="180"/>
    </row>
  </sheetData>
  <autoFilter ref="A43:N75" xr:uid="{41EE94FD-E38B-4127-BF85-C2002B225961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108">
    <mergeCell ref="C104:K104"/>
    <mergeCell ref="C105:K105"/>
    <mergeCell ref="C106:K106"/>
    <mergeCell ref="C111:G111"/>
    <mergeCell ref="H111:L111"/>
    <mergeCell ref="C95:K95"/>
    <mergeCell ref="C96:K96"/>
    <mergeCell ref="C97:K97"/>
    <mergeCell ref="C98:K98"/>
    <mergeCell ref="C99:K99"/>
    <mergeCell ref="C100:K100"/>
    <mergeCell ref="C101:K101"/>
    <mergeCell ref="C102:K102"/>
    <mergeCell ref="C103:K103"/>
    <mergeCell ref="C94:K94"/>
    <mergeCell ref="C83:K83"/>
    <mergeCell ref="C84:K84"/>
    <mergeCell ref="C85:K85"/>
    <mergeCell ref="C86:K86"/>
    <mergeCell ref="C87:K87"/>
    <mergeCell ref="C88:K88"/>
    <mergeCell ref="C89:K89"/>
    <mergeCell ref="C90:K90"/>
    <mergeCell ref="C91:K91"/>
    <mergeCell ref="C92:K92"/>
    <mergeCell ref="C93:K93"/>
    <mergeCell ref="C82:K82"/>
    <mergeCell ref="C69:E69"/>
    <mergeCell ref="C70:E70"/>
    <mergeCell ref="C71:E71"/>
    <mergeCell ref="C72:E72"/>
    <mergeCell ref="C73:E73"/>
    <mergeCell ref="C74:N74"/>
    <mergeCell ref="C75:E75"/>
    <mergeCell ref="C78:K78"/>
    <mergeCell ref="C79:K79"/>
    <mergeCell ref="C80:K80"/>
    <mergeCell ref="C81:K81"/>
    <mergeCell ref="C68:E68"/>
    <mergeCell ref="C57:E57"/>
    <mergeCell ref="C58:E58"/>
    <mergeCell ref="C59:E59"/>
    <mergeCell ref="C60:N60"/>
    <mergeCell ref="C61:N61"/>
    <mergeCell ref="C62:N62"/>
    <mergeCell ref="C63:E63"/>
    <mergeCell ref="C64:E64"/>
    <mergeCell ref="C65:E65"/>
    <mergeCell ref="C66:E66"/>
    <mergeCell ref="C67:E67"/>
    <mergeCell ref="N43:N45"/>
    <mergeCell ref="C46:E46"/>
    <mergeCell ref="A47:N47"/>
    <mergeCell ref="C48:E48"/>
    <mergeCell ref="C49:N49"/>
    <mergeCell ref="C50:N50"/>
    <mergeCell ref="C51:E51"/>
    <mergeCell ref="C52:E52"/>
    <mergeCell ref="C53:E53"/>
    <mergeCell ref="L41:M41"/>
    <mergeCell ref="A43:A45"/>
    <mergeCell ref="B43:B45"/>
    <mergeCell ref="C43:E45"/>
    <mergeCell ref="F43:F45"/>
    <mergeCell ref="G43:I44"/>
    <mergeCell ref="J43:L44"/>
    <mergeCell ref="M43:M45"/>
    <mergeCell ref="C56:E56"/>
    <mergeCell ref="C54:E54"/>
    <mergeCell ref="C55:E55"/>
    <mergeCell ref="A19:F19"/>
    <mergeCell ref="G19:N19"/>
    <mergeCell ref="L40:M40"/>
    <mergeCell ref="A21:N21"/>
    <mergeCell ref="A22:N22"/>
    <mergeCell ref="A24:N24"/>
    <mergeCell ref="A25:N25"/>
    <mergeCell ref="A26:N26"/>
    <mergeCell ref="A28:N28"/>
    <mergeCell ref="A29:N29"/>
    <mergeCell ref="B31:F31"/>
    <mergeCell ref="B32:F32"/>
    <mergeCell ref="D34:F34"/>
    <mergeCell ref="L39:M39"/>
    <mergeCell ref="C112:L112"/>
    <mergeCell ref="C113:G113"/>
    <mergeCell ref="H113:L113"/>
    <mergeCell ref="C114:L114"/>
    <mergeCell ref="A116:N116"/>
    <mergeCell ref="A117:N117"/>
    <mergeCell ref="A118:N118"/>
    <mergeCell ref="J7:K7"/>
    <mergeCell ref="A1:N1"/>
    <mergeCell ref="A3:N3"/>
    <mergeCell ref="H5:I5"/>
    <mergeCell ref="A6:D6"/>
    <mergeCell ref="H6:K6"/>
    <mergeCell ref="G13:N13"/>
    <mergeCell ref="G14:N14"/>
    <mergeCell ref="A15:F15"/>
    <mergeCell ref="G15:N15"/>
    <mergeCell ref="C7:D7"/>
    <mergeCell ref="A16:F16"/>
    <mergeCell ref="G16:N16"/>
    <mergeCell ref="A17:F17"/>
    <mergeCell ref="G17:N17"/>
    <mergeCell ref="A18:F18"/>
    <mergeCell ref="G18:N18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4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1301-99A6-4F94-83DC-38BE1E2A0391}">
  <sheetPr>
    <pageSetUpPr fitToPage="1"/>
  </sheetPr>
  <dimension ref="A1:AZ279"/>
  <sheetViews>
    <sheetView topLeftCell="A23" workbookViewId="0">
      <selection activeCell="B43" sqref="B43:B45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3" width="164.140625" style="180" hidden="1" customWidth="1"/>
    <col min="34" max="34" width="39.5703125" style="180" hidden="1" customWidth="1"/>
    <col min="35" max="35" width="134.85546875" style="180" hidden="1" customWidth="1"/>
    <col min="36" max="39" width="39.5703125" style="180" hidden="1" customWidth="1"/>
    <col min="40" max="40" width="134.85546875" style="180" hidden="1" customWidth="1"/>
    <col min="41" max="43" width="101.140625" style="180" hidden="1" customWidth="1"/>
    <col min="44" max="44" width="134.85546875" style="180" hidden="1" customWidth="1"/>
    <col min="45" max="48" width="101.140625" style="180" hidden="1" customWidth="1"/>
    <col min="49" max="49" width="58.7109375" style="180" hidden="1" customWidth="1"/>
    <col min="50" max="50" width="55.28515625" style="180" hidden="1" customWidth="1"/>
    <col min="51" max="51" width="58.7109375" style="180" hidden="1" customWidth="1"/>
    <col min="52" max="52" width="55.28515625" style="180" hidden="1" customWidth="1"/>
    <col min="53" max="16384" width="9.140625" style="240"/>
  </cols>
  <sheetData>
    <row r="1" spans="1:49" s="271" customFormat="1" ht="11.25" customHeight="1" x14ac:dyDescent="0.2">
      <c r="A1" s="410" t="s">
        <v>1744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410" t="s">
        <v>1745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411" t="s">
        <v>1734</v>
      </c>
      <c r="I5" s="411"/>
      <c r="L5" s="276"/>
      <c r="M5" s="276"/>
    </row>
    <row r="6" spans="1:49" s="275" customFormat="1" ht="31.15" customHeight="1" x14ac:dyDescent="0.2">
      <c r="A6" s="412" t="s">
        <v>1735</v>
      </c>
      <c r="B6" s="412"/>
      <c r="C6" s="412"/>
      <c r="D6" s="412"/>
      <c r="H6" s="412" t="s">
        <v>1746</v>
      </c>
      <c r="I6" s="412"/>
      <c r="J6" s="412"/>
      <c r="K6" s="412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413" t="s">
        <v>1736</v>
      </c>
      <c r="D7" s="413"/>
      <c r="H7" s="280"/>
      <c r="I7" s="281"/>
      <c r="J7" s="413" t="s">
        <v>1747</v>
      </c>
      <c r="K7" s="413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20" customFormat="1" ht="15" x14ac:dyDescent="0.25">
      <c r="N9" s="121" t="s">
        <v>86</v>
      </c>
    </row>
    <row r="10" spans="1:49" s="120" customFormat="1" ht="11.25" customHeight="1" x14ac:dyDescent="0.25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3" t="s">
        <v>87</v>
      </c>
    </row>
    <row r="11" spans="1:49" s="120" customFormat="1" ht="6.75" customHeight="1" x14ac:dyDescent="0.25">
      <c r="A11" s="122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1"/>
    </row>
    <row r="12" spans="1:49" s="120" customFormat="1" ht="2.25" customHeight="1" x14ac:dyDescent="0.25">
      <c r="A12" s="125"/>
      <c r="B12" s="126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49" s="120" customFormat="1" ht="11.25" customHeight="1" x14ac:dyDescent="0.25">
      <c r="A13" s="125" t="s">
        <v>88</v>
      </c>
      <c r="B13" s="126"/>
      <c r="C13" s="122"/>
      <c r="E13" s="122"/>
      <c r="F13" s="122"/>
      <c r="G13" s="450" t="s">
        <v>532</v>
      </c>
      <c r="H13" s="450"/>
      <c r="I13" s="450"/>
      <c r="J13" s="450"/>
      <c r="K13" s="450"/>
      <c r="L13" s="450"/>
      <c r="M13" s="450"/>
      <c r="N13" s="450"/>
    </row>
    <row r="14" spans="1:49" s="120" customFormat="1" ht="56.25" customHeight="1" x14ac:dyDescent="0.25">
      <c r="A14" s="125" t="s">
        <v>89</v>
      </c>
      <c r="B14" s="126"/>
      <c r="C14" s="122"/>
      <c r="E14" s="127"/>
      <c r="F14" s="127"/>
      <c r="G14" s="448" t="s">
        <v>90</v>
      </c>
      <c r="H14" s="448"/>
      <c r="I14" s="448"/>
      <c r="J14" s="448"/>
      <c r="K14" s="448"/>
      <c r="L14" s="448"/>
      <c r="M14" s="448"/>
      <c r="N14" s="448"/>
      <c r="V14" s="128" t="s">
        <v>90</v>
      </c>
    </row>
    <row r="15" spans="1:49" s="120" customFormat="1" ht="45" customHeight="1" x14ac:dyDescent="0.25">
      <c r="A15" s="447" t="s">
        <v>91</v>
      </c>
      <c r="B15" s="447"/>
      <c r="C15" s="447"/>
      <c r="D15" s="447"/>
      <c r="E15" s="447"/>
      <c r="F15" s="447"/>
      <c r="G15" s="448" t="s">
        <v>92</v>
      </c>
      <c r="H15" s="448"/>
      <c r="I15" s="448"/>
      <c r="J15" s="448"/>
      <c r="K15" s="448"/>
      <c r="L15" s="448"/>
      <c r="M15" s="448"/>
      <c r="N15" s="448"/>
      <c r="P15" s="129" t="s">
        <v>91</v>
      </c>
      <c r="Q15" s="129" t="s">
        <v>92</v>
      </c>
      <c r="R15" s="130"/>
      <c r="S15" s="130"/>
      <c r="T15" s="130"/>
      <c r="U15" s="130"/>
      <c r="W15" s="128" t="s">
        <v>92</v>
      </c>
    </row>
    <row r="16" spans="1:49" s="120" customFormat="1" ht="67.5" customHeight="1" x14ac:dyDescent="0.25">
      <c r="A16" s="451" t="s">
        <v>93</v>
      </c>
      <c r="B16" s="451"/>
      <c r="C16" s="451"/>
      <c r="D16" s="451"/>
      <c r="E16" s="451"/>
      <c r="F16" s="451"/>
      <c r="G16" s="448"/>
      <c r="H16" s="448"/>
      <c r="I16" s="448"/>
      <c r="J16" s="448"/>
      <c r="K16" s="448"/>
      <c r="L16" s="448"/>
      <c r="M16" s="448"/>
      <c r="N16" s="448"/>
      <c r="P16" s="129" t="s">
        <v>94</v>
      </c>
      <c r="Q16" s="129"/>
      <c r="R16" s="130"/>
      <c r="S16" s="130"/>
      <c r="T16" s="130"/>
      <c r="U16" s="130"/>
      <c r="X16" s="128" t="s">
        <v>6</v>
      </c>
    </row>
    <row r="17" spans="1:30" s="120" customFormat="1" ht="33.75" customHeight="1" x14ac:dyDescent="0.25">
      <c r="A17" s="447" t="s">
        <v>95</v>
      </c>
      <c r="B17" s="447"/>
      <c r="C17" s="447"/>
      <c r="D17" s="447"/>
      <c r="E17" s="447"/>
      <c r="F17" s="447"/>
      <c r="G17" s="448"/>
      <c r="H17" s="448"/>
      <c r="I17" s="448"/>
      <c r="J17" s="448"/>
      <c r="K17" s="448"/>
      <c r="L17" s="448"/>
      <c r="M17" s="448"/>
      <c r="N17" s="448"/>
      <c r="P17" s="129" t="s">
        <v>95</v>
      </c>
      <c r="Q17" s="129"/>
      <c r="R17" s="130"/>
      <c r="S17" s="130"/>
      <c r="T17" s="130"/>
      <c r="U17" s="130"/>
      <c r="Y17" s="128" t="s">
        <v>6</v>
      </c>
    </row>
    <row r="18" spans="1:30" s="120" customFormat="1" ht="11.25" customHeight="1" x14ac:dyDescent="0.25">
      <c r="A18" s="449" t="s">
        <v>96</v>
      </c>
      <c r="B18" s="449"/>
      <c r="C18" s="449"/>
      <c r="D18" s="449"/>
      <c r="E18" s="449"/>
      <c r="F18" s="449"/>
      <c r="G18" s="448" t="s">
        <v>97</v>
      </c>
      <c r="H18" s="448"/>
      <c r="I18" s="448"/>
      <c r="J18" s="448"/>
      <c r="K18" s="448"/>
      <c r="L18" s="448"/>
      <c r="M18" s="448"/>
      <c r="N18" s="448"/>
      <c r="Z18" s="128" t="s">
        <v>97</v>
      </c>
    </row>
    <row r="19" spans="1:30" s="120" customFormat="1" ht="15" x14ac:dyDescent="0.25">
      <c r="A19" s="449" t="s">
        <v>98</v>
      </c>
      <c r="B19" s="449"/>
      <c r="C19" s="449"/>
      <c r="D19" s="449"/>
      <c r="E19" s="449"/>
      <c r="F19" s="449"/>
      <c r="G19" s="448"/>
      <c r="H19" s="448"/>
      <c r="I19" s="448"/>
      <c r="J19" s="448"/>
      <c r="K19" s="448"/>
      <c r="L19" s="448"/>
      <c r="M19" s="448"/>
      <c r="N19" s="448"/>
      <c r="AA19" s="128" t="s">
        <v>6</v>
      </c>
    </row>
    <row r="20" spans="1:30" s="120" customFormat="1" ht="3.75" customHeight="1" x14ac:dyDescent="0.25">
      <c r="A20" s="131"/>
      <c r="B20" s="122"/>
      <c r="C20" s="122"/>
      <c r="D20" s="122"/>
      <c r="E20" s="122"/>
      <c r="F20" s="126"/>
      <c r="G20" s="126"/>
      <c r="H20" s="126"/>
      <c r="I20" s="126"/>
      <c r="J20" s="126"/>
      <c r="K20" s="126"/>
      <c r="L20" s="126"/>
      <c r="M20" s="126"/>
      <c r="N20" s="126"/>
    </row>
    <row r="21" spans="1:30" s="15" customFormat="1" ht="15" x14ac:dyDescent="0.25">
      <c r="A21" s="418" t="s">
        <v>83</v>
      </c>
      <c r="B21" s="418"/>
      <c r="C21" s="418"/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AB21" s="21" t="s">
        <v>6</v>
      </c>
    </row>
    <row r="22" spans="1:30" s="15" customFormat="1" ht="15" x14ac:dyDescent="0.25">
      <c r="A22" s="419" t="s">
        <v>7</v>
      </c>
      <c r="B22" s="419"/>
      <c r="C22" s="419"/>
      <c r="D22" s="419"/>
      <c r="E22" s="419"/>
      <c r="F22" s="419"/>
      <c r="G22" s="419"/>
      <c r="H22" s="419"/>
      <c r="I22" s="419"/>
      <c r="J22" s="419"/>
      <c r="K22" s="419"/>
      <c r="L22" s="419"/>
      <c r="M22" s="419"/>
      <c r="N22" s="419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418" t="s">
        <v>83</v>
      </c>
      <c r="B24" s="418"/>
      <c r="C24" s="418"/>
      <c r="D24" s="418"/>
      <c r="E24" s="418"/>
      <c r="F24" s="418"/>
      <c r="G24" s="418"/>
      <c r="H24" s="418"/>
      <c r="I24" s="418"/>
      <c r="J24" s="418"/>
      <c r="K24" s="418"/>
      <c r="L24" s="418"/>
      <c r="M24" s="418"/>
      <c r="N24" s="418"/>
      <c r="AC24" s="21" t="s">
        <v>6</v>
      </c>
    </row>
    <row r="25" spans="1:30" s="15" customFormat="1" ht="15" x14ac:dyDescent="0.25">
      <c r="A25" s="419" t="s">
        <v>99</v>
      </c>
      <c r="B25" s="419"/>
      <c r="C25" s="419"/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</row>
    <row r="26" spans="1:30" s="120" customFormat="1" ht="21" customHeight="1" x14ac:dyDescent="0.25">
      <c r="A26" s="455" t="s">
        <v>972</v>
      </c>
      <c r="B26" s="455"/>
      <c r="C26" s="455"/>
      <c r="D26" s="455"/>
      <c r="E26" s="455"/>
      <c r="F26" s="455"/>
      <c r="G26" s="455"/>
      <c r="H26" s="455"/>
      <c r="I26" s="455"/>
      <c r="J26" s="455"/>
      <c r="K26" s="455"/>
      <c r="L26" s="455"/>
      <c r="M26" s="455"/>
      <c r="N26" s="455"/>
    </row>
    <row r="27" spans="1:30" s="120" customFormat="1" ht="3.75" customHeight="1" x14ac:dyDescent="0.25">
      <c r="A27" s="242"/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</row>
    <row r="28" spans="1:30" s="120" customFormat="1" ht="15" x14ac:dyDescent="0.25">
      <c r="A28" s="456" t="s">
        <v>1001</v>
      </c>
      <c r="B28" s="456"/>
      <c r="C28" s="456"/>
      <c r="D28" s="456"/>
      <c r="E28" s="456"/>
      <c r="F28" s="456"/>
      <c r="G28" s="456"/>
      <c r="H28" s="456"/>
      <c r="I28" s="456"/>
      <c r="J28" s="456"/>
      <c r="K28" s="456"/>
      <c r="L28" s="456"/>
      <c r="M28" s="456"/>
      <c r="N28" s="456"/>
      <c r="AD28" s="128" t="s">
        <v>51</v>
      </c>
    </row>
    <row r="29" spans="1:30" s="120" customFormat="1" ht="12" customHeight="1" x14ac:dyDescent="0.25">
      <c r="A29" s="452" t="s">
        <v>101</v>
      </c>
      <c r="B29" s="452"/>
      <c r="C29" s="452"/>
      <c r="D29" s="452"/>
      <c r="E29" s="452"/>
      <c r="F29" s="452"/>
      <c r="G29" s="452"/>
      <c r="H29" s="452"/>
      <c r="I29" s="452"/>
      <c r="J29" s="452"/>
      <c r="K29" s="452"/>
      <c r="L29" s="452"/>
      <c r="M29" s="452"/>
      <c r="N29" s="452"/>
    </row>
    <row r="30" spans="1:30" s="120" customFormat="1" ht="12" customHeight="1" x14ac:dyDescent="0.25">
      <c r="A30" s="122" t="s">
        <v>102</v>
      </c>
      <c r="B30" s="133" t="s">
        <v>103</v>
      </c>
      <c r="C30" s="134" t="s">
        <v>104</v>
      </c>
      <c r="D30" s="134"/>
      <c r="E30" s="134"/>
      <c r="F30" s="127"/>
      <c r="G30" s="127"/>
      <c r="H30" s="127"/>
      <c r="I30" s="127"/>
      <c r="J30" s="127"/>
      <c r="K30" s="127"/>
      <c r="L30" s="127"/>
      <c r="M30" s="127"/>
      <c r="N30" s="127"/>
    </row>
    <row r="31" spans="1:30" s="120" customFormat="1" ht="12" customHeight="1" x14ac:dyDescent="0.25">
      <c r="A31" s="122" t="s">
        <v>105</v>
      </c>
      <c r="B31" s="450" t="s">
        <v>1002</v>
      </c>
      <c r="C31" s="450"/>
      <c r="D31" s="450"/>
      <c r="E31" s="450"/>
      <c r="F31" s="450"/>
      <c r="G31" s="127"/>
      <c r="H31" s="127"/>
      <c r="I31" s="127"/>
      <c r="J31" s="127"/>
      <c r="K31" s="127"/>
      <c r="L31" s="127"/>
      <c r="M31" s="127"/>
      <c r="N31" s="127"/>
    </row>
    <row r="32" spans="1:30" s="120" customFormat="1" ht="15" x14ac:dyDescent="0.25">
      <c r="A32" s="122"/>
      <c r="B32" s="453" t="s">
        <v>106</v>
      </c>
      <c r="C32" s="453"/>
      <c r="D32" s="453"/>
      <c r="E32" s="453"/>
      <c r="F32" s="453"/>
      <c r="G32" s="135"/>
      <c r="H32" s="135"/>
      <c r="I32" s="135"/>
      <c r="J32" s="135"/>
      <c r="K32" s="135"/>
      <c r="L32" s="135"/>
      <c r="M32" s="136"/>
      <c r="N32" s="135"/>
    </row>
    <row r="33" spans="1:33" s="120" customFormat="1" ht="5.25" customHeight="1" x14ac:dyDescent="0.25">
      <c r="A33" s="122"/>
      <c r="B33" s="122"/>
      <c r="C33" s="122"/>
      <c r="D33" s="137"/>
      <c r="E33" s="137"/>
      <c r="F33" s="137"/>
      <c r="G33" s="137"/>
      <c r="H33" s="137"/>
      <c r="I33" s="137"/>
      <c r="J33" s="137"/>
      <c r="K33" s="137"/>
      <c r="L33" s="137"/>
      <c r="M33" s="135"/>
      <c r="N33" s="135"/>
    </row>
    <row r="34" spans="1:33" s="120" customFormat="1" ht="15" x14ac:dyDescent="0.25">
      <c r="A34" s="138" t="s">
        <v>107</v>
      </c>
      <c r="B34" s="122"/>
      <c r="C34" s="122"/>
      <c r="D34" s="454" t="s">
        <v>534</v>
      </c>
      <c r="E34" s="454"/>
      <c r="F34" s="454"/>
      <c r="G34" s="139"/>
      <c r="H34" s="139"/>
      <c r="I34" s="139"/>
      <c r="J34" s="139"/>
      <c r="K34" s="139"/>
      <c r="L34" s="139"/>
      <c r="M34" s="139"/>
      <c r="N34" s="139"/>
      <c r="AE34" s="128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10963.45</v>
      </c>
      <c r="D36" s="157" t="s">
        <v>973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10963.45</v>
      </c>
      <c r="D38" s="157" t="s">
        <v>973</v>
      </c>
      <c r="E38" s="158" t="s">
        <v>110</v>
      </c>
      <c r="G38" s="17" t="s">
        <v>113</v>
      </c>
      <c r="I38" s="17"/>
      <c r="J38" s="17"/>
      <c r="K38" s="17"/>
      <c r="L38" s="156">
        <v>432.53</v>
      </c>
      <c r="M38" s="162" t="s">
        <v>974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0</v>
      </c>
      <c r="D39" s="163" t="s">
        <v>115</v>
      </c>
      <c r="E39" s="158" t="s">
        <v>110</v>
      </c>
      <c r="G39" s="17" t="s">
        <v>116</v>
      </c>
      <c r="I39" s="17"/>
      <c r="J39" s="17"/>
      <c r="K39" s="17"/>
      <c r="L39" s="428">
        <v>1167.81</v>
      </c>
      <c r="M39" s="42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428">
        <v>414.28</v>
      </c>
      <c r="M40" s="42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423" t="s">
        <v>119</v>
      </c>
      <c r="M41" s="423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424" t="s">
        <v>8</v>
      </c>
      <c r="B43" s="425" t="s">
        <v>9</v>
      </c>
      <c r="C43" s="425" t="s">
        <v>120</v>
      </c>
      <c r="D43" s="425"/>
      <c r="E43" s="425"/>
      <c r="F43" s="425" t="s">
        <v>121</v>
      </c>
      <c r="G43" s="425" t="s">
        <v>122</v>
      </c>
      <c r="H43" s="425"/>
      <c r="I43" s="425"/>
      <c r="J43" s="425" t="s">
        <v>123</v>
      </c>
      <c r="K43" s="425"/>
      <c r="L43" s="425"/>
      <c r="M43" s="425" t="s">
        <v>124</v>
      </c>
      <c r="N43" s="425" t="s">
        <v>125</v>
      </c>
    </row>
    <row r="44" spans="1:33" s="15" customFormat="1" ht="28.5" customHeight="1" x14ac:dyDescent="0.25">
      <c r="A44" s="424"/>
      <c r="B44" s="425"/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</row>
    <row r="45" spans="1:33" s="15" customFormat="1" ht="22.5" x14ac:dyDescent="0.25">
      <c r="A45" s="424"/>
      <c r="B45" s="425"/>
      <c r="C45" s="425"/>
      <c r="D45" s="425"/>
      <c r="E45" s="425"/>
      <c r="F45" s="425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425"/>
      <c r="N45" s="425"/>
    </row>
    <row r="46" spans="1:33" s="15" customFormat="1" ht="15" x14ac:dyDescent="0.25">
      <c r="A46" s="166">
        <v>1</v>
      </c>
      <c r="B46" s="167">
        <v>2</v>
      </c>
      <c r="C46" s="431">
        <v>3</v>
      </c>
      <c r="D46" s="431"/>
      <c r="E46" s="431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432" t="s">
        <v>928</v>
      </c>
      <c r="B47" s="433"/>
      <c r="C47" s="433"/>
      <c r="D47" s="433"/>
      <c r="E47" s="433"/>
      <c r="F47" s="433"/>
      <c r="G47" s="433"/>
      <c r="H47" s="433"/>
      <c r="I47" s="433"/>
      <c r="J47" s="433"/>
      <c r="K47" s="433"/>
      <c r="L47" s="433"/>
      <c r="M47" s="433"/>
      <c r="N47" s="434"/>
      <c r="AF47" s="168" t="s">
        <v>928</v>
      </c>
    </row>
    <row r="48" spans="1:33" s="15" customFormat="1" ht="15" x14ac:dyDescent="0.25">
      <c r="A48" s="435" t="s">
        <v>975</v>
      </c>
      <c r="B48" s="436"/>
      <c r="C48" s="436"/>
      <c r="D48" s="436"/>
      <c r="E48" s="436"/>
      <c r="F48" s="436"/>
      <c r="G48" s="436"/>
      <c r="H48" s="436"/>
      <c r="I48" s="436"/>
      <c r="J48" s="436"/>
      <c r="K48" s="436"/>
      <c r="L48" s="436"/>
      <c r="M48" s="436"/>
      <c r="N48" s="437"/>
      <c r="AF48" s="168"/>
      <c r="AG48" s="169" t="s">
        <v>975</v>
      </c>
    </row>
    <row r="49" spans="1:39" s="15" customFormat="1" ht="23.25" x14ac:dyDescent="0.25">
      <c r="A49" s="170" t="s">
        <v>141</v>
      </c>
      <c r="B49" s="171" t="s">
        <v>929</v>
      </c>
      <c r="C49" s="438" t="s">
        <v>930</v>
      </c>
      <c r="D49" s="438"/>
      <c r="E49" s="438"/>
      <c r="F49" s="172" t="s">
        <v>160</v>
      </c>
      <c r="G49" s="173">
        <v>1.7609999999999999</v>
      </c>
      <c r="H49" s="174">
        <v>1</v>
      </c>
      <c r="I49" s="204">
        <v>1.7609999999999999</v>
      </c>
      <c r="J49" s="176"/>
      <c r="K49" s="173"/>
      <c r="L49" s="176"/>
      <c r="M49" s="173"/>
      <c r="N49" s="177"/>
      <c r="AF49" s="168"/>
      <c r="AG49" s="169"/>
      <c r="AH49" s="169" t="s">
        <v>930</v>
      </c>
    </row>
    <row r="50" spans="1:39" s="15" customFormat="1" ht="68.25" x14ac:dyDescent="0.25">
      <c r="A50" s="178"/>
      <c r="B50" s="179" t="s">
        <v>138</v>
      </c>
      <c r="C50" s="439" t="s">
        <v>139</v>
      </c>
      <c r="D50" s="439"/>
      <c r="E50" s="439"/>
      <c r="F50" s="439"/>
      <c r="G50" s="439"/>
      <c r="H50" s="439"/>
      <c r="I50" s="439"/>
      <c r="J50" s="439"/>
      <c r="K50" s="439"/>
      <c r="L50" s="439"/>
      <c r="M50" s="439"/>
      <c r="N50" s="440"/>
      <c r="AF50" s="168"/>
      <c r="AG50" s="169"/>
      <c r="AH50" s="169"/>
      <c r="AI50" s="180" t="s">
        <v>139</v>
      </c>
    </row>
    <row r="51" spans="1:39" s="15" customFormat="1" ht="15" x14ac:dyDescent="0.25">
      <c r="A51" s="181"/>
      <c r="B51" s="179" t="s">
        <v>130</v>
      </c>
      <c r="C51" s="429" t="s">
        <v>140</v>
      </c>
      <c r="D51" s="429"/>
      <c r="E51" s="429"/>
      <c r="F51" s="182"/>
      <c r="G51" s="183"/>
      <c r="H51" s="183"/>
      <c r="I51" s="183"/>
      <c r="J51" s="187">
        <v>1494.14</v>
      </c>
      <c r="K51" s="185">
        <v>1.1499999999999999</v>
      </c>
      <c r="L51" s="187">
        <v>3025.86</v>
      </c>
      <c r="M51" s="185">
        <v>44.77</v>
      </c>
      <c r="N51" s="206">
        <v>135467.75</v>
      </c>
      <c r="AF51" s="168"/>
      <c r="AG51" s="169"/>
      <c r="AH51" s="169"/>
      <c r="AJ51" s="180" t="s">
        <v>140</v>
      </c>
    </row>
    <row r="52" spans="1:39" s="15" customFormat="1" ht="15" x14ac:dyDescent="0.25">
      <c r="A52" s="181"/>
      <c r="B52" s="179" t="s">
        <v>141</v>
      </c>
      <c r="C52" s="429" t="s">
        <v>142</v>
      </c>
      <c r="D52" s="429"/>
      <c r="E52" s="429"/>
      <c r="F52" s="182"/>
      <c r="G52" s="183"/>
      <c r="H52" s="183"/>
      <c r="I52" s="183"/>
      <c r="J52" s="187">
        <v>4292.7299999999996</v>
      </c>
      <c r="K52" s="185">
        <v>1.1499999999999999</v>
      </c>
      <c r="L52" s="187">
        <v>8693.42</v>
      </c>
      <c r="M52" s="185">
        <v>13.24</v>
      </c>
      <c r="N52" s="206">
        <v>115100.88</v>
      </c>
      <c r="AF52" s="168"/>
      <c r="AG52" s="169"/>
      <c r="AH52" s="169"/>
      <c r="AJ52" s="180" t="s">
        <v>142</v>
      </c>
    </row>
    <row r="53" spans="1:39" s="15" customFormat="1" ht="15" x14ac:dyDescent="0.25">
      <c r="A53" s="181"/>
      <c r="B53" s="179" t="s">
        <v>143</v>
      </c>
      <c r="C53" s="429" t="s">
        <v>144</v>
      </c>
      <c r="D53" s="429"/>
      <c r="E53" s="429"/>
      <c r="F53" s="182"/>
      <c r="G53" s="183"/>
      <c r="H53" s="183"/>
      <c r="I53" s="183"/>
      <c r="J53" s="184">
        <v>464.37</v>
      </c>
      <c r="K53" s="185">
        <v>1.1499999999999999</v>
      </c>
      <c r="L53" s="184">
        <v>940.42</v>
      </c>
      <c r="M53" s="185">
        <v>44.77</v>
      </c>
      <c r="N53" s="206">
        <v>42102.6</v>
      </c>
      <c r="AF53" s="168"/>
      <c r="AG53" s="169"/>
      <c r="AH53" s="169"/>
      <c r="AJ53" s="180" t="s">
        <v>144</v>
      </c>
    </row>
    <row r="54" spans="1:39" s="15" customFormat="1" ht="15" x14ac:dyDescent="0.25">
      <c r="A54" s="188"/>
      <c r="B54" s="179"/>
      <c r="C54" s="429" t="s">
        <v>147</v>
      </c>
      <c r="D54" s="429"/>
      <c r="E54" s="429"/>
      <c r="F54" s="182" t="s">
        <v>148</v>
      </c>
      <c r="G54" s="192">
        <v>179.8</v>
      </c>
      <c r="H54" s="185">
        <v>1.1499999999999999</v>
      </c>
      <c r="I54" s="216">
        <v>364.12196999999998</v>
      </c>
      <c r="J54" s="190"/>
      <c r="K54" s="183"/>
      <c r="L54" s="190"/>
      <c r="M54" s="183"/>
      <c r="N54" s="191"/>
      <c r="AF54" s="168"/>
      <c r="AG54" s="169"/>
      <c r="AH54" s="169"/>
      <c r="AK54" s="180" t="s">
        <v>147</v>
      </c>
    </row>
    <row r="55" spans="1:39" s="15" customFormat="1" ht="15" x14ac:dyDescent="0.25">
      <c r="A55" s="188"/>
      <c r="B55" s="179"/>
      <c r="C55" s="429" t="s">
        <v>149</v>
      </c>
      <c r="D55" s="429"/>
      <c r="E55" s="429"/>
      <c r="F55" s="182" t="s">
        <v>148</v>
      </c>
      <c r="G55" s="185">
        <v>45.63</v>
      </c>
      <c r="H55" s="185">
        <v>1.1499999999999999</v>
      </c>
      <c r="I55" s="193">
        <v>92.407594500000002</v>
      </c>
      <c r="J55" s="190"/>
      <c r="K55" s="183"/>
      <c r="L55" s="190"/>
      <c r="M55" s="183"/>
      <c r="N55" s="191"/>
      <c r="AF55" s="168"/>
      <c r="AG55" s="169"/>
      <c r="AH55" s="169"/>
      <c r="AK55" s="180" t="s">
        <v>149</v>
      </c>
    </row>
    <row r="56" spans="1:39" s="15" customFormat="1" ht="15" x14ac:dyDescent="0.25">
      <c r="A56" s="181"/>
      <c r="B56" s="179"/>
      <c r="C56" s="430" t="s">
        <v>150</v>
      </c>
      <c r="D56" s="430"/>
      <c r="E56" s="430"/>
      <c r="F56" s="194"/>
      <c r="G56" s="195"/>
      <c r="H56" s="195"/>
      <c r="I56" s="195"/>
      <c r="J56" s="196">
        <v>5786.87</v>
      </c>
      <c r="K56" s="195"/>
      <c r="L56" s="196">
        <v>11719.28</v>
      </c>
      <c r="M56" s="195"/>
      <c r="N56" s="207">
        <v>250568.63</v>
      </c>
      <c r="AF56" s="168"/>
      <c r="AG56" s="169"/>
      <c r="AH56" s="169"/>
      <c r="AL56" s="180" t="s">
        <v>150</v>
      </c>
    </row>
    <row r="57" spans="1:39" s="15" customFormat="1" ht="15" x14ac:dyDescent="0.25">
      <c r="A57" s="188"/>
      <c r="B57" s="179"/>
      <c r="C57" s="429" t="s">
        <v>151</v>
      </c>
      <c r="D57" s="429"/>
      <c r="E57" s="429"/>
      <c r="F57" s="182"/>
      <c r="G57" s="183"/>
      <c r="H57" s="183"/>
      <c r="I57" s="183"/>
      <c r="J57" s="190"/>
      <c r="K57" s="183"/>
      <c r="L57" s="187">
        <v>3966.28</v>
      </c>
      <c r="M57" s="183"/>
      <c r="N57" s="206">
        <v>177570.35</v>
      </c>
      <c r="AF57" s="168"/>
      <c r="AG57" s="169"/>
      <c r="AH57" s="169"/>
      <c r="AK57" s="180" t="s">
        <v>151</v>
      </c>
    </row>
    <row r="58" spans="1:39" s="15" customFormat="1" ht="45" x14ac:dyDescent="0.25">
      <c r="A58" s="188"/>
      <c r="B58" s="179" t="s">
        <v>190</v>
      </c>
      <c r="C58" s="429" t="s">
        <v>191</v>
      </c>
      <c r="D58" s="429"/>
      <c r="E58" s="429"/>
      <c r="F58" s="182" t="s">
        <v>154</v>
      </c>
      <c r="G58" s="199">
        <v>147</v>
      </c>
      <c r="H58" s="183"/>
      <c r="I58" s="199">
        <v>147</v>
      </c>
      <c r="J58" s="190"/>
      <c r="K58" s="183"/>
      <c r="L58" s="187">
        <v>5830.43</v>
      </c>
      <c r="M58" s="183"/>
      <c r="N58" s="206">
        <v>261028.41</v>
      </c>
      <c r="AF58" s="168"/>
      <c r="AG58" s="169"/>
      <c r="AH58" s="169"/>
      <c r="AK58" s="180" t="s">
        <v>191</v>
      </c>
    </row>
    <row r="59" spans="1:39" s="15" customFormat="1" ht="56.25" x14ac:dyDescent="0.25">
      <c r="A59" s="188"/>
      <c r="B59" s="179" t="s">
        <v>192</v>
      </c>
      <c r="C59" s="429" t="s">
        <v>193</v>
      </c>
      <c r="D59" s="429"/>
      <c r="E59" s="429"/>
      <c r="F59" s="182" t="s">
        <v>154</v>
      </c>
      <c r="G59" s="199">
        <v>134</v>
      </c>
      <c r="H59" s="185">
        <v>0.85</v>
      </c>
      <c r="I59" s="192">
        <v>113.9</v>
      </c>
      <c r="J59" s="190"/>
      <c r="K59" s="183"/>
      <c r="L59" s="187">
        <v>4517.59</v>
      </c>
      <c r="M59" s="183"/>
      <c r="N59" s="206">
        <v>202252.63</v>
      </c>
      <c r="AF59" s="168"/>
      <c r="AG59" s="169"/>
      <c r="AH59" s="169"/>
      <c r="AK59" s="180" t="s">
        <v>193</v>
      </c>
    </row>
    <row r="60" spans="1:39" s="15" customFormat="1" ht="15" x14ac:dyDescent="0.25">
      <c r="A60" s="200"/>
      <c r="B60" s="201"/>
      <c r="C60" s="438" t="s">
        <v>157</v>
      </c>
      <c r="D60" s="438"/>
      <c r="E60" s="438"/>
      <c r="F60" s="172"/>
      <c r="G60" s="173"/>
      <c r="H60" s="173"/>
      <c r="I60" s="173"/>
      <c r="J60" s="176"/>
      <c r="K60" s="173"/>
      <c r="L60" s="210">
        <v>22067.3</v>
      </c>
      <c r="M60" s="195"/>
      <c r="N60" s="208">
        <v>713849.67</v>
      </c>
      <c r="AF60" s="168"/>
      <c r="AG60" s="169"/>
      <c r="AH60" s="169"/>
      <c r="AM60" s="169" t="s">
        <v>157</v>
      </c>
    </row>
    <row r="61" spans="1:39" s="15" customFormat="1" ht="15" x14ac:dyDescent="0.25">
      <c r="A61" s="170" t="s">
        <v>143</v>
      </c>
      <c r="B61" s="171" t="s">
        <v>976</v>
      </c>
      <c r="C61" s="438" t="s">
        <v>977</v>
      </c>
      <c r="D61" s="438"/>
      <c r="E61" s="438"/>
      <c r="F61" s="172" t="s">
        <v>160</v>
      </c>
      <c r="G61" s="173">
        <v>2.7806999999999999</v>
      </c>
      <c r="H61" s="174">
        <v>1</v>
      </c>
      <c r="I61" s="209">
        <v>2.7806999999999999</v>
      </c>
      <c r="J61" s="176"/>
      <c r="K61" s="173"/>
      <c r="L61" s="176"/>
      <c r="M61" s="173"/>
      <c r="N61" s="177"/>
      <c r="AF61" s="168"/>
      <c r="AG61" s="169"/>
      <c r="AH61" s="169" t="s">
        <v>977</v>
      </c>
      <c r="AM61" s="169"/>
    </row>
    <row r="62" spans="1:39" s="15" customFormat="1" ht="68.25" x14ac:dyDescent="0.25">
      <c r="A62" s="178"/>
      <c r="B62" s="179" t="s">
        <v>138</v>
      </c>
      <c r="C62" s="439" t="s">
        <v>139</v>
      </c>
      <c r="D62" s="439"/>
      <c r="E62" s="439"/>
      <c r="F62" s="439"/>
      <c r="G62" s="439"/>
      <c r="H62" s="439"/>
      <c r="I62" s="439"/>
      <c r="J62" s="439"/>
      <c r="K62" s="439"/>
      <c r="L62" s="439"/>
      <c r="M62" s="439"/>
      <c r="N62" s="440"/>
      <c r="AF62" s="168"/>
      <c r="AG62" s="169"/>
      <c r="AH62" s="169"/>
      <c r="AI62" s="180" t="s">
        <v>139</v>
      </c>
      <c r="AM62" s="169"/>
    </row>
    <row r="63" spans="1:39" s="15" customFormat="1" ht="15" x14ac:dyDescent="0.25">
      <c r="A63" s="181"/>
      <c r="B63" s="179" t="s">
        <v>130</v>
      </c>
      <c r="C63" s="429" t="s">
        <v>140</v>
      </c>
      <c r="D63" s="429"/>
      <c r="E63" s="429"/>
      <c r="F63" s="182"/>
      <c r="G63" s="183"/>
      <c r="H63" s="183"/>
      <c r="I63" s="183"/>
      <c r="J63" s="184">
        <v>103.12</v>
      </c>
      <c r="K63" s="185">
        <v>1.1499999999999999</v>
      </c>
      <c r="L63" s="184">
        <v>329.76</v>
      </c>
      <c r="M63" s="185">
        <v>44.77</v>
      </c>
      <c r="N63" s="206">
        <v>14763.36</v>
      </c>
      <c r="AF63" s="168"/>
      <c r="AG63" s="169"/>
      <c r="AH63" s="169"/>
      <c r="AJ63" s="180" t="s">
        <v>140</v>
      </c>
      <c r="AM63" s="169"/>
    </row>
    <row r="64" spans="1:39" s="15" customFormat="1" ht="15" x14ac:dyDescent="0.25">
      <c r="A64" s="181"/>
      <c r="B64" s="179" t="s">
        <v>141</v>
      </c>
      <c r="C64" s="429" t="s">
        <v>142</v>
      </c>
      <c r="D64" s="429"/>
      <c r="E64" s="429"/>
      <c r="F64" s="182"/>
      <c r="G64" s="183"/>
      <c r="H64" s="183"/>
      <c r="I64" s="183"/>
      <c r="J64" s="184">
        <v>407.65</v>
      </c>
      <c r="K64" s="185">
        <v>1.1499999999999999</v>
      </c>
      <c r="L64" s="187">
        <v>1303.5899999999999</v>
      </c>
      <c r="M64" s="185">
        <v>13.24</v>
      </c>
      <c r="N64" s="206">
        <v>17259.53</v>
      </c>
      <c r="AF64" s="168"/>
      <c r="AG64" s="169"/>
      <c r="AH64" s="169"/>
      <c r="AJ64" s="180" t="s">
        <v>142</v>
      </c>
      <c r="AM64" s="169"/>
    </row>
    <row r="65" spans="1:39" s="15" customFormat="1" ht="15" x14ac:dyDescent="0.25">
      <c r="A65" s="181"/>
      <c r="B65" s="179" t="s">
        <v>143</v>
      </c>
      <c r="C65" s="429" t="s">
        <v>144</v>
      </c>
      <c r="D65" s="429"/>
      <c r="E65" s="429"/>
      <c r="F65" s="182"/>
      <c r="G65" s="183"/>
      <c r="H65" s="183"/>
      <c r="I65" s="183"/>
      <c r="J65" s="184">
        <v>50.3</v>
      </c>
      <c r="K65" s="185">
        <v>1.1499999999999999</v>
      </c>
      <c r="L65" s="184">
        <v>160.85</v>
      </c>
      <c r="M65" s="185">
        <v>44.77</v>
      </c>
      <c r="N65" s="206">
        <v>7201.25</v>
      </c>
      <c r="AF65" s="168"/>
      <c r="AG65" s="169"/>
      <c r="AH65" s="169"/>
      <c r="AJ65" s="180" t="s">
        <v>144</v>
      </c>
      <c r="AM65" s="169"/>
    </row>
    <row r="66" spans="1:39" s="15" customFormat="1" ht="15" x14ac:dyDescent="0.25">
      <c r="A66" s="188"/>
      <c r="B66" s="179"/>
      <c r="C66" s="429" t="s">
        <v>147</v>
      </c>
      <c r="D66" s="429"/>
      <c r="E66" s="429"/>
      <c r="F66" s="182" t="s">
        <v>148</v>
      </c>
      <c r="G66" s="185">
        <v>13.22</v>
      </c>
      <c r="H66" s="185">
        <v>1.1499999999999999</v>
      </c>
      <c r="I66" s="193">
        <v>42.274982100000003</v>
      </c>
      <c r="J66" s="190"/>
      <c r="K66" s="183"/>
      <c r="L66" s="190"/>
      <c r="M66" s="183"/>
      <c r="N66" s="191"/>
      <c r="AF66" s="168"/>
      <c r="AG66" s="169"/>
      <c r="AH66" s="169"/>
      <c r="AK66" s="180" t="s">
        <v>147</v>
      </c>
      <c r="AM66" s="169"/>
    </row>
    <row r="67" spans="1:39" s="15" customFormat="1" ht="15" x14ac:dyDescent="0.25">
      <c r="A67" s="188"/>
      <c r="B67" s="179"/>
      <c r="C67" s="429" t="s">
        <v>149</v>
      </c>
      <c r="D67" s="429"/>
      <c r="E67" s="429"/>
      <c r="F67" s="182" t="s">
        <v>148</v>
      </c>
      <c r="G67" s="185">
        <v>3.79</v>
      </c>
      <c r="H67" s="185">
        <v>1.1499999999999999</v>
      </c>
      <c r="I67" s="189">
        <v>12.119681</v>
      </c>
      <c r="J67" s="190"/>
      <c r="K67" s="183"/>
      <c r="L67" s="190"/>
      <c r="M67" s="183"/>
      <c r="N67" s="191"/>
      <c r="AF67" s="168"/>
      <c r="AG67" s="169"/>
      <c r="AH67" s="169"/>
      <c r="AK67" s="180" t="s">
        <v>149</v>
      </c>
      <c r="AM67" s="169"/>
    </row>
    <row r="68" spans="1:39" s="15" customFormat="1" ht="15" x14ac:dyDescent="0.25">
      <c r="A68" s="181"/>
      <c r="B68" s="179"/>
      <c r="C68" s="430" t="s">
        <v>150</v>
      </c>
      <c r="D68" s="430"/>
      <c r="E68" s="430"/>
      <c r="F68" s="194"/>
      <c r="G68" s="195"/>
      <c r="H68" s="195"/>
      <c r="I68" s="195"/>
      <c r="J68" s="197">
        <v>510.77</v>
      </c>
      <c r="K68" s="195"/>
      <c r="L68" s="196">
        <v>1633.35</v>
      </c>
      <c r="M68" s="195"/>
      <c r="N68" s="207">
        <v>32022.89</v>
      </c>
      <c r="AF68" s="168"/>
      <c r="AG68" s="169"/>
      <c r="AH68" s="169"/>
      <c r="AL68" s="180" t="s">
        <v>150</v>
      </c>
      <c r="AM68" s="169"/>
    </row>
    <row r="69" spans="1:39" s="15" customFormat="1" ht="15" x14ac:dyDescent="0.25">
      <c r="A69" s="188"/>
      <c r="B69" s="179"/>
      <c r="C69" s="429" t="s">
        <v>151</v>
      </c>
      <c r="D69" s="429"/>
      <c r="E69" s="429"/>
      <c r="F69" s="182"/>
      <c r="G69" s="183"/>
      <c r="H69" s="183"/>
      <c r="I69" s="183"/>
      <c r="J69" s="190"/>
      <c r="K69" s="183"/>
      <c r="L69" s="184">
        <v>490.61</v>
      </c>
      <c r="M69" s="183"/>
      <c r="N69" s="206">
        <v>21964.61</v>
      </c>
      <c r="AF69" s="168"/>
      <c r="AG69" s="169"/>
      <c r="AH69" s="169"/>
      <c r="AK69" s="180" t="s">
        <v>151</v>
      </c>
      <c r="AM69" s="169"/>
    </row>
    <row r="70" spans="1:39" s="15" customFormat="1" ht="45" x14ac:dyDescent="0.25">
      <c r="A70" s="188"/>
      <c r="B70" s="179" t="s">
        <v>190</v>
      </c>
      <c r="C70" s="429" t="s">
        <v>191</v>
      </c>
      <c r="D70" s="429"/>
      <c r="E70" s="429"/>
      <c r="F70" s="182" t="s">
        <v>154</v>
      </c>
      <c r="G70" s="199">
        <v>147</v>
      </c>
      <c r="H70" s="183"/>
      <c r="I70" s="199">
        <v>147</v>
      </c>
      <c r="J70" s="190"/>
      <c r="K70" s="183"/>
      <c r="L70" s="184">
        <v>721.2</v>
      </c>
      <c r="M70" s="183"/>
      <c r="N70" s="206">
        <v>32287.98</v>
      </c>
      <c r="AF70" s="168"/>
      <c r="AG70" s="169"/>
      <c r="AH70" s="169"/>
      <c r="AK70" s="180" t="s">
        <v>191</v>
      </c>
      <c r="AM70" s="169"/>
    </row>
    <row r="71" spans="1:39" s="15" customFormat="1" ht="56.25" x14ac:dyDescent="0.25">
      <c r="A71" s="188"/>
      <c r="B71" s="179" t="s">
        <v>192</v>
      </c>
      <c r="C71" s="429" t="s">
        <v>193</v>
      </c>
      <c r="D71" s="429"/>
      <c r="E71" s="429"/>
      <c r="F71" s="182" t="s">
        <v>154</v>
      </c>
      <c r="G71" s="199">
        <v>134</v>
      </c>
      <c r="H71" s="185">
        <v>0.85</v>
      </c>
      <c r="I71" s="192">
        <v>113.9</v>
      </c>
      <c r="J71" s="190"/>
      <c r="K71" s="183"/>
      <c r="L71" s="184">
        <v>558.79999999999995</v>
      </c>
      <c r="M71" s="183"/>
      <c r="N71" s="206">
        <v>25017.69</v>
      </c>
      <c r="AF71" s="168"/>
      <c r="AG71" s="169"/>
      <c r="AH71" s="169"/>
      <c r="AK71" s="180" t="s">
        <v>193</v>
      </c>
      <c r="AM71" s="169"/>
    </row>
    <row r="72" spans="1:39" s="15" customFormat="1" ht="15" x14ac:dyDescent="0.25">
      <c r="A72" s="200"/>
      <c r="B72" s="201"/>
      <c r="C72" s="438" t="s">
        <v>157</v>
      </c>
      <c r="D72" s="438"/>
      <c r="E72" s="438"/>
      <c r="F72" s="172"/>
      <c r="G72" s="173"/>
      <c r="H72" s="173"/>
      <c r="I72" s="173"/>
      <c r="J72" s="176"/>
      <c r="K72" s="173"/>
      <c r="L72" s="210">
        <v>2913.35</v>
      </c>
      <c r="M72" s="195"/>
      <c r="N72" s="208">
        <v>89328.56</v>
      </c>
      <c r="AF72" s="168"/>
      <c r="AG72" s="169"/>
      <c r="AH72" s="169"/>
      <c r="AM72" s="169" t="s">
        <v>157</v>
      </c>
    </row>
    <row r="73" spans="1:39" s="15" customFormat="1" ht="57" x14ac:dyDescent="0.25">
      <c r="A73" s="170" t="s">
        <v>145</v>
      </c>
      <c r="B73" s="171" t="s">
        <v>978</v>
      </c>
      <c r="C73" s="438" t="s">
        <v>979</v>
      </c>
      <c r="D73" s="438"/>
      <c r="E73" s="438"/>
      <c r="F73" s="172" t="s">
        <v>133</v>
      </c>
      <c r="G73" s="173">
        <v>1.4977799999999999</v>
      </c>
      <c r="H73" s="174">
        <v>1</v>
      </c>
      <c r="I73" s="175">
        <v>1.4977799999999999</v>
      </c>
      <c r="J73" s="176"/>
      <c r="K73" s="173"/>
      <c r="L73" s="176"/>
      <c r="M73" s="173"/>
      <c r="N73" s="177"/>
      <c r="AF73" s="168"/>
      <c r="AG73" s="169"/>
      <c r="AH73" s="169" t="s">
        <v>979</v>
      </c>
      <c r="AM73" s="169"/>
    </row>
    <row r="74" spans="1:39" s="15" customFormat="1" ht="23.25" x14ac:dyDescent="0.25">
      <c r="A74" s="178"/>
      <c r="B74" s="179" t="s">
        <v>136</v>
      </c>
      <c r="C74" s="439" t="s">
        <v>137</v>
      </c>
      <c r="D74" s="439"/>
      <c r="E74" s="439"/>
      <c r="F74" s="439"/>
      <c r="G74" s="439"/>
      <c r="H74" s="439"/>
      <c r="I74" s="439"/>
      <c r="J74" s="439"/>
      <c r="K74" s="439"/>
      <c r="L74" s="439"/>
      <c r="M74" s="439"/>
      <c r="N74" s="440"/>
      <c r="AF74" s="168"/>
      <c r="AG74" s="169"/>
      <c r="AH74" s="169"/>
      <c r="AI74" s="180" t="s">
        <v>137</v>
      </c>
      <c r="AM74" s="169"/>
    </row>
    <row r="75" spans="1:39" s="15" customFormat="1" ht="68.25" x14ac:dyDescent="0.25">
      <c r="A75" s="178"/>
      <c r="B75" s="179" t="s">
        <v>138</v>
      </c>
      <c r="C75" s="439" t="s">
        <v>139</v>
      </c>
      <c r="D75" s="439"/>
      <c r="E75" s="439"/>
      <c r="F75" s="439"/>
      <c r="G75" s="439"/>
      <c r="H75" s="439"/>
      <c r="I75" s="439"/>
      <c r="J75" s="439"/>
      <c r="K75" s="439"/>
      <c r="L75" s="439"/>
      <c r="M75" s="439"/>
      <c r="N75" s="440"/>
      <c r="AF75" s="168"/>
      <c r="AG75" s="169"/>
      <c r="AH75" s="169"/>
      <c r="AI75" s="180" t="s">
        <v>139</v>
      </c>
      <c r="AM75" s="169"/>
    </row>
    <row r="76" spans="1:39" s="15" customFormat="1" ht="15" x14ac:dyDescent="0.25">
      <c r="A76" s="181"/>
      <c r="B76" s="179" t="s">
        <v>130</v>
      </c>
      <c r="C76" s="429" t="s">
        <v>140</v>
      </c>
      <c r="D76" s="429"/>
      <c r="E76" s="429"/>
      <c r="F76" s="182"/>
      <c r="G76" s="183"/>
      <c r="H76" s="183"/>
      <c r="I76" s="183"/>
      <c r="J76" s="184">
        <v>66.069999999999993</v>
      </c>
      <c r="K76" s="205">
        <v>1.3225</v>
      </c>
      <c r="L76" s="184">
        <v>130.87</v>
      </c>
      <c r="M76" s="185">
        <v>44.77</v>
      </c>
      <c r="N76" s="206">
        <v>5859.05</v>
      </c>
      <c r="AF76" s="168"/>
      <c r="AG76" s="169"/>
      <c r="AH76" s="169"/>
      <c r="AJ76" s="180" t="s">
        <v>140</v>
      </c>
      <c r="AM76" s="169"/>
    </row>
    <row r="77" spans="1:39" s="15" customFormat="1" ht="15" x14ac:dyDescent="0.25">
      <c r="A77" s="181"/>
      <c r="B77" s="179" t="s">
        <v>141</v>
      </c>
      <c r="C77" s="429" t="s">
        <v>142</v>
      </c>
      <c r="D77" s="429"/>
      <c r="E77" s="429"/>
      <c r="F77" s="182"/>
      <c r="G77" s="183"/>
      <c r="H77" s="183"/>
      <c r="I77" s="183"/>
      <c r="J77" s="187">
        <v>3393.43</v>
      </c>
      <c r="K77" s="205">
        <v>1.4375</v>
      </c>
      <c r="L77" s="187">
        <v>7306.25</v>
      </c>
      <c r="M77" s="185">
        <v>13.24</v>
      </c>
      <c r="N77" s="206">
        <v>96734.75</v>
      </c>
      <c r="AF77" s="168"/>
      <c r="AG77" s="169"/>
      <c r="AH77" s="169"/>
      <c r="AJ77" s="180" t="s">
        <v>142</v>
      </c>
      <c r="AM77" s="169"/>
    </row>
    <row r="78" spans="1:39" s="15" customFormat="1" ht="15" x14ac:dyDescent="0.25">
      <c r="A78" s="181"/>
      <c r="B78" s="179" t="s">
        <v>143</v>
      </c>
      <c r="C78" s="429" t="s">
        <v>144</v>
      </c>
      <c r="D78" s="429"/>
      <c r="E78" s="429"/>
      <c r="F78" s="182"/>
      <c r="G78" s="183"/>
      <c r="H78" s="183"/>
      <c r="I78" s="183"/>
      <c r="J78" s="184">
        <v>323.2</v>
      </c>
      <c r="K78" s="205">
        <v>1.4375</v>
      </c>
      <c r="L78" s="184">
        <v>695.87</v>
      </c>
      <c r="M78" s="185">
        <v>44.77</v>
      </c>
      <c r="N78" s="206">
        <v>31154.1</v>
      </c>
      <c r="AF78" s="168"/>
      <c r="AG78" s="169"/>
      <c r="AH78" s="169"/>
      <c r="AJ78" s="180" t="s">
        <v>144</v>
      </c>
      <c r="AM78" s="169"/>
    </row>
    <row r="79" spans="1:39" s="15" customFormat="1" ht="15" x14ac:dyDescent="0.25">
      <c r="A79" s="181"/>
      <c r="B79" s="179" t="s">
        <v>145</v>
      </c>
      <c r="C79" s="429" t="s">
        <v>146</v>
      </c>
      <c r="D79" s="429"/>
      <c r="E79" s="429"/>
      <c r="F79" s="182"/>
      <c r="G79" s="183"/>
      <c r="H79" s="183"/>
      <c r="I79" s="183"/>
      <c r="J79" s="184">
        <v>10.84</v>
      </c>
      <c r="K79" s="183"/>
      <c r="L79" s="184">
        <v>16.239999999999998</v>
      </c>
      <c r="M79" s="185">
        <v>8.16</v>
      </c>
      <c r="N79" s="186">
        <v>132.52000000000001</v>
      </c>
      <c r="AF79" s="168"/>
      <c r="AG79" s="169"/>
      <c r="AH79" s="169"/>
      <c r="AJ79" s="180" t="s">
        <v>146</v>
      </c>
      <c r="AM79" s="169"/>
    </row>
    <row r="80" spans="1:39" s="15" customFormat="1" ht="15" x14ac:dyDescent="0.25">
      <c r="A80" s="188"/>
      <c r="B80" s="179"/>
      <c r="C80" s="429" t="s">
        <v>147</v>
      </c>
      <c r="D80" s="429"/>
      <c r="E80" s="429"/>
      <c r="F80" s="182" t="s">
        <v>148</v>
      </c>
      <c r="G80" s="185">
        <v>8.4700000000000006</v>
      </c>
      <c r="H80" s="205">
        <v>1.3225</v>
      </c>
      <c r="I80" s="189">
        <v>16.777494999999998</v>
      </c>
      <c r="J80" s="190"/>
      <c r="K80" s="183"/>
      <c r="L80" s="190"/>
      <c r="M80" s="183"/>
      <c r="N80" s="191"/>
      <c r="AF80" s="168"/>
      <c r="AG80" s="169"/>
      <c r="AH80" s="169"/>
      <c r="AK80" s="180" t="s">
        <v>147</v>
      </c>
      <c r="AM80" s="169"/>
    </row>
    <row r="81" spans="1:42" s="15" customFormat="1" ht="15" x14ac:dyDescent="0.25">
      <c r="A81" s="188"/>
      <c r="B81" s="179"/>
      <c r="C81" s="429" t="s">
        <v>149</v>
      </c>
      <c r="D81" s="429"/>
      <c r="E81" s="429"/>
      <c r="F81" s="182" t="s">
        <v>148</v>
      </c>
      <c r="G81" s="185">
        <v>23.94</v>
      </c>
      <c r="H81" s="205">
        <v>1.4375</v>
      </c>
      <c r="I81" s="193">
        <v>51.544226500000001</v>
      </c>
      <c r="J81" s="190"/>
      <c r="K81" s="183"/>
      <c r="L81" s="190"/>
      <c r="M81" s="183"/>
      <c r="N81" s="191"/>
      <c r="AF81" s="168"/>
      <c r="AG81" s="169"/>
      <c r="AH81" s="169"/>
      <c r="AK81" s="180" t="s">
        <v>149</v>
      </c>
      <c r="AM81" s="169"/>
    </row>
    <row r="82" spans="1:42" s="15" customFormat="1" ht="15" x14ac:dyDescent="0.25">
      <c r="A82" s="181"/>
      <c r="B82" s="179"/>
      <c r="C82" s="430" t="s">
        <v>150</v>
      </c>
      <c r="D82" s="430"/>
      <c r="E82" s="430"/>
      <c r="F82" s="194"/>
      <c r="G82" s="195"/>
      <c r="H82" s="195"/>
      <c r="I82" s="195"/>
      <c r="J82" s="196">
        <v>3470.34</v>
      </c>
      <c r="K82" s="195"/>
      <c r="L82" s="196">
        <v>7453.36</v>
      </c>
      <c r="M82" s="195"/>
      <c r="N82" s="207">
        <v>102726.32</v>
      </c>
      <c r="AF82" s="168"/>
      <c r="AG82" s="169"/>
      <c r="AH82" s="169"/>
      <c r="AL82" s="180" t="s">
        <v>150</v>
      </c>
      <c r="AM82" s="169"/>
    </row>
    <row r="83" spans="1:42" s="15" customFormat="1" ht="15" x14ac:dyDescent="0.25">
      <c r="A83" s="188"/>
      <c r="B83" s="179"/>
      <c r="C83" s="429" t="s">
        <v>151</v>
      </c>
      <c r="D83" s="429"/>
      <c r="E83" s="429"/>
      <c r="F83" s="182"/>
      <c r="G83" s="183"/>
      <c r="H83" s="183"/>
      <c r="I83" s="183"/>
      <c r="J83" s="190"/>
      <c r="K83" s="183"/>
      <c r="L83" s="184">
        <v>826.74</v>
      </c>
      <c r="M83" s="183"/>
      <c r="N83" s="206">
        <v>37013.15</v>
      </c>
      <c r="AF83" s="168"/>
      <c r="AG83" s="169"/>
      <c r="AH83" s="169"/>
      <c r="AK83" s="180" t="s">
        <v>151</v>
      </c>
      <c r="AM83" s="169"/>
    </row>
    <row r="84" spans="1:42" s="15" customFormat="1" ht="23.25" x14ac:dyDescent="0.25">
      <c r="A84" s="188"/>
      <c r="B84" s="179" t="s">
        <v>152</v>
      </c>
      <c r="C84" s="429" t="s">
        <v>153</v>
      </c>
      <c r="D84" s="429"/>
      <c r="E84" s="429"/>
      <c r="F84" s="182" t="s">
        <v>154</v>
      </c>
      <c r="G84" s="199">
        <v>92</v>
      </c>
      <c r="H84" s="183"/>
      <c r="I84" s="199">
        <v>92</v>
      </c>
      <c r="J84" s="190"/>
      <c r="K84" s="183"/>
      <c r="L84" s="184">
        <v>760.6</v>
      </c>
      <c r="M84" s="183"/>
      <c r="N84" s="206">
        <v>34052.1</v>
      </c>
      <c r="AF84" s="168"/>
      <c r="AG84" s="169"/>
      <c r="AH84" s="169"/>
      <c r="AK84" s="180" t="s">
        <v>153</v>
      </c>
      <c r="AM84" s="169"/>
    </row>
    <row r="85" spans="1:42" s="15" customFormat="1" ht="45" x14ac:dyDescent="0.25">
      <c r="A85" s="188"/>
      <c r="B85" s="179" t="s">
        <v>155</v>
      </c>
      <c r="C85" s="429" t="s">
        <v>156</v>
      </c>
      <c r="D85" s="429"/>
      <c r="E85" s="429"/>
      <c r="F85" s="182" t="s">
        <v>154</v>
      </c>
      <c r="G85" s="199">
        <v>46</v>
      </c>
      <c r="H85" s="185">
        <v>0.85</v>
      </c>
      <c r="I85" s="192">
        <v>39.1</v>
      </c>
      <c r="J85" s="190"/>
      <c r="K85" s="183"/>
      <c r="L85" s="184">
        <v>323.26</v>
      </c>
      <c r="M85" s="183"/>
      <c r="N85" s="206">
        <v>14472.14</v>
      </c>
      <c r="AF85" s="168"/>
      <c r="AG85" s="169"/>
      <c r="AH85" s="169"/>
      <c r="AK85" s="180" t="s">
        <v>156</v>
      </c>
      <c r="AM85" s="169"/>
    </row>
    <row r="86" spans="1:42" s="15" customFormat="1" ht="15" x14ac:dyDescent="0.25">
      <c r="A86" s="200"/>
      <c r="B86" s="201"/>
      <c r="C86" s="438" t="s">
        <v>157</v>
      </c>
      <c r="D86" s="438"/>
      <c r="E86" s="438"/>
      <c r="F86" s="172"/>
      <c r="G86" s="173"/>
      <c r="H86" s="173"/>
      <c r="I86" s="173"/>
      <c r="J86" s="176"/>
      <c r="K86" s="173"/>
      <c r="L86" s="210">
        <v>8537.2199999999993</v>
      </c>
      <c r="M86" s="195"/>
      <c r="N86" s="208">
        <v>151250.56</v>
      </c>
      <c r="AF86" s="168"/>
      <c r="AG86" s="169"/>
      <c r="AH86" s="169"/>
      <c r="AM86" s="169" t="s">
        <v>157</v>
      </c>
    </row>
    <row r="87" spans="1:42" s="15" customFormat="1" ht="45.75" x14ac:dyDescent="0.25">
      <c r="A87" s="170" t="s">
        <v>172</v>
      </c>
      <c r="B87" s="171" t="s">
        <v>488</v>
      </c>
      <c r="C87" s="438" t="s">
        <v>931</v>
      </c>
      <c r="D87" s="438"/>
      <c r="E87" s="438"/>
      <c r="F87" s="172" t="s">
        <v>171</v>
      </c>
      <c r="G87" s="173">
        <v>2386.085</v>
      </c>
      <c r="H87" s="174">
        <v>1</v>
      </c>
      <c r="I87" s="204">
        <v>2386.085</v>
      </c>
      <c r="J87" s="202">
        <v>3.28</v>
      </c>
      <c r="K87" s="173"/>
      <c r="L87" s="210">
        <v>7826.36</v>
      </c>
      <c r="M87" s="211">
        <v>13.24</v>
      </c>
      <c r="N87" s="208">
        <v>103621.01</v>
      </c>
      <c r="AF87" s="168"/>
      <c r="AG87" s="169"/>
      <c r="AH87" s="169" t="s">
        <v>931</v>
      </c>
      <c r="AM87" s="169"/>
    </row>
    <row r="88" spans="1:42" s="15" customFormat="1" ht="15" x14ac:dyDescent="0.25">
      <c r="A88" s="200"/>
      <c r="B88" s="201"/>
      <c r="C88" s="438" t="s">
        <v>157</v>
      </c>
      <c r="D88" s="438"/>
      <c r="E88" s="438"/>
      <c r="F88" s="172"/>
      <c r="G88" s="173"/>
      <c r="H88" s="173"/>
      <c r="I88" s="173"/>
      <c r="J88" s="176"/>
      <c r="K88" s="173"/>
      <c r="L88" s="210">
        <v>7826.36</v>
      </c>
      <c r="M88" s="195"/>
      <c r="N88" s="208">
        <v>103621.01</v>
      </c>
      <c r="AF88" s="168"/>
      <c r="AG88" s="169"/>
      <c r="AH88" s="169"/>
      <c r="AM88" s="169" t="s">
        <v>157</v>
      </c>
    </row>
    <row r="89" spans="1:42" s="15" customFormat="1" ht="23.25" x14ac:dyDescent="0.25">
      <c r="A89" s="170" t="s">
        <v>176</v>
      </c>
      <c r="B89" s="171" t="s">
        <v>491</v>
      </c>
      <c r="C89" s="438" t="s">
        <v>492</v>
      </c>
      <c r="D89" s="438"/>
      <c r="E89" s="438"/>
      <c r="F89" s="172" t="s">
        <v>171</v>
      </c>
      <c r="G89" s="173">
        <v>596.52099999999996</v>
      </c>
      <c r="H89" s="174">
        <v>1</v>
      </c>
      <c r="I89" s="204">
        <v>596.52099999999996</v>
      </c>
      <c r="J89" s="202">
        <v>42.98</v>
      </c>
      <c r="K89" s="173"/>
      <c r="L89" s="210">
        <v>25638.47</v>
      </c>
      <c r="M89" s="211">
        <v>13.24</v>
      </c>
      <c r="N89" s="208">
        <v>339453.34</v>
      </c>
      <c r="AF89" s="168"/>
      <c r="AG89" s="169"/>
      <c r="AH89" s="169" t="s">
        <v>492</v>
      </c>
      <c r="AM89" s="169"/>
    </row>
    <row r="90" spans="1:42" s="15" customFormat="1" ht="15" x14ac:dyDescent="0.25">
      <c r="A90" s="200"/>
      <c r="B90" s="201"/>
      <c r="C90" s="438" t="s">
        <v>157</v>
      </c>
      <c r="D90" s="438"/>
      <c r="E90" s="438"/>
      <c r="F90" s="172"/>
      <c r="G90" s="173"/>
      <c r="H90" s="173"/>
      <c r="I90" s="173"/>
      <c r="J90" s="176"/>
      <c r="K90" s="173"/>
      <c r="L90" s="210">
        <v>25638.47</v>
      </c>
      <c r="M90" s="195"/>
      <c r="N90" s="208">
        <v>339453.34</v>
      </c>
      <c r="AF90" s="168"/>
      <c r="AG90" s="169"/>
      <c r="AH90" s="169"/>
      <c r="AM90" s="169" t="s">
        <v>157</v>
      </c>
    </row>
    <row r="91" spans="1:42" s="15" customFormat="1" ht="23.25" x14ac:dyDescent="0.25">
      <c r="A91" s="170" t="s">
        <v>180</v>
      </c>
      <c r="B91" s="171" t="s">
        <v>494</v>
      </c>
      <c r="C91" s="438" t="s">
        <v>173</v>
      </c>
      <c r="D91" s="438"/>
      <c r="E91" s="438"/>
      <c r="F91" s="172" t="s">
        <v>174</v>
      </c>
      <c r="G91" s="173">
        <v>1951.95</v>
      </c>
      <c r="H91" s="174">
        <v>1</v>
      </c>
      <c r="I91" s="211">
        <v>1951.95</v>
      </c>
      <c r="J91" s="202">
        <v>162.38</v>
      </c>
      <c r="K91" s="173"/>
      <c r="L91" s="210">
        <v>316957.64</v>
      </c>
      <c r="M91" s="211">
        <v>8.16</v>
      </c>
      <c r="N91" s="208">
        <v>2586374.34</v>
      </c>
      <c r="AF91" s="168"/>
      <c r="AG91" s="169"/>
      <c r="AH91" s="169" t="s">
        <v>173</v>
      </c>
      <c r="AM91" s="169"/>
    </row>
    <row r="92" spans="1:42" s="15" customFormat="1" ht="15" x14ac:dyDescent="0.25">
      <c r="A92" s="212"/>
      <c r="B92" s="213"/>
      <c r="C92" s="429" t="s">
        <v>175</v>
      </c>
      <c r="D92" s="429"/>
      <c r="E92" s="429"/>
      <c r="F92" s="429"/>
      <c r="G92" s="429"/>
      <c r="H92" s="429"/>
      <c r="I92" s="429"/>
      <c r="J92" s="429"/>
      <c r="K92" s="429"/>
      <c r="L92" s="429"/>
      <c r="M92" s="429"/>
      <c r="N92" s="441"/>
      <c r="AF92" s="168"/>
      <c r="AG92" s="169"/>
      <c r="AH92" s="169"/>
      <c r="AM92" s="169"/>
      <c r="AN92" s="180" t="s">
        <v>175</v>
      </c>
    </row>
    <row r="93" spans="1:42" s="15" customFormat="1" ht="15" x14ac:dyDescent="0.25">
      <c r="A93" s="200"/>
      <c r="B93" s="201"/>
      <c r="C93" s="438" t="s">
        <v>157</v>
      </c>
      <c r="D93" s="438"/>
      <c r="E93" s="438"/>
      <c r="F93" s="172"/>
      <c r="G93" s="173"/>
      <c r="H93" s="173"/>
      <c r="I93" s="173"/>
      <c r="J93" s="176"/>
      <c r="K93" s="173"/>
      <c r="L93" s="210">
        <v>316957.64</v>
      </c>
      <c r="M93" s="195"/>
      <c r="N93" s="208">
        <v>2586374.34</v>
      </c>
      <c r="AF93" s="168"/>
      <c r="AG93" s="169"/>
      <c r="AH93" s="169"/>
      <c r="AM93" s="169" t="s">
        <v>157</v>
      </c>
    </row>
    <row r="94" spans="1:42" s="15" customFormat="1" ht="15" x14ac:dyDescent="0.25">
      <c r="A94" s="217"/>
      <c r="B94" s="218"/>
      <c r="C94" s="218"/>
      <c r="D94" s="218"/>
      <c r="E94" s="218"/>
      <c r="F94" s="219"/>
      <c r="G94" s="219"/>
      <c r="H94" s="219"/>
      <c r="I94" s="219"/>
      <c r="J94" s="220"/>
      <c r="K94" s="219"/>
      <c r="L94" s="220"/>
      <c r="M94" s="183"/>
      <c r="N94" s="220"/>
      <c r="AF94" s="168"/>
      <c r="AG94" s="169"/>
      <c r="AH94" s="169"/>
      <c r="AM94" s="169"/>
    </row>
    <row r="95" spans="1:42" s="15" customFormat="1" ht="15" x14ac:dyDescent="0.25">
      <c r="A95" s="224"/>
      <c r="B95" s="225"/>
      <c r="C95" s="438" t="s">
        <v>932</v>
      </c>
      <c r="D95" s="438"/>
      <c r="E95" s="438"/>
      <c r="F95" s="438"/>
      <c r="G95" s="438"/>
      <c r="H95" s="438"/>
      <c r="I95" s="438"/>
      <c r="J95" s="438"/>
      <c r="K95" s="438"/>
      <c r="L95" s="226"/>
      <c r="M95" s="227"/>
      <c r="N95" s="228"/>
      <c r="AF95" s="168"/>
      <c r="AG95" s="169"/>
      <c r="AH95" s="169"/>
      <c r="AM95" s="169"/>
      <c r="AO95" s="169" t="s">
        <v>932</v>
      </c>
    </row>
    <row r="96" spans="1:42" s="15" customFormat="1" ht="15" x14ac:dyDescent="0.25">
      <c r="A96" s="229"/>
      <c r="B96" s="179"/>
      <c r="C96" s="429" t="s">
        <v>205</v>
      </c>
      <c r="D96" s="429"/>
      <c r="E96" s="429"/>
      <c r="F96" s="429"/>
      <c r="G96" s="429"/>
      <c r="H96" s="429"/>
      <c r="I96" s="429"/>
      <c r="J96" s="429"/>
      <c r="K96" s="429"/>
      <c r="L96" s="230">
        <v>371228.46</v>
      </c>
      <c r="M96" s="231"/>
      <c r="N96" s="232">
        <v>3414766.53</v>
      </c>
      <c r="AF96" s="168"/>
      <c r="AG96" s="169"/>
      <c r="AH96" s="169"/>
      <c r="AM96" s="169"/>
      <c r="AO96" s="169"/>
      <c r="AP96" s="180" t="s">
        <v>205</v>
      </c>
    </row>
    <row r="97" spans="1:42" s="15" customFormat="1" ht="15" x14ac:dyDescent="0.25">
      <c r="A97" s="229"/>
      <c r="B97" s="179"/>
      <c r="C97" s="429" t="s">
        <v>206</v>
      </c>
      <c r="D97" s="429"/>
      <c r="E97" s="429"/>
      <c r="F97" s="429"/>
      <c r="G97" s="429"/>
      <c r="H97" s="429"/>
      <c r="I97" s="429"/>
      <c r="J97" s="429"/>
      <c r="K97" s="429"/>
      <c r="L97" s="233"/>
      <c r="M97" s="231"/>
      <c r="N97" s="234"/>
      <c r="AF97" s="168"/>
      <c r="AG97" s="169"/>
      <c r="AH97" s="169"/>
      <c r="AM97" s="169"/>
      <c r="AO97" s="169"/>
      <c r="AP97" s="180" t="s">
        <v>206</v>
      </c>
    </row>
    <row r="98" spans="1:42" s="15" customFormat="1" ht="15" x14ac:dyDescent="0.25">
      <c r="A98" s="229"/>
      <c r="B98" s="179"/>
      <c r="C98" s="429" t="s">
        <v>207</v>
      </c>
      <c r="D98" s="429"/>
      <c r="E98" s="429"/>
      <c r="F98" s="429"/>
      <c r="G98" s="429"/>
      <c r="H98" s="429"/>
      <c r="I98" s="429"/>
      <c r="J98" s="429"/>
      <c r="K98" s="429"/>
      <c r="L98" s="230">
        <v>3486.49</v>
      </c>
      <c r="M98" s="231"/>
      <c r="N98" s="232">
        <v>156090.16</v>
      </c>
      <c r="AF98" s="168"/>
      <c r="AG98" s="169"/>
      <c r="AH98" s="169"/>
      <c r="AM98" s="169"/>
      <c r="AO98" s="169"/>
      <c r="AP98" s="180" t="s">
        <v>207</v>
      </c>
    </row>
    <row r="99" spans="1:42" s="15" customFormat="1" ht="15" x14ac:dyDescent="0.25">
      <c r="A99" s="229"/>
      <c r="B99" s="179"/>
      <c r="C99" s="429" t="s">
        <v>208</v>
      </c>
      <c r="D99" s="429"/>
      <c r="E99" s="429"/>
      <c r="F99" s="429"/>
      <c r="G99" s="429"/>
      <c r="H99" s="429"/>
      <c r="I99" s="429"/>
      <c r="J99" s="429"/>
      <c r="K99" s="429"/>
      <c r="L99" s="230">
        <v>50768.09</v>
      </c>
      <c r="M99" s="231"/>
      <c r="N99" s="232">
        <v>672169.51</v>
      </c>
      <c r="AF99" s="168"/>
      <c r="AG99" s="169"/>
      <c r="AH99" s="169"/>
      <c r="AM99" s="169"/>
      <c r="AO99" s="169"/>
      <c r="AP99" s="180" t="s">
        <v>208</v>
      </c>
    </row>
    <row r="100" spans="1:42" s="15" customFormat="1" ht="15" x14ac:dyDescent="0.25">
      <c r="A100" s="229"/>
      <c r="B100" s="179"/>
      <c r="C100" s="429" t="s">
        <v>209</v>
      </c>
      <c r="D100" s="429"/>
      <c r="E100" s="429"/>
      <c r="F100" s="429"/>
      <c r="G100" s="429"/>
      <c r="H100" s="429"/>
      <c r="I100" s="429"/>
      <c r="J100" s="429"/>
      <c r="K100" s="429"/>
      <c r="L100" s="230">
        <v>1797.14</v>
      </c>
      <c r="M100" s="231"/>
      <c r="N100" s="232">
        <v>80457.95</v>
      </c>
      <c r="AF100" s="168"/>
      <c r="AG100" s="169"/>
      <c r="AH100" s="169"/>
      <c r="AM100" s="169"/>
      <c r="AO100" s="169"/>
      <c r="AP100" s="180" t="s">
        <v>209</v>
      </c>
    </row>
    <row r="101" spans="1:42" s="15" customFormat="1" ht="15" x14ac:dyDescent="0.25">
      <c r="A101" s="229"/>
      <c r="B101" s="179"/>
      <c r="C101" s="429" t="s">
        <v>210</v>
      </c>
      <c r="D101" s="429"/>
      <c r="E101" s="429"/>
      <c r="F101" s="429"/>
      <c r="G101" s="429"/>
      <c r="H101" s="429"/>
      <c r="I101" s="429"/>
      <c r="J101" s="429"/>
      <c r="K101" s="429"/>
      <c r="L101" s="230">
        <v>316973.88</v>
      </c>
      <c r="M101" s="231"/>
      <c r="N101" s="232">
        <v>2586506.86</v>
      </c>
      <c r="AF101" s="168"/>
      <c r="AG101" s="169"/>
      <c r="AH101" s="169"/>
      <c r="AM101" s="169"/>
      <c r="AO101" s="169"/>
      <c r="AP101" s="180" t="s">
        <v>210</v>
      </c>
    </row>
    <row r="102" spans="1:42" s="15" customFormat="1" ht="15" x14ac:dyDescent="0.25">
      <c r="A102" s="229"/>
      <c r="B102" s="179"/>
      <c r="C102" s="429" t="s">
        <v>211</v>
      </c>
      <c r="D102" s="429"/>
      <c r="E102" s="429"/>
      <c r="F102" s="429"/>
      <c r="G102" s="429"/>
      <c r="H102" s="429"/>
      <c r="I102" s="429"/>
      <c r="J102" s="429"/>
      <c r="K102" s="429"/>
      <c r="L102" s="230">
        <v>383940.34</v>
      </c>
      <c r="M102" s="231"/>
      <c r="N102" s="232">
        <v>3983877.48</v>
      </c>
      <c r="AF102" s="168"/>
      <c r="AG102" s="169"/>
      <c r="AH102" s="169"/>
      <c r="AM102" s="169"/>
      <c r="AO102" s="169"/>
      <c r="AP102" s="180" t="s">
        <v>211</v>
      </c>
    </row>
    <row r="103" spans="1:42" s="15" customFormat="1" ht="15" x14ac:dyDescent="0.25">
      <c r="A103" s="229"/>
      <c r="B103" s="179"/>
      <c r="C103" s="429" t="s">
        <v>212</v>
      </c>
      <c r="D103" s="429"/>
      <c r="E103" s="429"/>
      <c r="F103" s="429"/>
      <c r="G103" s="429"/>
      <c r="H103" s="429"/>
      <c r="I103" s="429"/>
      <c r="J103" s="429"/>
      <c r="K103" s="429"/>
      <c r="L103" s="230">
        <v>350475.51</v>
      </c>
      <c r="M103" s="231"/>
      <c r="N103" s="232">
        <v>3540803.13</v>
      </c>
      <c r="AF103" s="168"/>
      <c r="AG103" s="169"/>
      <c r="AH103" s="169"/>
      <c r="AM103" s="169"/>
      <c r="AO103" s="169"/>
      <c r="AP103" s="180" t="s">
        <v>212</v>
      </c>
    </row>
    <row r="104" spans="1:42" s="15" customFormat="1" ht="15" x14ac:dyDescent="0.25">
      <c r="A104" s="229"/>
      <c r="B104" s="179"/>
      <c r="C104" s="429" t="s">
        <v>213</v>
      </c>
      <c r="D104" s="429"/>
      <c r="E104" s="429"/>
      <c r="F104" s="429"/>
      <c r="G104" s="429"/>
      <c r="H104" s="429"/>
      <c r="I104" s="429"/>
      <c r="J104" s="429"/>
      <c r="K104" s="429"/>
      <c r="L104" s="233"/>
      <c r="M104" s="231"/>
      <c r="N104" s="234"/>
      <c r="AF104" s="168"/>
      <c r="AG104" s="169"/>
      <c r="AH104" s="169"/>
      <c r="AM104" s="169"/>
      <c r="AO104" s="169"/>
      <c r="AP104" s="180" t="s">
        <v>213</v>
      </c>
    </row>
    <row r="105" spans="1:42" s="15" customFormat="1" ht="15" x14ac:dyDescent="0.25">
      <c r="A105" s="229"/>
      <c r="B105" s="179"/>
      <c r="C105" s="429" t="s">
        <v>214</v>
      </c>
      <c r="D105" s="429"/>
      <c r="E105" s="429"/>
      <c r="F105" s="429"/>
      <c r="G105" s="429"/>
      <c r="H105" s="429"/>
      <c r="I105" s="429"/>
      <c r="J105" s="429"/>
      <c r="K105" s="429"/>
      <c r="L105" s="230">
        <v>3486.49</v>
      </c>
      <c r="M105" s="231"/>
      <c r="N105" s="232">
        <v>156090.16</v>
      </c>
      <c r="AF105" s="168"/>
      <c r="AG105" s="169"/>
      <c r="AH105" s="169"/>
      <c r="AM105" s="169"/>
      <c r="AO105" s="169"/>
      <c r="AP105" s="180" t="s">
        <v>214</v>
      </c>
    </row>
    <row r="106" spans="1:42" s="15" customFormat="1" ht="15" x14ac:dyDescent="0.25">
      <c r="A106" s="229"/>
      <c r="B106" s="179"/>
      <c r="C106" s="429" t="s">
        <v>215</v>
      </c>
      <c r="D106" s="429"/>
      <c r="E106" s="429"/>
      <c r="F106" s="429"/>
      <c r="G106" s="429"/>
      <c r="H106" s="429"/>
      <c r="I106" s="429"/>
      <c r="J106" s="429"/>
      <c r="K106" s="429"/>
      <c r="L106" s="230">
        <v>17303.259999999998</v>
      </c>
      <c r="M106" s="231"/>
      <c r="N106" s="232">
        <v>229095.16</v>
      </c>
      <c r="AF106" s="168"/>
      <c r="AG106" s="169"/>
      <c r="AH106" s="169"/>
      <c r="AM106" s="169"/>
      <c r="AO106" s="169"/>
      <c r="AP106" s="180" t="s">
        <v>215</v>
      </c>
    </row>
    <row r="107" spans="1:42" s="15" customFormat="1" ht="15" x14ac:dyDescent="0.25">
      <c r="A107" s="229"/>
      <c r="B107" s="179"/>
      <c r="C107" s="429" t="s">
        <v>216</v>
      </c>
      <c r="D107" s="429"/>
      <c r="E107" s="429"/>
      <c r="F107" s="429"/>
      <c r="G107" s="429"/>
      <c r="H107" s="429"/>
      <c r="I107" s="429"/>
      <c r="J107" s="429"/>
      <c r="K107" s="429"/>
      <c r="L107" s="230">
        <v>1797.14</v>
      </c>
      <c r="M107" s="231"/>
      <c r="N107" s="232">
        <v>80457.95</v>
      </c>
      <c r="AF107" s="168"/>
      <c r="AG107" s="169"/>
      <c r="AH107" s="169"/>
      <c r="AM107" s="169"/>
      <c r="AO107" s="169"/>
      <c r="AP107" s="180" t="s">
        <v>216</v>
      </c>
    </row>
    <row r="108" spans="1:42" s="15" customFormat="1" ht="15" x14ac:dyDescent="0.25">
      <c r="A108" s="229"/>
      <c r="B108" s="179"/>
      <c r="C108" s="429" t="s">
        <v>217</v>
      </c>
      <c r="D108" s="429"/>
      <c r="E108" s="429"/>
      <c r="F108" s="429"/>
      <c r="G108" s="429"/>
      <c r="H108" s="429"/>
      <c r="I108" s="429"/>
      <c r="J108" s="429"/>
      <c r="K108" s="429"/>
      <c r="L108" s="230">
        <v>316973.88</v>
      </c>
      <c r="M108" s="231"/>
      <c r="N108" s="232">
        <v>2586506.86</v>
      </c>
      <c r="AF108" s="168"/>
      <c r="AG108" s="169"/>
      <c r="AH108" s="169"/>
      <c r="AM108" s="169"/>
      <c r="AO108" s="169"/>
      <c r="AP108" s="180" t="s">
        <v>217</v>
      </c>
    </row>
    <row r="109" spans="1:42" s="15" customFormat="1" ht="15" x14ac:dyDescent="0.25">
      <c r="A109" s="229"/>
      <c r="B109" s="179"/>
      <c r="C109" s="429" t="s">
        <v>218</v>
      </c>
      <c r="D109" s="429"/>
      <c r="E109" s="429"/>
      <c r="F109" s="429"/>
      <c r="G109" s="429"/>
      <c r="H109" s="429"/>
      <c r="I109" s="429"/>
      <c r="J109" s="429"/>
      <c r="K109" s="429"/>
      <c r="L109" s="230">
        <v>7312.23</v>
      </c>
      <c r="M109" s="231"/>
      <c r="N109" s="232">
        <v>327368.49</v>
      </c>
      <c r="AF109" s="168"/>
      <c r="AG109" s="169"/>
      <c r="AH109" s="169"/>
      <c r="AM109" s="169"/>
      <c r="AO109" s="169"/>
      <c r="AP109" s="180" t="s">
        <v>218</v>
      </c>
    </row>
    <row r="110" spans="1:42" s="15" customFormat="1" ht="15" x14ac:dyDescent="0.25">
      <c r="A110" s="229"/>
      <c r="B110" s="179"/>
      <c r="C110" s="429" t="s">
        <v>219</v>
      </c>
      <c r="D110" s="429"/>
      <c r="E110" s="429"/>
      <c r="F110" s="429"/>
      <c r="G110" s="429"/>
      <c r="H110" s="429"/>
      <c r="I110" s="429"/>
      <c r="J110" s="429"/>
      <c r="K110" s="429"/>
      <c r="L110" s="230">
        <v>5399.65</v>
      </c>
      <c r="M110" s="231"/>
      <c r="N110" s="232">
        <v>241742.46</v>
      </c>
      <c r="AF110" s="168"/>
      <c r="AG110" s="169"/>
      <c r="AH110" s="169"/>
      <c r="AM110" s="169"/>
      <c r="AO110" s="169"/>
      <c r="AP110" s="180" t="s">
        <v>219</v>
      </c>
    </row>
    <row r="111" spans="1:42" s="15" customFormat="1" ht="15" x14ac:dyDescent="0.25">
      <c r="A111" s="229"/>
      <c r="B111" s="179"/>
      <c r="C111" s="429" t="s">
        <v>220</v>
      </c>
      <c r="D111" s="429"/>
      <c r="E111" s="429"/>
      <c r="F111" s="429"/>
      <c r="G111" s="429"/>
      <c r="H111" s="429"/>
      <c r="I111" s="429"/>
      <c r="J111" s="429"/>
      <c r="K111" s="429"/>
      <c r="L111" s="230">
        <v>33464.83</v>
      </c>
      <c r="M111" s="231"/>
      <c r="N111" s="232">
        <v>443074.35</v>
      </c>
      <c r="AF111" s="168"/>
      <c r="AG111" s="169"/>
      <c r="AH111" s="169"/>
      <c r="AM111" s="169"/>
      <c r="AO111" s="169"/>
      <c r="AP111" s="180" t="s">
        <v>220</v>
      </c>
    </row>
    <row r="112" spans="1:42" s="15" customFormat="1" ht="15" x14ac:dyDescent="0.25">
      <c r="A112" s="229"/>
      <c r="B112" s="179"/>
      <c r="C112" s="429" t="s">
        <v>221</v>
      </c>
      <c r="D112" s="429"/>
      <c r="E112" s="429"/>
      <c r="F112" s="429"/>
      <c r="G112" s="429"/>
      <c r="H112" s="429"/>
      <c r="I112" s="429"/>
      <c r="J112" s="429"/>
      <c r="K112" s="429"/>
      <c r="L112" s="230">
        <v>5283.63</v>
      </c>
      <c r="M112" s="231"/>
      <c r="N112" s="232">
        <v>236548.11</v>
      </c>
      <c r="AF112" s="168"/>
      <c r="AG112" s="169"/>
      <c r="AH112" s="169"/>
      <c r="AM112" s="169"/>
      <c r="AO112" s="169"/>
      <c r="AP112" s="180" t="s">
        <v>221</v>
      </c>
    </row>
    <row r="113" spans="1:44" s="15" customFormat="1" ht="15" x14ac:dyDescent="0.25">
      <c r="A113" s="229"/>
      <c r="B113" s="179"/>
      <c r="C113" s="429" t="s">
        <v>222</v>
      </c>
      <c r="D113" s="429"/>
      <c r="E113" s="429"/>
      <c r="F113" s="429"/>
      <c r="G113" s="429"/>
      <c r="H113" s="429"/>
      <c r="I113" s="429"/>
      <c r="J113" s="429"/>
      <c r="K113" s="429"/>
      <c r="L113" s="230">
        <v>7312.23</v>
      </c>
      <c r="M113" s="231"/>
      <c r="N113" s="232">
        <v>327368.49</v>
      </c>
      <c r="AF113" s="168"/>
      <c r="AG113" s="169"/>
      <c r="AH113" s="169"/>
      <c r="AM113" s="169"/>
      <c r="AO113" s="169"/>
      <c r="AP113" s="180" t="s">
        <v>222</v>
      </c>
    </row>
    <row r="114" spans="1:44" s="15" customFormat="1" ht="15" x14ac:dyDescent="0.25">
      <c r="A114" s="229"/>
      <c r="B114" s="179"/>
      <c r="C114" s="429" t="s">
        <v>223</v>
      </c>
      <c r="D114" s="429"/>
      <c r="E114" s="429"/>
      <c r="F114" s="429"/>
      <c r="G114" s="429"/>
      <c r="H114" s="429"/>
      <c r="I114" s="429"/>
      <c r="J114" s="429"/>
      <c r="K114" s="429"/>
      <c r="L114" s="230">
        <v>5399.65</v>
      </c>
      <c r="M114" s="231"/>
      <c r="N114" s="232">
        <v>241742.46</v>
      </c>
      <c r="AF114" s="168"/>
      <c r="AG114" s="169"/>
      <c r="AH114" s="169"/>
      <c r="AM114" s="169"/>
      <c r="AO114" s="169"/>
      <c r="AP114" s="180" t="s">
        <v>223</v>
      </c>
    </row>
    <row r="115" spans="1:44" s="15" customFormat="1" ht="15" x14ac:dyDescent="0.25">
      <c r="A115" s="229"/>
      <c r="B115" s="236"/>
      <c r="C115" s="457" t="s">
        <v>933</v>
      </c>
      <c r="D115" s="457"/>
      <c r="E115" s="457"/>
      <c r="F115" s="457"/>
      <c r="G115" s="457"/>
      <c r="H115" s="457"/>
      <c r="I115" s="457"/>
      <c r="J115" s="457"/>
      <c r="K115" s="457"/>
      <c r="L115" s="237">
        <v>383940.34</v>
      </c>
      <c r="M115" s="238"/>
      <c r="N115" s="239">
        <v>3983877.48</v>
      </c>
      <c r="AF115" s="168"/>
      <c r="AG115" s="169"/>
      <c r="AH115" s="169"/>
      <c r="AM115" s="169"/>
      <c r="AO115" s="169"/>
      <c r="AQ115" s="169" t="s">
        <v>933</v>
      </c>
    </row>
    <row r="116" spans="1:44" s="15" customFormat="1" ht="15" x14ac:dyDescent="0.25">
      <c r="A116" s="432" t="s">
        <v>980</v>
      </c>
      <c r="B116" s="433"/>
      <c r="C116" s="433"/>
      <c r="D116" s="433"/>
      <c r="E116" s="433"/>
      <c r="F116" s="433"/>
      <c r="G116" s="433"/>
      <c r="H116" s="433"/>
      <c r="I116" s="433"/>
      <c r="J116" s="433"/>
      <c r="K116" s="433"/>
      <c r="L116" s="433"/>
      <c r="M116" s="433"/>
      <c r="N116" s="434"/>
      <c r="AF116" s="168" t="s">
        <v>980</v>
      </c>
      <c r="AG116" s="169"/>
      <c r="AH116" s="169"/>
      <c r="AM116" s="169"/>
      <c r="AO116" s="169"/>
      <c r="AQ116" s="169"/>
    </row>
    <row r="117" spans="1:44" s="15" customFormat="1" ht="23.25" x14ac:dyDescent="0.25">
      <c r="A117" s="170" t="s">
        <v>596</v>
      </c>
      <c r="B117" s="171" t="s">
        <v>188</v>
      </c>
      <c r="C117" s="438" t="s">
        <v>189</v>
      </c>
      <c r="D117" s="438"/>
      <c r="E117" s="438"/>
      <c r="F117" s="172" t="s">
        <v>160</v>
      </c>
      <c r="G117" s="173">
        <v>5.4383999999999997</v>
      </c>
      <c r="H117" s="174">
        <v>1</v>
      </c>
      <c r="I117" s="209">
        <v>5.4383999999999997</v>
      </c>
      <c r="J117" s="176"/>
      <c r="K117" s="173"/>
      <c r="L117" s="176"/>
      <c r="M117" s="173"/>
      <c r="N117" s="177"/>
      <c r="AF117" s="168"/>
      <c r="AG117" s="169"/>
      <c r="AH117" s="169" t="s">
        <v>189</v>
      </c>
      <c r="AM117" s="169"/>
      <c r="AO117" s="169"/>
      <c r="AQ117" s="169"/>
    </row>
    <row r="118" spans="1:44" s="15" customFormat="1" ht="15" x14ac:dyDescent="0.25">
      <c r="A118" s="212"/>
      <c r="B118" s="213"/>
      <c r="C118" s="429" t="s">
        <v>981</v>
      </c>
      <c r="D118" s="429"/>
      <c r="E118" s="429"/>
      <c r="F118" s="429"/>
      <c r="G118" s="429"/>
      <c r="H118" s="429"/>
      <c r="I118" s="429"/>
      <c r="J118" s="429"/>
      <c r="K118" s="429"/>
      <c r="L118" s="429"/>
      <c r="M118" s="429"/>
      <c r="N118" s="441"/>
      <c r="AF118" s="168"/>
      <c r="AG118" s="169"/>
      <c r="AH118" s="169"/>
      <c r="AM118" s="169"/>
      <c r="AO118" s="169"/>
      <c r="AQ118" s="169"/>
      <c r="AR118" s="180" t="s">
        <v>981</v>
      </c>
    </row>
    <row r="119" spans="1:44" s="15" customFormat="1" ht="23.25" x14ac:dyDescent="0.25">
      <c r="A119" s="178"/>
      <c r="B119" s="179" t="s">
        <v>136</v>
      </c>
      <c r="C119" s="439" t="s">
        <v>137</v>
      </c>
      <c r="D119" s="439"/>
      <c r="E119" s="439"/>
      <c r="F119" s="439"/>
      <c r="G119" s="439"/>
      <c r="H119" s="439"/>
      <c r="I119" s="439"/>
      <c r="J119" s="439"/>
      <c r="K119" s="439"/>
      <c r="L119" s="439"/>
      <c r="M119" s="439"/>
      <c r="N119" s="440"/>
      <c r="AF119" s="168"/>
      <c r="AG119" s="169"/>
      <c r="AH119" s="169"/>
      <c r="AI119" s="180" t="s">
        <v>137</v>
      </c>
      <c r="AM119" s="169"/>
      <c r="AO119" s="169"/>
      <c r="AQ119" s="169"/>
    </row>
    <row r="120" spans="1:44" s="15" customFormat="1" ht="68.25" x14ac:dyDescent="0.25">
      <c r="A120" s="178"/>
      <c r="B120" s="179" t="s">
        <v>138</v>
      </c>
      <c r="C120" s="439" t="s">
        <v>139</v>
      </c>
      <c r="D120" s="439"/>
      <c r="E120" s="439"/>
      <c r="F120" s="439"/>
      <c r="G120" s="439"/>
      <c r="H120" s="439"/>
      <c r="I120" s="439"/>
      <c r="J120" s="439"/>
      <c r="K120" s="439"/>
      <c r="L120" s="439"/>
      <c r="M120" s="439"/>
      <c r="N120" s="440"/>
      <c r="AF120" s="168"/>
      <c r="AG120" s="169"/>
      <c r="AH120" s="169"/>
      <c r="AI120" s="180" t="s">
        <v>139</v>
      </c>
      <c r="AM120" s="169"/>
      <c r="AO120" s="169"/>
      <c r="AQ120" s="169"/>
    </row>
    <row r="121" spans="1:44" s="15" customFormat="1" ht="15" x14ac:dyDescent="0.25">
      <c r="A121" s="181"/>
      <c r="B121" s="179" t="s">
        <v>130</v>
      </c>
      <c r="C121" s="429" t="s">
        <v>140</v>
      </c>
      <c r="D121" s="429"/>
      <c r="E121" s="429"/>
      <c r="F121" s="182"/>
      <c r="G121" s="183"/>
      <c r="H121" s="183"/>
      <c r="I121" s="183"/>
      <c r="J121" s="184">
        <v>115.49</v>
      </c>
      <c r="K121" s="205">
        <v>1.3225</v>
      </c>
      <c r="L121" s="184">
        <v>830.64</v>
      </c>
      <c r="M121" s="185">
        <v>44.77</v>
      </c>
      <c r="N121" s="206">
        <v>37187.75</v>
      </c>
      <c r="AF121" s="168"/>
      <c r="AG121" s="169"/>
      <c r="AH121" s="169"/>
      <c r="AJ121" s="180" t="s">
        <v>140</v>
      </c>
      <c r="AM121" s="169"/>
      <c r="AO121" s="169"/>
      <c r="AQ121" s="169"/>
    </row>
    <row r="122" spans="1:44" s="15" customFormat="1" ht="15" x14ac:dyDescent="0.25">
      <c r="A122" s="181"/>
      <c r="B122" s="179" t="s">
        <v>141</v>
      </c>
      <c r="C122" s="429" t="s">
        <v>142</v>
      </c>
      <c r="D122" s="429"/>
      <c r="E122" s="429"/>
      <c r="F122" s="182"/>
      <c r="G122" s="183"/>
      <c r="H122" s="183"/>
      <c r="I122" s="183"/>
      <c r="J122" s="187">
        <v>3262.79</v>
      </c>
      <c r="K122" s="205">
        <v>1.4375</v>
      </c>
      <c r="L122" s="187">
        <v>25507.51</v>
      </c>
      <c r="M122" s="185">
        <v>13.24</v>
      </c>
      <c r="N122" s="206">
        <v>337719.43</v>
      </c>
      <c r="AF122" s="168"/>
      <c r="AG122" s="169"/>
      <c r="AH122" s="169"/>
      <c r="AJ122" s="180" t="s">
        <v>142</v>
      </c>
      <c r="AM122" s="169"/>
      <c r="AO122" s="169"/>
      <c r="AQ122" s="169"/>
    </row>
    <row r="123" spans="1:44" s="15" customFormat="1" ht="15" x14ac:dyDescent="0.25">
      <c r="A123" s="181"/>
      <c r="B123" s="179" t="s">
        <v>143</v>
      </c>
      <c r="C123" s="429" t="s">
        <v>144</v>
      </c>
      <c r="D123" s="429"/>
      <c r="E123" s="429"/>
      <c r="F123" s="182"/>
      <c r="G123" s="183"/>
      <c r="H123" s="183"/>
      <c r="I123" s="183"/>
      <c r="J123" s="184">
        <v>171.22</v>
      </c>
      <c r="K123" s="205">
        <v>1.4375</v>
      </c>
      <c r="L123" s="187">
        <v>1338.55</v>
      </c>
      <c r="M123" s="185">
        <v>44.77</v>
      </c>
      <c r="N123" s="206">
        <v>59926.879999999997</v>
      </c>
      <c r="AF123" s="168"/>
      <c r="AG123" s="169"/>
      <c r="AH123" s="169"/>
      <c r="AJ123" s="180" t="s">
        <v>144</v>
      </c>
      <c r="AM123" s="169"/>
      <c r="AO123" s="169"/>
      <c r="AQ123" s="169"/>
    </row>
    <row r="124" spans="1:44" s="15" customFormat="1" ht="15" x14ac:dyDescent="0.25">
      <c r="A124" s="181"/>
      <c r="B124" s="179" t="s">
        <v>145</v>
      </c>
      <c r="C124" s="429" t="s">
        <v>146</v>
      </c>
      <c r="D124" s="429"/>
      <c r="E124" s="429"/>
      <c r="F124" s="182"/>
      <c r="G124" s="183"/>
      <c r="H124" s="183"/>
      <c r="I124" s="183"/>
      <c r="J124" s="184">
        <v>12.2</v>
      </c>
      <c r="K124" s="183"/>
      <c r="L124" s="184">
        <v>66.349999999999994</v>
      </c>
      <c r="M124" s="185">
        <v>8.16</v>
      </c>
      <c r="N124" s="186">
        <v>541.41999999999996</v>
      </c>
      <c r="AF124" s="168"/>
      <c r="AG124" s="169"/>
      <c r="AH124" s="169"/>
      <c r="AJ124" s="180" t="s">
        <v>146</v>
      </c>
      <c r="AM124" s="169"/>
      <c r="AO124" s="169"/>
      <c r="AQ124" s="169"/>
    </row>
    <row r="125" spans="1:44" s="15" customFormat="1" ht="15" x14ac:dyDescent="0.25">
      <c r="A125" s="188"/>
      <c r="B125" s="179"/>
      <c r="C125" s="429" t="s">
        <v>147</v>
      </c>
      <c r="D125" s="429"/>
      <c r="E125" s="429"/>
      <c r="F125" s="182" t="s">
        <v>148</v>
      </c>
      <c r="G125" s="192">
        <v>14.4</v>
      </c>
      <c r="H125" s="205">
        <v>1.3225</v>
      </c>
      <c r="I125" s="193">
        <v>103.56888960000001</v>
      </c>
      <c r="J125" s="190"/>
      <c r="K125" s="183"/>
      <c r="L125" s="190"/>
      <c r="M125" s="183"/>
      <c r="N125" s="191"/>
      <c r="AF125" s="168"/>
      <c r="AG125" s="169"/>
      <c r="AH125" s="169"/>
      <c r="AK125" s="180" t="s">
        <v>147</v>
      </c>
      <c r="AM125" s="169"/>
      <c r="AO125" s="169"/>
      <c r="AQ125" s="169"/>
    </row>
    <row r="126" spans="1:44" s="15" customFormat="1" ht="15" x14ac:dyDescent="0.25">
      <c r="A126" s="188"/>
      <c r="B126" s="179"/>
      <c r="C126" s="429" t="s">
        <v>149</v>
      </c>
      <c r="D126" s="429"/>
      <c r="E126" s="429"/>
      <c r="F126" s="182" t="s">
        <v>148</v>
      </c>
      <c r="G126" s="185">
        <v>13.88</v>
      </c>
      <c r="H126" s="205">
        <v>1.4375</v>
      </c>
      <c r="I126" s="189">
        <v>108.509676</v>
      </c>
      <c r="J126" s="190"/>
      <c r="K126" s="183"/>
      <c r="L126" s="190"/>
      <c r="M126" s="183"/>
      <c r="N126" s="191"/>
      <c r="AF126" s="168"/>
      <c r="AG126" s="169"/>
      <c r="AH126" s="169"/>
      <c r="AK126" s="180" t="s">
        <v>149</v>
      </c>
      <c r="AM126" s="169"/>
      <c r="AO126" s="169"/>
      <c r="AQ126" s="169"/>
    </row>
    <row r="127" spans="1:44" s="15" customFormat="1" ht="15" x14ac:dyDescent="0.25">
      <c r="A127" s="181"/>
      <c r="B127" s="179"/>
      <c r="C127" s="430" t="s">
        <v>150</v>
      </c>
      <c r="D127" s="430"/>
      <c r="E127" s="430"/>
      <c r="F127" s="194"/>
      <c r="G127" s="195"/>
      <c r="H127" s="195"/>
      <c r="I127" s="195"/>
      <c r="J127" s="196">
        <v>3390.48</v>
      </c>
      <c r="K127" s="195"/>
      <c r="L127" s="196">
        <v>26404.5</v>
      </c>
      <c r="M127" s="195"/>
      <c r="N127" s="207">
        <v>375448.6</v>
      </c>
      <c r="AF127" s="168"/>
      <c r="AG127" s="169"/>
      <c r="AH127" s="169"/>
      <c r="AL127" s="180" t="s">
        <v>150</v>
      </c>
      <c r="AM127" s="169"/>
      <c r="AO127" s="169"/>
      <c r="AQ127" s="169"/>
    </row>
    <row r="128" spans="1:44" s="15" customFormat="1" ht="15" x14ac:dyDescent="0.25">
      <c r="A128" s="188"/>
      <c r="B128" s="179"/>
      <c r="C128" s="429" t="s">
        <v>151</v>
      </c>
      <c r="D128" s="429"/>
      <c r="E128" s="429"/>
      <c r="F128" s="182"/>
      <c r="G128" s="183"/>
      <c r="H128" s="183"/>
      <c r="I128" s="183"/>
      <c r="J128" s="190"/>
      <c r="K128" s="183"/>
      <c r="L128" s="187">
        <v>2169.19</v>
      </c>
      <c r="M128" s="183"/>
      <c r="N128" s="206">
        <v>97114.63</v>
      </c>
      <c r="AF128" s="168"/>
      <c r="AG128" s="169"/>
      <c r="AH128" s="169"/>
      <c r="AK128" s="180" t="s">
        <v>151</v>
      </c>
      <c r="AM128" s="169"/>
      <c r="AO128" s="169"/>
      <c r="AQ128" s="169"/>
    </row>
    <row r="129" spans="1:44" s="15" customFormat="1" ht="45" x14ac:dyDescent="0.25">
      <c r="A129" s="188"/>
      <c r="B129" s="179" t="s">
        <v>190</v>
      </c>
      <c r="C129" s="429" t="s">
        <v>191</v>
      </c>
      <c r="D129" s="429"/>
      <c r="E129" s="429"/>
      <c r="F129" s="182" t="s">
        <v>154</v>
      </c>
      <c r="G129" s="199">
        <v>147</v>
      </c>
      <c r="H129" s="183"/>
      <c r="I129" s="199">
        <v>147</v>
      </c>
      <c r="J129" s="190"/>
      <c r="K129" s="183"/>
      <c r="L129" s="187">
        <v>3188.71</v>
      </c>
      <c r="M129" s="183"/>
      <c r="N129" s="206">
        <v>142758.51</v>
      </c>
      <c r="AF129" s="168"/>
      <c r="AG129" s="169"/>
      <c r="AH129" s="169"/>
      <c r="AK129" s="180" t="s">
        <v>191</v>
      </c>
      <c r="AM129" s="169"/>
      <c r="AO129" s="169"/>
      <c r="AQ129" s="169"/>
    </row>
    <row r="130" spans="1:44" s="15" customFormat="1" ht="56.25" x14ac:dyDescent="0.25">
      <c r="A130" s="188"/>
      <c r="B130" s="179" t="s">
        <v>192</v>
      </c>
      <c r="C130" s="429" t="s">
        <v>193</v>
      </c>
      <c r="D130" s="429"/>
      <c r="E130" s="429"/>
      <c r="F130" s="182" t="s">
        <v>154</v>
      </c>
      <c r="G130" s="199">
        <v>134</v>
      </c>
      <c r="H130" s="185">
        <v>0.85</v>
      </c>
      <c r="I130" s="192">
        <v>113.9</v>
      </c>
      <c r="J130" s="190"/>
      <c r="K130" s="183"/>
      <c r="L130" s="187">
        <v>2470.71</v>
      </c>
      <c r="M130" s="183"/>
      <c r="N130" s="206">
        <v>110613.56</v>
      </c>
      <c r="AF130" s="168"/>
      <c r="AG130" s="169"/>
      <c r="AH130" s="169"/>
      <c r="AK130" s="180" t="s">
        <v>193</v>
      </c>
      <c r="AM130" s="169"/>
      <c r="AO130" s="169"/>
      <c r="AQ130" s="169"/>
    </row>
    <row r="131" spans="1:44" s="15" customFormat="1" ht="15" x14ac:dyDescent="0.25">
      <c r="A131" s="200"/>
      <c r="B131" s="201"/>
      <c r="C131" s="438" t="s">
        <v>157</v>
      </c>
      <c r="D131" s="438"/>
      <c r="E131" s="438"/>
      <c r="F131" s="172"/>
      <c r="G131" s="173"/>
      <c r="H131" s="173"/>
      <c r="I131" s="173"/>
      <c r="J131" s="176"/>
      <c r="K131" s="173"/>
      <c r="L131" s="210">
        <v>32063.919999999998</v>
      </c>
      <c r="M131" s="195"/>
      <c r="N131" s="208">
        <v>628820.67000000004</v>
      </c>
      <c r="AF131" s="168"/>
      <c r="AG131" s="169"/>
      <c r="AH131" s="169"/>
      <c r="AM131" s="169" t="s">
        <v>157</v>
      </c>
      <c r="AO131" s="169"/>
      <c r="AQ131" s="169"/>
    </row>
    <row r="132" spans="1:44" s="15" customFormat="1" ht="22.5" x14ac:dyDescent="0.25">
      <c r="A132" s="170" t="s">
        <v>600</v>
      </c>
      <c r="B132" s="171" t="s">
        <v>641</v>
      </c>
      <c r="C132" s="438" t="s">
        <v>195</v>
      </c>
      <c r="D132" s="438"/>
      <c r="E132" s="438"/>
      <c r="F132" s="172" t="s">
        <v>174</v>
      </c>
      <c r="G132" s="173">
        <v>598.22400000000005</v>
      </c>
      <c r="H132" s="174">
        <v>1</v>
      </c>
      <c r="I132" s="204">
        <v>598.22400000000005</v>
      </c>
      <c r="J132" s="202">
        <v>99.98</v>
      </c>
      <c r="K132" s="204">
        <v>1.012</v>
      </c>
      <c r="L132" s="210">
        <v>60528.160000000003</v>
      </c>
      <c r="M132" s="211">
        <v>8.16</v>
      </c>
      <c r="N132" s="208">
        <v>493909.79</v>
      </c>
      <c r="AF132" s="168"/>
      <c r="AG132" s="169"/>
      <c r="AH132" s="169" t="s">
        <v>195</v>
      </c>
      <c r="AM132" s="169"/>
      <c r="AO132" s="169"/>
      <c r="AQ132" s="169"/>
    </row>
    <row r="133" spans="1:44" s="15" customFormat="1" ht="15" x14ac:dyDescent="0.25">
      <c r="A133" s="212"/>
      <c r="B133" s="213"/>
      <c r="C133" s="429" t="s">
        <v>982</v>
      </c>
      <c r="D133" s="429"/>
      <c r="E133" s="429"/>
      <c r="F133" s="429"/>
      <c r="G133" s="429"/>
      <c r="H133" s="429"/>
      <c r="I133" s="429"/>
      <c r="J133" s="429"/>
      <c r="K133" s="429"/>
      <c r="L133" s="429"/>
      <c r="M133" s="429"/>
      <c r="N133" s="441"/>
      <c r="AF133" s="168"/>
      <c r="AG133" s="169"/>
      <c r="AH133" s="169"/>
      <c r="AM133" s="169"/>
      <c r="AO133" s="169"/>
      <c r="AQ133" s="169"/>
      <c r="AR133" s="180" t="s">
        <v>982</v>
      </c>
    </row>
    <row r="134" spans="1:44" s="15" customFormat="1" ht="15" x14ac:dyDescent="0.25">
      <c r="A134" s="212"/>
      <c r="B134" s="213"/>
      <c r="C134" s="429" t="s">
        <v>196</v>
      </c>
      <c r="D134" s="429"/>
      <c r="E134" s="429"/>
      <c r="F134" s="429"/>
      <c r="G134" s="429"/>
      <c r="H134" s="429"/>
      <c r="I134" s="429"/>
      <c r="J134" s="429"/>
      <c r="K134" s="429"/>
      <c r="L134" s="429"/>
      <c r="M134" s="429"/>
      <c r="N134" s="441"/>
      <c r="AF134" s="168"/>
      <c r="AG134" s="169"/>
      <c r="AH134" s="169"/>
      <c r="AM134" s="169"/>
      <c r="AN134" s="180" t="s">
        <v>196</v>
      </c>
      <c r="AO134" s="169"/>
      <c r="AQ134" s="169"/>
    </row>
    <row r="135" spans="1:44" s="15" customFormat="1" ht="15" x14ac:dyDescent="0.25">
      <c r="A135" s="178"/>
      <c r="B135" s="179"/>
      <c r="C135" s="439" t="s">
        <v>280</v>
      </c>
      <c r="D135" s="439"/>
      <c r="E135" s="439"/>
      <c r="F135" s="439"/>
      <c r="G135" s="439"/>
      <c r="H135" s="439"/>
      <c r="I135" s="439"/>
      <c r="J135" s="439"/>
      <c r="K135" s="439"/>
      <c r="L135" s="439"/>
      <c r="M135" s="439"/>
      <c r="N135" s="440"/>
      <c r="AF135" s="168"/>
      <c r="AG135" s="169"/>
      <c r="AH135" s="169"/>
      <c r="AI135" s="180" t="s">
        <v>280</v>
      </c>
      <c r="AM135" s="169"/>
      <c r="AO135" s="169"/>
      <c r="AQ135" s="169"/>
    </row>
    <row r="136" spans="1:44" s="15" customFormat="1" ht="15" x14ac:dyDescent="0.25">
      <c r="A136" s="200"/>
      <c r="B136" s="201"/>
      <c r="C136" s="438" t="s">
        <v>157</v>
      </c>
      <c r="D136" s="438"/>
      <c r="E136" s="438"/>
      <c r="F136" s="172"/>
      <c r="G136" s="173"/>
      <c r="H136" s="173"/>
      <c r="I136" s="173"/>
      <c r="J136" s="176"/>
      <c r="K136" s="173"/>
      <c r="L136" s="210">
        <v>60528.160000000003</v>
      </c>
      <c r="M136" s="195"/>
      <c r="N136" s="208">
        <v>493909.79</v>
      </c>
      <c r="AF136" s="168"/>
      <c r="AG136" s="169"/>
      <c r="AH136" s="169"/>
      <c r="AM136" s="169" t="s">
        <v>157</v>
      </c>
      <c r="AO136" s="169"/>
      <c r="AQ136" s="169"/>
    </row>
    <row r="137" spans="1:44" s="15" customFormat="1" ht="23.25" x14ac:dyDescent="0.25">
      <c r="A137" s="170" t="s">
        <v>268</v>
      </c>
      <c r="B137" s="171" t="s">
        <v>199</v>
      </c>
      <c r="C137" s="438" t="s">
        <v>200</v>
      </c>
      <c r="D137" s="438"/>
      <c r="E137" s="438"/>
      <c r="F137" s="172" t="s">
        <v>160</v>
      </c>
      <c r="G137" s="173">
        <v>2.7191999999999998</v>
      </c>
      <c r="H137" s="174">
        <v>1</v>
      </c>
      <c r="I137" s="209">
        <v>2.7191999999999998</v>
      </c>
      <c r="J137" s="176"/>
      <c r="K137" s="173"/>
      <c r="L137" s="176"/>
      <c r="M137" s="173"/>
      <c r="N137" s="177"/>
      <c r="AF137" s="168"/>
      <c r="AG137" s="169"/>
      <c r="AH137" s="169" t="s">
        <v>200</v>
      </c>
      <c r="AM137" s="169"/>
      <c r="AO137" s="169"/>
      <c r="AQ137" s="169"/>
    </row>
    <row r="138" spans="1:44" s="15" customFormat="1" ht="15" x14ac:dyDescent="0.25">
      <c r="A138" s="212"/>
      <c r="B138" s="213"/>
      <c r="C138" s="429" t="s">
        <v>983</v>
      </c>
      <c r="D138" s="429"/>
      <c r="E138" s="429"/>
      <c r="F138" s="429"/>
      <c r="G138" s="429"/>
      <c r="H138" s="429"/>
      <c r="I138" s="429"/>
      <c r="J138" s="429"/>
      <c r="K138" s="429"/>
      <c r="L138" s="429"/>
      <c r="M138" s="429"/>
      <c r="N138" s="441"/>
      <c r="AF138" s="168"/>
      <c r="AG138" s="169"/>
      <c r="AH138" s="169"/>
      <c r="AM138" s="169"/>
      <c r="AO138" s="169"/>
      <c r="AQ138" s="169"/>
      <c r="AR138" s="180" t="s">
        <v>983</v>
      </c>
    </row>
    <row r="139" spans="1:44" s="15" customFormat="1" ht="23.25" x14ac:dyDescent="0.25">
      <c r="A139" s="178"/>
      <c r="B139" s="179" t="s">
        <v>136</v>
      </c>
      <c r="C139" s="439" t="s">
        <v>137</v>
      </c>
      <c r="D139" s="439"/>
      <c r="E139" s="439"/>
      <c r="F139" s="439"/>
      <c r="G139" s="439"/>
      <c r="H139" s="439"/>
      <c r="I139" s="439"/>
      <c r="J139" s="439"/>
      <c r="K139" s="439"/>
      <c r="L139" s="439"/>
      <c r="M139" s="439"/>
      <c r="N139" s="440"/>
      <c r="AF139" s="168"/>
      <c r="AG139" s="169"/>
      <c r="AH139" s="169"/>
      <c r="AI139" s="180" t="s">
        <v>137</v>
      </c>
      <c r="AM139" s="169"/>
      <c r="AO139" s="169"/>
      <c r="AQ139" s="169"/>
    </row>
    <row r="140" spans="1:44" s="15" customFormat="1" ht="68.25" x14ac:dyDescent="0.25">
      <c r="A140" s="178"/>
      <c r="B140" s="179" t="s">
        <v>138</v>
      </c>
      <c r="C140" s="439" t="s">
        <v>139</v>
      </c>
      <c r="D140" s="439"/>
      <c r="E140" s="439"/>
      <c r="F140" s="439"/>
      <c r="G140" s="439"/>
      <c r="H140" s="439"/>
      <c r="I140" s="439"/>
      <c r="J140" s="439"/>
      <c r="K140" s="439"/>
      <c r="L140" s="439"/>
      <c r="M140" s="439"/>
      <c r="N140" s="440"/>
      <c r="AF140" s="168"/>
      <c r="AG140" s="169"/>
      <c r="AH140" s="169"/>
      <c r="AI140" s="180" t="s">
        <v>139</v>
      </c>
      <c r="AM140" s="169"/>
      <c r="AO140" s="169"/>
      <c r="AQ140" s="169"/>
    </row>
    <row r="141" spans="1:44" s="15" customFormat="1" ht="15" x14ac:dyDescent="0.25">
      <c r="A141" s="181"/>
      <c r="B141" s="179" t="s">
        <v>130</v>
      </c>
      <c r="C141" s="429" t="s">
        <v>140</v>
      </c>
      <c r="D141" s="429"/>
      <c r="E141" s="429"/>
      <c r="F141" s="182"/>
      <c r="G141" s="183"/>
      <c r="H141" s="183"/>
      <c r="I141" s="183"/>
      <c r="J141" s="184">
        <v>173.23</v>
      </c>
      <c r="K141" s="205">
        <v>1.3225</v>
      </c>
      <c r="L141" s="184">
        <v>622.96</v>
      </c>
      <c r="M141" s="185">
        <v>44.77</v>
      </c>
      <c r="N141" s="206">
        <v>27889.919999999998</v>
      </c>
      <c r="AF141" s="168"/>
      <c r="AG141" s="169"/>
      <c r="AH141" s="169"/>
      <c r="AJ141" s="180" t="s">
        <v>140</v>
      </c>
      <c r="AM141" s="169"/>
      <c r="AO141" s="169"/>
      <c r="AQ141" s="169"/>
    </row>
    <row r="142" spans="1:44" s="15" customFormat="1" ht="15" x14ac:dyDescent="0.25">
      <c r="A142" s="181"/>
      <c r="B142" s="179" t="s">
        <v>141</v>
      </c>
      <c r="C142" s="429" t="s">
        <v>142</v>
      </c>
      <c r="D142" s="429"/>
      <c r="E142" s="429"/>
      <c r="F142" s="182"/>
      <c r="G142" s="183"/>
      <c r="H142" s="183"/>
      <c r="I142" s="183"/>
      <c r="J142" s="187">
        <v>5268.76</v>
      </c>
      <c r="K142" s="205">
        <v>1.4375</v>
      </c>
      <c r="L142" s="187">
        <v>20594.79</v>
      </c>
      <c r="M142" s="185">
        <v>13.24</v>
      </c>
      <c r="N142" s="206">
        <v>272675.02</v>
      </c>
      <c r="AF142" s="168"/>
      <c r="AG142" s="169"/>
      <c r="AH142" s="169"/>
      <c r="AJ142" s="180" t="s">
        <v>142</v>
      </c>
      <c r="AM142" s="169"/>
      <c r="AO142" s="169"/>
      <c r="AQ142" s="169"/>
    </row>
    <row r="143" spans="1:44" s="15" customFormat="1" ht="15" x14ac:dyDescent="0.25">
      <c r="A143" s="181"/>
      <c r="B143" s="179" t="s">
        <v>143</v>
      </c>
      <c r="C143" s="429" t="s">
        <v>144</v>
      </c>
      <c r="D143" s="429"/>
      <c r="E143" s="429"/>
      <c r="F143" s="182"/>
      <c r="G143" s="183"/>
      <c r="H143" s="183"/>
      <c r="I143" s="183"/>
      <c r="J143" s="184">
        <v>267.67</v>
      </c>
      <c r="K143" s="205">
        <v>1.4375</v>
      </c>
      <c r="L143" s="187">
        <v>1046.28</v>
      </c>
      <c r="M143" s="185">
        <v>44.77</v>
      </c>
      <c r="N143" s="206">
        <v>46841.96</v>
      </c>
      <c r="AF143" s="168"/>
      <c r="AG143" s="169"/>
      <c r="AH143" s="169"/>
      <c r="AJ143" s="180" t="s">
        <v>144</v>
      </c>
      <c r="AM143" s="169"/>
      <c r="AO143" s="169"/>
      <c r="AQ143" s="169"/>
    </row>
    <row r="144" spans="1:44" s="15" customFormat="1" ht="15" x14ac:dyDescent="0.25">
      <c r="A144" s="181"/>
      <c r="B144" s="179" t="s">
        <v>145</v>
      </c>
      <c r="C144" s="429" t="s">
        <v>146</v>
      </c>
      <c r="D144" s="429"/>
      <c r="E144" s="429"/>
      <c r="F144" s="182"/>
      <c r="G144" s="183"/>
      <c r="H144" s="183"/>
      <c r="I144" s="183"/>
      <c r="J144" s="184">
        <v>17.079999999999998</v>
      </c>
      <c r="K144" s="183"/>
      <c r="L144" s="184">
        <v>46.44</v>
      </c>
      <c r="M144" s="185">
        <v>8.16</v>
      </c>
      <c r="N144" s="186">
        <v>378.95</v>
      </c>
      <c r="AF144" s="168"/>
      <c r="AG144" s="169"/>
      <c r="AH144" s="169"/>
      <c r="AJ144" s="180" t="s">
        <v>146</v>
      </c>
      <c r="AM144" s="169"/>
      <c r="AO144" s="169"/>
      <c r="AQ144" s="169"/>
    </row>
    <row r="145" spans="1:44" s="15" customFormat="1" ht="15" x14ac:dyDescent="0.25">
      <c r="A145" s="188"/>
      <c r="B145" s="179"/>
      <c r="C145" s="429" t="s">
        <v>147</v>
      </c>
      <c r="D145" s="429"/>
      <c r="E145" s="429"/>
      <c r="F145" s="182" t="s">
        <v>148</v>
      </c>
      <c r="G145" s="192">
        <v>21.6</v>
      </c>
      <c r="H145" s="205">
        <v>1.3225</v>
      </c>
      <c r="I145" s="193">
        <v>77.676667199999997</v>
      </c>
      <c r="J145" s="190"/>
      <c r="K145" s="183"/>
      <c r="L145" s="190"/>
      <c r="M145" s="183"/>
      <c r="N145" s="191"/>
      <c r="AF145" s="168"/>
      <c r="AG145" s="169"/>
      <c r="AH145" s="169"/>
      <c r="AK145" s="180" t="s">
        <v>147</v>
      </c>
      <c r="AM145" s="169"/>
      <c r="AO145" s="169"/>
      <c r="AQ145" s="169"/>
    </row>
    <row r="146" spans="1:44" s="15" customFormat="1" ht="15" x14ac:dyDescent="0.25">
      <c r="A146" s="188"/>
      <c r="B146" s="179"/>
      <c r="C146" s="429" t="s">
        <v>149</v>
      </c>
      <c r="D146" s="429"/>
      <c r="E146" s="429"/>
      <c r="F146" s="182" t="s">
        <v>148</v>
      </c>
      <c r="G146" s="192">
        <v>20.6</v>
      </c>
      <c r="H146" s="205">
        <v>1.4375</v>
      </c>
      <c r="I146" s="216">
        <v>80.522310000000004</v>
      </c>
      <c r="J146" s="190"/>
      <c r="K146" s="183"/>
      <c r="L146" s="190"/>
      <c r="M146" s="183"/>
      <c r="N146" s="191"/>
      <c r="AF146" s="168"/>
      <c r="AG146" s="169"/>
      <c r="AH146" s="169"/>
      <c r="AK146" s="180" t="s">
        <v>149</v>
      </c>
      <c r="AM146" s="169"/>
      <c r="AO146" s="169"/>
      <c r="AQ146" s="169"/>
    </row>
    <row r="147" spans="1:44" s="15" customFormat="1" ht="15" x14ac:dyDescent="0.25">
      <c r="A147" s="181"/>
      <c r="B147" s="179"/>
      <c r="C147" s="430" t="s">
        <v>150</v>
      </c>
      <c r="D147" s="430"/>
      <c r="E147" s="430"/>
      <c r="F147" s="194"/>
      <c r="G147" s="195"/>
      <c r="H147" s="195"/>
      <c r="I147" s="195"/>
      <c r="J147" s="196">
        <v>5459.07</v>
      </c>
      <c r="K147" s="195"/>
      <c r="L147" s="196">
        <v>21264.19</v>
      </c>
      <c r="M147" s="195"/>
      <c r="N147" s="207">
        <v>300943.89</v>
      </c>
      <c r="AF147" s="168"/>
      <c r="AG147" s="169"/>
      <c r="AH147" s="169"/>
      <c r="AL147" s="180" t="s">
        <v>150</v>
      </c>
      <c r="AM147" s="169"/>
      <c r="AO147" s="169"/>
      <c r="AQ147" s="169"/>
    </row>
    <row r="148" spans="1:44" s="15" customFormat="1" ht="15" x14ac:dyDescent="0.25">
      <c r="A148" s="188"/>
      <c r="B148" s="179"/>
      <c r="C148" s="429" t="s">
        <v>151</v>
      </c>
      <c r="D148" s="429"/>
      <c r="E148" s="429"/>
      <c r="F148" s="182"/>
      <c r="G148" s="183"/>
      <c r="H148" s="183"/>
      <c r="I148" s="183"/>
      <c r="J148" s="190"/>
      <c r="K148" s="183"/>
      <c r="L148" s="187">
        <v>1669.24</v>
      </c>
      <c r="M148" s="183"/>
      <c r="N148" s="206">
        <v>74731.88</v>
      </c>
      <c r="AF148" s="168"/>
      <c r="AG148" s="169"/>
      <c r="AH148" s="169"/>
      <c r="AK148" s="180" t="s">
        <v>151</v>
      </c>
      <c r="AM148" s="169"/>
      <c r="AO148" s="169"/>
      <c r="AQ148" s="169"/>
    </row>
    <row r="149" spans="1:44" s="15" customFormat="1" ht="45" x14ac:dyDescent="0.25">
      <c r="A149" s="188"/>
      <c r="B149" s="179" t="s">
        <v>190</v>
      </c>
      <c r="C149" s="429" t="s">
        <v>191</v>
      </c>
      <c r="D149" s="429"/>
      <c r="E149" s="429"/>
      <c r="F149" s="182" t="s">
        <v>154</v>
      </c>
      <c r="G149" s="199">
        <v>147</v>
      </c>
      <c r="H149" s="183"/>
      <c r="I149" s="199">
        <v>147</v>
      </c>
      <c r="J149" s="190"/>
      <c r="K149" s="183"/>
      <c r="L149" s="187">
        <v>2453.7800000000002</v>
      </c>
      <c r="M149" s="183"/>
      <c r="N149" s="206">
        <v>109855.86</v>
      </c>
      <c r="AF149" s="168"/>
      <c r="AG149" s="169"/>
      <c r="AH149" s="169"/>
      <c r="AK149" s="180" t="s">
        <v>191</v>
      </c>
      <c r="AM149" s="169"/>
      <c r="AO149" s="169"/>
      <c r="AQ149" s="169"/>
    </row>
    <row r="150" spans="1:44" s="15" customFormat="1" ht="56.25" x14ac:dyDescent="0.25">
      <c r="A150" s="188"/>
      <c r="B150" s="179" t="s">
        <v>192</v>
      </c>
      <c r="C150" s="429" t="s">
        <v>193</v>
      </c>
      <c r="D150" s="429"/>
      <c r="E150" s="429"/>
      <c r="F150" s="182" t="s">
        <v>154</v>
      </c>
      <c r="G150" s="199">
        <v>134</v>
      </c>
      <c r="H150" s="185">
        <v>0.85</v>
      </c>
      <c r="I150" s="192">
        <v>113.9</v>
      </c>
      <c r="J150" s="190"/>
      <c r="K150" s="183"/>
      <c r="L150" s="187">
        <v>1901.26</v>
      </c>
      <c r="M150" s="183"/>
      <c r="N150" s="206">
        <v>85119.61</v>
      </c>
      <c r="AF150" s="168"/>
      <c r="AG150" s="169"/>
      <c r="AH150" s="169"/>
      <c r="AK150" s="180" t="s">
        <v>193</v>
      </c>
      <c r="AM150" s="169"/>
      <c r="AO150" s="169"/>
      <c r="AQ150" s="169"/>
    </row>
    <row r="151" spans="1:44" s="15" customFormat="1" ht="15" x14ac:dyDescent="0.25">
      <c r="A151" s="200"/>
      <c r="B151" s="201"/>
      <c r="C151" s="438" t="s">
        <v>157</v>
      </c>
      <c r="D151" s="438"/>
      <c r="E151" s="438"/>
      <c r="F151" s="172"/>
      <c r="G151" s="173"/>
      <c r="H151" s="173"/>
      <c r="I151" s="173"/>
      <c r="J151" s="176"/>
      <c r="K151" s="173"/>
      <c r="L151" s="210">
        <v>25619.23</v>
      </c>
      <c r="M151" s="195"/>
      <c r="N151" s="208">
        <v>495919.35999999999</v>
      </c>
      <c r="AF151" s="168"/>
      <c r="AG151" s="169"/>
      <c r="AH151" s="169"/>
      <c r="AM151" s="169" t="s">
        <v>157</v>
      </c>
      <c r="AO151" s="169"/>
      <c r="AQ151" s="169"/>
    </row>
    <row r="152" spans="1:44" s="15" customFormat="1" ht="22.5" x14ac:dyDescent="0.25">
      <c r="A152" s="170" t="s">
        <v>271</v>
      </c>
      <c r="B152" s="171" t="s">
        <v>641</v>
      </c>
      <c r="C152" s="438" t="s">
        <v>984</v>
      </c>
      <c r="D152" s="438"/>
      <c r="E152" s="438"/>
      <c r="F152" s="172" t="s">
        <v>174</v>
      </c>
      <c r="G152" s="173">
        <v>342.62</v>
      </c>
      <c r="H152" s="174">
        <v>1</v>
      </c>
      <c r="I152" s="211">
        <v>342.62</v>
      </c>
      <c r="J152" s="202">
        <v>342.12</v>
      </c>
      <c r="K152" s="204">
        <v>1.012</v>
      </c>
      <c r="L152" s="210">
        <v>118623.76</v>
      </c>
      <c r="M152" s="211">
        <v>8.16</v>
      </c>
      <c r="N152" s="208">
        <v>967969.88</v>
      </c>
      <c r="AF152" s="168"/>
      <c r="AG152" s="169"/>
      <c r="AH152" s="169" t="s">
        <v>984</v>
      </c>
      <c r="AM152" s="169"/>
      <c r="AO152" s="169"/>
      <c r="AQ152" s="169"/>
    </row>
    <row r="153" spans="1:44" s="15" customFormat="1" ht="15" x14ac:dyDescent="0.25">
      <c r="A153" s="212"/>
      <c r="B153" s="213"/>
      <c r="C153" s="429" t="s">
        <v>985</v>
      </c>
      <c r="D153" s="429"/>
      <c r="E153" s="429"/>
      <c r="F153" s="429"/>
      <c r="G153" s="429"/>
      <c r="H153" s="429"/>
      <c r="I153" s="429"/>
      <c r="J153" s="429"/>
      <c r="K153" s="429"/>
      <c r="L153" s="429"/>
      <c r="M153" s="429"/>
      <c r="N153" s="441"/>
      <c r="AF153" s="168"/>
      <c r="AG153" s="169"/>
      <c r="AH153" s="169"/>
      <c r="AM153" s="169"/>
      <c r="AO153" s="169"/>
      <c r="AQ153" s="169"/>
      <c r="AR153" s="180" t="s">
        <v>985</v>
      </c>
    </row>
    <row r="154" spans="1:44" s="15" customFormat="1" ht="15" x14ac:dyDescent="0.25">
      <c r="A154" s="212"/>
      <c r="B154" s="213"/>
      <c r="C154" s="429" t="s">
        <v>986</v>
      </c>
      <c r="D154" s="429"/>
      <c r="E154" s="429"/>
      <c r="F154" s="429"/>
      <c r="G154" s="429"/>
      <c r="H154" s="429"/>
      <c r="I154" s="429"/>
      <c r="J154" s="429"/>
      <c r="K154" s="429"/>
      <c r="L154" s="429"/>
      <c r="M154" s="429"/>
      <c r="N154" s="441"/>
      <c r="AF154" s="168"/>
      <c r="AG154" s="169"/>
      <c r="AH154" s="169"/>
      <c r="AM154" s="169"/>
      <c r="AN154" s="180" t="s">
        <v>986</v>
      </c>
      <c r="AO154" s="169"/>
      <c r="AQ154" s="169"/>
    </row>
    <row r="155" spans="1:44" s="15" customFormat="1" ht="15" x14ac:dyDescent="0.25">
      <c r="A155" s="178"/>
      <c r="B155" s="179"/>
      <c r="C155" s="439" t="s">
        <v>280</v>
      </c>
      <c r="D155" s="439"/>
      <c r="E155" s="439"/>
      <c r="F155" s="439"/>
      <c r="G155" s="439"/>
      <c r="H155" s="439"/>
      <c r="I155" s="439"/>
      <c r="J155" s="439"/>
      <c r="K155" s="439"/>
      <c r="L155" s="439"/>
      <c r="M155" s="439"/>
      <c r="N155" s="440"/>
      <c r="AF155" s="168"/>
      <c r="AG155" s="169"/>
      <c r="AH155" s="169"/>
      <c r="AI155" s="180" t="s">
        <v>280</v>
      </c>
      <c r="AM155" s="169"/>
      <c r="AO155" s="169"/>
      <c r="AQ155" s="169"/>
    </row>
    <row r="156" spans="1:44" s="15" customFormat="1" ht="15" x14ac:dyDescent="0.25">
      <c r="A156" s="200"/>
      <c r="B156" s="201"/>
      <c r="C156" s="438" t="s">
        <v>157</v>
      </c>
      <c r="D156" s="438"/>
      <c r="E156" s="438"/>
      <c r="F156" s="172"/>
      <c r="G156" s="173"/>
      <c r="H156" s="173"/>
      <c r="I156" s="173"/>
      <c r="J156" s="176"/>
      <c r="K156" s="173"/>
      <c r="L156" s="210">
        <v>118623.76</v>
      </c>
      <c r="M156" s="195"/>
      <c r="N156" s="208">
        <v>967969.88</v>
      </c>
      <c r="AF156" s="168"/>
      <c r="AG156" s="169"/>
      <c r="AH156" s="169"/>
      <c r="AM156" s="169" t="s">
        <v>157</v>
      </c>
      <c r="AO156" s="169"/>
      <c r="AQ156" s="169"/>
    </row>
    <row r="157" spans="1:44" s="15" customFormat="1" ht="15" x14ac:dyDescent="0.25">
      <c r="A157" s="217"/>
      <c r="B157" s="218"/>
      <c r="C157" s="218"/>
      <c r="D157" s="218"/>
      <c r="E157" s="218"/>
      <c r="F157" s="219"/>
      <c r="G157" s="219"/>
      <c r="H157" s="219"/>
      <c r="I157" s="219"/>
      <c r="J157" s="220"/>
      <c r="K157" s="219"/>
      <c r="L157" s="220"/>
      <c r="M157" s="183"/>
      <c r="N157" s="220"/>
      <c r="AF157" s="168"/>
      <c r="AG157" s="169"/>
      <c r="AH157" s="169"/>
      <c r="AM157" s="169"/>
      <c r="AO157" s="169"/>
      <c r="AQ157" s="169"/>
    </row>
    <row r="158" spans="1:44" s="15" customFormat="1" ht="15" x14ac:dyDescent="0.25">
      <c r="A158" s="224"/>
      <c r="B158" s="225"/>
      <c r="C158" s="438" t="s">
        <v>987</v>
      </c>
      <c r="D158" s="438"/>
      <c r="E158" s="438"/>
      <c r="F158" s="438"/>
      <c r="G158" s="438"/>
      <c r="H158" s="438"/>
      <c r="I158" s="438"/>
      <c r="J158" s="438"/>
      <c r="K158" s="438"/>
      <c r="L158" s="226"/>
      <c r="M158" s="227"/>
      <c r="N158" s="228"/>
      <c r="AF158" s="168"/>
      <c r="AG158" s="169"/>
      <c r="AH158" s="169"/>
      <c r="AM158" s="169"/>
      <c r="AO158" s="169" t="s">
        <v>987</v>
      </c>
      <c r="AQ158" s="169"/>
    </row>
    <row r="159" spans="1:44" s="15" customFormat="1" ht="15" x14ac:dyDescent="0.25">
      <c r="A159" s="229"/>
      <c r="B159" s="179"/>
      <c r="C159" s="429" t="s">
        <v>205</v>
      </c>
      <c r="D159" s="429"/>
      <c r="E159" s="429"/>
      <c r="F159" s="429"/>
      <c r="G159" s="429"/>
      <c r="H159" s="429"/>
      <c r="I159" s="429"/>
      <c r="J159" s="429"/>
      <c r="K159" s="429"/>
      <c r="L159" s="230">
        <v>226820.61</v>
      </c>
      <c r="M159" s="231"/>
      <c r="N159" s="232">
        <v>2138272.16</v>
      </c>
      <c r="AF159" s="168"/>
      <c r="AG159" s="169"/>
      <c r="AH159" s="169"/>
      <c r="AM159" s="169"/>
      <c r="AO159" s="169"/>
      <c r="AP159" s="180" t="s">
        <v>205</v>
      </c>
      <c r="AQ159" s="169"/>
    </row>
    <row r="160" spans="1:44" s="15" customFormat="1" ht="15" x14ac:dyDescent="0.25">
      <c r="A160" s="229"/>
      <c r="B160" s="179"/>
      <c r="C160" s="429" t="s">
        <v>206</v>
      </c>
      <c r="D160" s="429"/>
      <c r="E160" s="429"/>
      <c r="F160" s="429"/>
      <c r="G160" s="429"/>
      <c r="H160" s="429"/>
      <c r="I160" s="429"/>
      <c r="J160" s="429"/>
      <c r="K160" s="429"/>
      <c r="L160" s="233"/>
      <c r="M160" s="231"/>
      <c r="N160" s="234"/>
      <c r="AF160" s="168"/>
      <c r="AG160" s="169"/>
      <c r="AH160" s="169"/>
      <c r="AM160" s="169"/>
      <c r="AO160" s="169"/>
      <c r="AP160" s="180" t="s">
        <v>206</v>
      </c>
      <c r="AQ160" s="169"/>
    </row>
    <row r="161" spans="1:43" s="15" customFormat="1" ht="15" x14ac:dyDescent="0.25">
      <c r="A161" s="229"/>
      <c r="B161" s="179"/>
      <c r="C161" s="429" t="s">
        <v>207</v>
      </c>
      <c r="D161" s="429"/>
      <c r="E161" s="429"/>
      <c r="F161" s="429"/>
      <c r="G161" s="429"/>
      <c r="H161" s="429"/>
      <c r="I161" s="429"/>
      <c r="J161" s="429"/>
      <c r="K161" s="429"/>
      <c r="L161" s="230">
        <v>1453.6</v>
      </c>
      <c r="M161" s="231"/>
      <c r="N161" s="232">
        <v>65077.67</v>
      </c>
      <c r="AF161" s="168"/>
      <c r="AG161" s="169"/>
      <c r="AH161" s="169"/>
      <c r="AM161" s="169"/>
      <c r="AO161" s="169"/>
      <c r="AP161" s="180" t="s">
        <v>207</v>
      </c>
      <c r="AQ161" s="169"/>
    </row>
    <row r="162" spans="1:43" s="15" customFormat="1" ht="15" x14ac:dyDescent="0.25">
      <c r="A162" s="229"/>
      <c r="B162" s="179"/>
      <c r="C162" s="429" t="s">
        <v>208</v>
      </c>
      <c r="D162" s="429"/>
      <c r="E162" s="429"/>
      <c r="F162" s="429"/>
      <c r="G162" s="429"/>
      <c r="H162" s="429"/>
      <c r="I162" s="429"/>
      <c r="J162" s="429"/>
      <c r="K162" s="429"/>
      <c r="L162" s="230">
        <v>46102.3</v>
      </c>
      <c r="M162" s="231"/>
      <c r="N162" s="232">
        <v>610394.44999999995</v>
      </c>
      <c r="AF162" s="168"/>
      <c r="AG162" s="169"/>
      <c r="AH162" s="169"/>
      <c r="AM162" s="169"/>
      <c r="AO162" s="169"/>
      <c r="AP162" s="180" t="s">
        <v>208</v>
      </c>
      <c r="AQ162" s="169"/>
    </row>
    <row r="163" spans="1:43" s="15" customFormat="1" ht="15" x14ac:dyDescent="0.25">
      <c r="A163" s="229"/>
      <c r="B163" s="179"/>
      <c r="C163" s="429" t="s">
        <v>209</v>
      </c>
      <c r="D163" s="429"/>
      <c r="E163" s="429"/>
      <c r="F163" s="429"/>
      <c r="G163" s="429"/>
      <c r="H163" s="429"/>
      <c r="I163" s="429"/>
      <c r="J163" s="429"/>
      <c r="K163" s="429"/>
      <c r="L163" s="230">
        <v>2384.83</v>
      </c>
      <c r="M163" s="231"/>
      <c r="N163" s="232">
        <v>106768.84</v>
      </c>
      <c r="AF163" s="168"/>
      <c r="AG163" s="169"/>
      <c r="AH163" s="169"/>
      <c r="AM163" s="169"/>
      <c r="AO163" s="169"/>
      <c r="AP163" s="180" t="s">
        <v>209</v>
      </c>
      <c r="AQ163" s="169"/>
    </row>
    <row r="164" spans="1:43" s="15" customFormat="1" ht="15" x14ac:dyDescent="0.25">
      <c r="A164" s="229"/>
      <c r="B164" s="179"/>
      <c r="C164" s="429" t="s">
        <v>210</v>
      </c>
      <c r="D164" s="429"/>
      <c r="E164" s="429"/>
      <c r="F164" s="429"/>
      <c r="G164" s="429"/>
      <c r="H164" s="429"/>
      <c r="I164" s="429"/>
      <c r="J164" s="429"/>
      <c r="K164" s="429"/>
      <c r="L164" s="230">
        <v>179264.71</v>
      </c>
      <c r="M164" s="231"/>
      <c r="N164" s="232">
        <v>1462800.04</v>
      </c>
      <c r="AF164" s="168"/>
      <c r="AG164" s="169"/>
      <c r="AH164" s="169"/>
      <c r="AM164" s="169"/>
      <c r="AO164" s="169"/>
      <c r="AP164" s="180" t="s">
        <v>210</v>
      </c>
      <c r="AQ164" s="169"/>
    </row>
    <row r="165" spans="1:43" s="15" customFormat="1" ht="15" x14ac:dyDescent="0.25">
      <c r="A165" s="229"/>
      <c r="B165" s="179"/>
      <c r="C165" s="429" t="s">
        <v>211</v>
      </c>
      <c r="D165" s="429"/>
      <c r="E165" s="429"/>
      <c r="F165" s="429"/>
      <c r="G165" s="429"/>
      <c r="H165" s="429"/>
      <c r="I165" s="429"/>
      <c r="J165" s="429"/>
      <c r="K165" s="429"/>
      <c r="L165" s="230">
        <v>236835.07</v>
      </c>
      <c r="M165" s="231"/>
      <c r="N165" s="232">
        <v>2586619.7000000002</v>
      </c>
      <c r="AF165" s="168"/>
      <c r="AG165" s="169"/>
      <c r="AH165" s="169"/>
      <c r="AM165" s="169"/>
      <c r="AO165" s="169"/>
      <c r="AP165" s="180" t="s">
        <v>211</v>
      </c>
      <c r="AQ165" s="169"/>
    </row>
    <row r="166" spans="1:43" s="15" customFormat="1" ht="15" x14ac:dyDescent="0.25">
      <c r="A166" s="229"/>
      <c r="B166" s="179"/>
      <c r="C166" s="429" t="s">
        <v>206</v>
      </c>
      <c r="D166" s="429"/>
      <c r="E166" s="429"/>
      <c r="F166" s="429"/>
      <c r="G166" s="429"/>
      <c r="H166" s="429"/>
      <c r="I166" s="429"/>
      <c r="J166" s="429"/>
      <c r="K166" s="429"/>
      <c r="L166" s="233"/>
      <c r="M166" s="231"/>
      <c r="N166" s="234"/>
      <c r="AF166" s="168"/>
      <c r="AG166" s="169"/>
      <c r="AH166" s="169"/>
      <c r="AM166" s="169"/>
      <c r="AO166" s="169"/>
      <c r="AP166" s="180" t="s">
        <v>206</v>
      </c>
      <c r="AQ166" s="169"/>
    </row>
    <row r="167" spans="1:43" s="15" customFormat="1" ht="15" x14ac:dyDescent="0.25">
      <c r="A167" s="229"/>
      <c r="B167" s="179"/>
      <c r="C167" s="429" t="s">
        <v>450</v>
      </c>
      <c r="D167" s="429"/>
      <c r="E167" s="429"/>
      <c r="F167" s="429"/>
      <c r="G167" s="429"/>
      <c r="H167" s="429"/>
      <c r="I167" s="429"/>
      <c r="J167" s="429"/>
      <c r="K167" s="429"/>
      <c r="L167" s="230">
        <v>1453.6</v>
      </c>
      <c r="M167" s="231"/>
      <c r="N167" s="232">
        <v>65077.67</v>
      </c>
      <c r="AF167" s="168"/>
      <c r="AG167" s="169"/>
      <c r="AH167" s="169"/>
      <c r="AM167" s="169"/>
      <c r="AO167" s="169"/>
      <c r="AP167" s="180" t="s">
        <v>450</v>
      </c>
      <c r="AQ167" s="169"/>
    </row>
    <row r="168" spans="1:43" s="15" customFormat="1" ht="15" x14ac:dyDescent="0.25">
      <c r="A168" s="229"/>
      <c r="B168" s="179"/>
      <c r="C168" s="429" t="s">
        <v>451</v>
      </c>
      <c r="D168" s="429"/>
      <c r="E168" s="429"/>
      <c r="F168" s="429"/>
      <c r="G168" s="429"/>
      <c r="H168" s="429"/>
      <c r="I168" s="429"/>
      <c r="J168" s="429"/>
      <c r="K168" s="429"/>
      <c r="L168" s="230">
        <v>46102.3</v>
      </c>
      <c r="M168" s="231"/>
      <c r="N168" s="232">
        <v>610394.44999999995</v>
      </c>
      <c r="AF168" s="168"/>
      <c r="AG168" s="169"/>
      <c r="AH168" s="169"/>
      <c r="AM168" s="169"/>
      <c r="AO168" s="169"/>
      <c r="AP168" s="180" t="s">
        <v>451</v>
      </c>
      <c r="AQ168" s="169"/>
    </row>
    <row r="169" spans="1:43" s="15" customFormat="1" ht="15" x14ac:dyDescent="0.25">
      <c r="A169" s="229"/>
      <c r="B169" s="179"/>
      <c r="C169" s="429" t="s">
        <v>452</v>
      </c>
      <c r="D169" s="429"/>
      <c r="E169" s="429"/>
      <c r="F169" s="429"/>
      <c r="G169" s="429"/>
      <c r="H169" s="429"/>
      <c r="I169" s="429"/>
      <c r="J169" s="429"/>
      <c r="K169" s="429"/>
      <c r="L169" s="230">
        <v>2384.83</v>
      </c>
      <c r="M169" s="231"/>
      <c r="N169" s="232">
        <v>106768.84</v>
      </c>
      <c r="AF169" s="168"/>
      <c r="AG169" s="169"/>
      <c r="AH169" s="169"/>
      <c r="AM169" s="169"/>
      <c r="AO169" s="169"/>
      <c r="AP169" s="180" t="s">
        <v>452</v>
      </c>
      <c r="AQ169" s="169"/>
    </row>
    <row r="170" spans="1:43" s="15" customFormat="1" ht="15" x14ac:dyDescent="0.25">
      <c r="A170" s="229"/>
      <c r="B170" s="179"/>
      <c r="C170" s="429" t="s">
        <v>453</v>
      </c>
      <c r="D170" s="429"/>
      <c r="E170" s="429"/>
      <c r="F170" s="429"/>
      <c r="G170" s="429"/>
      <c r="H170" s="429"/>
      <c r="I170" s="429"/>
      <c r="J170" s="429"/>
      <c r="K170" s="429"/>
      <c r="L170" s="230">
        <v>179264.71</v>
      </c>
      <c r="M170" s="231"/>
      <c r="N170" s="232">
        <v>1462800.04</v>
      </c>
      <c r="AF170" s="168"/>
      <c r="AG170" s="169"/>
      <c r="AH170" s="169"/>
      <c r="AM170" s="169"/>
      <c r="AO170" s="169"/>
      <c r="AP170" s="180" t="s">
        <v>453</v>
      </c>
      <c r="AQ170" s="169"/>
    </row>
    <row r="171" spans="1:43" s="15" customFormat="1" ht="15" x14ac:dyDescent="0.25">
      <c r="A171" s="229"/>
      <c r="B171" s="179"/>
      <c r="C171" s="429" t="s">
        <v>454</v>
      </c>
      <c r="D171" s="429"/>
      <c r="E171" s="429"/>
      <c r="F171" s="429"/>
      <c r="G171" s="429"/>
      <c r="H171" s="429"/>
      <c r="I171" s="429"/>
      <c r="J171" s="429"/>
      <c r="K171" s="429"/>
      <c r="L171" s="230">
        <v>5642.49</v>
      </c>
      <c r="M171" s="231"/>
      <c r="N171" s="232">
        <v>252614.37</v>
      </c>
      <c r="AF171" s="168"/>
      <c r="AG171" s="169"/>
      <c r="AH171" s="169"/>
      <c r="AM171" s="169"/>
      <c r="AO171" s="169"/>
      <c r="AP171" s="180" t="s">
        <v>454</v>
      </c>
      <c r="AQ171" s="169"/>
    </row>
    <row r="172" spans="1:43" s="15" customFormat="1" ht="15" x14ac:dyDescent="0.25">
      <c r="A172" s="229"/>
      <c r="B172" s="179"/>
      <c r="C172" s="429" t="s">
        <v>455</v>
      </c>
      <c r="D172" s="429"/>
      <c r="E172" s="429"/>
      <c r="F172" s="429"/>
      <c r="G172" s="429"/>
      <c r="H172" s="429"/>
      <c r="I172" s="429"/>
      <c r="J172" s="429"/>
      <c r="K172" s="429"/>
      <c r="L172" s="230">
        <v>4371.97</v>
      </c>
      <c r="M172" s="231"/>
      <c r="N172" s="232">
        <v>195733.17</v>
      </c>
      <c r="AF172" s="168"/>
      <c r="AG172" s="169"/>
      <c r="AH172" s="169"/>
      <c r="AM172" s="169"/>
      <c r="AO172" s="169"/>
      <c r="AP172" s="180" t="s">
        <v>455</v>
      </c>
      <c r="AQ172" s="169"/>
    </row>
    <row r="173" spans="1:43" s="15" customFormat="1" ht="15" x14ac:dyDescent="0.25">
      <c r="A173" s="229"/>
      <c r="B173" s="179"/>
      <c r="C173" s="429" t="s">
        <v>221</v>
      </c>
      <c r="D173" s="429"/>
      <c r="E173" s="429"/>
      <c r="F173" s="429"/>
      <c r="G173" s="429"/>
      <c r="H173" s="429"/>
      <c r="I173" s="429"/>
      <c r="J173" s="429"/>
      <c r="K173" s="429"/>
      <c r="L173" s="230">
        <v>3838.43</v>
      </c>
      <c r="M173" s="231"/>
      <c r="N173" s="232">
        <v>171846.51</v>
      </c>
      <c r="AF173" s="168"/>
      <c r="AG173" s="169"/>
      <c r="AH173" s="169"/>
      <c r="AM173" s="169"/>
      <c r="AO173" s="169"/>
      <c r="AP173" s="180" t="s">
        <v>221</v>
      </c>
      <c r="AQ173" s="169"/>
    </row>
    <row r="174" spans="1:43" s="15" customFormat="1" ht="15" x14ac:dyDescent="0.25">
      <c r="A174" s="229"/>
      <c r="B174" s="179"/>
      <c r="C174" s="429" t="s">
        <v>222</v>
      </c>
      <c r="D174" s="429"/>
      <c r="E174" s="429"/>
      <c r="F174" s="429"/>
      <c r="G174" s="429"/>
      <c r="H174" s="429"/>
      <c r="I174" s="429"/>
      <c r="J174" s="429"/>
      <c r="K174" s="429"/>
      <c r="L174" s="230">
        <v>5642.49</v>
      </c>
      <c r="M174" s="231"/>
      <c r="N174" s="232">
        <v>252614.37</v>
      </c>
      <c r="AF174" s="168"/>
      <c r="AG174" s="169"/>
      <c r="AH174" s="169"/>
      <c r="AM174" s="169"/>
      <c r="AO174" s="169"/>
      <c r="AP174" s="180" t="s">
        <v>222</v>
      </c>
      <c r="AQ174" s="169"/>
    </row>
    <row r="175" spans="1:43" s="15" customFormat="1" ht="15" x14ac:dyDescent="0.25">
      <c r="A175" s="229"/>
      <c r="B175" s="179"/>
      <c r="C175" s="429" t="s">
        <v>223</v>
      </c>
      <c r="D175" s="429"/>
      <c r="E175" s="429"/>
      <c r="F175" s="429"/>
      <c r="G175" s="429"/>
      <c r="H175" s="429"/>
      <c r="I175" s="429"/>
      <c r="J175" s="429"/>
      <c r="K175" s="429"/>
      <c r="L175" s="230">
        <v>4371.97</v>
      </c>
      <c r="M175" s="231"/>
      <c r="N175" s="232">
        <v>195733.17</v>
      </c>
      <c r="AF175" s="168"/>
      <c r="AG175" s="169"/>
      <c r="AH175" s="169"/>
      <c r="AM175" s="169"/>
      <c r="AO175" s="169"/>
      <c r="AP175" s="180" t="s">
        <v>223</v>
      </c>
      <c r="AQ175" s="169"/>
    </row>
    <row r="176" spans="1:43" s="15" customFormat="1" ht="15" x14ac:dyDescent="0.25">
      <c r="A176" s="229"/>
      <c r="B176" s="236"/>
      <c r="C176" s="457" t="s">
        <v>988</v>
      </c>
      <c r="D176" s="457"/>
      <c r="E176" s="457"/>
      <c r="F176" s="457"/>
      <c r="G176" s="457"/>
      <c r="H176" s="457"/>
      <c r="I176" s="457"/>
      <c r="J176" s="457"/>
      <c r="K176" s="457"/>
      <c r="L176" s="237">
        <v>236835.07</v>
      </c>
      <c r="M176" s="238"/>
      <c r="N176" s="239">
        <v>2586619.7000000002</v>
      </c>
      <c r="AF176" s="168"/>
      <c r="AG176" s="169"/>
      <c r="AH176" s="169"/>
      <c r="AM176" s="169"/>
      <c r="AO176" s="169"/>
      <c r="AQ176" s="169" t="s">
        <v>988</v>
      </c>
    </row>
    <row r="177" spans="1:43" s="15" customFormat="1" ht="15" x14ac:dyDescent="0.25">
      <c r="A177" s="432" t="s">
        <v>989</v>
      </c>
      <c r="B177" s="433"/>
      <c r="C177" s="433"/>
      <c r="D177" s="433"/>
      <c r="E177" s="433"/>
      <c r="F177" s="433"/>
      <c r="G177" s="433"/>
      <c r="H177" s="433"/>
      <c r="I177" s="433"/>
      <c r="J177" s="433"/>
      <c r="K177" s="433"/>
      <c r="L177" s="433"/>
      <c r="M177" s="433"/>
      <c r="N177" s="434"/>
      <c r="AF177" s="168" t="s">
        <v>989</v>
      </c>
      <c r="AG177" s="169"/>
      <c r="AH177" s="169"/>
      <c r="AM177" s="169"/>
      <c r="AO177" s="169"/>
      <c r="AQ177" s="169"/>
    </row>
    <row r="178" spans="1:43" s="15" customFormat="1" ht="15" x14ac:dyDescent="0.25">
      <c r="A178" s="435" t="s">
        <v>990</v>
      </c>
      <c r="B178" s="436"/>
      <c r="C178" s="436"/>
      <c r="D178" s="436"/>
      <c r="E178" s="436"/>
      <c r="F178" s="436"/>
      <c r="G178" s="436"/>
      <c r="H178" s="436"/>
      <c r="I178" s="436"/>
      <c r="J178" s="436"/>
      <c r="K178" s="436"/>
      <c r="L178" s="436"/>
      <c r="M178" s="436"/>
      <c r="N178" s="437"/>
      <c r="AF178" s="168"/>
      <c r="AG178" s="169" t="s">
        <v>990</v>
      </c>
      <c r="AH178" s="169"/>
      <c r="AM178" s="169"/>
      <c r="AO178" s="169"/>
      <c r="AQ178" s="169"/>
    </row>
    <row r="179" spans="1:43" s="15" customFormat="1" ht="57" x14ac:dyDescent="0.25">
      <c r="A179" s="170" t="s">
        <v>322</v>
      </c>
      <c r="B179" s="171" t="s">
        <v>991</v>
      </c>
      <c r="C179" s="438" t="s">
        <v>992</v>
      </c>
      <c r="D179" s="438"/>
      <c r="E179" s="438"/>
      <c r="F179" s="172" t="s">
        <v>993</v>
      </c>
      <c r="G179" s="173">
        <v>1</v>
      </c>
      <c r="H179" s="174">
        <v>1</v>
      </c>
      <c r="I179" s="174">
        <v>1</v>
      </c>
      <c r="J179" s="176"/>
      <c r="K179" s="173"/>
      <c r="L179" s="176"/>
      <c r="M179" s="173"/>
      <c r="N179" s="177"/>
      <c r="AF179" s="168"/>
      <c r="AG179" s="169"/>
      <c r="AH179" s="169" t="s">
        <v>992</v>
      </c>
      <c r="AM179" s="169"/>
      <c r="AO179" s="169"/>
      <c r="AQ179" s="169"/>
    </row>
    <row r="180" spans="1:43" s="15" customFormat="1" ht="23.25" x14ac:dyDescent="0.25">
      <c r="A180" s="178"/>
      <c r="B180" s="179" t="s">
        <v>136</v>
      </c>
      <c r="C180" s="439" t="s">
        <v>137</v>
      </c>
      <c r="D180" s="439"/>
      <c r="E180" s="439"/>
      <c r="F180" s="439"/>
      <c r="G180" s="439"/>
      <c r="H180" s="439"/>
      <c r="I180" s="439"/>
      <c r="J180" s="439"/>
      <c r="K180" s="439"/>
      <c r="L180" s="439"/>
      <c r="M180" s="439"/>
      <c r="N180" s="440"/>
      <c r="AF180" s="168"/>
      <c r="AG180" s="169"/>
      <c r="AH180" s="169"/>
      <c r="AI180" s="180" t="s">
        <v>137</v>
      </c>
      <c r="AM180" s="169"/>
      <c r="AO180" s="169"/>
      <c r="AQ180" s="169"/>
    </row>
    <row r="181" spans="1:43" s="15" customFormat="1" ht="68.25" x14ac:dyDescent="0.25">
      <c r="A181" s="178"/>
      <c r="B181" s="179" t="s">
        <v>138</v>
      </c>
      <c r="C181" s="439" t="s">
        <v>139</v>
      </c>
      <c r="D181" s="439"/>
      <c r="E181" s="439"/>
      <c r="F181" s="439"/>
      <c r="G181" s="439"/>
      <c r="H181" s="439"/>
      <c r="I181" s="439"/>
      <c r="J181" s="439"/>
      <c r="K181" s="439"/>
      <c r="L181" s="439"/>
      <c r="M181" s="439"/>
      <c r="N181" s="440"/>
      <c r="AF181" s="168"/>
      <c r="AG181" s="169"/>
      <c r="AH181" s="169"/>
      <c r="AI181" s="180" t="s">
        <v>139</v>
      </c>
      <c r="AM181" s="169"/>
      <c r="AO181" s="169"/>
      <c r="AQ181" s="169"/>
    </row>
    <row r="182" spans="1:43" s="15" customFormat="1" ht="15" x14ac:dyDescent="0.25">
      <c r="A182" s="181"/>
      <c r="B182" s="179" t="s">
        <v>130</v>
      </c>
      <c r="C182" s="429" t="s">
        <v>140</v>
      </c>
      <c r="D182" s="429"/>
      <c r="E182" s="429"/>
      <c r="F182" s="182"/>
      <c r="G182" s="183"/>
      <c r="H182" s="183"/>
      <c r="I182" s="183"/>
      <c r="J182" s="187">
        <v>1784.94</v>
      </c>
      <c r="K182" s="205">
        <v>1.3225</v>
      </c>
      <c r="L182" s="187">
        <v>2360.58</v>
      </c>
      <c r="M182" s="185">
        <v>44.77</v>
      </c>
      <c r="N182" s="206">
        <v>105683.17</v>
      </c>
      <c r="AF182" s="168"/>
      <c r="AG182" s="169"/>
      <c r="AH182" s="169"/>
      <c r="AJ182" s="180" t="s">
        <v>140</v>
      </c>
      <c r="AM182" s="169"/>
      <c r="AO182" s="169"/>
      <c r="AQ182" s="169"/>
    </row>
    <row r="183" spans="1:43" s="15" customFormat="1" ht="15" x14ac:dyDescent="0.25">
      <c r="A183" s="181"/>
      <c r="B183" s="179" t="s">
        <v>141</v>
      </c>
      <c r="C183" s="429" t="s">
        <v>142</v>
      </c>
      <c r="D183" s="429"/>
      <c r="E183" s="429"/>
      <c r="F183" s="182"/>
      <c r="G183" s="183"/>
      <c r="H183" s="183"/>
      <c r="I183" s="183"/>
      <c r="J183" s="187">
        <v>2854.23</v>
      </c>
      <c r="K183" s="205">
        <v>1.4375</v>
      </c>
      <c r="L183" s="187">
        <v>4102.96</v>
      </c>
      <c r="M183" s="185">
        <v>13.24</v>
      </c>
      <c r="N183" s="206">
        <v>54323.19</v>
      </c>
      <c r="AF183" s="168"/>
      <c r="AG183" s="169"/>
      <c r="AH183" s="169"/>
      <c r="AJ183" s="180" t="s">
        <v>142</v>
      </c>
      <c r="AM183" s="169"/>
      <c r="AO183" s="169"/>
      <c r="AQ183" s="169"/>
    </row>
    <row r="184" spans="1:43" s="15" customFormat="1" ht="15" x14ac:dyDescent="0.25">
      <c r="A184" s="181"/>
      <c r="B184" s="179" t="s">
        <v>143</v>
      </c>
      <c r="C184" s="429" t="s">
        <v>144</v>
      </c>
      <c r="D184" s="429"/>
      <c r="E184" s="429"/>
      <c r="F184" s="182"/>
      <c r="G184" s="183"/>
      <c r="H184" s="183"/>
      <c r="I184" s="183"/>
      <c r="J184" s="184">
        <v>306.45999999999998</v>
      </c>
      <c r="K184" s="205">
        <v>1.4375</v>
      </c>
      <c r="L184" s="184">
        <v>440.54</v>
      </c>
      <c r="M184" s="185">
        <v>44.77</v>
      </c>
      <c r="N184" s="206">
        <v>19722.98</v>
      </c>
      <c r="AF184" s="168"/>
      <c r="AG184" s="169"/>
      <c r="AH184" s="169"/>
      <c r="AJ184" s="180" t="s">
        <v>144</v>
      </c>
      <c r="AM184" s="169"/>
      <c r="AO184" s="169"/>
      <c r="AQ184" s="169"/>
    </row>
    <row r="185" spans="1:43" s="15" customFormat="1" ht="15" x14ac:dyDescent="0.25">
      <c r="A185" s="181"/>
      <c r="B185" s="179" t="s">
        <v>145</v>
      </c>
      <c r="C185" s="429" t="s">
        <v>146</v>
      </c>
      <c r="D185" s="429"/>
      <c r="E185" s="429"/>
      <c r="F185" s="182"/>
      <c r="G185" s="183"/>
      <c r="H185" s="183"/>
      <c r="I185" s="183"/>
      <c r="J185" s="187">
        <v>7290.4</v>
      </c>
      <c r="K185" s="183"/>
      <c r="L185" s="187">
        <v>7290.4</v>
      </c>
      <c r="M185" s="185">
        <v>8.16</v>
      </c>
      <c r="N185" s="206">
        <v>59489.66</v>
      </c>
      <c r="AF185" s="168"/>
      <c r="AG185" s="169"/>
      <c r="AH185" s="169"/>
      <c r="AJ185" s="180" t="s">
        <v>146</v>
      </c>
      <c r="AM185" s="169"/>
      <c r="AO185" s="169"/>
      <c r="AQ185" s="169"/>
    </row>
    <row r="186" spans="1:43" s="15" customFormat="1" ht="15" x14ac:dyDescent="0.25">
      <c r="A186" s="188"/>
      <c r="B186" s="179"/>
      <c r="C186" s="429" t="s">
        <v>147</v>
      </c>
      <c r="D186" s="429"/>
      <c r="E186" s="429"/>
      <c r="F186" s="182" t="s">
        <v>148</v>
      </c>
      <c r="G186" s="199">
        <v>213</v>
      </c>
      <c r="H186" s="205">
        <v>1.3225</v>
      </c>
      <c r="I186" s="205">
        <v>281.6925</v>
      </c>
      <c r="J186" s="190"/>
      <c r="K186" s="183"/>
      <c r="L186" s="190"/>
      <c r="M186" s="183"/>
      <c r="N186" s="191"/>
      <c r="AF186" s="168"/>
      <c r="AG186" s="169"/>
      <c r="AH186" s="169"/>
      <c r="AK186" s="180" t="s">
        <v>147</v>
      </c>
      <c r="AM186" s="169"/>
      <c r="AO186" s="169"/>
      <c r="AQ186" s="169"/>
    </row>
    <row r="187" spans="1:43" s="15" customFormat="1" ht="15" x14ac:dyDescent="0.25">
      <c r="A187" s="188"/>
      <c r="B187" s="179"/>
      <c r="C187" s="429" t="s">
        <v>149</v>
      </c>
      <c r="D187" s="429"/>
      <c r="E187" s="429"/>
      <c r="F187" s="182" t="s">
        <v>148</v>
      </c>
      <c r="G187" s="185">
        <v>24.06</v>
      </c>
      <c r="H187" s="205">
        <v>1.4375</v>
      </c>
      <c r="I187" s="216">
        <v>34.58625</v>
      </c>
      <c r="J187" s="190"/>
      <c r="K187" s="183"/>
      <c r="L187" s="190"/>
      <c r="M187" s="183"/>
      <c r="N187" s="191"/>
      <c r="AF187" s="168"/>
      <c r="AG187" s="169"/>
      <c r="AH187" s="169"/>
      <c r="AK187" s="180" t="s">
        <v>149</v>
      </c>
      <c r="AM187" s="169"/>
      <c r="AO187" s="169"/>
      <c r="AQ187" s="169"/>
    </row>
    <row r="188" spans="1:43" s="15" customFormat="1" ht="15" x14ac:dyDescent="0.25">
      <c r="A188" s="181"/>
      <c r="B188" s="179"/>
      <c r="C188" s="430" t="s">
        <v>150</v>
      </c>
      <c r="D188" s="430"/>
      <c r="E188" s="430"/>
      <c r="F188" s="194"/>
      <c r="G188" s="195"/>
      <c r="H188" s="195"/>
      <c r="I188" s="195"/>
      <c r="J188" s="196">
        <v>11929.57</v>
      </c>
      <c r="K188" s="195"/>
      <c r="L188" s="196">
        <v>13753.94</v>
      </c>
      <c r="M188" s="195"/>
      <c r="N188" s="207">
        <v>219496.02</v>
      </c>
      <c r="AF188" s="168"/>
      <c r="AG188" s="169"/>
      <c r="AH188" s="169"/>
      <c r="AL188" s="180" t="s">
        <v>150</v>
      </c>
      <c r="AM188" s="169"/>
      <c r="AO188" s="169"/>
      <c r="AQ188" s="169"/>
    </row>
    <row r="189" spans="1:43" s="15" customFormat="1" ht="15" x14ac:dyDescent="0.25">
      <c r="A189" s="188"/>
      <c r="B189" s="179"/>
      <c r="C189" s="429" t="s">
        <v>151</v>
      </c>
      <c r="D189" s="429"/>
      <c r="E189" s="429"/>
      <c r="F189" s="182"/>
      <c r="G189" s="183"/>
      <c r="H189" s="183"/>
      <c r="I189" s="183"/>
      <c r="J189" s="190"/>
      <c r="K189" s="183"/>
      <c r="L189" s="187">
        <v>2801.12</v>
      </c>
      <c r="M189" s="183"/>
      <c r="N189" s="206">
        <v>125406.15</v>
      </c>
      <c r="AF189" s="168"/>
      <c r="AG189" s="169"/>
      <c r="AH189" s="169"/>
      <c r="AK189" s="180" t="s">
        <v>151</v>
      </c>
      <c r="AM189" s="169"/>
      <c r="AO189" s="169"/>
      <c r="AQ189" s="169"/>
    </row>
    <row r="190" spans="1:43" s="15" customFormat="1" ht="22.5" x14ac:dyDescent="0.25">
      <c r="A190" s="188"/>
      <c r="B190" s="179" t="s">
        <v>230</v>
      </c>
      <c r="C190" s="429" t="s">
        <v>231</v>
      </c>
      <c r="D190" s="429"/>
      <c r="E190" s="429"/>
      <c r="F190" s="182" t="s">
        <v>154</v>
      </c>
      <c r="G190" s="199">
        <v>109</v>
      </c>
      <c r="H190" s="183"/>
      <c r="I190" s="199">
        <v>109</v>
      </c>
      <c r="J190" s="190"/>
      <c r="K190" s="183"/>
      <c r="L190" s="187">
        <v>3053.22</v>
      </c>
      <c r="M190" s="183"/>
      <c r="N190" s="206">
        <v>136692.70000000001</v>
      </c>
      <c r="AF190" s="168"/>
      <c r="AG190" s="169"/>
      <c r="AH190" s="169"/>
      <c r="AK190" s="180" t="s">
        <v>231</v>
      </c>
      <c r="AM190" s="169"/>
      <c r="AO190" s="169"/>
      <c r="AQ190" s="169"/>
    </row>
    <row r="191" spans="1:43" s="15" customFormat="1" ht="45" x14ac:dyDescent="0.25">
      <c r="A191" s="188"/>
      <c r="B191" s="179" t="s">
        <v>232</v>
      </c>
      <c r="C191" s="429" t="s">
        <v>233</v>
      </c>
      <c r="D191" s="429"/>
      <c r="E191" s="429"/>
      <c r="F191" s="182" t="s">
        <v>154</v>
      </c>
      <c r="G191" s="199">
        <v>65</v>
      </c>
      <c r="H191" s="185">
        <v>0.85</v>
      </c>
      <c r="I191" s="185">
        <v>55.25</v>
      </c>
      <c r="J191" s="190"/>
      <c r="K191" s="183"/>
      <c r="L191" s="187">
        <v>1547.62</v>
      </c>
      <c r="M191" s="183"/>
      <c r="N191" s="206">
        <v>69286.899999999994</v>
      </c>
      <c r="AF191" s="168"/>
      <c r="AG191" s="169"/>
      <c r="AH191" s="169"/>
      <c r="AK191" s="180" t="s">
        <v>233</v>
      </c>
      <c r="AM191" s="169"/>
      <c r="AO191" s="169"/>
      <c r="AQ191" s="169"/>
    </row>
    <row r="192" spans="1:43" s="15" customFormat="1" ht="15" x14ac:dyDescent="0.25">
      <c r="A192" s="200"/>
      <c r="B192" s="201"/>
      <c r="C192" s="438" t="s">
        <v>157</v>
      </c>
      <c r="D192" s="438"/>
      <c r="E192" s="438"/>
      <c r="F192" s="172"/>
      <c r="G192" s="173"/>
      <c r="H192" s="173"/>
      <c r="I192" s="173"/>
      <c r="J192" s="176"/>
      <c r="K192" s="173"/>
      <c r="L192" s="210">
        <v>18354.78</v>
      </c>
      <c r="M192" s="195"/>
      <c r="N192" s="208">
        <v>425475.62</v>
      </c>
      <c r="AF192" s="168"/>
      <c r="AG192" s="169"/>
      <c r="AH192" s="169"/>
      <c r="AM192" s="169" t="s">
        <v>157</v>
      </c>
      <c r="AO192" s="169"/>
      <c r="AQ192" s="169"/>
    </row>
    <row r="193" spans="1:43" s="15" customFormat="1" ht="15" x14ac:dyDescent="0.25">
      <c r="A193" s="435" t="s">
        <v>994</v>
      </c>
      <c r="B193" s="436"/>
      <c r="C193" s="436"/>
      <c r="D193" s="436"/>
      <c r="E193" s="436"/>
      <c r="F193" s="436"/>
      <c r="G193" s="436"/>
      <c r="H193" s="436"/>
      <c r="I193" s="436"/>
      <c r="J193" s="436"/>
      <c r="K193" s="436"/>
      <c r="L193" s="436"/>
      <c r="M193" s="436"/>
      <c r="N193" s="437"/>
      <c r="AF193" s="168"/>
      <c r="AG193" s="169" t="s">
        <v>994</v>
      </c>
      <c r="AH193" s="169"/>
      <c r="AM193" s="169"/>
      <c r="AO193" s="169"/>
      <c r="AQ193" s="169"/>
    </row>
    <row r="194" spans="1:43" s="15" customFormat="1" ht="57" x14ac:dyDescent="0.25">
      <c r="A194" s="170" t="s">
        <v>324</v>
      </c>
      <c r="B194" s="171" t="s">
        <v>991</v>
      </c>
      <c r="C194" s="438" t="s">
        <v>992</v>
      </c>
      <c r="D194" s="438"/>
      <c r="E194" s="438"/>
      <c r="F194" s="172" t="s">
        <v>993</v>
      </c>
      <c r="G194" s="173">
        <v>1</v>
      </c>
      <c r="H194" s="174">
        <v>1</v>
      </c>
      <c r="I194" s="174">
        <v>1</v>
      </c>
      <c r="J194" s="176"/>
      <c r="K194" s="173"/>
      <c r="L194" s="176"/>
      <c r="M194" s="173"/>
      <c r="N194" s="177"/>
      <c r="AF194" s="168"/>
      <c r="AG194" s="169"/>
      <c r="AH194" s="169" t="s">
        <v>992</v>
      </c>
      <c r="AM194" s="169"/>
      <c r="AO194" s="169"/>
      <c r="AQ194" s="169"/>
    </row>
    <row r="195" spans="1:43" s="15" customFormat="1" ht="23.25" x14ac:dyDescent="0.25">
      <c r="A195" s="178"/>
      <c r="B195" s="179" t="s">
        <v>136</v>
      </c>
      <c r="C195" s="439" t="s">
        <v>137</v>
      </c>
      <c r="D195" s="439"/>
      <c r="E195" s="439"/>
      <c r="F195" s="439"/>
      <c r="G195" s="439"/>
      <c r="H195" s="439"/>
      <c r="I195" s="439"/>
      <c r="J195" s="439"/>
      <c r="K195" s="439"/>
      <c r="L195" s="439"/>
      <c r="M195" s="439"/>
      <c r="N195" s="440"/>
      <c r="AF195" s="168"/>
      <c r="AG195" s="169"/>
      <c r="AH195" s="169"/>
      <c r="AI195" s="180" t="s">
        <v>137</v>
      </c>
      <c r="AM195" s="169"/>
      <c r="AO195" s="169"/>
      <c r="AQ195" s="169"/>
    </row>
    <row r="196" spans="1:43" s="15" customFormat="1" ht="68.25" x14ac:dyDescent="0.25">
      <c r="A196" s="178"/>
      <c r="B196" s="179" t="s">
        <v>138</v>
      </c>
      <c r="C196" s="439" t="s">
        <v>139</v>
      </c>
      <c r="D196" s="439"/>
      <c r="E196" s="439"/>
      <c r="F196" s="439"/>
      <c r="G196" s="439"/>
      <c r="H196" s="439"/>
      <c r="I196" s="439"/>
      <c r="J196" s="439"/>
      <c r="K196" s="439"/>
      <c r="L196" s="439"/>
      <c r="M196" s="439"/>
      <c r="N196" s="440"/>
      <c r="AF196" s="168"/>
      <c r="AG196" s="169"/>
      <c r="AH196" s="169"/>
      <c r="AI196" s="180" t="s">
        <v>139</v>
      </c>
      <c r="AM196" s="169"/>
      <c r="AO196" s="169"/>
      <c r="AQ196" s="169"/>
    </row>
    <row r="197" spans="1:43" s="15" customFormat="1" ht="15" x14ac:dyDescent="0.25">
      <c r="A197" s="181"/>
      <c r="B197" s="179" t="s">
        <v>130</v>
      </c>
      <c r="C197" s="429" t="s">
        <v>140</v>
      </c>
      <c r="D197" s="429"/>
      <c r="E197" s="429"/>
      <c r="F197" s="182"/>
      <c r="G197" s="183"/>
      <c r="H197" s="183"/>
      <c r="I197" s="183"/>
      <c r="J197" s="187">
        <v>1784.94</v>
      </c>
      <c r="K197" s="205">
        <v>1.3225</v>
      </c>
      <c r="L197" s="187">
        <v>2360.58</v>
      </c>
      <c r="M197" s="185">
        <v>44.77</v>
      </c>
      <c r="N197" s="206">
        <v>105683.17</v>
      </c>
      <c r="AF197" s="168"/>
      <c r="AG197" s="169"/>
      <c r="AH197" s="169"/>
      <c r="AJ197" s="180" t="s">
        <v>140</v>
      </c>
      <c r="AM197" s="169"/>
      <c r="AO197" s="169"/>
      <c r="AQ197" s="169"/>
    </row>
    <row r="198" spans="1:43" s="15" customFormat="1" ht="15" x14ac:dyDescent="0.25">
      <c r="A198" s="181"/>
      <c r="B198" s="179" t="s">
        <v>141</v>
      </c>
      <c r="C198" s="429" t="s">
        <v>142</v>
      </c>
      <c r="D198" s="429"/>
      <c r="E198" s="429"/>
      <c r="F198" s="182"/>
      <c r="G198" s="183"/>
      <c r="H198" s="183"/>
      <c r="I198" s="183"/>
      <c r="J198" s="187">
        <v>2854.23</v>
      </c>
      <c r="K198" s="205">
        <v>1.4375</v>
      </c>
      <c r="L198" s="187">
        <v>4102.96</v>
      </c>
      <c r="M198" s="185">
        <v>13.24</v>
      </c>
      <c r="N198" s="206">
        <v>54323.19</v>
      </c>
      <c r="AF198" s="168"/>
      <c r="AG198" s="169"/>
      <c r="AH198" s="169"/>
      <c r="AJ198" s="180" t="s">
        <v>142</v>
      </c>
      <c r="AM198" s="169"/>
      <c r="AO198" s="169"/>
      <c r="AQ198" s="169"/>
    </row>
    <row r="199" spans="1:43" s="15" customFormat="1" ht="15" x14ac:dyDescent="0.25">
      <c r="A199" s="181"/>
      <c r="B199" s="179" t="s">
        <v>143</v>
      </c>
      <c r="C199" s="429" t="s">
        <v>144</v>
      </c>
      <c r="D199" s="429"/>
      <c r="E199" s="429"/>
      <c r="F199" s="182"/>
      <c r="G199" s="183"/>
      <c r="H199" s="183"/>
      <c r="I199" s="183"/>
      <c r="J199" s="184">
        <v>306.45999999999998</v>
      </c>
      <c r="K199" s="205">
        <v>1.4375</v>
      </c>
      <c r="L199" s="184">
        <v>440.54</v>
      </c>
      <c r="M199" s="185">
        <v>44.77</v>
      </c>
      <c r="N199" s="206">
        <v>19722.98</v>
      </c>
      <c r="AF199" s="168"/>
      <c r="AG199" s="169"/>
      <c r="AH199" s="169"/>
      <c r="AJ199" s="180" t="s">
        <v>144</v>
      </c>
      <c r="AM199" s="169"/>
      <c r="AO199" s="169"/>
      <c r="AQ199" s="169"/>
    </row>
    <row r="200" spans="1:43" s="15" customFormat="1" ht="15" x14ac:dyDescent="0.25">
      <c r="A200" s="181"/>
      <c r="B200" s="179" t="s">
        <v>145</v>
      </c>
      <c r="C200" s="429" t="s">
        <v>146</v>
      </c>
      <c r="D200" s="429"/>
      <c r="E200" s="429"/>
      <c r="F200" s="182"/>
      <c r="G200" s="183"/>
      <c r="H200" s="183"/>
      <c r="I200" s="183"/>
      <c r="J200" s="187">
        <v>7290.4</v>
      </c>
      <c r="K200" s="183"/>
      <c r="L200" s="187">
        <v>7290.4</v>
      </c>
      <c r="M200" s="185">
        <v>8.16</v>
      </c>
      <c r="N200" s="206">
        <v>59489.66</v>
      </c>
      <c r="AF200" s="168"/>
      <c r="AG200" s="169"/>
      <c r="AH200" s="169"/>
      <c r="AJ200" s="180" t="s">
        <v>146</v>
      </c>
      <c r="AM200" s="169"/>
      <c r="AO200" s="169"/>
      <c r="AQ200" s="169"/>
    </row>
    <row r="201" spans="1:43" s="15" customFormat="1" ht="15" x14ac:dyDescent="0.25">
      <c r="A201" s="188"/>
      <c r="B201" s="179"/>
      <c r="C201" s="429" t="s">
        <v>147</v>
      </c>
      <c r="D201" s="429"/>
      <c r="E201" s="429"/>
      <c r="F201" s="182" t="s">
        <v>148</v>
      </c>
      <c r="G201" s="199">
        <v>213</v>
      </c>
      <c r="H201" s="205">
        <v>1.3225</v>
      </c>
      <c r="I201" s="205">
        <v>281.6925</v>
      </c>
      <c r="J201" s="190"/>
      <c r="K201" s="183"/>
      <c r="L201" s="190"/>
      <c r="M201" s="183"/>
      <c r="N201" s="191"/>
      <c r="AF201" s="168"/>
      <c r="AG201" s="169"/>
      <c r="AH201" s="169"/>
      <c r="AK201" s="180" t="s">
        <v>147</v>
      </c>
      <c r="AM201" s="169"/>
      <c r="AO201" s="169"/>
      <c r="AQ201" s="169"/>
    </row>
    <row r="202" spans="1:43" s="15" customFormat="1" ht="15" x14ac:dyDescent="0.25">
      <c r="A202" s="188"/>
      <c r="B202" s="179"/>
      <c r="C202" s="429" t="s">
        <v>149</v>
      </c>
      <c r="D202" s="429"/>
      <c r="E202" s="429"/>
      <c r="F202" s="182" t="s">
        <v>148</v>
      </c>
      <c r="G202" s="185">
        <v>24.06</v>
      </c>
      <c r="H202" s="205">
        <v>1.4375</v>
      </c>
      <c r="I202" s="216">
        <v>34.58625</v>
      </c>
      <c r="J202" s="190"/>
      <c r="K202" s="183"/>
      <c r="L202" s="190"/>
      <c r="M202" s="183"/>
      <c r="N202" s="191"/>
      <c r="AF202" s="168"/>
      <c r="AG202" s="169"/>
      <c r="AH202" s="169"/>
      <c r="AK202" s="180" t="s">
        <v>149</v>
      </c>
      <c r="AM202" s="169"/>
      <c r="AO202" s="169"/>
      <c r="AQ202" s="169"/>
    </row>
    <row r="203" spans="1:43" s="15" customFormat="1" ht="15" x14ac:dyDescent="0.25">
      <c r="A203" s="181"/>
      <c r="B203" s="179"/>
      <c r="C203" s="430" t="s">
        <v>150</v>
      </c>
      <c r="D203" s="430"/>
      <c r="E203" s="430"/>
      <c r="F203" s="194"/>
      <c r="G203" s="195"/>
      <c r="H203" s="195"/>
      <c r="I203" s="195"/>
      <c r="J203" s="196">
        <v>11929.57</v>
      </c>
      <c r="K203" s="195"/>
      <c r="L203" s="196">
        <v>13753.94</v>
      </c>
      <c r="M203" s="195"/>
      <c r="N203" s="207">
        <v>219496.02</v>
      </c>
      <c r="AF203" s="168"/>
      <c r="AG203" s="169"/>
      <c r="AH203" s="169"/>
      <c r="AL203" s="180" t="s">
        <v>150</v>
      </c>
      <c r="AM203" s="169"/>
      <c r="AO203" s="169"/>
      <c r="AQ203" s="169"/>
    </row>
    <row r="204" spans="1:43" s="15" customFormat="1" ht="15" x14ac:dyDescent="0.25">
      <c r="A204" s="188"/>
      <c r="B204" s="179"/>
      <c r="C204" s="429" t="s">
        <v>151</v>
      </c>
      <c r="D204" s="429"/>
      <c r="E204" s="429"/>
      <c r="F204" s="182"/>
      <c r="G204" s="183"/>
      <c r="H204" s="183"/>
      <c r="I204" s="183"/>
      <c r="J204" s="190"/>
      <c r="K204" s="183"/>
      <c r="L204" s="187">
        <v>2801.12</v>
      </c>
      <c r="M204" s="183"/>
      <c r="N204" s="206">
        <v>125406.15</v>
      </c>
      <c r="AF204" s="168"/>
      <c r="AG204" s="169"/>
      <c r="AH204" s="169"/>
      <c r="AK204" s="180" t="s">
        <v>151</v>
      </c>
      <c r="AM204" s="169"/>
      <c r="AO204" s="169"/>
      <c r="AQ204" s="169"/>
    </row>
    <row r="205" spans="1:43" s="15" customFormat="1" ht="22.5" x14ac:dyDescent="0.25">
      <c r="A205" s="188"/>
      <c r="B205" s="179" t="s">
        <v>230</v>
      </c>
      <c r="C205" s="429" t="s">
        <v>231</v>
      </c>
      <c r="D205" s="429"/>
      <c r="E205" s="429"/>
      <c r="F205" s="182" t="s">
        <v>154</v>
      </c>
      <c r="G205" s="199">
        <v>109</v>
      </c>
      <c r="H205" s="183"/>
      <c r="I205" s="199">
        <v>109</v>
      </c>
      <c r="J205" s="190"/>
      <c r="K205" s="183"/>
      <c r="L205" s="187">
        <v>3053.22</v>
      </c>
      <c r="M205" s="183"/>
      <c r="N205" s="206">
        <v>136692.70000000001</v>
      </c>
      <c r="AF205" s="168"/>
      <c r="AG205" s="169"/>
      <c r="AH205" s="169"/>
      <c r="AK205" s="180" t="s">
        <v>231</v>
      </c>
      <c r="AM205" s="169"/>
      <c r="AO205" s="169"/>
      <c r="AQ205" s="169"/>
    </row>
    <row r="206" spans="1:43" s="15" customFormat="1" ht="45" x14ac:dyDescent="0.25">
      <c r="A206" s="188"/>
      <c r="B206" s="179" t="s">
        <v>232</v>
      </c>
      <c r="C206" s="429" t="s">
        <v>233</v>
      </c>
      <c r="D206" s="429"/>
      <c r="E206" s="429"/>
      <c r="F206" s="182" t="s">
        <v>154</v>
      </c>
      <c r="G206" s="199">
        <v>65</v>
      </c>
      <c r="H206" s="185">
        <v>0.85</v>
      </c>
      <c r="I206" s="185">
        <v>55.25</v>
      </c>
      <c r="J206" s="190"/>
      <c r="K206" s="183"/>
      <c r="L206" s="187">
        <v>1547.62</v>
      </c>
      <c r="M206" s="183"/>
      <c r="N206" s="206">
        <v>69286.899999999994</v>
      </c>
      <c r="AF206" s="168"/>
      <c r="AG206" s="169"/>
      <c r="AH206" s="169"/>
      <c r="AK206" s="180" t="s">
        <v>233</v>
      </c>
      <c r="AM206" s="169"/>
      <c r="AO206" s="169"/>
      <c r="AQ206" s="169"/>
    </row>
    <row r="207" spans="1:43" s="15" customFormat="1" ht="15" x14ac:dyDescent="0.25">
      <c r="A207" s="200"/>
      <c r="B207" s="201"/>
      <c r="C207" s="438" t="s">
        <v>157</v>
      </c>
      <c r="D207" s="438"/>
      <c r="E207" s="438"/>
      <c r="F207" s="172"/>
      <c r="G207" s="173"/>
      <c r="H207" s="173"/>
      <c r="I207" s="173"/>
      <c r="J207" s="176"/>
      <c r="K207" s="173"/>
      <c r="L207" s="210">
        <v>18354.78</v>
      </c>
      <c r="M207" s="195"/>
      <c r="N207" s="208">
        <v>425475.62</v>
      </c>
      <c r="AF207" s="168"/>
      <c r="AG207" s="169"/>
      <c r="AH207" s="169"/>
      <c r="AM207" s="169" t="s">
        <v>157</v>
      </c>
      <c r="AO207" s="169"/>
      <c r="AQ207" s="169"/>
    </row>
    <row r="208" spans="1:43" s="15" customFormat="1" ht="45.75" x14ac:dyDescent="0.25">
      <c r="A208" s="170" t="s">
        <v>327</v>
      </c>
      <c r="B208" s="171" t="s">
        <v>995</v>
      </c>
      <c r="C208" s="438" t="s">
        <v>996</v>
      </c>
      <c r="D208" s="438"/>
      <c r="E208" s="438"/>
      <c r="F208" s="172" t="s">
        <v>997</v>
      </c>
      <c r="G208" s="173">
        <v>2</v>
      </c>
      <c r="H208" s="174">
        <v>1</v>
      </c>
      <c r="I208" s="174">
        <v>2</v>
      </c>
      <c r="J208" s="210">
        <v>214460.78</v>
      </c>
      <c r="K208" s="204">
        <v>1.012</v>
      </c>
      <c r="L208" s="210">
        <v>434068.62</v>
      </c>
      <c r="M208" s="211">
        <v>8.16</v>
      </c>
      <c r="N208" s="208">
        <v>3541999.94</v>
      </c>
      <c r="AF208" s="168"/>
      <c r="AG208" s="169"/>
      <c r="AH208" s="169" t="s">
        <v>996</v>
      </c>
      <c r="AM208" s="169"/>
      <c r="AO208" s="169"/>
      <c r="AQ208" s="169"/>
    </row>
    <row r="209" spans="1:43" s="15" customFormat="1" ht="15" x14ac:dyDescent="0.25">
      <c r="A209" s="212"/>
      <c r="B209" s="213"/>
      <c r="C209" s="429" t="s">
        <v>998</v>
      </c>
      <c r="D209" s="429"/>
      <c r="E209" s="429"/>
      <c r="F209" s="429"/>
      <c r="G209" s="429"/>
      <c r="H209" s="429"/>
      <c r="I209" s="429"/>
      <c r="J209" s="429"/>
      <c r="K209" s="429"/>
      <c r="L209" s="429"/>
      <c r="M209" s="429"/>
      <c r="N209" s="441"/>
      <c r="AF209" s="168"/>
      <c r="AG209" s="169"/>
      <c r="AH209" s="169"/>
      <c r="AM209" s="169"/>
      <c r="AN209" s="180" t="s">
        <v>998</v>
      </c>
      <c r="AO209" s="169"/>
      <c r="AQ209" s="169"/>
    </row>
    <row r="210" spans="1:43" s="15" customFormat="1" ht="15" x14ac:dyDescent="0.25">
      <c r="A210" s="178"/>
      <c r="B210" s="179"/>
      <c r="C210" s="439" t="s">
        <v>280</v>
      </c>
      <c r="D210" s="439"/>
      <c r="E210" s="439"/>
      <c r="F210" s="439"/>
      <c r="G210" s="439"/>
      <c r="H210" s="439"/>
      <c r="I210" s="439"/>
      <c r="J210" s="439"/>
      <c r="K210" s="439"/>
      <c r="L210" s="439"/>
      <c r="M210" s="439"/>
      <c r="N210" s="440"/>
      <c r="AF210" s="168"/>
      <c r="AG210" s="169"/>
      <c r="AH210" s="169"/>
      <c r="AI210" s="180" t="s">
        <v>280</v>
      </c>
      <c r="AM210" s="169"/>
      <c r="AO210" s="169"/>
      <c r="AQ210" s="169"/>
    </row>
    <row r="211" spans="1:43" s="15" customFormat="1" ht="15" x14ac:dyDescent="0.25">
      <c r="A211" s="200"/>
      <c r="B211" s="201"/>
      <c r="C211" s="438" t="s">
        <v>157</v>
      </c>
      <c r="D211" s="438"/>
      <c r="E211" s="438"/>
      <c r="F211" s="172"/>
      <c r="G211" s="173"/>
      <c r="H211" s="173"/>
      <c r="I211" s="173"/>
      <c r="J211" s="176"/>
      <c r="K211" s="173"/>
      <c r="L211" s="210">
        <v>434068.62</v>
      </c>
      <c r="M211" s="195"/>
      <c r="N211" s="208">
        <v>3541999.94</v>
      </c>
      <c r="AF211" s="168"/>
      <c r="AG211" s="169"/>
      <c r="AH211" s="169"/>
      <c r="AM211" s="169" t="s">
        <v>157</v>
      </c>
      <c r="AO211" s="169"/>
      <c r="AQ211" s="169"/>
    </row>
    <row r="212" spans="1:43" s="15" customFormat="1" ht="15" x14ac:dyDescent="0.25">
      <c r="A212" s="217"/>
      <c r="B212" s="218"/>
      <c r="C212" s="218"/>
      <c r="D212" s="218"/>
      <c r="E212" s="218"/>
      <c r="F212" s="219"/>
      <c r="G212" s="219"/>
      <c r="H212" s="219"/>
      <c r="I212" s="219"/>
      <c r="J212" s="220"/>
      <c r="K212" s="219"/>
      <c r="L212" s="220"/>
      <c r="M212" s="183"/>
      <c r="N212" s="220"/>
      <c r="AF212" s="168"/>
      <c r="AG212" s="169"/>
      <c r="AH212" s="169"/>
      <c r="AM212" s="169"/>
      <c r="AO212" s="169"/>
      <c r="AQ212" s="169"/>
    </row>
    <row r="213" spans="1:43" s="15" customFormat="1" ht="15" x14ac:dyDescent="0.25">
      <c r="A213" s="224"/>
      <c r="B213" s="225"/>
      <c r="C213" s="438" t="s">
        <v>999</v>
      </c>
      <c r="D213" s="438"/>
      <c r="E213" s="438"/>
      <c r="F213" s="438"/>
      <c r="G213" s="438"/>
      <c r="H213" s="438"/>
      <c r="I213" s="438"/>
      <c r="J213" s="438"/>
      <c r="K213" s="438"/>
      <c r="L213" s="226"/>
      <c r="M213" s="227"/>
      <c r="N213" s="228"/>
      <c r="AF213" s="168"/>
      <c r="AG213" s="169"/>
      <c r="AH213" s="169"/>
      <c r="AM213" s="169"/>
      <c r="AO213" s="169" t="s">
        <v>999</v>
      </c>
      <c r="AQ213" s="169"/>
    </row>
    <row r="214" spans="1:43" s="15" customFormat="1" ht="15" x14ac:dyDescent="0.25">
      <c r="A214" s="229"/>
      <c r="B214" s="179"/>
      <c r="C214" s="429" t="s">
        <v>205</v>
      </c>
      <c r="D214" s="429"/>
      <c r="E214" s="429"/>
      <c r="F214" s="429"/>
      <c r="G214" s="429"/>
      <c r="H214" s="429"/>
      <c r="I214" s="429"/>
      <c r="J214" s="429"/>
      <c r="K214" s="429"/>
      <c r="L214" s="230">
        <v>461576.5</v>
      </c>
      <c r="M214" s="231"/>
      <c r="N214" s="232">
        <v>3980991.98</v>
      </c>
      <c r="AF214" s="168"/>
      <c r="AG214" s="169"/>
      <c r="AH214" s="169"/>
      <c r="AM214" s="169"/>
      <c r="AO214" s="169"/>
      <c r="AP214" s="180" t="s">
        <v>205</v>
      </c>
      <c r="AQ214" s="169"/>
    </row>
    <row r="215" spans="1:43" s="15" customFormat="1" ht="15" x14ac:dyDescent="0.25">
      <c r="A215" s="229"/>
      <c r="B215" s="179"/>
      <c r="C215" s="429" t="s">
        <v>206</v>
      </c>
      <c r="D215" s="429"/>
      <c r="E215" s="429"/>
      <c r="F215" s="429"/>
      <c r="G215" s="429"/>
      <c r="H215" s="429"/>
      <c r="I215" s="429"/>
      <c r="J215" s="429"/>
      <c r="K215" s="429"/>
      <c r="L215" s="233"/>
      <c r="M215" s="231"/>
      <c r="N215" s="234"/>
      <c r="AF215" s="168"/>
      <c r="AG215" s="169"/>
      <c r="AH215" s="169"/>
      <c r="AM215" s="169"/>
      <c r="AO215" s="169"/>
      <c r="AP215" s="180" t="s">
        <v>206</v>
      </c>
      <c r="AQ215" s="169"/>
    </row>
    <row r="216" spans="1:43" s="15" customFormat="1" ht="15" x14ac:dyDescent="0.25">
      <c r="A216" s="229"/>
      <c r="B216" s="179"/>
      <c r="C216" s="429" t="s">
        <v>207</v>
      </c>
      <c r="D216" s="429"/>
      <c r="E216" s="429"/>
      <c r="F216" s="429"/>
      <c r="G216" s="429"/>
      <c r="H216" s="429"/>
      <c r="I216" s="429"/>
      <c r="J216" s="429"/>
      <c r="K216" s="429"/>
      <c r="L216" s="230">
        <v>4721.16</v>
      </c>
      <c r="M216" s="231"/>
      <c r="N216" s="232">
        <v>211366.34</v>
      </c>
      <c r="AF216" s="168"/>
      <c r="AG216" s="169"/>
      <c r="AH216" s="169"/>
      <c r="AM216" s="169"/>
      <c r="AO216" s="169"/>
      <c r="AP216" s="180" t="s">
        <v>207</v>
      </c>
      <c r="AQ216" s="169"/>
    </row>
    <row r="217" spans="1:43" s="15" customFormat="1" ht="15" x14ac:dyDescent="0.25">
      <c r="A217" s="229"/>
      <c r="B217" s="179"/>
      <c r="C217" s="429" t="s">
        <v>208</v>
      </c>
      <c r="D217" s="429"/>
      <c r="E217" s="429"/>
      <c r="F217" s="429"/>
      <c r="G217" s="429"/>
      <c r="H217" s="429"/>
      <c r="I217" s="429"/>
      <c r="J217" s="429"/>
      <c r="K217" s="429"/>
      <c r="L217" s="230">
        <v>8205.92</v>
      </c>
      <c r="M217" s="231"/>
      <c r="N217" s="232">
        <v>108646.38</v>
      </c>
      <c r="AF217" s="168"/>
      <c r="AG217" s="169"/>
      <c r="AH217" s="169"/>
      <c r="AM217" s="169"/>
      <c r="AO217" s="169"/>
      <c r="AP217" s="180" t="s">
        <v>208</v>
      </c>
      <c r="AQ217" s="169"/>
    </row>
    <row r="218" spans="1:43" s="15" customFormat="1" ht="15" x14ac:dyDescent="0.25">
      <c r="A218" s="229"/>
      <c r="B218" s="179"/>
      <c r="C218" s="429" t="s">
        <v>209</v>
      </c>
      <c r="D218" s="429"/>
      <c r="E218" s="429"/>
      <c r="F218" s="429"/>
      <c r="G218" s="429"/>
      <c r="H218" s="429"/>
      <c r="I218" s="429"/>
      <c r="J218" s="429"/>
      <c r="K218" s="429"/>
      <c r="L218" s="235">
        <v>881.08</v>
      </c>
      <c r="M218" s="231"/>
      <c r="N218" s="232">
        <v>39445.96</v>
      </c>
      <c r="AF218" s="168"/>
      <c r="AG218" s="169"/>
      <c r="AH218" s="169"/>
      <c r="AM218" s="169"/>
      <c r="AO218" s="169"/>
      <c r="AP218" s="180" t="s">
        <v>209</v>
      </c>
      <c r="AQ218" s="169"/>
    </row>
    <row r="219" spans="1:43" s="15" customFormat="1" ht="15" x14ac:dyDescent="0.25">
      <c r="A219" s="229"/>
      <c r="B219" s="179"/>
      <c r="C219" s="429" t="s">
        <v>210</v>
      </c>
      <c r="D219" s="429"/>
      <c r="E219" s="429"/>
      <c r="F219" s="429"/>
      <c r="G219" s="429"/>
      <c r="H219" s="429"/>
      <c r="I219" s="429"/>
      <c r="J219" s="429"/>
      <c r="K219" s="429"/>
      <c r="L219" s="230">
        <v>448649.42</v>
      </c>
      <c r="M219" s="231"/>
      <c r="N219" s="232">
        <v>3660979.26</v>
      </c>
      <c r="AF219" s="168"/>
      <c r="AG219" s="169"/>
      <c r="AH219" s="169"/>
      <c r="AM219" s="169"/>
      <c r="AO219" s="169"/>
      <c r="AP219" s="180" t="s">
        <v>210</v>
      </c>
      <c r="AQ219" s="169"/>
    </row>
    <row r="220" spans="1:43" s="15" customFormat="1" ht="15" x14ac:dyDescent="0.25">
      <c r="A220" s="229"/>
      <c r="B220" s="179"/>
      <c r="C220" s="429" t="s">
        <v>211</v>
      </c>
      <c r="D220" s="429"/>
      <c r="E220" s="429"/>
      <c r="F220" s="429"/>
      <c r="G220" s="429"/>
      <c r="H220" s="429"/>
      <c r="I220" s="429"/>
      <c r="J220" s="429"/>
      <c r="K220" s="429"/>
      <c r="L220" s="230">
        <v>470778.18</v>
      </c>
      <c r="M220" s="231"/>
      <c r="N220" s="232">
        <v>4392951.18</v>
      </c>
      <c r="AF220" s="168"/>
      <c r="AG220" s="169"/>
      <c r="AH220" s="169"/>
      <c r="AM220" s="169"/>
      <c r="AO220" s="169"/>
      <c r="AP220" s="180" t="s">
        <v>211</v>
      </c>
      <c r="AQ220" s="169"/>
    </row>
    <row r="221" spans="1:43" s="15" customFormat="1" ht="15" x14ac:dyDescent="0.25">
      <c r="A221" s="229"/>
      <c r="B221" s="179"/>
      <c r="C221" s="429" t="s">
        <v>206</v>
      </c>
      <c r="D221" s="429"/>
      <c r="E221" s="429"/>
      <c r="F221" s="429"/>
      <c r="G221" s="429"/>
      <c r="H221" s="429"/>
      <c r="I221" s="429"/>
      <c r="J221" s="429"/>
      <c r="K221" s="429"/>
      <c r="L221" s="233"/>
      <c r="M221" s="231"/>
      <c r="N221" s="234"/>
      <c r="AF221" s="168"/>
      <c r="AG221" s="169"/>
      <c r="AH221" s="169"/>
      <c r="AM221" s="169"/>
      <c r="AO221" s="169"/>
      <c r="AP221" s="180" t="s">
        <v>206</v>
      </c>
      <c r="AQ221" s="169"/>
    </row>
    <row r="222" spans="1:43" s="15" customFormat="1" ht="15" x14ac:dyDescent="0.25">
      <c r="A222" s="229"/>
      <c r="B222" s="179"/>
      <c r="C222" s="429" t="s">
        <v>450</v>
      </c>
      <c r="D222" s="429"/>
      <c r="E222" s="429"/>
      <c r="F222" s="429"/>
      <c r="G222" s="429"/>
      <c r="H222" s="429"/>
      <c r="I222" s="429"/>
      <c r="J222" s="429"/>
      <c r="K222" s="429"/>
      <c r="L222" s="230">
        <v>4721.16</v>
      </c>
      <c r="M222" s="231"/>
      <c r="N222" s="232">
        <v>211366.34</v>
      </c>
      <c r="AF222" s="168"/>
      <c r="AG222" s="169"/>
      <c r="AH222" s="169"/>
      <c r="AM222" s="169"/>
      <c r="AO222" s="169"/>
      <c r="AP222" s="180" t="s">
        <v>450</v>
      </c>
      <c r="AQ222" s="169"/>
    </row>
    <row r="223" spans="1:43" s="15" customFormat="1" ht="15" x14ac:dyDescent="0.25">
      <c r="A223" s="229"/>
      <c r="B223" s="179"/>
      <c r="C223" s="429" t="s">
        <v>451</v>
      </c>
      <c r="D223" s="429"/>
      <c r="E223" s="429"/>
      <c r="F223" s="429"/>
      <c r="G223" s="429"/>
      <c r="H223" s="429"/>
      <c r="I223" s="429"/>
      <c r="J223" s="429"/>
      <c r="K223" s="429"/>
      <c r="L223" s="230">
        <v>8205.92</v>
      </c>
      <c r="M223" s="231"/>
      <c r="N223" s="232">
        <v>108646.38</v>
      </c>
      <c r="AF223" s="168"/>
      <c r="AG223" s="169"/>
      <c r="AH223" s="169"/>
      <c r="AM223" s="169"/>
      <c r="AO223" s="169"/>
      <c r="AP223" s="180" t="s">
        <v>451</v>
      </c>
      <c r="AQ223" s="169"/>
    </row>
    <row r="224" spans="1:43" s="15" customFormat="1" ht="15" x14ac:dyDescent="0.25">
      <c r="A224" s="229"/>
      <c r="B224" s="179"/>
      <c r="C224" s="429" t="s">
        <v>452</v>
      </c>
      <c r="D224" s="429"/>
      <c r="E224" s="429"/>
      <c r="F224" s="429"/>
      <c r="G224" s="429"/>
      <c r="H224" s="429"/>
      <c r="I224" s="429"/>
      <c r="J224" s="429"/>
      <c r="K224" s="429"/>
      <c r="L224" s="235">
        <v>881.08</v>
      </c>
      <c r="M224" s="231"/>
      <c r="N224" s="232">
        <v>39445.96</v>
      </c>
      <c r="AF224" s="168"/>
      <c r="AG224" s="169"/>
      <c r="AH224" s="169"/>
      <c r="AM224" s="169"/>
      <c r="AO224" s="169"/>
      <c r="AP224" s="180" t="s">
        <v>452</v>
      </c>
      <c r="AQ224" s="169"/>
    </row>
    <row r="225" spans="1:46" s="15" customFormat="1" ht="15" x14ac:dyDescent="0.25">
      <c r="A225" s="229"/>
      <c r="B225" s="179"/>
      <c r="C225" s="429" t="s">
        <v>453</v>
      </c>
      <c r="D225" s="429"/>
      <c r="E225" s="429"/>
      <c r="F225" s="429"/>
      <c r="G225" s="429"/>
      <c r="H225" s="429"/>
      <c r="I225" s="429"/>
      <c r="J225" s="429"/>
      <c r="K225" s="429"/>
      <c r="L225" s="230">
        <v>448649.42</v>
      </c>
      <c r="M225" s="231"/>
      <c r="N225" s="232">
        <v>3660979.26</v>
      </c>
      <c r="AF225" s="168"/>
      <c r="AG225" s="169"/>
      <c r="AH225" s="169"/>
      <c r="AM225" s="169"/>
      <c r="AO225" s="169"/>
      <c r="AP225" s="180" t="s">
        <v>453</v>
      </c>
      <c r="AQ225" s="169"/>
    </row>
    <row r="226" spans="1:46" s="15" customFormat="1" ht="15" x14ac:dyDescent="0.25">
      <c r="A226" s="229"/>
      <c r="B226" s="179"/>
      <c r="C226" s="429" t="s">
        <v>454</v>
      </c>
      <c r="D226" s="429"/>
      <c r="E226" s="429"/>
      <c r="F226" s="429"/>
      <c r="G226" s="429"/>
      <c r="H226" s="429"/>
      <c r="I226" s="429"/>
      <c r="J226" s="429"/>
      <c r="K226" s="429"/>
      <c r="L226" s="230">
        <v>6106.44</v>
      </c>
      <c r="M226" s="231"/>
      <c r="N226" s="232">
        <v>273385.40000000002</v>
      </c>
      <c r="AF226" s="168"/>
      <c r="AG226" s="169"/>
      <c r="AH226" s="169"/>
      <c r="AM226" s="169"/>
      <c r="AO226" s="169"/>
      <c r="AP226" s="180" t="s">
        <v>454</v>
      </c>
      <c r="AQ226" s="169"/>
    </row>
    <row r="227" spans="1:46" s="15" customFormat="1" ht="15" x14ac:dyDescent="0.25">
      <c r="A227" s="229"/>
      <c r="B227" s="179"/>
      <c r="C227" s="429" t="s">
        <v>455</v>
      </c>
      <c r="D227" s="429"/>
      <c r="E227" s="429"/>
      <c r="F227" s="429"/>
      <c r="G227" s="429"/>
      <c r="H227" s="429"/>
      <c r="I227" s="429"/>
      <c r="J227" s="429"/>
      <c r="K227" s="429"/>
      <c r="L227" s="230">
        <v>3095.24</v>
      </c>
      <c r="M227" s="231"/>
      <c r="N227" s="232">
        <v>138573.79999999999</v>
      </c>
      <c r="AF227" s="168"/>
      <c r="AG227" s="169"/>
      <c r="AH227" s="169"/>
      <c r="AM227" s="169"/>
      <c r="AO227" s="169"/>
      <c r="AP227" s="180" t="s">
        <v>455</v>
      </c>
      <c r="AQ227" s="169"/>
    </row>
    <row r="228" spans="1:46" s="15" customFormat="1" ht="15" x14ac:dyDescent="0.25">
      <c r="A228" s="229"/>
      <c r="B228" s="179"/>
      <c r="C228" s="429" t="s">
        <v>221</v>
      </c>
      <c r="D228" s="429"/>
      <c r="E228" s="429"/>
      <c r="F228" s="429"/>
      <c r="G228" s="429"/>
      <c r="H228" s="429"/>
      <c r="I228" s="429"/>
      <c r="J228" s="429"/>
      <c r="K228" s="429"/>
      <c r="L228" s="230">
        <v>5602.24</v>
      </c>
      <c r="M228" s="231"/>
      <c r="N228" s="232">
        <v>250812.3</v>
      </c>
      <c r="AF228" s="168"/>
      <c r="AG228" s="169"/>
      <c r="AH228" s="169"/>
      <c r="AM228" s="169"/>
      <c r="AO228" s="169"/>
      <c r="AP228" s="180" t="s">
        <v>221</v>
      </c>
      <c r="AQ228" s="169"/>
    </row>
    <row r="229" spans="1:46" s="15" customFormat="1" ht="15" x14ac:dyDescent="0.25">
      <c r="A229" s="229"/>
      <c r="B229" s="179"/>
      <c r="C229" s="429" t="s">
        <v>222</v>
      </c>
      <c r="D229" s="429"/>
      <c r="E229" s="429"/>
      <c r="F229" s="429"/>
      <c r="G229" s="429"/>
      <c r="H229" s="429"/>
      <c r="I229" s="429"/>
      <c r="J229" s="429"/>
      <c r="K229" s="429"/>
      <c r="L229" s="230">
        <v>6106.44</v>
      </c>
      <c r="M229" s="231"/>
      <c r="N229" s="232">
        <v>273385.40000000002</v>
      </c>
      <c r="AF229" s="168"/>
      <c r="AG229" s="169"/>
      <c r="AH229" s="169"/>
      <c r="AM229" s="169"/>
      <c r="AO229" s="169"/>
      <c r="AP229" s="180" t="s">
        <v>222</v>
      </c>
      <c r="AQ229" s="169"/>
    </row>
    <row r="230" spans="1:46" s="15" customFormat="1" ht="15" x14ac:dyDescent="0.25">
      <c r="A230" s="229"/>
      <c r="B230" s="179"/>
      <c r="C230" s="429" t="s">
        <v>223</v>
      </c>
      <c r="D230" s="429"/>
      <c r="E230" s="429"/>
      <c r="F230" s="429"/>
      <c r="G230" s="429"/>
      <c r="H230" s="429"/>
      <c r="I230" s="429"/>
      <c r="J230" s="429"/>
      <c r="K230" s="429"/>
      <c r="L230" s="230">
        <v>3095.24</v>
      </c>
      <c r="M230" s="231"/>
      <c r="N230" s="232">
        <v>138573.79999999999</v>
      </c>
      <c r="AF230" s="168"/>
      <c r="AG230" s="169"/>
      <c r="AH230" s="169"/>
      <c r="AM230" s="169"/>
      <c r="AO230" s="169"/>
      <c r="AP230" s="180" t="s">
        <v>223</v>
      </c>
      <c r="AQ230" s="169"/>
    </row>
    <row r="231" spans="1:46" s="15" customFormat="1" ht="15" x14ac:dyDescent="0.25">
      <c r="A231" s="229"/>
      <c r="B231" s="236"/>
      <c r="C231" s="457" t="s">
        <v>1000</v>
      </c>
      <c r="D231" s="457"/>
      <c r="E231" s="457"/>
      <c r="F231" s="457"/>
      <c r="G231" s="457"/>
      <c r="H231" s="457"/>
      <c r="I231" s="457"/>
      <c r="J231" s="457"/>
      <c r="K231" s="457"/>
      <c r="L231" s="237">
        <v>470778.18</v>
      </c>
      <c r="M231" s="238"/>
      <c r="N231" s="239">
        <v>4392951.18</v>
      </c>
      <c r="AF231" s="168"/>
      <c r="AG231" s="169"/>
      <c r="AH231" s="169"/>
      <c r="AM231" s="169"/>
      <c r="AO231" s="169"/>
      <c r="AQ231" s="169" t="s">
        <v>1000</v>
      </c>
    </row>
    <row r="232" spans="1:46" s="15" customFormat="1" ht="11.25" hidden="1" customHeight="1" x14ac:dyDescent="0.25">
      <c r="B232" s="221"/>
      <c r="C232" s="221"/>
      <c r="D232" s="221"/>
      <c r="E232" s="221"/>
      <c r="F232" s="221"/>
      <c r="G232" s="221"/>
      <c r="H232" s="221"/>
      <c r="I232" s="221"/>
      <c r="J232" s="221"/>
      <c r="K232" s="221"/>
      <c r="L232" s="222"/>
      <c r="M232" s="222"/>
      <c r="N232" s="222"/>
      <c r="R232" s="223"/>
    </row>
    <row r="233" spans="1:46" s="15" customFormat="1" ht="15" x14ac:dyDescent="0.25">
      <c r="A233" s="224"/>
      <c r="B233" s="225"/>
      <c r="C233" s="438" t="s">
        <v>523</v>
      </c>
      <c r="D233" s="438"/>
      <c r="E233" s="438"/>
      <c r="F233" s="438"/>
      <c r="G233" s="438"/>
      <c r="H233" s="438"/>
      <c r="I233" s="438"/>
      <c r="J233" s="438"/>
      <c r="K233" s="438"/>
      <c r="L233" s="226"/>
      <c r="M233" s="227"/>
      <c r="N233" s="228"/>
      <c r="AS233" s="169" t="s">
        <v>523</v>
      </c>
    </row>
    <row r="234" spans="1:46" s="15" customFormat="1" ht="15" x14ac:dyDescent="0.25">
      <c r="A234" s="229"/>
      <c r="B234" s="327"/>
      <c r="C234" s="442" t="s">
        <v>205</v>
      </c>
      <c r="D234" s="442"/>
      <c r="E234" s="442"/>
      <c r="F234" s="442"/>
      <c r="G234" s="442"/>
      <c r="H234" s="442"/>
      <c r="I234" s="442"/>
      <c r="J234" s="442"/>
      <c r="K234" s="442"/>
      <c r="L234" s="328">
        <v>1059625.57</v>
      </c>
      <c r="M234" s="329"/>
      <c r="N234" s="232">
        <v>9534030.6699999999</v>
      </c>
      <c r="AS234" s="169"/>
      <c r="AT234" s="180" t="s">
        <v>205</v>
      </c>
    </row>
    <row r="235" spans="1:46" s="15" customFormat="1" ht="15" x14ac:dyDescent="0.25">
      <c r="A235" s="229"/>
      <c r="B235" s="327"/>
      <c r="C235" s="442" t="s">
        <v>206</v>
      </c>
      <c r="D235" s="442"/>
      <c r="E235" s="442"/>
      <c r="F235" s="442"/>
      <c r="G235" s="442"/>
      <c r="H235" s="442"/>
      <c r="I235" s="442"/>
      <c r="J235" s="442"/>
      <c r="K235" s="442"/>
      <c r="L235" s="330"/>
      <c r="M235" s="329"/>
      <c r="N235" s="234"/>
      <c r="AS235" s="169"/>
      <c r="AT235" s="180" t="s">
        <v>206</v>
      </c>
    </row>
    <row r="236" spans="1:46" s="15" customFormat="1" ht="15" x14ac:dyDescent="0.25">
      <c r="A236" s="229"/>
      <c r="B236" s="327"/>
      <c r="C236" s="442" t="s">
        <v>207</v>
      </c>
      <c r="D236" s="442"/>
      <c r="E236" s="442"/>
      <c r="F236" s="442"/>
      <c r="G236" s="442"/>
      <c r="H236" s="442"/>
      <c r="I236" s="442"/>
      <c r="J236" s="442"/>
      <c r="K236" s="442"/>
      <c r="L236" s="328">
        <v>9661.25</v>
      </c>
      <c r="M236" s="329"/>
      <c r="N236" s="232">
        <v>432534.17</v>
      </c>
      <c r="AS236" s="169"/>
      <c r="AT236" s="180" t="s">
        <v>207</v>
      </c>
    </row>
    <row r="237" spans="1:46" s="15" customFormat="1" ht="15" x14ac:dyDescent="0.25">
      <c r="A237" s="229"/>
      <c r="B237" s="327"/>
      <c r="C237" s="442" t="s">
        <v>208</v>
      </c>
      <c r="D237" s="442"/>
      <c r="E237" s="442"/>
      <c r="F237" s="442"/>
      <c r="G237" s="442"/>
      <c r="H237" s="442"/>
      <c r="I237" s="442"/>
      <c r="J237" s="442"/>
      <c r="K237" s="442"/>
      <c r="L237" s="328">
        <v>105076.31</v>
      </c>
      <c r="M237" s="329"/>
      <c r="N237" s="232">
        <v>1391210.34</v>
      </c>
      <c r="AS237" s="169"/>
      <c r="AT237" s="180" t="s">
        <v>208</v>
      </c>
    </row>
    <row r="238" spans="1:46" s="15" customFormat="1" ht="15" x14ac:dyDescent="0.25">
      <c r="A238" s="229"/>
      <c r="B238" s="327"/>
      <c r="C238" s="442" t="s">
        <v>209</v>
      </c>
      <c r="D238" s="442"/>
      <c r="E238" s="442"/>
      <c r="F238" s="442"/>
      <c r="G238" s="442"/>
      <c r="H238" s="442"/>
      <c r="I238" s="442"/>
      <c r="J238" s="442"/>
      <c r="K238" s="442"/>
      <c r="L238" s="328">
        <v>5063.05</v>
      </c>
      <c r="M238" s="329"/>
      <c r="N238" s="232">
        <v>226672.75</v>
      </c>
      <c r="AS238" s="169"/>
      <c r="AT238" s="180" t="s">
        <v>209</v>
      </c>
    </row>
    <row r="239" spans="1:46" s="15" customFormat="1" ht="15" x14ac:dyDescent="0.25">
      <c r="A239" s="229"/>
      <c r="B239" s="327"/>
      <c r="C239" s="442" t="s">
        <v>210</v>
      </c>
      <c r="D239" s="442"/>
      <c r="E239" s="442"/>
      <c r="F239" s="442"/>
      <c r="G239" s="442"/>
      <c r="H239" s="442"/>
      <c r="I239" s="442"/>
      <c r="J239" s="442"/>
      <c r="K239" s="442"/>
      <c r="L239" s="328">
        <v>944888.01</v>
      </c>
      <c r="M239" s="329"/>
      <c r="N239" s="232">
        <v>7710286.1600000001</v>
      </c>
      <c r="AS239" s="169"/>
      <c r="AT239" s="180" t="s">
        <v>210</v>
      </c>
    </row>
    <row r="240" spans="1:46" s="15" customFormat="1" ht="15" x14ac:dyDescent="0.25">
      <c r="A240" s="229"/>
      <c r="B240" s="327"/>
      <c r="C240" s="442" t="s">
        <v>211</v>
      </c>
      <c r="D240" s="442"/>
      <c r="E240" s="442"/>
      <c r="F240" s="442"/>
      <c r="G240" s="442"/>
      <c r="H240" s="442"/>
      <c r="I240" s="442"/>
      <c r="J240" s="442"/>
      <c r="K240" s="442"/>
      <c r="L240" s="328">
        <v>1091553.5900000001</v>
      </c>
      <c r="M240" s="329"/>
      <c r="N240" s="232">
        <v>10963448.359999999</v>
      </c>
      <c r="AS240" s="169"/>
      <c r="AT240" s="180" t="s">
        <v>211</v>
      </c>
    </row>
    <row r="241" spans="1:48" s="15" customFormat="1" ht="15" x14ac:dyDescent="0.25">
      <c r="A241" s="229"/>
      <c r="B241" s="327"/>
      <c r="C241" s="442" t="s">
        <v>212</v>
      </c>
      <c r="D241" s="442"/>
      <c r="E241" s="442"/>
      <c r="F241" s="442"/>
      <c r="G241" s="442"/>
      <c r="H241" s="442"/>
      <c r="I241" s="442"/>
      <c r="J241" s="442"/>
      <c r="K241" s="442"/>
      <c r="L241" s="328">
        <v>1058088.76</v>
      </c>
      <c r="M241" s="329"/>
      <c r="N241" s="232">
        <v>10520374.01</v>
      </c>
      <c r="AS241" s="169"/>
      <c r="AT241" s="180" t="s">
        <v>212</v>
      </c>
    </row>
    <row r="242" spans="1:48" s="15" customFormat="1" ht="15" x14ac:dyDescent="0.25">
      <c r="A242" s="229"/>
      <c r="B242" s="327"/>
      <c r="C242" s="442" t="s">
        <v>213</v>
      </c>
      <c r="D242" s="442"/>
      <c r="E242" s="442"/>
      <c r="F242" s="442"/>
      <c r="G242" s="442"/>
      <c r="H242" s="442"/>
      <c r="I242" s="442"/>
      <c r="J242" s="442"/>
      <c r="K242" s="442"/>
      <c r="L242" s="330"/>
      <c r="M242" s="329"/>
      <c r="N242" s="234"/>
      <c r="AS242" s="169"/>
      <c r="AT242" s="180" t="s">
        <v>213</v>
      </c>
    </row>
    <row r="243" spans="1:48" s="15" customFormat="1" ht="15" x14ac:dyDescent="0.25">
      <c r="A243" s="229"/>
      <c r="B243" s="327"/>
      <c r="C243" s="442" t="s">
        <v>214</v>
      </c>
      <c r="D243" s="442"/>
      <c r="E243" s="442"/>
      <c r="F243" s="442"/>
      <c r="G243" s="442"/>
      <c r="H243" s="442"/>
      <c r="I243" s="442"/>
      <c r="J243" s="442"/>
      <c r="K243" s="442"/>
      <c r="L243" s="328">
        <v>9661.25</v>
      </c>
      <c r="M243" s="329"/>
      <c r="N243" s="232">
        <v>432534.17</v>
      </c>
      <c r="AS243" s="169"/>
      <c r="AT243" s="180" t="s">
        <v>214</v>
      </c>
    </row>
    <row r="244" spans="1:48" s="15" customFormat="1" ht="15" x14ac:dyDescent="0.25">
      <c r="A244" s="229"/>
      <c r="B244" s="327"/>
      <c r="C244" s="442" t="s">
        <v>215</v>
      </c>
      <c r="D244" s="442"/>
      <c r="E244" s="442"/>
      <c r="F244" s="442"/>
      <c r="G244" s="442"/>
      <c r="H244" s="442"/>
      <c r="I244" s="442"/>
      <c r="J244" s="442"/>
      <c r="K244" s="442"/>
      <c r="L244" s="328">
        <v>71611.48</v>
      </c>
      <c r="M244" s="329"/>
      <c r="N244" s="232">
        <v>948135.99</v>
      </c>
      <c r="AS244" s="169"/>
      <c r="AT244" s="180" t="s">
        <v>215</v>
      </c>
    </row>
    <row r="245" spans="1:48" s="15" customFormat="1" ht="15" x14ac:dyDescent="0.25">
      <c r="A245" s="229"/>
      <c r="B245" s="327"/>
      <c r="C245" s="442" t="s">
        <v>216</v>
      </c>
      <c r="D245" s="442"/>
      <c r="E245" s="442"/>
      <c r="F245" s="442"/>
      <c r="G245" s="442"/>
      <c r="H245" s="442"/>
      <c r="I245" s="442"/>
      <c r="J245" s="442"/>
      <c r="K245" s="442"/>
      <c r="L245" s="328">
        <v>5063.05</v>
      </c>
      <c r="M245" s="329"/>
      <c r="N245" s="232">
        <v>226672.75</v>
      </c>
      <c r="AS245" s="169"/>
      <c r="AT245" s="180" t="s">
        <v>216</v>
      </c>
    </row>
    <row r="246" spans="1:48" s="15" customFormat="1" ht="15" x14ac:dyDescent="0.25">
      <c r="A246" s="229"/>
      <c r="B246" s="327"/>
      <c r="C246" s="442" t="s">
        <v>217</v>
      </c>
      <c r="D246" s="442"/>
      <c r="E246" s="442"/>
      <c r="F246" s="442"/>
      <c r="G246" s="442"/>
      <c r="H246" s="442"/>
      <c r="I246" s="442"/>
      <c r="J246" s="442"/>
      <c r="K246" s="442"/>
      <c r="L246" s="328">
        <v>944888.01</v>
      </c>
      <c r="M246" s="329"/>
      <c r="N246" s="232">
        <v>7710286.1600000001</v>
      </c>
      <c r="AS246" s="169"/>
      <c r="AT246" s="180" t="s">
        <v>217</v>
      </c>
    </row>
    <row r="247" spans="1:48" s="15" customFormat="1" ht="15" x14ac:dyDescent="0.25">
      <c r="A247" s="229"/>
      <c r="B247" s="327"/>
      <c r="C247" s="442" t="s">
        <v>218</v>
      </c>
      <c r="D247" s="442"/>
      <c r="E247" s="442"/>
      <c r="F247" s="442"/>
      <c r="G247" s="442"/>
      <c r="H247" s="442"/>
      <c r="I247" s="442"/>
      <c r="J247" s="442"/>
      <c r="K247" s="442"/>
      <c r="L247" s="328">
        <v>19061.16</v>
      </c>
      <c r="M247" s="329"/>
      <c r="N247" s="232">
        <v>853368.26</v>
      </c>
      <c r="AS247" s="169"/>
      <c r="AT247" s="180" t="s">
        <v>218</v>
      </c>
    </row>
    <row r="248" spans="1:48" s="15" customFormat="1" ht="15" x14ac:dyDescent="0.25">
      <c r="A248" s="229"/>
      <c r="B248" s="327"/>
      <c r="C248" s="442" t="s">
        <v>219</v>
      </c>
      <c r="D248" s="442"/>
      <c r="E248" s="442"/>
      <c r="F248" s="442"/>
      <c r="G248" s="442"/>
      <c r="H248" s="442"/>
      <c r="I248" s="442"/>
      <c r="J248" s="442"/>
      <c r="K248" s="442"/>
      <c r="L248" s="328">
        <v>12866.86</v>
      </c>
      <c r="M248" s="329"/>
      <c r="N248" s="232">
        <v>576049.43000000005</v>
      </c>
      <c r="AS248" s="169"/>
      <c r="AT248" s="180" t="s">
        <v>219</v>
      </c>
    </row>
    <row r="249" spans="1:48" s="15" customFormat="1" ht="15" x14ac:dyDescent="0.25">
      <c r="A249" s="229"/>
      <c r="B249" s="327"/>
      <c r="C249" s="442" t="s">
        <v>220</v>
      </c>
      <c r="D249" s="442"/>
      <c r="E249" s="442"/>
      <c r="F249" s="442"/>
      <c r="G249" s="442"/>
      <c r="H249" s="442"/>
      <c r="I249" s="442"/>
      <c r="J249" s="442"/>
      <c r="K249" s="442"/>
      <c r="L249" s="328">
        <v>33464.83</v>
      </c>
      <c r="M249" s="329"/>
      <c r="N249" s="232">
        <v>443074.35</v>
      </c>
      <c r="AS249" s="169"/>
      <c r="AT249" s="180" t="s">
        <v>220</v>
      </c>
    </row>
    <row r="250" spans="1:48" s="15" customFormat="1" ht="15" x14ac:dyDescent="0.25">
      <c r="A250" s="229"/>
      <c r="B250" s="327"/>
      <c r="C250" s="442" t="s">
        <v>221</v>
      </c>
      <c r="D250" s="442"/>
      <c r="E250" s="442"/>
      <c r="F250" s="442"/>
      <c r="G250" s="442"/>
      <c r="H250" s="442"/>
      <c r="I250" s="442"/>
      <c r="J250" s="442"/>
      <c r="K250" s="442"/>
      <c r="L250" s="328">
        <v>14724.3</v>
      </c>
      <c r="M250" s="329"/>
      <c r="N250" s="232">
        <v>659206.92000000004</v>
      </c>
      <c r="AS250" s="169"/>
      <c r="AT250" s="180" t="s">
        <v>221</v>
      </c>
    </row>
    <row r="251" spans="1:48" s="15" customFormat="1" ht="15" x14ac:dyDescent="0.25">
      <c r="A251" s="229"/>
      <c r="B251" s="327"/>
      <c r="C251" s="442" t="s">
        <v>222</v>
      </c>
      <c r="D251" s="442"/>
      <c r="E251" s="442"/>
      <c r="F251" s="442"/>
      <c r="G251" s="442"/>
      <c r="H251" s="442"/>
      <c r="I251" s="442"/>
      <c r="J251" s="442"/>
      <c r="K251" s="442"/>
      <c r="L251" s="328">
        <v>19061.16</v>
      </c>
      <c r="M251" s="329"/>
      <c r="N251" s="232">
        <v>853368.26</v>
      </c>
      <c r="AS251" s="169"/>
      <c r="AT251" s="180" t="s">
        <v>222</v>
      </c>
    </row>
    <row r="252" spans="1:48" s="15" customFormat="1" ht="15" x14ac:dyDescent="0.25">
      <c r="A252" s="229"/>
      <c r="B252" s="327"/>
      <c r="C252" s="442" t="s">
        <v>223</v>
      </c>
      <c r="D252" s="442"/>
      <c r="E252" s="442"/>
      <c r="F252" s="442"/>
      <c r="G252" s="442"/>
      <c r="H252" s="442"/>
      <c r="I252" s="442"/>
      <c r="J252" s="442"/>
      <c r="K252" s="442"/>
      <c r="L252" s="328">
        <v>12866.86</v>
      </c>
      <c r="M252" s="329"/>
      <c r="N252" s="232">
        <v>576049.43000000005</v>
      </c>
      <c r="AS252" s="169"/>
      <c r="AT252" s="180" t="s">
        <v>223</v>
      </c>
    </row>
    <row r="253" spans="1:48" s="15" customFormat="1" ht="15" x14ac:dyDescent="0.25">
      <c r="A253" s="229"/>
      <c r="B253" s="331"/>
      <c r="C253" s="443" t="s">
        <v>524</v>
      </c>
      <c r="D253" s="443"/>
      <c r="E253" s="443"/>
      <c r="F253" s="443"/>
      <c r="G253" s="443"/>
      <c r="H253" s="443"/>
      <c r="I253" s="443"/>
      <c r="J253" s="443"/>
      <c r="K253" s="443"/>
      <c r="L253" s="332">
        <v>1091553.5900000001</v>
      </c>
      <c r="M253" s="333"/>
      <c r="N253" s="239">
        <v>10963448.359999999</v>
      </c>
      <c r="AS253" s="169"/>
      <c r="AU253" s="169" t="s">
        <v>524</v>
      </c>
    </row>
    <row r="254" spans="1:48" s="15" customFormat="1" ht="15" x14ac:dyDescent="0.25">
      <c r="A254" s="229"/>
      <c r="B254" s="331"/>
      <c r="C254" s="443" t="s">
        <v>524</v>
      </c>
      <c r="D254" s="443"/>
      <c r="E254" s="443"/>
      <c r="F254" s="443"/>
      <c r="G254" s="443"/>
      <c r="H254" s="443"/>
      <c r="I254" s="443"/>
      <c r="J254" s="443"/>
      <c r="K254" s="443"/>
      <c r="L254" s="332">
        <v>1091553.5900000001</v>
      </c>
      <c r="M254" s="333"/>
      <c r="N254" s="239">
        <v>10963448.359999999</v>
      </c>
      <c r="AS254" s="169"/>
      <c r="AU254" s="169" t="s">
        <v>524</v>
      </c>
    </row>
    <row r="255" spans="1:48" s="15" customFormat="1" ht="15" x14ac:dyDescent="0.25">
      <c r="A255" s="229"/>
      <c r="B255" s="331"/>
      <c r="C255" s="443" t="s">
        <v>525</v>
      </c>
      <c r="D255" s="443"/>
      <c r="E255" s="443"/>
      <c r="F255" s="443"/>
      <c r="G255" s="443"/>
      <c r="H255" s="443"/>
      <c r="I255" s="443"/>
      <c r="J255" s="443"/>
      <c r="K255" s="443"/>
      <c r="L255" s="332">
        <v>1091553.5900000001</v>
      </c>
      <c r="M255" s="333"/>
      <c r="N255" s="239">
        <v>10963448.359999999</v>
      </c>
      <c r="AS255" s="169"/>
      <c r="AU255" s="169" t="s">
        <v>525</v>
      </c>
    </row>
    <row r="256" spans="1:48" s="15" customFormat="1" ht="15" hidden="1" x14ac:dyDescent="0.25">
      <c r="A256" s="229"/>
      <c r="B256" s="331"/>
      <c r="C256" s="443" t="s">
        <v>526</v>
      </c>
      <c r="D256" s="443"/>
      <c r="E256" s="443"/>
      <c r="F256" s="443"/>
      <c r="G256" s="443"/>
      <c r="H256" s="443"/>
      <c r="I256" s="443"/>
      <c r="J256" s="443"/>
      <c r="K256" s="443"/>
      <c r="L256" s="332">
        <v>1091553.5900000001</v>
      </c>
      <c r="M256" s="333"/>
      <c r="N256" s="239">
        <v>10963448.359999999</v>
      </c>
      <c r="AS256" s="169"/>
      <c r="AU256" s="169"/>
      <c r="AV256" s="169" t="s">
        <v>526</v>
      </c>
    </row>
    <row r="257" spans="1:52" s="15" customFormat="1" ht="15" customHeight="1" x14ac:dyDescent="0.25">
      <c r="A257" s="229"/>
      <c r="B257" s="331"/>
      <c r="C257" s="443" t="s">
        <v>526</v>
      </c>
      <c r="D257" s="443"/>
      <c r="E257" s="443"/>
      <c r="F257" s="443"/>
      <c r="G257" s="443"/>
      <c r="H257" s="443"/>
      <c r="I257" s="443"/>
      <c r="J257" s="443"/>
      <c r="K257" s="443"/>
      <c r="L257" s="332">
        <v>2396399.5</v>
      </c>
      <c r="M257" s="333"/>
      <c r="N257" s="239">
        <f>N256</f>
        <v>10963448.359999999</v>
      </c>
      <c r="AP257" s="169"/>
      <c r="AR257" s="169"/>
      <c r="AS257" s="169" t="s">
        <v>526</v>
      </c>
    </row>
    <row r="258" spans="1:52" s="15" customFormat="1" ht="15" x14ac:dyDescent="0.25">
      <c r="A258" s="253"/>
      <c r="B258" s="324"/>
      <c r="C258" s="445" t="s">
        <v>56</v>
      </c>
      <c r="D258" s="445"/>
      <c r="E258" s="445"/>
      <c r="F258" s="445"/>
      <c r="G258" s="445"/>
      <c r="H258" s="445"/>
      <c r="I258" s="445"/>
      <c r="J258" s="445"/>
      <c r="K258" s="445"/>
      <c r="L258" s="325"/>
      <c r="M258" s="326"/>
      <c r="N258" s="257">
        <f>ROUND(N257*0.082,2)</f>
        <v>899002.77</v>
      </c>
      <c r="AQ258" s="258"/>
      <c r="AS258" s="258"/>
    </row>
    <row r="259" spans="1:52" s="15" customFormat="1" ht="15" x14ac:dyDescent="0.25">
      <c r="A259" s="253"/>
      <c r="B259" s="324"/>
      <c r="C259" s="444" t="s">
        <v>1729</v>
      </c>
      <c r="D259" s="444"/>
      <c r="E259" s="444"/>
      <c r="F259" s="444"/>
      <c r="G259" s="444"/>
      <c r="H259" s="444"/>
      <c r="I259" s="444"/>
      <c r="J259" s="444"/>
      <c r="K259" s="444"/>
      <c r="L259" s="325"/>
      <c r="M259" s="326"/>
      <c r="N259" s="259">
        <f>N257+N258</f>
        <v>11862451.129999999</v>
      </c>
      <c r="AQ259" s="258"/>
      <c r="AS259" s="258"/>
    </row>
    <row r="260" spans="1:52" s="15" customFormat="1" ht="15" x14ac:dyDescent="0.25">
      <c r="A260" s="253"/>
      <c r="B260" s="324"/>
      <c r="C260" s="445" t="s">
        <v>63</v>
      </c>
      <c r="D260" s="445"/>
      <c r="E260" s="445"/>
      <c r="F260" s="445"/>
      <c r="G260" s="445"/>
      <c r="H260" s="445"/>
      <c r="I260" s="445"/>
      <c r="J260" s="445"/>
      <c r="K260" s="445"/>
      <c r="L260" s="325"/>
      <c r="M260" s="326"/>
      <c r="N260" s="257">
        <f>ROUND(N259*0.024,2)</f>
        <v>284698.83</v>
      </c>
      <c r="AQ260" s="258"/>
      <c r="AS260" s="258"/>
    </row>
    <row r="261" spans="1:52" s="15" customFormat="1" ht="15" x14ac:dyDescent="0.25">
      <c r="A261" s="253"/>
      <c r="B261" s="324"/>
      <c r="C261" s="444" t="s">
        <v>1730</v>
      </c>
      <c r="D261" s="444"/>
      <c r="E261" s="444"/>
      <c r="F261" s="444"/>
      <c r="G261" s="444"/>
      <c r="H261" s="444"/>
      <c r="I261" s="444"/>
      <c r="J261" s="444"/>
      <c r="K261" s="444"/>
      <c r="L261" s="325"/>
      <c r="M261" s="326"/>
      <c r="N261" s="259">
        <f>N259+N260</f>
        <v>12147149.959999999</v>
      </c>
      <c r="AQ261" s="258"/>
      <c r="AS261" s="258"/>
    </row>
    <row r="262" spans="1:52" s="15" customFormat="1" ht="15" x14ac:dyDescent="0.25">
      <c r="A262" s="253"/>
      <c r="B262" s="324"/>
      <c r="C262" s="444" t="s">
        <v>1754</v>
      </c>
      <c r="D262" s="444"/>
      <c r="E262" s="444"/>
      <c r="F262" s="444"/>
      <c r="G262" s="444"/>
      <c r="H262" s="444"/>
      <c r="I262" s="444"/>
      <c r="J262" s="444"/>
      <c r="K262" s="444"/>
      <c r="L262" s="325"/>
      <c r="M262" s="326"/>
      <c r="N262" s="259">
        <f>ROUND(N261*1.0514*0.83,2)</f>
        <v>10600356.18</v>
      </c>
      <c r="R262" s="259"/>
      <c r="S262" s="312"/>
      <c r="AQ262" s="258"/>
      <c r="AS262" s="258"/>
    </row>
    <row r="263" spans="1:52" s="15" customFormat="1" ht="15" x14ac:dyDescent="0.25">
      <c r="A263" s="253"/>
      <c r="B263" s="324"/>
      <c r="C263" s="444" t="s">
        <v>1751</v>
      </c>
      <c r="D263" s="444"/>
      <c r="E263" s="444"/>
      <c r="F263" s="444"/>
      <c r="G263" s="444"/>
      <c r="H263" s="444"/>
      <c r="I263" s="444"/>
      <c r="J263" s="444"/>
      <c r="K263" s="444"/>
      <c r="L263" s="325"/>
      <c r="M263" s="326"/>
      <c r="N263" s="259">
        <f>N262</f>
        <v>10600356.18</v>
      </c>
      <c r="AQ263" s="258"/>
      <c r="AS263" s="258"/>
    </row>
    <row r="264" spans="1:52" s="15" customFormat="1" ht="15" x14ac:dyDescent="0.25">
      <c r="A264" s="253"/>
      <c r="B264" s="334"/>
      <c r="C264" s="445" t="s">
        <v>1752</v>
      </c>
      <c r="D264" s="445"/>
      <c r="E264" s="445"/>
      <c r="F264" s="445"/>
      <c r="G264" s="445"/>
      <c r="H264" s="445"/>
      <c r="I264" s="445"/>
      <c r="J264" s="445"/>
      <c r="K264" s="445"/>
      <c r="L264" s="335"/>
      <c r="M264" s="336"/>
      <c r="N264" s="257">
        <f>ROUND(N263*0.2,2)</f>
        <v>2120071.2400000002</v>
      </c>
      <c r="AQ264" s="314"/>
      <c r="AS264" s="314"/>
    </row>
    <row r="265" spans="1:52" s="15" customFormat="1" ht="15" x14ac:dyDescent="0.25">
      <c r="A265" s="260"/>
      <c r="B265" s="261"/>
      <c r="C265" s="446" t="s">
        <v>1753</v>
      </c>
      <c r="D265" s="446"/>
      <c r="E265" s="446"/>
      <c r="F265" s="446"/>
      <c r="G265" s="446"/>
      <c r="H265" s="446"/>
      <c r="I265" s="446"/>
      <c r="J265" s="446"/>
      <c r="K265" s="446"/>
      <c r="L265" s="262"/>
      <c r="M265" s="263"/>
      <c r="N265" s="264">
        <f>N263+N264</f>
        <v>12720427.42</v>
      </c>
      <c r="AQ265" s="258"/>
      <c r="AS265" s="258"/>
    </row>
    <row r="266" spans="1:52" ht="11.25" customHeight="1" x14ac:dyDescent="0.2">
      <c r="AX266" s="240"/>
      <c r="AY266" s="240"/>
      <c r="AZ266" s="240"/>
    </row>
    <row r="267" spans="1:52" ht="11.25" customHeight="1" x14ac:dyDescent="0.2">
      <c r="AX267" s="240"/>
      <c r="AY267" s="240"/>
      <c r="AZ267" s="240"/>
    </row>
    <row r="268" spans="1:52" s="15" customFormat="1" ht="15" x14ac:dyDescent="0.25">
      <c r="A268" s="313"/>
      <c r="B268" s="254"/>
      <c r="C268" s="291"/>
      <c r="D268" s="291"/>
      <c r="E268" s="291"/>
      <c r="F268" s="291"/>
      <c r="G268" s="291"/>
      <c r="H268" s="291"/>
      <c r="I268" s="291"/>
      <c r="J268" s="291"/>
      <c r="K268" s="291"/>
      <c r="L268" s="255"/>
      <c r="M268" s="256"/>
      <c r="N268" s="255"/>
      <c r="AQ268" s="258"/>
      <c r="AS268" s="258"/>
    </row>
    <row r="269" spans="1:52" s="15" customFormat="1" ht="15" x14ac:dyDescent="0.25">
      <c r="A269" s="313"/>
      <c r="B269" s="254"/>
      <c r="C269" s="291"/>
      <c r="D269" s="291"/>
      <c r="E269" s="291"/>
      <c r="F269" s="291"/>
      <c r="G269" s="291"/>
      <c r="H269" s="291"/>
      <c r="I269" s="291"/>
      <c r="J269" s="291"/>
      <c r="K269" s="291"/>
      <c r="L269" s="255"/>
      <c r="M269" s="256"/>
      <c r="N269" s="255"/>
      <c r="AQ269" s="258"/>
      <c r="AS269" s="258"/>
    </row>
    <row r="270" spans="1:52" s="318" customFormat="1" ht="15" x14ac:dyDescent="0.25">
      <c r="A270" s="315"/>
      <c r="B270" s="316" t="s">
        <v>527</v>
      </c>
      <c r="C270" s="407"/>
      <c r="D270" s="407"/>
      <c r="E270" s="407"/>
      <c r="F270" s="407"/>
      <c r="G270" s="407"/>
      <c r="H270" s="408"/>
      <c r="I270" s="408"/>
      <c r="J270" s="408"/>
      <c r="K270" s="408"/>
      <c r="L270" s="408"/>
      <c r="M270" s="15"/>
      <c r="N270" s="15"/>
      <c r="O270" s="15"/>
      <c r="P270" s="15"/>
      <c r="Q270" s="15"/>
      <c r="R270" s="15"/>
      <c r="S270" s="15"/>
      <c r="T270" s="15"/>
      <c r="U270" s="15"/>
      <c r="V270" s="317"/>
      <c r="W270" s="317"/>
      <c r="X270" s="317"/>
      <c r="Y270" s="317"/>
      <c r="Z270" s="317"/>
      <c r="AA270" s="317"/>
      <c r="AB270" s="317"/>
      <c r="AC270" s="317"/>
      <c r="AD270" s="317"/>
      <c r="AE270" s="317"/>
      <c r="AF270" s="317"/>
      <c r="AG270" s="317"/>
      <c r="AH270" s="317"/>
      <c r="AI270" s="317"/>
      <c r="AJ270" s="317"/>
      <c r="AK270" s="317"/>
      <c r="AL270" s="317"/>
      <c r="AM270" s="317"/>
      <c r="AN270" s="317"/>
      <c r="AO270" s="317"/>
      <c r="AP270" s="317"/>
      <c r="AQ270" s="317"/>
      <c r="AR270" s="317"/>
      <c r="AS270" s="317"/>
      <c r="AT270" s="317" t="s">
        <v>6</v>
      </c>
      <c r="AU270" s="317" t="s">
        <v>6</v>
      </c>
      <c r="AV270" s="317"/>
      <c r="AW270" s="317"/>
    </row>
    <row r="271" spans="1:52" s="320" customFormat="1" ht="16.5" customHeight="1" x14ac:dyDescent="0.25">
      <c r="A271" s="319"/>
      <c r="B271" s="316"/>
      <c r="C271" s="406" t="s">
        <v>81</v>
      </c>
      <c r="D271" s="406"/>
      <c r="E271" s="406"/>
      <c r="F271" s="406"/>
      <c r="G271" s="406"/>
      <c r="H271" s="406"/>
      <c r="I271" s="406"/>
      <c r="J271" s="406"/>
      <c r="K271" s="406"/>
      <c r="L271" s="406"/>
      <c r="V271" s="321"/>
      <c r="W271" s="321"/>
      <c r="X271" s="321"/>
      <c r="Y271" s="321"/>
      <c r="Z271" s="321"/>
      <c r="AA271" s="321"/>
      <c r="AB271" s="321"/>
      <c r="AC271" s="321"/>
      <c r="AD271" s="321"/>
      <c r="AE271" s="321"/>
      <c r="AF271" s="321"/>
      <c r="AG271" s="321"/>
      <c r="AH271" s="321"/>
      <c r="AI271" s="321"/>
      <c r="AJ271" s="321"/>
      <c r="AK271" s="321"/>
      <c r="AL271" s="321"/>
      <c r="AM271" s="321"/>
      <c r="AN271" s="321"/>
      <c r="AO271" s="321"/>
      <c r="AP271" s="321"/>
      <c r="AQ271" s="321"/>
      <c r="AR271" s="321"/>
      <c r="AS271" s="321"/>
      <c r="AT271" s="321"/>
      <c r="AU271" s="321"/>
      <c r="AV271" s="321"/>
      <c r="AW271" s="321"/>
    </row>
    <row r="272" spans="1:52" s="318" customFormat="1" ht="15" x14ac:dyDescent="0.25">
      <c r="A272" s="315"/>
      <c r="B272" s="316" t="s">
        <v>528</v>
      </c>
      <c r="C272" s="407"/>
      <c r="D272" s="407"/>
      <c r="E272" s="407"/>
      <c r="F272" s="407"/>
      <c r="G272" s="407"/>
      <c r="H272" s="408"/>
      <c r="I272" s="408"/>
      <c r="J272" s="408"/>
      <c r="K272" s="408"/>
      <c r="L272" s="408"/>
      <c r="M272" s="15"/>
      <c r="N272" s="15"/>
      <c r="O272" s="15"/>
      <c r="P272" s="15"/>
      <c r="Q272" s="15"/>
      <c r="R272" s="15"/>
      <c r="S272" s="15"/>
      <c r="T272" s="15"/>
      <c r="U272" s="15"/>
      <c r="V272" s="317"/>
      <c r="W272" s="317"/>
      <c r="X272" s="317"/>
      <c r="Y272" s="317"/>
      <c r="Z272" s="317"/>
      <c r="AA272" s="317"/>
      <c r="AB272" s="317"/>
      <c r="AC272" s="317"/>
      <c r="AD272" s="317"/>
      <c r="AE272" s="317"/>
      <c r="AF272" s="317"/>
      <c r="AG272" s="317"/>
      <c r="AH272" s="317"/>
      <c r="AI272" s="317"/>
      <c r="AJ272" s="317"/>
      <c r="AK272" s="317"/>
      <c r="AL272" s="317"/>
      <c r="AM272" s="317"/>
      <c r="AN272" s="317"/>
      <c r="AO272" s="317"/>
      <c r="AP272" s="317"/>
      <c r="AQ272" s="317"/>
      <c r="AR272" s="317"/>
      <c r="AS272" s="317"/>
      <c r="AT272" s="317"/>
      <c r="AU272" s="317"/>
      <c r="AV272" s="317" t="s">
        <v>6</v>
      </c>
      <c r="AW272" s="317" t="s">
        <v>6</v>
      </c>
    </row>
    <row r="273" spans="1:52" s="320" customFormat="1" ht="16.5" customHeight="1" x14ac:dyDescent="0.25">
      <c r="A273" s="319"/>
      <c r="C273" s="406" t="s">
        <v>81</v>
      </c>
      <c r="D273" s="406"/>
      <c r="E273" s="406"/>
      <c r="F273" s="406"/>
      <c r="G273" s="406"/>
      <c r="H273" s="406"/>
      <c r="I273" s="406"/>
      <c r="J273" s="406"/>
      <c r="K273" s="406"/>
      <c r="L273" s="406"/>
      <c r="V273" s="321"/>
      <c r="W273" s="321"/>
      <c r="X273" s="321"/>
      <c r="Y273" s="321"/>
      <c r="Z273" s="321"/>
      <c r="AA273" s="321"/>
      <c r="AB273" s="321"/>
      <c r="AC273" s="321"/>
      <c r="AD273" s="321"/>
      <c r="AE273" s="321"/>
      <c r="AF273" s="321"/>
      <c r="AG273" s="321"/>
      <c r="AH273" s="321"/>
      <c r="AI273" s="321"/>
      <c r="AJ273" s="321"/>
      <c r="AK273" s="321"/>
      <c r="AL273" s="321"/>
      <c r="AM273" s="321"/>
      <c r="AN273" s="321"/>
      <c r="AO273" s="321"/>
      <c r="AP273" s="321"/>
      <c r="AQ273" s="321"/>
      <c r="AR273" s="321"/>
      <c r="AS273" s="321"/>
      <c r="AT273" s="321"/>
      <c r="AU273" s="321"/>
      <c r="AV273" s="321"/>
      <c r="AW273" s="321"/>
    </row>
    <row r="274" spans="1:52" s="318" customFormat="1" ht="19.5" customHeight="1" x14ac:dyDescent="0.2">
      <c r="A274" s="315"/>
      <c r="C274" s="322"/>
      <c r="D274" s="322"/>
      <c r="E274" s="322"/>
      <c r="F274" s="322"/>
      <c r="G274" s="322"/>
      <c r="H274" s="322"/>
      <c r="I274" s="322"/>
      <c r="J274" s="322"/>
      <c r="K274" s="322"/>
      <c r="L274" s="322"/>
      <c r="V274" s="317"/>
      <c r="W274" s="317"/>
      <c r="X274" s="317"/>
      <c r="Y274" s="317"/>
      <c r="Z274" s="317"/>
      <c r="AA274" s="317"/>
      <c r="AB274" s="317"/>
      <c r="AC274" s="317"/>
      <c r="AD274" s="317"/>
      <c r="AE274" s="317"/>
      <c r="AF274" s="317"/>
      <c r="AG274" s="317"/>
      <c r="AH274" s="317"/>
      <c r="AI274" s="317"/>
      <c r="AJ274" s="317"/>
      <c r="AK274" s="317"/>
      <c r="AL274" s="317"/>
      <c r="AM274" s="317"/>
      <c r="AN274" s="317"/>
      <c r="AO274" s="317"/>
      <c r="AP274" s="317"/>
      <c r="AQ274" s="317"/>
      <c r="AR274" s="317"/>
      <c r="AS274" s="317"/>
      <c r="AT274" s="317"/>
      <c r="AU274" s="317"/>
      <c r="AV274" s="317"/>
      <c r="AW274" s="317"/>
    </row>
    <row r="275" spans="1:52" s="15" customFormat="1" ht="22.5" customHeight="1" x14ac:dyDescent="0.25">
      <c r="A275" s="409" t="s">
        <v>529</v>
      </c>
      <c r="B275" s="409"/>
      <c r="C275" s="409"/>
      <c r="D275" s="409"/>
      <c r="E275" s="409"/>
      <c r="F275" s="409"/>
      <c r="G275" s="409"/>
      <c r="H275" s="409"/>
      <c r="I275" s="409"/>
      <c r="J275" s="409"/>
      <c r="K275" s="409"/>
      <c r="L275" s="409"/>
      <c r="M275" s="409"/>
      <c r="N275" s="409"/>
      <c r="O275" s="323"/>
      <c r="P275" s="323"/>
    </row>
    <row r="276" spans="1:52" s="15" customFormat="1" ht="12.75" customHeight="1" x14ac:dyDescent="0.25">
      <c r="A276" s="409" t="s">
        <v>530</v>
      </c>
      <c r="B276" s="409"/>
      <c r="C276" s="409"/>
      <c r="D276" s="409"/>
      <c r="E276" s="409"/>
      <c r="F276" s="409"/>
      <c r="G276" s="409"/>
      <c r="H276" s="409"/>
      <c r="I276" s="409"/>
      <c r="J276" s="409"/>
      <c r="K276" s="409"/>
      <c r="L276" s="409"/>
      <c r="M276" s="409"/>
      <c r="N276" s="409"/>
      <c r="O276" s="323"/>
      <c r="P276" s="323"/>
    </row>
    <row r="277" spans="1:52" s="15" customFormat="1" ht="12.75" customHeight="1" x14ac:dyDescent="0.25">
      <c r="A277" s="409" t="s">
        <v>531</v>
      </c>
      <c r="B277" s="409"/>
      <c r="C277" s="409"/>
      <c r="D277" s="409"/>
      <c r="E277" s="409"/>
      <c r="F277" s="409"/>
      <c r="G277" s="409"/>
      <c r="H277" s="409"/>
      <c r="I277" s="409"/>
      <c r="J277" s="409"/>
      <c r="K277" s="409"/>
      <c r="L277" s="409"/>
      <c r="M277" s="409"/>
      <c r="N277" s="409"/>
      <c r="O277" s="323"/>
      <c r="P277" s="323"/>
    </row>
    <row r="278" spans="1:52" ht="11.25" customHeight="1" x14ac:dyDescent="0.2">
      <c r="AX278" s="240"/>
      <c r="AY278" s="240"/>
      <c r="AZ278" s="240"/>
    </row>
    <row r="279" spans="1:52" ht="11.25" customHeight="1" x14ac:dyDescent="0.2">
      <c r="AX279" s="240"/>
      <c r="AY279" s="240"/>
      <c r="AZ279" s="240"/>
    </row>
  </sheetData>
  <autoFilter ref="A43:N93" xr:uid="{07231301-99A6-4F94-83DC-38BE1E2A0391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265">
    <mergeCell ref="C262:K262"/>
    <mergeCell ref="C263:K263"/>
    <mergeCell ref="C264:K264"/>
    <mergeCell ref="C265:K265"/>
    <mergeCell ref="C270:G270"/>
    <mergeCell ref="H270:L270"/>
    <mergeCell ref="C253:K253"/>
    <mergeCell ref="C254:K254"/>
    <mergeCell ref="C255:K255"/>
    <mergeCell ref="C256:K256"/>
    <mergeCell ref="C260:K260"/>
    <mergeCell ref="C261:K261"/>
    <mergeCell ref="C257:K257"/>
    <mergeCell ref="C258:K258"/>
    <mergeCell ref="C259:K259"/>
    <mergeCell ref="C247:K247"/>
    <mergeCell ref="C248:K248"/>
    <mergeCell ref="C249:K249"/>
    <mergeCell ref="C250:K250"/>
    <mergeCell ref="C251:K251"/>
    <mergeCell ref="C252:K252"/>
    <mergeCell ref="C241:K241"/>
    <mergeCell ref="C242:K242"/>
    <mergeCell ref="C243:K243"/>
    <mergeCell ref="C244:K244"/>
    <mergeCell ref="C245:K245"/>
    <mergeCell ref="C246:K246"/>
    <mergeCell ref="C235:K235"/>
    <mergeCell ref="C236:K236"/>
    <mergeCell ref="C237:K237"/>
    <mergeCell ref="C238:K238"/>
    <mergeCell ref="C239:K239"/>
    <mergeCell ref="C240:K240"/>
    <mergeCell ref="C228:K228"/>
    <mergeCell ref="C229:K229"/>
    <mergeCell ref="C230:K230"/>
    <mergeCell ref="C231:K231"/>
    <mergeCell ref="C233:K233"/>
    <mergeCell ref="C234:K234"/>
    <mergeCell ref="C222:K222"/>
    <mergeCell ref="C223:K223"/>
    <mergeCell ref="C224:K224"/>
    <mergeCell ref="C225:K225"/>
    <mergeCell ref="C226:K226"/>
    <mergeCell ref="C227:K227"/>
    <mergeCell ref="C216:K216"/>
    <mergeCell ref="C217:K217"/>
    <mergeCell ref="C218:K218"/>
    <mergeCell ref="C219:K219"/>
    <mergeCell ref="C220:K220"/>
    <mergeCell ref="C221:K221"/>
    <mergeCell ref="C209:N209"/>
    <mergeCell ref="C210:N210"/>
    <mergeCell ref="C211:E211"/>
    <mergeCell ref="C213:K213"/>
    <mergeCell ref="C214:K214"/>
    <mergeCell ref="C215:K215"/>
    <mergeCell ref="C203:E203"/>
    <mergeCell ref="C204:E204"/>
    <mergeCell ref="C205:E205"/>
    <mergeCell ref="C206:E206"/>
    <mergeCell ref="C207:E207"/>
    <mergeCell ref="C208:E208"/>
    <mergeCell ref="C197:E197"/>
    <mergeCell ref="C198:E198"/>
    <mergeCell ref="C199:E199"/>
    <mergeCell ref="C200:E200"/>
    <mergeCell ref="C201:E201"/>
    <mergeCell ref="C202:E202"/>
    <mergeCell ref="C191:E191"/>
    <mergeCell ref="C192:E192"/>
    <mergeCell ref="A193:N193"/>
    <mergeCell ref="C194:E194"/>
    <mergeCell ref="C195:N195"/>
    <mergeCell ref="C196:N196"/>
    <mergeCell ref="C185:E185"/>
    <mergeCell ref="C186:E186"/>
    <mergeCell ref="C187:E187"/>
    <mergeCell ref="C188:E188"/>
    <mergeCell ref="C189:E189"/>
    <mergeCell ref="C190:E190"/>
    <mergeCell ref="C179:E179"/>
    <mergeCell ref="C180:N180"/>
    <mergeCell ref="C181:N181"/>
    <mergeCell ref="C182:E182"/>
    <mergeCell ref="C183:E183"/>
    <mergeCell ref="C184:E184"/>
    <mergeCell ref="C173:K173"/>
    <mergeCell ref="C174:K174"/>
    <mergeCell ref="C175:K175"/>
    <mergeCell ref="C176:K176"/>
    <mergeCell ref="A177:N177"/>
    <mergeCell ref="A178:N178"/>
    <mergeCell ref="C167:K167"/>
    <mergeCell ref="C168:K168"/>
    <mergeCell ref="C169:K169"/>
    <mergeCell ref="C170:K170"/>
    <mergeCell ref="C171:K171"/>
    <mergeCell ref="C172:K172"/>
    <mergeCell ref="C161:K161"/>
    <mergeCell ref="C162:K162"/>
    <mergeCell ref="C163:K163"/>
    <mergeCell ref="C164:K164"/>
    <mergeCell ref="C165:K165"/>
    <mergeCell ref="C166:K166"/>
    <mergeCell ref="C154:N154"/>
    <mergeCell ref="C155:N155"/>
    <mergeCell ref="C156:E156"/>
    <mergeCell ref="C158:K158"/>
    <mergeCell ref="C159:K159"/>
    <mergeCell ref="C160:K160"/>
    <mergeCell ref="C148:E148"/>
    <mergeCell ref="C149:E149"/>
    <mergeCell ref="C150:E150"/>
    <mergeCell ref="C151:E151"/>
    <mergeCell ref="C152:E152"/>
    <mergeCell ref="C153:N153"/>
    <mergeCell ref="C142:E142"/>
    <mergeCell ref="C143:E143"/>
    <mergeCell ref="C144:E144"/>
    <mergeCell ref="C145:E145"/>
    <mergeCell ref="C146:E146"/>
    <mergeCell ref="C147:E147"/>
    <mergeCell ref="C136:E136"/>
    <mergeCell ref="C137:E137"/>
    <mergeCell ref="C138:N138"/>
    <mergeCell ref="C139:N139"/>
    <mergeCell ref="C140:N140"/>
    <mergeCell ref="C141:E141"/>
    <mergeCell ref="C130:E130"/>
    <mergeCell ref="C131:E131"/>
    <mergeCell ref="C132:E132"/>
    <mergeCell ref="C133:N133"/>
    <mergeCell ref="C134:N134"/>
    <mergeCell ref="C135:N135"/>
    <mergeCell ref="C124:E124"/>
    <mergeCell ref="C125:E125"/>
    <mergeCell ref="C126:E126"/>
    <mergeCell ref="C127:E127"/>
    <mergeCell ref="C128:E128"/>
    <mergeCell ref="C129:E129"/>
    <mergeCell ref="C118:N118"/>
    <mergeCell ref="C119:N119"/>
    <mergeCell ref="C120:N120"/>
    <mergeCell ref="C121:E121"/>
    <mergeCell ref="C122:E122"/>
    <mergeCell ref="C123:E123"/>
    <mergeCell ref="C112:K112"/>
    <mergeCell ref="C113:K113"/>
    <mergeCell ref="C114:K114"/>
    <mergeCell ref="C115:K115"/>
    <mergeCell ref="A116:N116"/>
    <mergeCell ref="C117:E117"/>
    <mergeCell ref="C106:K106"/>
    <mergeCell ref="C107:K107"/>
    <mergeCell ref="C108:K108"/>
    <mergeCell ref="C109:K109"/>
    <mergeCell ref="C110:K110"/>
    <mergeCell ref="C111:K111"/>
    <mergeCell ref="C100:K100"/>
    <mergeCell ref="C101:K101"/>
    <mergeCell ref="C102:K102"/>
    <mergeCell ref="C103:K103"/>
    <mergeCell ref="C104:K104"/>
    <mergeCell ref="C105:K105"/>
    <mergeCell ref="C93:E93"/>
    <mergeCell ref="C95:K95"/>
    <mergeCell ref="C96:K96"/>
    <mergeCell ref="C97:K97"/>
    <mergeCell ref="C98:K98"/>
    <mergeCell ref="C99:K99"/>
    <mergeCell ref="C87:E87"/>
    <mergeCell ref="C88:E88"/>
    <mergeCell ref="C89:E89"/>
    <mergeCell ref="C90:E90"/>
    <mergeCell ref="C91:E91"/>
    <mergeCell ref="C92:N92"/>
    <mergeCell ref="C81:E81"/>
    <mergeCell ref="C82:E82"/>
    <mergeCell ref="C83:E83"/>
    <mergeCell ref="C84:E84"/>
    <mergeCell ref="C85:E85"/>
    <mergeCell ref="C86:E86"/>
    <mergeCell ref="C75:N75"/>
    <mergeCell ref="C76:E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N74"/>
    <mergeCell ref="C63:E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N62"/>
    <mergeCell ref="C52:E52"/>
    <mergeCell ref="C53:E53"/>
    <mergeCell ref="C54:E54"/>
    <mergeCell ref="C55:E55"/>
    <mergeCell ref="C56:E56"/>
    <mergeCell ref="N43:N45"/>
    <mergeCell ref="C46:E46"/>
    <mergeCell ref="A47:N47"/>
    <mergeCell ref="A48:N48"/>
    <mergeCell ref="C49:E49"/>
    <mergeCell ref="C50:N50"/>
    <mergeCell ref="C43:E45"/>
    <mergeCell ref="F43:F45"/>
    <mergeCell ref="G43:I44"/>
    <mergeCell ref="J43:L44"/>
    <mergeCell ref="M43:M45"/>
    <mergeCell ref="A26:N26"/>
    <mergeCell ref="A28:N28"/>
    <mergeCell ref="A17:F17"/>
    <mergeCell ref="G17:N17"/>
    <mergeCell ref="A18:F18"/>
    <mergeCell ref="G18:N18"/>
    <mergeCell ref="A19:F19"/>
    <mergeCell ref="G19:N19"/>
    <mergeCell ref="C51:E51"/>
    <mergeCell ref="G14:N14"/>
    <mergeCell ref="A15:F15"/>
    <mergeCell ref="G15:N15"/>
    <mergeCell ref="A16:F16"/>
    <mergeCell ref="G16:N16"/>
    <mergeCell ref="A21:N21"/>
    <mergeCell ref="A22:N22"/>
    <mergeCell ref="A24:N24"/>
    <mergeCell ref="A25:N25"/>
    <mergeCell ref="C271:L271"/>
    <mergeCell ref="C272:G272"/>
    <mergeCell ref="H272:L272"/>
    <mergeCell ref="C273:L273"/>
    <mergeCell ref="A275:N275"/>
    <mergeCell ref="A276:N276"/>
    <mergeCell ref="A277:N277"/>
    <mergeCell ref="C7:D7"/>
    <mergeCell ref="A1:N1"/>
    <mergeCell ref="A3:N3"/>
    <mergeCell ref="H5:I5"/>
    <mergeCell ref="A6:D6"/>
    <mergeCell ref="H6:K6"/>
    <mergeCell ref="J7:K7"/>
    <mergeCell ref="L41:M41"/>
    <mergeCell ref="A43:A45"/>
    <mergeCell ref="B43:B45"/>
    <mergeCell ref="A29:N29"/>
    <mergeCell ref="B31:F31"/>
    <mergeCell ref="B32:F32"/>
    <mergeCell ref="D34:F34"/>
    <mergeCell ref="L39:M39"/>
    <mergeCell ref="L40:M40"/>
    <mergeCell ref="G13:N13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9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C10B4-1DCD-4F0A-97A0-596F3CEE7C7E}">
  <dimension ref="A1:M47"/>
  <sheetViews>
    <sheetView tabSelected="1" view="pageBreakPreview" topLeftCell="B1" zoomScaleNormal="100" zoomScaleSheetLayoutView="100" workbookViewId="0">
      <pane ySplit="2" topLeftCell="A3" activePane="bottomLeft" state="frozen"/>
      <selection pane="bottomLeft" activeCell="M4" sqref="M4"/>
    </sheetView>
  </sheetViews>
  <sheetFormatPr defaultRowHeight="15" x14ac:dyDescent="0.25"/>
  <cols>
    <col min="1" max="1" width="17" style="339" customWidth="1"/>
    <col min="2" max="2" width="11.85546875" style="339" customWidth="1"/>
    <col min="3" max="3" width="51" style="339" customWidth="1"/>
    <col min="4" max="4" width="19" style="339" customWidth="1"/>
    <col min="5" max="10" width="20.7109375" style="339" customWidth="1"/>
    <col min="11" max="11" width="9.140625" style="339"/>
    <col min="12" max="12" width="13.85546875" style="339" bestFit="1" customWidth="1"/>
    <col min="13" max="13" width="16.85546875" style="339" bestFit="1" customWidth="1"/>
    <col min="14" max="16384" width="9.140625" style="339"/>
  </cols>
  <sheetData>
    <row r="1" spans="1:13" x14ac:dyDescent="0.25">
      <c r="A1" s="337"/>
      <c r="B1" s="337"/>
      <c r="C1" s="337"/>
      <c r="D1" s="337"/>
      <c r="E1" s="337"/>
      <c r="F1" s="337"/>
      <c r="G1" s="337"/>
      <c r="H1" s="337"/>
      <c r="I1" s="338"/>
      <c r="J1" s="337"/>
    </row>
    <row r="2" spans="1:13" ht="60" x14ac:dyDescent="0.25">
      <c r="A2" s="340" t="s">
        <v>1755</v>
      </c>
      <c r="B2" s="340" t="s">
        <v>1756</v>
      </c>
      <c r="C2" s="340" t="s">
        <v>1757</v>
      </c>
      <c r="D2" s="340" t="s">
        <v>1758</v>
      </c>
      <c r="E2" s="340" t="s">
        <v>1759</v>
      </c>
      <c r="F2" s="340" t="s">
        <v>1760</v>
      </c>
      <c r="G2" s="340" t="s">
        <v>1761</v>
      </c>
      <c r="H2" s="341" t="s">
        <v>1772</v>
      </c>
      <c r="I2" s="340" t="s">
        <v>1762</v>
      </c>
      <c r="J2" s="341" t="s">
        <v>1763</v>
      </c>
    </row>
    <row r="3" spans="1:13" x14ac:dyDescent="0.25">
      <c r="A3" s="342"/>
      <c r="B3" s="342"/>
      <c r="C3" s="343" t="s">
        <v>1764</v>
      </c>
      <c r="D3" s="342"/>
      <c r="E3" s="342"/>
      <c r="F3" s="342"/>
      <c r="G3" s="342"/>
      <c r="H3" s="344"/>
      <c r="I3" s="342"/>
      <c r="J3" s="344"/>
    </row>
    <row r="4" spans="1:13" ht="28.5" customHeight="1" x14ac:dyDescent="0.25">
      <c r="A4" s="345">
        <v>1</v>
      </c>
      <c r="B4" s="346" t="s">
        <v>20</v>
      </c>
      <c r="C4" s="347" t="s">
        <v>21</v>
      </c>
      <c r="D4" s="348">
        <v>47118689.25</v>
      </c>
      <c r="E4" s="349">
        <v>3863732.52</v>
      </c>
      <c r="F4" s="349">
        <v>1223578.1200000001</v>
      </c>
      <c r="G4" s="349">
        <v>52205999.890000001</v>
      </c>
      <c r="H4" s="349">
        <f>54889388.29*K4</f>
        <v>45558192.280699998</v>
      </c>
      <c r="I4" s="350">
        <v>1.2</v>
      </c>
      <c r="J4" s="351">
        <f>ROUND(H4*I4,2)</f>
        <v>54669830.740000002</v>
      </c>
      <c r="K4" s="339">
        <v>0.83</v>
      </c>
      <c r="L4" s="361">
        <f>'01-01-01'!N442</f>
        <v>54669830.740000002</v>
      </c>
      <c r="M4" s="361">
        <f>J4-L4</f>
        <v>0</v>
      </c>
    </row>
    <row r="5" spans="1:13" ht="27" customHeight="1" x14ac:dyDescent="0.25">
      <c r="A5" s="345">
        <v>2</v>
      </c>
      <c r="B5" s="346" t="s">
        <v>18</v>
      </c>
      <c r="C5" s="347" t="s">
        <v>19</v>
      </c>
      <c r="D5" s="348">
        <v>39281459.539999999</v>
      </c>
      <c r="E5" s="349">
        <v>3221079.68</v>
      </c>
      <c r="F5" s="349">
        <v>1020060.94</v>
      </c>
      <c r="G5" s="349">
        <v>43522600.159999996</v>
      </c>
      <c r="H5" s="349">
        <f>45759661.81*K5</f>
        <v>37980519.302299999</v>
      </c>
      <c r="I5" s="350">
        <v>1.2</v>
      </c>
      <c r="J5" s="351">
        <f t="shared" ref="J5:J17" si="0">ROUND(H5*I5,2)</f>
        <v>45576623.159999996</v>
      </c>
      <c r="K5" s="339">
        <v>0.83</v>
      </c>
      <c r="L5" s="361">
        <f>'01-01-02'!N591</f>
        <v>45576623.159999996</v>
      </c>
      <c r="M5" s="361">
        <f t="shared" ref="M5:M19" si="1">J5-L5</f>
        <v>0</v>
      </c>
    </row>
    <row r="6" spans="1:13" ht="24" customHeight="1" x14ac:dyDescent="0.25">
      <c r="A6" s="345">
        <v>3</v>
      </c>
      <c r="B6" s="352" t="s">
        <v>26</v>
      </c>
      <c r="C6" s="347" t="s">
        <v>27</v>
      </c>
      <c r="D6" s="348">
        <v>142510715.22</v>
      </c>
      <c r="E6" s="349">
        <v>11685878.65</v>
      </c>
      <c r="F6" s="349">
        <v>3700718.26</v>
      </c>
      <c r="G6" s="349">
        <v>157897312.13</v>
      </c>
      <c r="H6" s="349">
        <f>166013233.98*K6</f>
        <v>137790984.20339999</v>
      </c>
      <c r="I6" s="350">
        <v>1.2</v>
      </c>
      <c r="J6" s="351">
        <f t="shared" si="0"/>
        <v>165349181.03999999</v>
      </c>
      <c r="K6" s="339">
        <v>0.83</v>
      </c>
      <c r="L6" s="361">
        <f>'02-01-01 ПЖ '!N850</f>
        <v>165349181.03999999</v>
      </c>
      <c r="M6" s="361">
        <f t="shared" si="1"/>
        <v>0</v>
      </c>
    </row>
    <row r="7" spans="1:13" s="355" customFormat="1" ht="24" customHeight="1" x14ac:dyDescent="0.25">
      <c r="A7" s="345">
        <v>4</v>
      </c>
      <c r="B7" s="346" t="s">
        <v>48</v>
      </c>
      <c r="C7" s="347" t="s">
        <v>49</v>
      </c>
      <c r="D7" s="353">
        <v>1644504.42</v>
      </c>
      <c r="E7" s="354">
        <v>134849.35999999999</v>
      </c>
      <c r="F7" s="354">
        <v>42704.49</v>
      </c>
      <c r="G7" s="354">
        <v>1822058.27</v>
      </c>
      <c r="H7" s="354">
        <f>1915712.07*K7</f>
        <v>1590041.0181</v>
      </c>
      <c r="I7" s="350">
        <v>1.2</v>
      </c>
      <c r="J7" s="351">
        <f t="shared" si="0"/>
        <v>1908049.22</v>
      </c>
      <c r="K7" s="339">
        <v>0.83</v>
      </c>
      <c r="L7" s="356">
        <f>'07-01-01 ГП1'!N106</f>
        <v>1908049.22</v>
      </c>
      <c r="M7" s="361">
        <f t="shared" si="1"/>
        <v>0</v>
      </c>
    </row>
    <row r="8" spans="1:13" s="355" customFormat="1" ht="24" customHeight="1" x14ac:dyDescent="0.25">
      <c r="A8" s="345">
        <v>5</v>
      </c>
      <c r="B8" s="346" t="s">
        <v>1765</v>
      </c>
      <c r="C8" s="347" t="s">
        <v>31</v>
      </c>
      <c r="D8" s="353">
        <v>7708019.79</v>
      </c>
      <c r="E8" s="354">
        <v>632057.62</v>
      </c>
      <c r="F8" s="354">
        <v>200161.86</v>
      </c>
      <c r="G8" s="354">
        <v>8540239.2699999996</v>
      </c>
      <c r="H8" s="354">
        <f>8979207.57*K8</f>
        <v>7452742.2830999997</v>
      </c>
      <c r="I8" s="350">
        <v>1.2</v>
      </c>
      <c r="J8" s="351">
        <f t="shared" si="0"/>
        <v>8943290.7400000002</v>
      </c>
      <c r="K8" s="339">
        <v>0.83</v>
      </c>
      <c r="L8" s="356">
        <f>'02-03-01 АС1'!N355</f>
        <v>8943290.7400000002</v>
      </c>
      <c r="M8" s="361">
        <f t="shared" si="1"/>
        <v>0</v>
      </c>
    </row>
    <row r="9" spans="1:13" s="355" customFormat="1" ht="24" customHeight="1" x14ac:dyDescent="0.25">
      <c r="A9" s="345">
        <v>6</v>
      </c>
      <c r="B9" s="346" t="s">
        <v>1766</v>
      </c>
      <c r="C9" s="347" t="s">
        <v>1767</v>
      </c>
      <c r="D9" s="353">
        <v>1177977.71</v>
      </c>
      <c r="E9" s="354">
        <v>96594.17</v>
      </c>
      <c r="F9" s="354">
        <v>30589.73</v>
      </c>
      <c r="G9" s="354">
        <v>1305161.6100000001</v>
      </c>
      <c r="H9" s="354">
        <f>1372246.92*K9</f>
        <v>1138964.9435999999</v>
      </c>
      <c r="I9" s="350">
        <v>1.2</v>
      </c>
      <c r="J9" s="351">
        <f t="shared" si="0"/>
        <v>1366757.93</v>
      </c>
      <c r="K9" s="339">
        <v>0.83</v>
      </c>
      <c r="L9" s="356">
        <f>'01-01-03'!N284</f>
        <v>1366757.93</v>
      </c>
      <c r="M9" s="361">
        <f t="shared" si="1"/>
        <v>0</v>
      </c>
    </row>
    <row r="10" spans="1:13" s="355" customFormat="1" ht="28.5" customHeight="1" x14ac:dyDescent="0.25">
      <c r="A10" s="345">
        <v>7</v>
      </c>
      <c r="B10" s="346" t="s">
        <v>32</v>
      </c>
      <c r="C10" s="347" t="s">
        <v>33</v>
      </c>
      <c r="D10" s="353">
        <v>1164136.06</v>
      </c>
      <c r="E10" s="354">
        <v>95459.16</v>
      </c>
      <c r="F10" s="354">
        <v>30230.29</v>
      </c>
      <c r="G10" s="354">
        <v>1289825.51</v>
      </c>
      <c r="H10" s="354">
        <f>1356122.54*K10</f>
        <v>1125581.7082</v>
      </c>
      <c r="I10" s="350">
        <v>1.2</v>
      </c>
      <c r="J10" s="351">
        <f t="shared" si="0"/>
        <v>1350698.05</v>
      </c>
      <c r="K10" s="339">
        <v>0.83</v>
      </c>
      <c r="L10" s="356">
        <f>'02-03-02 АС2'!N289</f>
        <v>1350698.05</v>
      </c>
      <c r="M10" s="361">
        <f t="shared" si="1"/>
        <v>0</v>
      </c>
    </row>
    <row r="11" spans="1:13" s="355" customFormat="1" ht="24" customHeight="1" x14ac:dyDescent="0.25">
      <c r="A11" s="345">
        <v>8</v>
      </c>
      <c r="B11" s="346" t="s">
        <v>38</v>
      </c>
      <c r="C11" s="347" t="s">
        <v>39</v>
      </c>
      <c r="D11" s="353">
        <v>866585.5</v>
      </c>
      <c r="E11" s="354">
        <v>71060.009999999995</v>
      </c>
      <c r="F11" s="354">
        <v>22503.49</v>
      </c>
      <c r="G11" s="354">
        <v>960149</v>
      </c>
      <c r="H11" s="354">
        <f>1009500.66*K11</f>
        <v>837885.54779999994</v>
      </c>
      <c r="I11" s="350">
        <v>1.2</v>
      </c>
      <c r="J11" s="351">
        <f t="shared" si="0"/>
        <v>1005462.66</v>
      </c>
      <c r="K11" s="339">
        <v>0.83</v>
      </c>
      <c r="L11" s="356">
        <f>'06-02-02 НВК5 '!N225</f>
        <v>1005462.66</v>
      </c>
      <c r="M11" s="361">
        <f t="shared" si="1"/>
        <v>0</v>
      </c>
    </row>
    <row r="12" spans="1:13" s="355" customFormat="1" ht="24" customHeight="1" x14ac:dyDescent="0.25">
      <c r="A12" s="345">
        <v>9</v>
      </c>
      <c r="B12" s="346" t="s">
        <v>50</v>
      </c>
      <c r="C12" s="347" t="s">
        <v>51</v>
      </c>
      <c r="D12" s="353">
        <v>10963448.359999999</v>
      </c>
      <c r="E12" s="354">
        <v>899002.77</v>
      </c>
      <c r="F12" s="354">
        <v>284698.83</v>
      </c>
      <c r="G12" s="354">
        <v>12147149.960000001</v>
      </c>
      <c r="H12" s="354">
        <f>12771513.47*K12</f>
        <v>10600356.1801</v>
      </c>
      <c r="I12" s="350">
        <v>1.2</v>
      </c>
      <c r="J12" s="351">
        <f t="shared" si="0"/>
        <v>12720427.42</v>
      </c>
      <c r="K12" s="339">
        <v>0.83</v>
      </c>
      <c r="L12" s="356">
        <f>'07-01-02 ГП2 '!N265</f>
        <v>12720427.42</v>
      </c>
      <c r="M12" s="361">
        <f t="shared" si="1"/>
        <v>0</v>
      </c>
    </row>
    <row r="13" spans="1:13" s="355" customFormat="1" ht="24" customHeight="1" x14ac:dyDescent="0.25">
      <c r="A13" s="345">
        <v>10</v>
      </c>
      <c r="B13" s="346" t="s">
        <v>28</v>
      </c>
      <c r="C13" s="347" t="s">
        <v>29</v>
      </c>
      <c r="D13" s="353">
        <v>3752233.29</v>
      </c>
      <c r="E13" s="354">
        <v>307683.13</v>
      </c>
      <c r="F13" s="354">
        <v>97437.99</v>
      </c>
      <c r="G13" s="354">
        <v>4157354.41</v>
      </c>
      <c r="H13" s="354">
        <f>4371042.43*K13</f>
        <v>3627965.2168999994</v>
      </c>
      <c r="I13" s="350">
        <v>1.2</v>
      </c>
      <c r="J13" s="351">
        <f t="shared" si="0"/>
        <v>4353558.26</v>
      </c>
      <c r="K13" s="339">
        <v>0.83</v>
      </c>
      <c r="L13" s="356">
        <f>'02-02-01 АС3'!N1167</f>
        <v>4353558.26</v>
      </c>
      <c r="M13" s="361">
        <f t="shared" si="1"/>
        <v>0</v>
      </c>
    </row>
    <row r="14" spans="1:13" s="355" customFormat="1" ht="24" customHeight="1" x14ac:dyDescent="0.25">
      <c r="A14" s="345">
        <v>11</v>
      </c>
      <c r="B14" s="346" t="s">
        <v>40</v>
      </c>
      <c r="C14" s="347" t="s">
        <v>41</v>
      </c>
      <c r="D14" s="353">
        <v>361611.41</v>
      </c>
      <c r="E14" s="354">
        <v>29652.14</v>
      </c>
      <c r="F14" s="354">
        <v>9390.33</v>
      </c>
      <c r="G14" s="354">
        <v>400653.88</v>
      </c>
      <c r="H14" s="354">
        <f>421247.49*K14</f>
        <v>349635.4167</v>
      </c>
      <c r="I14" s="350">
        <v>1.2</v>
      </c>
      <c r="J14" s="351">
        <f t="shared" si="0"/>
        <v>419562.5</v>
      </c>
      <c r="K14" s="339">
        <v>0.83</v>
      </c>
      <c r="L14" s="356">
        <f>'06-02-03 НВК1 '!N274</f>
        <v>419562.5</v>
      </c>
      <c r="M14" s="361">
        <f t="shared" si="1"/>
        <v>0</v>
      </c>
    </row>
    <row r="15" spans="1:13" s="355" customFormat="1" ht="27" customHeight="1" x14ac:dyDescent="0.25">
      <c r="A15" s="345">
        <v>12</v>
      </c>
      <c r="B15" s="346" t="s">
        <v>36</v>
      </c>
      <c r="C15" s="347" t="s">
        <v>37</v>
      </c>
      <c r="D15" s="353">
        <v>241726.59</v>
      </c>
      <c r="E15" s="354">
        <v>19821.580000000002</v>
      </c>
      <c r="F15" s="354">
        <v>6277.16</v>
      </c>
      <c r="G15" s="354">
        <v>267825.33</v>
      </c>
      <c r="H15" s="354">
        <f>281591.55*K15</f>
        <v>233720.98649999997</v>
      </c>
      <c r="I15" s="350">
        <v>1.2</v>
      </c>
      <c r="J15" s="351">
        <f t="shared" si="0"/>
        <v>280465.18</v>
      </c>
      <c r="K15" s="339">
        <v>0.83</v>
      </c>
      <c r="L15" s="356">
        <f>'06-02-01 НВК4'!N291</f>
        <v>280465.18</v>
      </c>
      <c r="M15" s="361">
        <f t="shared" si="1"/>
        <v>0</v>
      </c>
    </row>
    <row r="16" spans="1:13" s="355" customFormat="1" ht="24" customHeight="1" x14ac:dyDescent="0.25">
      <c r="A16" s="345">
        <v>13</v>
      </c>
      <c r="B16" s="346" t="s">
        <v>42</v>
      </c>
      <c r="C16" s="347" t="s">
        <v>923</v>
      </c>
      <c r="D16" s="353">
        <v>2571608.66</v>
      </c>
      <c r="E16" s="354">
        <v>210871.91</v>
      </c>
      <c r="F16" s="354">
        <v>66779.53</v>
      </c>
      <c r="G16" s="354">
        <v>2849260.1</v>
      </c>
      <c r="H16" s="354">
        <f>2995712.07*K16</f>
        <v>2486441.0180999995</v>
      </c>
      <c r="I16" s="350">
        <v>1.2</v>
      </c>
      <c r="J16" s="351">
        <f t="shared" si="0"/>
        <v>2983729.22</v>
      </c>
      <c r="K16" s="339">
        <v>0.83</v>
      </c>
      <c r="L16" s="356">
        <f>'06-03-01 ТС1'!N1009</f>
        <v>2983729.22</v>
      </c>
      <c r="M16" s="361">
        <f t="shared" si="1"/>
        <v>0</v>
      </c>
    </row>
    <row r="17" spans="1:13" s="355" customFormat="1" ht="24" customHeight="1" x14ac:dyDescent="0.25">
      <c r="A17" s="345">
        <v>14</v>
      </c>
      <c r="B17" s="346" t="s">
        <v>44</v>
      </c>
      <c r="C17" s="347" t="s">
        <v>45</v>
      </c>
      <c r="D17" s="353">
        <v>402278.26</v>
      </c>
      <c r="E17" s="354">
        <v>32986.82</v>
      </c>
      <c r="F17" s="354">
        <v>10446.36</v>
      </c>
      <c r="G17" s="354">
        <v>445711.44</v>
      </c>
      <c r="H17" s="354">
        <f>468621.01*K17</f>
        <v>388955.43829999998</v>
      </c>
      <c r="I17" s="350">
        <v>1.2</v>
      </c>
      <c r="J17" s="351">
        <f t="shared" si="0"/>
        <v>466746.53</v>
      </c>
      <c r="K17" s="339">
        <v>0.83</v>
      </c>
      <c r="L17" s="356">
        <f>'06-03-02 АС4'!N322</f>
        <v>466746.53</v>
      </c>
      <c r="M17" s="361">
        <f t="shared" si="1"/>
        <v>0</v>
      </c>
    </row>
    <row r="18" spans="1:13" s="355" customFormat="1" ht="0.75" customHeight="1" x14ac:dyDescent="0.25">
      <c r="A18" s="345"/>
      <c r="B18" s="346"/>
      <c r="C18" s="347"/>
      <c r="D18" s="354"/>
      <c r="E18" s="354"/>
      <c r="F18" s="354"/>
      <c r="G18" s="354"/>
      <c r="H18" s="354"/>
      <c r="I18" s="350"/>
      <c r="J18" s="351"/>
      <c r="K18" s="339">
        <v>0.83</v>
      </c>
      <c r="M18" s="361">
        <f t="shared" si="1"/>
        <v>0</v>
      </c>
    </row>
    <row r="19" spans="1:13" s="355" customFormat="1" ht="24" customHeight="1" x14ac:dyDescent="0.25">
      <c r="A19" s="358"/>
      <c r="B19" s="359" t="s">
        <v>1768</v>
      </c>
      <c r="C19" s="358"/>
      <c r="D19" s="360">
        <f t="shared" ref="D19:J19" si="2">SUM(D4:D18)</f>
        <v>259764994.05999994</v>
      </c>
      <c r="E19" s="360">
        <f t="shared" si="2"/>
        <v>21300729.520000003</v>
      </c>
      <c r="F19" s="360">
        <f t="shared" si="2"/>
        <v>6745577.3800000027</v>
      </c>
      <c r="G19" s="360">
        <f t="shared" si="2"/>
        <v>287811300.96000004</v>
      </c>
      <c r="H19" s="360">
        <f t="shared" si="2"/>
        <v>251161985.5438</v>
      </c>
      <c r="I19" s="360"/>
      <c r="J19" s="360">
        <f t="shared" si="2"/>
        <v>301394382.65000004</v>
      </c>
      <c r="L19" s="356">
        <f>SUM(L4:L18)</f>
        <v>301394382.65000004</v>
      </c>
      <c r="M19" s="361">
        <f t="shared" si="1"/>
        <v>0</v>
      </c>
    </row>
    <row r="21" spans="1:13" s="355" customFormat="1" ht="24" hidden="1" customHeight="1" x14ac:dyDescent="0.25">
      <c r="A21" s="345">
        <v>15</v>
      </c>
      <c r="B21" s="346" t="s">
        <v>130</v>
      </c>
      <c r="C21" s="347" t="s">
        <v>1769</v>
      </c>
      <c r="D21" s="353">
        <v>3513833.05</v>
      </c>
      <c r="E21" s="354">
        <v>0</v>
      </c>
      <c r="F21" s="354">
        <v>0</v>
      </c>
      <c r="G21" s="354">
        <f>D21</f>
        <v>3513833.05</v>
      </c>
      <c r="H21" s="354">
        <v>0</v>
      </c>
      <c r="I21" s="350">
        <v>1.2</v>
      </c>
      <c r="J21" s="351">
        <f>G21*I21</f>
        <v>4216599.6599999992</v>
      </c>
      <c r="K21" s="355">
        <v>0.83</v>
      </c>
      <c r="L21" s="356"/>
      <c r="M21" s="357"/>
    </row>
    <row r="22" spans="1:13" s="355" customFormat="1" ht="24" hidden="1" customHeight="1" x14ac:dyDescent="0.25">
      <c r="A22" s="345">
        <v>16</v>
      </c>
      <c r="B22" s="346" t="s">
        <v>141</v>
      </c>
      <c r="C22" s="347" t="s">
        <v>1770</v>
      </c>
      <c r="D22" s="353">
        <v>1800394.58</v>
      </c>
      <c r="E22" s="354">
        <v>0</v>
      </c>
      <c r="F22" s="354">
        <v>0</v>
      </c>
      <c r="G22" s="354">
        <f>D22</f>
        <v>1800394.58</v>
      </c>
      <c r="H22" s="354">
        <v>0</v>
      </c>
      <c r="I22" s="350">
        <v>1.2</v>
      </c>
      <c r="J22" s="351">
        <f>G22*I22</f>
        <v>2160473.4959999998</v>
      </c>
      <c r="K22" s="355">
        <v>0.83</v>
      </c>
      <c r="L22" s="356"/>
      <c r="M22" s="357"/>
    </row>
    <row r="23" spans="1:13" hidden="1" x14ac:dyDescent="0.25"/>
    <row r="24" spans="1:13" s="355" customFormat="1" ht="24" hidden="1" customHeight="1" x14ac:dyDescent="0.25">
      <c r="A24" s="358"/>
      <c r="B24" s="359" t="s">
        <v>1768</v>
      </c>
      <c r="C24" s="358"/>
      <c r="D24" s="360">
        <f>D19+D21+D22</f>
        <v>265079221.68999997</v>
      </c>
      <c r="E24" s="360">
        <f t="shared" ref="E24:J24" si="3">E19+E21+E22</f>
        <v>21300729.520000003</v>
      </c>
      <c r="F24" s="360">
        <f t="shared" si="3"/>
        <v>6745577.3800000027</v>
      </c>
      <c r="G24" s="360">
        <f t="shared" si="3"/>
        <v>293125528.59000003</v>
      </c>
      <c r="H24" s="360">
        <f t="shared" si="3"/>
        <v>251161985.5438</v>
      </c>
      <c r="I24" s="360"/>
      <c r="J24" s="360">
        <f t="shared" si="3"/>
        <v>307771455.80600005</v>
      </c>
      <c r="L24" s="356"/>
    </row>
    <row r="25" spans="1:13" hidden="1" x14ac:dyDescent="0.25">
      <c r="J25" s="361"/>
    </row>
    <row r="26" spans="1:13" hidden="1" x14ac:dyDescent="0.25">
      <c r="A26" s="342"/>
      <c r="B26" s="342"/>
      <c r="C26" s="343" t="s">
        <v>1771</v>
      </c>
      <c r="D26" s="342"/>
      <c r="E26" s="342"/>
      <c r="F26" s="342"/>
      <c r="G26" s="342"/>
      <c r="H26" s="344"/>
      <c r="I26" s="342"/>
      <c r="J26" s="344"/>
    </row>
    <row r="27" spans="1:13" s="355" customFormat="1" ht="24" hidden="1" customHeight="1" x14ac:dyDescent="0.25">
      <c r="A27" s="358"/>
      <c r="B27" s="359" t="s">
        <v>1768</v>
      </c>
      <c r="C27" s="358"/>
      <c r="D27" s="360"/>
      <c r="E27" s="360"/>
      <c r="F27" s="360"/>
      <c r="G27" s="360"/>
      <c r="H27" s="360"/>
      <c r="I27" s="360"/>
      <c r="J27" s="360">
        <f t="shared" ref="J27" si="4">J22+J24+J25</f>
        <v>309931929.30200005</v>
      </c>
      <c r="L27" s="356"/>
    </row>
    <row r="28" spans="1:13" hidden="1" x14ac:dyDescent="0.25">
      <c r="J28" s="361"/>
    </row>
    <row r="29" spans="1:13" hidden="1" x14ac:dyDescent="0.25"/>
    <row r="30" spans="1:13" hidden="1" x14ac:dyDescent="0.25"/>
    <row r="31" spans="1:13" hidden="1" x14ac:dyDescent="0.25">
      <c r="G31" s="362">
        <f>G19</f>
        <v>287811300.96000004</v>
      </c>
      <c r="H31" s="361">
        <f>H24</f>
        <v>251161985.5438</v>
      </c>
      <c r="I31" s="361"/>
      <c r="J31" s="361"/>
    </row>
    <row r="32" spans="1:13" hidden="1" x14ac:dyDescent="0.25">
      <c r="G32" s="362">
        <f>'[11]реестр ССР2-2'!$G$41</f>
        <v>152442883.63000003</v>
      </c>
      <c r="H32" s="361">
        <f>'[11]реестр ССР2-2'!$H$41</f>
        <v>160278447.84</v>
      </c>
      <c r="I32" s="361"/>
      <c r="J32" s="361"/>
    </row>
    <row r="33" spans="7:10" hidden="1" x14ac:dyDescent="0.25">
      <c r="G33" s="362">
        <f>'[12]ЛСР №2'!$N$101</f>
        <v>1889618.62</v>
      </c>
      <c r="H33" s="361">
        <f>'[12]ЛСР №2'!$N$103</f>
        <v>1986745.02</v>
      </c>
      <c r="I33" s="361"/>
      <c r="J33" s="361"/>
    </row>
    <row r="34" spans="7:10" hidden="1" x14ac:dyDescent="0.25">
      <c r="G34" s="361">
        <f>G31+G32+G33</f>
        <v>442143803.21000004</v>
      </c>
      <c r="H34" s="361">
        <f>H31+H32+H33</f>
        <v>413427178.40380001</v>
      </c>
      <c r="I34" s="362">
        <f>H34-G34</f>
        <v>-28716624.806200027</v>
      </c>
      <c r="J34" s="362">
        <f>G31+G32+G33+I34</f>
        <v>413427178.40380001</v>
      </c>
    </row>
    <row r="35" spans="7:10" hidden="1" x14ac:dyDescent="0.25">
      <c r="G35" s="361"/>
      <c r="H35" s="361"/>
      <c r="I35" s="361"/>
      <c r="J35" s="362">
        <f>J34*0.2</f>
        <v>82685435.680760011</v>
      </c>
    </row>
    <row r="36" spans="7:10" hidden="1" x14ac:dyDescent="0.25">
      <c r="G36" s="361"/>
      <c r="H36" s="361"/>
      <c r="I36" s="361"/>
      <c r="J36" s="362">
        <f>J34+J35</f>
        <v>496112614.08456004</v>
      </c>
    </row>
    <row r="37" spans="7:10" hidden="1" x14ac:dyDescent="0.25">
      <c r="G37" s="361"/>
      <c r="H37" s="361"/>
      <c r="I37" s="361"/>
      <c r="J37" s="361"/>
    </row>
    <row r="38" spans="7:10" hidden="1" x14ac:dyDescent="0.25"/>
    <row r="39" spans="7:10" hidden="1" x14ac:dyDescent="0.25"/>
    <row r="40" spans="7:10" hidden="1" x14ac:dyDescent="0.25"/>
    <row r="41" spans="7:10" hidden="1" x14ac:dyDescent="0.25"/>
    <row r="42" spans="7:10" hidden="1" x14ac:dyDescent="0.25"/>
    <row r="43" spans="7:10" hidden="1" x14ac:dyDescent="0.25"/>
    <row r="45" spans="7:10" x14ac:dyDescent="0.25">
      <c r="H45" s="363">
        <v>251161985.55000001</v>
      </c>
      <c r="J45" s="361">
        <f>'[13]КС3 №5'!$L$81</f>
        <v>301394382.64999998</v>
      </c>
    </row>
    <row r="47" spans="7:10" x14ac:dyDescent="0.25">
      <c r="H47" s="361">
        <f>H19-H45</f>
        <v>-6.2000155448913574E-3</v>
      </c>
      <c r="J47" s="361">
        <f>J19-J45</f>
        <v>0</v>
      </c>
    </row>
  </sheetData>
  <autoFilter ref="A2:M17" xr:uid="{8022D469-BD3C-4A21-B422-98A9C76FEDE7}"/>
  <pageMargins left="0.7" right="0.7" top="0.75" bottom="0.75" header="0.3" footer="0.3"/>
  <pageSetup paperSize="9" scale="5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5"/>
  <sheetViews>
    <sheetView topLeftCell="A52" workbookViewId="0">
      <selection activeCell="H79" sqref="H79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8" width="20.28515625" style="1" customWidth="1"/>
    <col min="9" max="9" width="13.5703125" style="1" hidden="1" customWidth="1"/>
    <col min="10" max="10" width="9.5703125" style="1" hidden="1" customWidth="1"/>
    <col min="11" max="11" width="0" style="1" hidden="1" customWidth="1"/>
    <col min="12" max="13" width="9.140625" style="1"/>
    <col min="14" max="14" width="13.7109375" style="1" bestFit="1" customWidth="1"/>
    <col min="15" max="16384" width="9.140625" style="1"/>
  </cols>
  <sheetData>
    <row r="1" spans="1:8" s="270" customFormat="1" ht="11.25" customHeight="1" x14ac:dyDescent="0.2">
      <c r="A1" s="374" t="s">
        <v>1739</v>
      </c>
      <c r="B1" s="374"/>
      <c r="C1" s="374"/>
      <c r="D1" s="374"/>
      <c r="E1" s="374"/>
      <c r="F1" s="374"/>
      <c r="G1" s="374"/>
      <c r="H1" s="374"/>
    </row>
    <row r="2" spans="1:8" s="270" customFormat="1" ht="11.25" customHeight="1" x14ac:dyDescent="0.2"/>
    <row r="3" spans="1:8" s="270" customFormat="1" ht="11.25" customHeight="1" x14ac:dyDescent="0.2">
      <c r="A3" s="374" t="s">
        <v>1740</v>
      </c>
      <c r="B3" s="374"/>
      <c r="C3" s="374"/>
      <c r="D3" s="374"/>
      <c r="E3" s="374"/>
      <c r="F3" s="374"/>
      <c r="G3" s="374"/>
      <c r="H3" s="374"/>
    </row>
    <row r="4" spans="1:8" ht="11.25" customHeight="1" x14ac:dyDescent="0.2">
      <c r="A4" s="266"/>
      <c r="B4" s="266"/>
      <c r="C4" s="266"/>
      <c r="D4" s="266"/>
      <c r="E4" s="266"/>
      <c r="F4" s="266"/>
      <c r="G4" s="266"/>
      <c r="H4" s="266"/>
    </row>
    <row r="5" spans="1:8" s="15" customFormat="1" ht="15" x14ac:dyDescent="0.25">
      <c r="A5" s="267"/>
      <c r="B5" s="267"/>
      <c r="C5" s="267"/>
      <c r="D5" s="267"/>
      <c r="E5" s="267"/>
      <c r="F5" s="267"/>
      <c r="G5" s="267"/>
      <c r="H5" s="269" t="s">
        <v>0</v>
      </c>
    </row>
    <row r="6" spans="1:8" s="15" customFormat="1" ht="15" x14ac:dyDescent="0.25">
      <c r="A6" s="268"/>
      <c r="B6" s="268"/>
      <c r="C6" s="268"/>
      <c r="D6" s="268"/>
      <c r="E6" s="268"/>
      <c r="F6" s="268"/>
      <c r="G6" s="268"/>
      <c r="H6" s="269" t="s">
        <v>1</v>
      </c>
    </row>
    <row r="7" spans="1:8" s="15" customFormat="1" ht="15" x14ac:dyDescent="0.25">
      <c r="A7" s="17"/>
      <c r="B7" s="17"/>
      <c r="C7" s="17"/>
      <c r="D7" s="17"/>
      <c r="E7" s="17"/>
      <c r="F7" s="17"/>
      <c r="G7" s="17"/>
      <c r="H7" s="16"/>
    </row>
    <row r="8" spans="1:8" s="15" customFormat="1" ht="15" x14ac:dyDescent="0.25">
      <c r="A8" s="17"/>
      <c r="B8" s="287" t="s">
        <v>2</v>
      </c>
      <c r="C8" s="375" t="s">
        <v>82</v>
      </c>
      <c r="D8" s="375"/>
      <c r="E8" s="375"/>
      <c r="F8" s="375"/>
      <c r="G8" s="375"/>
      <c r="H8" s="17"/>
    </row>
    <row r="9" spans="1:8" s="15" customFormat="1" ht="10.5" customHeight="1" x14ac:dyDescent="0.25">
      <c r="A9" s="17"/>
      <c r="B9" s="287"/>
      <c r="C9" s="376" t="s">
        <v>3</v>
      </c>
      <c r="D9" s="376"/>
      <c r="E9" s="376"/>
      <c r="F9" s="376"/>
      <c r="G9" s="376"/>
      <c r="H9" s="17"/>
    </row>
    <row r="10" spans="1:8" s="15" customFormat="1" ht="17.25" customHeight="1" x14ac:dyDescent="0.25">
      <c r="A10" s="17"/>
      <c r="B10" s="287"/>
      <c r="C10" s="288"/>
      <c r="D10" s="288"/>
      <c r="E10" s="288"/>
      <c r="F10" s="288"/>
      <c r="G10" s="288"/>
      <c r="H10" s="17"/>
    </row>
    <row r="11" spans="1:8" customFormat="1" ht="17.25" customHeight="1" x14ac:dyDescent="0.25">
      <c r="A11" s="2"/>
      <c r="B11" s="289" t="s">
        <v>4</v>
      </c>
      <c r="C11" s="290"/>
      <c r="D11" s="290"/>
      <c r="E11" s="290"/>
      <c r="F11" s="290"/>
      <c r="G11" s="290"/>
      <c r="H11" s="2"/>
    </row>
    <row r="12" spans="1:8" s="15" customFormat="1" ht="17.25" hidden="1" customHeight="1" x14ac:dyDescent="0.25">
      <c r="A12" s="17"/>
      <c r="B12" s="17"/>
      <c r="C12" s="377"/>
      <c r="D12" s="377"/>
      <c r="E12" s="377"/>
      <c r="F12" s="377"/>
      <c r="G12" s="377"/>
      <c r="H12" s="17"/>
    </row>
    <row r="13" spans="1:8" s="15" customFormat="1" ht="11.25" hidden="1" customHeight="1" x14ac:dyDescent="0.25">
      <c r="A13" s="20"/>
      <c r="B13" s="20"/>
      <c r="C13" s="373" t="s">
        <v>5</v>
      </c>
      <c r="D13" s="373"/>
      <c r="E13" s="373"/>
      <c r="F13" s="373"/>
      <c r="G13" s="373"/>
      <c r="H13" s="20"/>
    </row>
    <row r="14" spans="1:8" s="15" customFormat="1" ht="11.25" customHeight="1" x14ac:dyDescent="0.25">
      <c r="A14" s="20"/>
      <c r="B14" s="20"/>
      <c r="C14" s="18"/>
      <c r="D14" s="18"/>
      <c r="E14" s="18"/>
      <c r="F14" s="18"/>
      <c r="G14" s="18"/>
      <c r="H14" s="20"/>
    </row>
    <row r="15" spans="1:8" s="15" customFormat="1" ht="18" x14ac:dyDescent="0.25">
      <c r="A15" s="20"/>
      <c r="B15" s="381" t="s">
        <v>85</v>
      </c>
      <c r="C15" s="381"/>
      <c r="D15" s="381"/>
      <c r="E15" s="381"/>
      <c r="F15" s="381"/>
      <c r="G15" s="381"/>
      <c r="H15" s="20"/>
    </row>
    <row r="16" spans="1:8" s="15" customFormat="1" ht="11.25" customHeight="1" x14ac:dyDescent="0.25">
      <c r="A16" s="20"/>
      <c r="B16" s="20"/>
      <c r="C16" s="18"/>
      <c r="D16" s="18"/>
      <c r="E16" s="18"/>
      <c r="F16" s="18"/>
      <c r="G16" s="18"/>
      <c r="H16" s="20"/>
    </row>
    <row r="17" spans="1:9" s="15" customFormat="1" ht="23.25" customHeight="1" x14ac:dyDescent="0.25">
      <c r="A17" s="21"/>
      <c r="B17" s="382" t="s">
        <v>83</v>
      </c>
      <c r="C17" s="382"/>
      <c r="D17" s="382"/>
      <c r="E17" s="382"/>
      <c r="F17" s="382"/>
      <c r="G17" s="382"/>
      <c r="H17" s="21"/>
    </row>
    <row r="18" spans="1:9" s="15" customFormat="1" ht="13.5" customHeight="1" x14ac:dyDescent="0.25">
      <c r="A18" s="22"/>
      <c r="B18" s="383" t="s">
        <v>7</v>
      </c>
      <c r="C18" s="383"/>
      <c r="D18" s="383"/>
      <c r="E18" s="383"/>
      <c r="F18" s="383"/>
      <c r="G18" s="383"/>
      <c r="H18" s="22"/>
    </row>
    <row r="19" spans="1:9" s="15" customFormat="1" ht="9.75" customHeight="1" x14ac:dyDescent="0.25">
      <c r="A19" s="17"/>
      <c r="B19" s="17"/>
      <c r="C19" s="17"/>
      <c r="D19" s="23"/>
      <c r="E19" s="23"/>
      <c r="F19" s="23"/>
      <c r="G19" s="24"/>
      <c r="H19" s="24"/>
    </row>
    <row r="20" spans="1:9" s="15" customFormat="1" ht="15" x14ac:dyDescent="0.25">
      <c r="A20" s="25"/>
      <c r="B20" s="384" t="s">
        <v>84</v>
      </c>
      <c r="C20" s="384"/>
      <c r="D20" s="384"/>
      <c r="E20" s="384"/>
      <c r="F20" s="384"/>
      <c r="G20" s="384"/>
      <c r="H20" s="384"/>
    </row>
    <row r="21" spans="1:9" customFormat="1" ht="9.75" customHeight="1" x14ac:dyDescent="0.25">
      <c r="A21" s="2"/>
      <c r="B21" s="2"/>
      <c r="C21" s="2"/>
      <c r="D21" s="3"/>
      <c r="E21" s="3"/>
      <c r="F21" s="3"/>
      <c r="G21" s="3"/>
      <c r="H21" s="3"/>
    </row>
    <row r="22" spans="1:9" customFormat="1" ht="16.5" customHeight="1" x14ac:dyDescent="0.25">
      <c r="A22" s="385" t="s">
        <v>8</v>
      </c>
      <c r="B22" s="385" t="s">
        <v>9</v>
      </c>
      <c r="C22" s="385" t="s">
        <v>10</v>
      </c>
      <c r="D22" s="388" t="s">
        <v>11</v>
      </c>
      <c r="E22" s="389"/>
      <c r="F22" s="389"/>
      <c r="G22" s="389"/>
      <c r="H22" s="390"/>
    </row>
    <row r="23" spans="1:9" customFormat="1" ht="52.5" customHeight="1" x14ac:dyDescent="0.25">
      <c r="A23" s="386"/>
      <c r="B23" s="386"/>
      <c r="C23" s="386"/>
      <c r="D23" s="385" t="s">
        <v>12</v>
      </c>
      <c r="E23" s="385" t="s">
        <v>13</v>
      </c>
      <c r="F23" s="385" t="s">
        <v>14</v>
      </c>
      <c r="G23" s="385" t="s">
        <v>15</v>
      </c>
      <c r="H23" s="385" t="s">
        <v>16</v>
      </c>
    </row>
    <row r="24" spans="1:9" customFormat="1" ht="3.75" customHeight="1" x14ac:dyDescent="0.25">
      <c r="A24" s="387"/>
      <c r="B24" s="387"/>
      <c r="C24" s="387"/>
      <c r="D24" s="387"/>
      <c r="E24" s="387"/>
      <c r="F24" s="387"/>
      <c r="G24" s="387"/>
      <c r="H24" s="387"/>
    </row>
    <row r="25" spans="1:9" customFormat="1" ht="15" x14ac:dyDescent="0.25">
      <c r="A25" s="4">
        <v>1</v>
      </c>
      <c r="B25" s="4">
        <v>2</v>
      </c>
      <c r="C25" s="4">
        <v>3</v>
      </c>
      <c r="D25" s="4">
        <v>4</v>
      </c>
      <c r="E25" s="4">
        <v>5</v>
      </c>
      <c r="F25" s="4">
        <v>6</v>
      </c>
      <c r="G25" s="4">
        <v>7</v>
      </c>
      <c r="H25" s="4">
        <v>8</v>
      </c>
    </row>
    <row r="26" spans="1:9" customFormat="1" ht="15" x14ac:dyDescent="0.25">
      <c r="A26" s="378" t="s">
        <v>17</v>
      </c>
      <c r="B26" s="379"/>
      <c r="C26" s="379"/>
      <c r="D26" s="379"/>
      <c r="E26" s="379"/>
      <c r="F26" s="379"/>
      <c r="G26" s="379"/>
      <c r="H26" s="380"/>
    </row>
    <row r="27" spans="1:9" customFormat="1" ht="33.75" x14ac:dyDescent="0.25">
      <c r="A27" s="5">
        <v>1</v>
      </c>
      <c r="B27" s="6" t="s">
        <v>20</v>
      </c>
      <c r="C27" s="6" t="s">
        <v>21</v>
      </c>
      <c r="D27" s="249">
        <v>47118.69</v>
      </c>
      <c r="E27" s="249"/>
      <c r="F27" s="249"/>
      <c r="G27" s="249"/>
      <c r="H27" s="249">
        <v>47118.69</v>
      </c>
      <c r="I27" s="248">
        <f>'01-01-01'!N438</f>
        <v>52205999.890000001</v>
      </c>
    </row>
    <row r="28" spans="1:9" customFormat="1" ht="22.5" x14ac:dyDescent="0.25">
      <c r="A28" s="5">
        <v>2</v>
      </c>
      <c r="B28" s="6" t="s">
        <v>18</v>
      </c>
      <c r="C28" s="6" t="s">
        <v>19</v>
      </c>
      <c r="D28" s="249">
        <v>39281.46</v>
      </c>
      <c r="E28" s="249"/>
      <c r="F28" s="249"/>
      <c r="G28" s="249"/>
      <c r="H28" s="249">
        <v>39281.46</v>
      </c>
      <c r="I28" s="248">
        <f>'01-01-02'!N587</f>
        <v>43522600.159999996</v>
      </c>
    </row>
    <row r="29" spans="1:9" customFormat="1" ht="22.5" x14ac:dyDescent="0.25">
      <c r="A29" s="5">
        <v>3</v>
      </c>
      <c r="B29" s="6" t="s">
        <v>22</v>
      </c>
      <c r="C29" s="6" t="s">
        <v>23</v>
      </c>
      <c r="D29" s="249">
        <v>1173.5899999999999</v>
      </c>
      <c r="E29" s="249">
        <v>4.3899999999999997</v>
      </c>
      <c r="F29" s="249"/>
      <c r="G29" s="249"/>
      <c r="H29" s="249">
        <v>1177.98</v>
      </c>
      <c r="I29" s="248">
        <f>'01-01-03'!N280</f>
        <v>1305161.6099999999</v>
      </c>
    </row>
    <row r="30" spans="1:9" customFormat="1" ht="15" x14ac:dyDescent="0.25">
      <c r="A30" s="8"/>
      <c r="B30" s="391" t="s">
        <v>24</v>
      </c>
      <c r="C30" s="392"/>
      <c r="D30" s="9">
        <v>87573.73</v>
      </c>
      <c r="E30" s="9">
        <v>4.3899999999999997</v>
      </c>
      <c r="F30" s="10"/>
      <c r="G30" s="10"/>
      <c r="H30" s="10">
        <v>87578.13</v>
      </c>
      <c r="I30" s="248"/>
    </row>
    <row r="31" spans="1:9" customFormat="1" ht="15" x14ac:dyDescent="0.25">
      <c r="A31" s="378" t="s">
        <v>25</v>
      </c>
      <c r="B31" s="379"/>
      <c r="C31" s="379"/>
      <c r="D31" s="379"/>
      <c r="E31" s="379"/>
      <c r="F31" s="379"/>
      <c r="G31" s="379"/>
      <c r="H31" s="380"/>
      <c r="I31" s="248"/>
    </row>
    <row r="32" spans="1:9" customFormat="1" ht="15" x14ac:dyDescent="0.25">
      <c r="A32" s="5">
        <v>4</v>
      </c>
      <c r="B32" s="6" t="s">
        <v>26</v>
      </c>
      <c r="C32" s="6" t="s">
        <v>27</v>
      </c>
      <c r="D32" s="250">
        <v>142510.72</v>
      </c>
      <c r="E32" s="249"/>
      <c r="F32" s="249"/>
      <c r="G32" s="249"/>
      <c r="H32" s="249">
        <v>142510.72</v>
      </c>
      <c r="I32" s="248">
        <f>'02-01-01 ПЖ '!N846</f>
        <v>157897312.12</v>
      </c>
    </row>
    <row r="33" spans="1:9" customFormat="1" ht="22.5" x14ac:dyDescent="0.25">
      <c r="A33" s="5">
        <v>5</v>
      </c>
      <c r="B33" s="6" t="s">
        <v>28</v>
      </c>
      <c r="C33" s="6" t="s">
        <v>29</v>
      </c>
      <c r="D33" s="249">
        <v>3752.23</v>
      </c>
      <c r="E33" s="249"/>
      <c r="F33" s="249"/>
      <c r="G33" s="249"/>
      <c r="H33" s="249">
        <v>3752.23</v>
      </c>
      <c r="I33" s="248">
        <f>'02-02-01 АС3'!N1163</f>
        <v>4157354.41</v>
      </c>
    </row>
    <row r="34" spans="1:9" customFormat="1" ht="22.5" x14ac:dyDescent="0.25">
      <c r="A34" s="5">
        <v>6</v>
      </c>
      <c r="B34" s="6" t="s">
        <v>30</v>
      </c>
      <c r="C34" s="6" t="s">
        <v>31</v>
      </c>
      <c r="D34" s="249">
        <v>7708.02</v>
      </c>
      <c r="E34" s="249"/>
      <c r="F34" s="249"/>
      <c r="G34" s="249"/>
      <c r="H34" s="249">
        <v>7708.02</v>
      </c>
      <c r="I34" s="248">
        <f>'02-03-01 АС1'!N351</f>
        <v>8540239.2699999996</v>
      </c>
    </row>
    <row r="35" spans="1:9" customFormat="1" ht="22.5" x14ac:dyDescent="0.25">
      <c r="A35" s="5">
        <v>7</v>
      </c>
      <c r="B35" s="6" t="s">
        <v>32</v>
      </c>
      <c r="C35" s="6" t="s">
        <v>33</v>
      </c>
      <c r="D35" s="249">
        <v>1164.1400000000001</v>
      </c>
      <c r="E35" s="249"/>
      <c r="F35" s="249"/>
      <c r="G35" s="249"/>
      <c r="H35" s="249">
        <v>1164.1400000000001</v>
      </c>
      <c r="I35" s="248">
        <f>'02-03-02 АС2'!N285</f>
        <v>1289825.51</v>
      </c>
    </row>
    <row r="36" spans="1:9" customFormat="1" ht="15" x14ac:dyDescent="0.25">
      <c r="A36" s="8"/>
      <c r="B36" s="391" t="s">
        <v>34</v>
      </c>
      <c r="C36" s="392"/>
      <c r="D36" s="9">
        <v>155135.10999999999</v>
      </c>
      <c r="E36" s="9"/>
      <c r="F36" s="10"/>
      <c r="G36" s="10"/>
      <c r="H36" s="10">
        <v>155135.10999999999</v>
      </c>
      <c r="I36" s="248"/>
    </row>
    <row r="37" spans="1:9" customFormat="1" ht="15" x14ac:dyDescent="0.25">
      <c r="A37" s="378" t="s">
        <v>35</v>
      </c>
      <c r="B37" s="379"/>
      <c r="C37" s="379"/>
      <c r="D37" s="379"/>
      <c r="E37" s="379"/>
      <c r="F37" s="379"/>
      <c r="G37" s="379"/>
      <c r="H37" s="380"/>
      <c r="I37" s="248"/>
    </row>
    <row r="38" spans="1:9" customFormat="1" ht="22.5" x14ac:dyDescent="0.25">
      <c r="A38" s="5">
        <v>8</v>
      </c>
      <c r="B38" s="6" t="s">
        <v>36</v>
      </c>
      <c r="C38" s="6" t="s">
        <v>37</v>
      </c>
      <c r="D38" s="249">
        <v>241.73</v>
      </c>
      <c r="E38" s="249"/>
      <c r="F38" s="249"/>
      <c r="G38" s="249"/>
      <c r="H38" s="249">
        <v>241.73</v>
      </c>
      <c r="I38" s="248">
        <f>'06-02-01 НВК4'!N287</f>
        <v>267825.32999999996</v>
      </c>
    </row>
    <row r="39" spans="1:9" customFormat="1" ht="22.5" x14ac:dyDescent="0.25">
      <c r="A39" s="5">
        <v>9</v>
      </c>
      <c r="B39" s="6" t="s">
        <v>38</v>
      </c>
      <c r="C39" s="6" t="s">
        <v>39</v>
      </c>
      <c r="D39" s="249">
        <v>866.59</v>
      </c>
      <c r="E39" s="249"/>
      <c r="F39" s="249"/>
      <c r="G39" s="249"/>
      <c r="H39" s="249">
        <v>866.59</v>
      </c>
      <c r="I39" s="248">
        <f>'06-02-02 НВК5 '!N222</f>
        <v>837885.55</v>
      </c>
    </row>
    <row r="40" spans="1:9" customFormat="1" ht="22.5" x14ac:dyDescent="0.25">
      <c r="A40" s="5">
        <v>10</v>
      </c>
      <c r="B40" s="6" t="s">
        <v>40</v>
      </c>
      <c r="C40" s="6" t="s">
        <v>41</v>
      </c>
      <c r="D40" s="249">
        <v>361.61</v>
      </c>
      <c r="E40" s="249"/>
      <c r="F40" s="249"/>
      <c r="G40" s="249"/>
      <c r="H40" s="249">
        <v>361.61</v>
      </c>
      <c r="I40" s="248">
        <f>'06-02-03 НВК1 '!N270</f>
        <v>400653.88</v>
      </c>
    </row>
    <row r="41" spans="1:9" customFormat="1" ht="22.5" x14ac:dyDescent="0.25">
      <c r="A41" s="5">
        <v>11</v>
      </c>
      <c r="B41" s="6" t="s">
        <v>42</v>
      </c>
      <c r="C41" s="6" t="s">
        <v>43</v>
      </c>
      <c r="D41" s="249">
        <v>2565.83</v>
      </c>
      <c r="E41" s="249">
        <v>5.78</v>
      </c>
      <c r="F41" s="249"/>
      <c r="G41" s="249"/>
      <c r="H41" s="249">
        <v>2571.61</v>
      </c>
      <c r="I41" s="248">
        <f>'06-03-01 ТС1'!N1005</f>
        <v>2849260.1</v>
      </c>
    </row>
    <row r="42" spans="1:9" customFormat="1" ht="22.5" x14ac:dyDescent="0.25">
      <c r="A42" s="5">
        <v>12</v>
      </c>
      <c r="B42" s="6" t="s">
        <v>44</v>
      </c>
      <c r="C42" s="6" t="s">
        <v>45</v>
      </c>
      <c r="D42" s="249">
        <v>402.28</v>
      </c>
      <c r="E42" s="249"/>
      <c r="F42" s="249"/>
      <c r="G42" s="249"/>
      <c r="H42" s="249">
        <v>402.28</v>
      </c>
      <c r="I42" s="248">
        <f>'06-03-02 АС4'!N318</f>
        <v>445711.44</v>
      </c>
    </row>
    <row r="43" spans="1:9" customFormat="1" ht="15" x14ac:dyDescent="0.25">
      <c r="A43" s="8"/>
      <c r="B43" s="391" t="s">
        <v>46</v>
      </c>
      <c r="C43" s="392"/>
      <c r="D43" s="9">
        <v>4438.04</v>
      </c>
      <c r="E43" s="9">
        <v>5.78</v>
      </c>
      <c r="F43" s="10"/>
      <c r="G43" s="10"/>
      <c r="H43" s="10">
        <v>4443.82</v>
      </c>
      <c r="I43" s="248"/>
    </row>
    <row r="44" spans="1:9" customFormat="1" ht="15" x14ac:dyDescent="0.25">
      <c r="A44" s="378" t="s">
        <v>47</v>
      </c>
      <c r="B44" s="379"/>
      <c r="C44" s="379"/>
      <c r="D44" s="379"/>
      <c r="E44" s="379"/>
      <c r="F44" s="379"/>
      <c r="G44" s="379"/>
      <c r="H44" s="380"/>
      <c r="I44" s="248"/>
    </row>
    <row r="45" spans="1:9" customFormat="1" ht="15" x14ac:dyDescent="0.25">
      <c r="A45" s="5">
        <v>13</v>
      </c>
      <c r="B45" s="6" t="s">
        <v>48</v>
      </c>
      <c r="C45" s="6" t="s">
        <v>49</v>
      </c>
      <c r="D45" s="249">
        <v>1644.5</v>
      </c>
      <c r="E45" s="249"/>
      <c r="F45" s="249"/>
      <c r="G45" s="249"/>
      <c r="H45" s="249">
        <v>1644.5</v>
      </c>
      <c r="I45" s="248">
        <f>'07-01-01 ГП1'!N102</f>
        <v>1822058.2699999998</v>
      </c>
    </row>
    <row r="46" spans="1:9" customFormat="1" ht="15" x14ac:dyDescent="0.25">
      <c r="A46" s="5">
        <v>14</v>
      </c>
      <c r="B46" s="6" t="s">
        <v>50</v>
      </c>
      <c r="C46" s="6" t="s">
        <v>51</v>
      </c>
      <c r="D46" s="249">
        <v>10963.45</v>
      </c>
      <c r="E46" s="249"/>
      <c r="F46" s="249"/>
      <c r="G46" s="249"/>
      <c r="H46" s="249">
        <v>10963.45</v>
      </c>
      <c r="I46" s="248">
        <f>'07-01-02 ГП2 '!N261</f>
        <v>12147149.959999999</v>
      </c>
    </row>
    <row r="47" spans="1:9" customFormat="1" ht="15" x14ac:dyDescent="0.25">
      <c r="A47" s="8"/>
      <c r="B47" s="391" t="s">
        <v>52</v>
      </c>
      <c r="C47" s="392"/>
      <c r="D47" s="9">
        <v>12607.95</v>
      </c>
      <c r="E47" s="9"/>
      <c r="F47" s="10"/>
      <c r="G47" s="10"/>
      <c r="H47" s="10">
        <v>12607.95</v>
      </c>
      <c r="I47" s="248"/>
    </row>
    <row r="48" spans="1:9" customFormat="1" ht="15" x14ac:dyDescent="0.25">
      <c r="A48" s="8"/>
      <c r="B48" s="393" t="s">
        <v>53</v>
      </c>
      <c r="C48" s="394"/>
      <c r="D48" s="9">
        <v>259754.83</v>
      </c>
      <c r="E48" s="9">
        <v>10.17</v>
      </c>
      <c r="F48" s="10"/>
      <c r="G48" s="10"/>
      <c r="H48" s="10">
        <v>259765</v>
      </c>
      <c r="I48" s="248"/>
    </row>
    <row r="49" spans="1:14" customFormat="1" ht="15" x14ac:dyDescent="0.25">
      <c r="A49" s="378" t="s">
        <v>54</v>
      </c>
      <c r="B49" s="379"/>
      <c r="C49" s="379"/>
      <c r="D49" s="379"/>
      <c r="E49" s="379"/>
      <c r="F49" s="379"/>
      <c r="G49" s="379"/>
      <c r="H49" s="380"/>
      <c r="I49" s="248"/>
    </row>
    <row r="50" spans="1:14" customFormat="1" ht="33.75" x14ac:dyDescent="0.25">
      <c r="A50" s="5">
        <v>15</v>
      </c>
      <c r="B50" s="6" t="s">
        <v>55</v>
      </c>
      <c r="C50" s="6" t="s">
        <v>56</v>
      </c>
      <c r="D50" s="249">
        <v>21299.9</v>
      </c>
      <c r="E50" s="249">
        <v>0.83</v>
      </c>
      <c r="F50" s="249"/>
      <c r="G50" s="249"/>
      <c r="H50" s="249">
        <v>21300.73</v>
      </c>
      <c r="I50" s="248"/>
    </row>
    <row r="51" spans="1:14" customFormat="1" ht="15" hidden="1" x14ac:dyDescent="0.25">
      <c r="A51" s="4"/>
      <c r="B51" s="6"/>
      <c r="C51" s="6"/>
      <c r="D51" s="7" t="s">
        <v>57</v>
      </c>
      <c r="E51" s="7" t="s">
        <v>58</v>
      </c>
      <c r="F51" s="7"/>
      <c r="G51" s="7"/>
      <c r="H51" s="7"/>
      <c r="I51" s="248"/>
    </row>
    <row r="52" spans="1:14" customFormat="1" ht="15" x14ac:dyDescent="0.25">
      <c r="A52" s="8"/>
      <c r="B52" s="391" t="s">
        <v>59</v>
      </c>
      <c r="C52" s="392"/>
      <c r="D52" s="9">
        <v>21299.9</v>
      </c>
      <c r="E52" s="9">
        <v>0.83</v>
      </c>
      <c r="F52" s="10"/>
      <c r="G52" s="10"/>
      <c r="H52" s="10">
        <v>21300.73</v>
      </c>
      <c r="I52" s="248"/>
    </row>
    <row r="53" spans="1:14" customFormat="1" ht="15" x14ac:dyDescent="0.25">
      <c r="A53" s="8"/>
      <c r="B53" s="393" t="s">
        <v>60</v>
      </c>
      <c r="C53" s="394"/>
      <c r="D53" s="9">
        <v>281054.73</v>
      </c>
      <c r="E53" s="9">
        <v>11</v>
      </c>
      <c r="F53" s="10"/>
      <c r="G53" s="10"/>
      <c r="H53" s="10">
        <v>281065.73</v>
      </c>
      <c r="I53" s="248"/>
    </row>
    <row r="54" spans="1:14" customFormat="1" ht="15" x14ac:dyDescent="0.25">
      <c r="A54" s="378" t="s">
        <v>61</v>
      </c>
      <c r="B54" s="379"/>
      <c r="C54" s="379"/>
      <c r="D54" s="379"/>
      <c r="E54" s="379"/>
      <c r="F54" s="379"/>
      <c r="G54" s="379"/>
      <c r="H54" s="380"/>
      <c r="I54" s="248"/>
    </row>
    <row r="55" spans="1:14" customFormat="1" ht="22.5" x14ac:dyDescent="0.25">
      <c r="A55" s="5">
        <v>16</v>
      </c>
      <c r="B55" s="6" t="s">
        <v>62</v>
      </c>
      <c r="C55" s="6" t="s">
        <v>63</v>
      </c>
      <c r="D55" s="249">
        <v>6745.31</v>
      </c>
      <c r="E55" s="249">
        <v>0.26</v>
      </c>
      <c r="F55" s="249"/>
      <c r="G55" s="249"/>
      <c r="H55" s="249">
        <v>6745.57</v>
      </c>
      <c r="I55" s="248"/>
    </row>
    <row r="56" spans="1:14" customFormat="1" ht="15" hidden="1" x14ac:dyDescent="0.25">
      <c r="A56" s="4"/>
      <c r="B56" s="6"/>
      <c r="C56" s="6"/>
      <c r="D56" s="249" t="s">
        <v>64</v>
      </c>
      <c r="E56" s="249" t="s">
        <v>65</v>
      </c>
      <c r="F56" s="249"/>
      <c r="G56" s="249"/>
      <c r="H56" s="249"/>
      <c r="I56" s="248"/>
    </row>
    <row r="57" spans="1:14" customFormat="1" ht="15" x14ac:dyDescent="0.25">
      <c r="A57" s="8"/>
      <c r="B57" s="391" t="s">
        <v>66</v>
      </c>
      <c r="C57" s="392"/>
      <c r="D57" s="251">
        <v>6745.31</v>
      </c>
      <c r="E57" s="251">
        <v>0.26</v>
      </c>
      <c r="F57" s="252"/>
      <c r="G57" s="252"/>
      <c r="H57" s="252">
        <v>6745.57</v>
      </c>
      <c r="I57" s="248"/>
    </row>
    <row r="58" spans="1:14" customFormat="1" ht="15" x14ac:dyDescent="0.25">
      <c r="A58" s="8"/>
      <c r="B58" s="393" t="s">
        <v>67</v>
      </c>
      <c r="C58" s="394"/>
      <c r="D58" s="251">
        <v>287800.03999999998</v>
      </c>
      <c r="E58" s="251">
        <v>11.26</v>
      </c>
      <c r="F58" s="252"/>
      <c r="G58" s="252"/>
      <c r="H58" s="252">
        <v>287811.3</v>
      </c>
      <c r="I58" s="248"/>
    </row>
    <row r="59" spans="1:14" customFormat="1" ht="46.5" customHeight="1" x14ac:dyDescent="0.25">
      <c r="A59" s="378" t="s">
        <v>68</v>
      </c>
      <c r="B59" s="379"/>
      <c r="C59" s="379"/>
      <c r="D59" s="379"/>
      <c r="E59" s="379"/>
      <c r="F59" s="379"/>
      <c r="G59" s="379"/>
      <c r="H59" s="380"/>
      <c r="I59" s="248"/>
    </row>
    <row r="60" spans="1:14" customFormat="1" ht="15" x14ac:dyDescent="0.25">
      <c r="A60" s="8"/>
      <c r="B60" s="393" t="s">
        <v>69</v>
      </c>
      <c r="C60" s="394"/>
      <c r="D60" s="251">
        <v>287800.03999999998</v>
      </c>
      <c r="E60" s="251">
        <v>11.26</v>
      </c>
      <c r="F60" s="252"/>
      <c r="G60" s="252"/>
      <c r="H60" s="252">
        <v>287811.3</v>
      </c>
      <c r="I60" s="248">
        <f>SUM(I27:I59)</f>
        <v>287689037.5</v>
      </c>
    </row>
    <row r="61" spans="1:14" customFormat="1" ht="15" x14ac:dyDescent="0.25">
      <c r="A61" s="378" t="s">
        <v>70</v>
      </c>
      <c r="B61" s="379"/>
      <c r="C61" s="379"/>
      <c r="D61" s="379"/>
      <c r="E61" s="379"/>
      <c r="F61" s="379"/>
      <c r="G61" s="379"/>
      <c r="H61" s="380"/>
      <c r="I61" s="248"/>
    </row>
    <row r="62" spans="1:14" customFormat="1" ht="15" x14ac:dyDescent="0.25">
      <c r="A62" s="5">
        <v>19</v>
      </c>
      <c r="B62" s="6"/>
      <c r="C62" s="6" t="s">
        <v>71</v>
      </c>
      <c r="D62" s="249">
        <v>14781.66</v>
      </c>
      <c r="E62" s="249">
        <v>11.84</v>
      </c>
      <c r="F62" s="249"/>
      <c r="G62" s="249"/>
      <c r="H62" s="249">
        <v>14793.5</v>
      </c>
      <c r="I62" s="248">
        <f>I60*1.0514</f>
        <v>302476254.02749997</v>
      </c>
    </row>
    <row r="63" spans="1:14" customFormat="1" ht="15" x14ac:dyDescent="0.25">
      <c r="A63" s="4"/>
      <c r="B63" s="6"/>
      <c r="C63" s="6"/>
      <c r="D63" s="7" t="s">
        <v>72</v>
      </c>
      <c r="E63" s="7" t="s">
        <v>73</v>
      </c>
      <c r="F63" s="7"/>
      <c r="G63" s="7"/>
      <c r="H63" s="7"/>
      <c r="I63" s="248"/>
    </row>
    <row r="64" spans="1:14" customFormat="1" ht="15" x14ac:dyDescent="0.25">
      <c r="A64" s="8"/>
      <c r="B64" s="391" t="s">
        <v>74</v>
      </c>
      <c r="C64" s="392"/>
      <c r="D64" s="9">
        <v>14781.66</v>
      </c>
      <c r="E64" s="9">
        <v>11.84</v>
      </c>
      <c r="F64" s="10"/>
      <c r="G64" s="10"/>
      <c r="H64" s="10">
        <v>14793.5</v>
      </c>
      <c r="I64" s="248"/>
      <c r="N64" s="265"/>
    </row>
    <row r="65" spans="1:14" customFormat="1" ht="15" x14ac:dyDescent="0.25">
      <c r="A65" s="8"/>
      <c r="B65" s="393" t="s">
        <v>75</v>
      </c>
      <c r="C65" s="394"/>
      <c r="D65" s="9">
        <v>302581.7</v>
      </c>
      <c r="E65" s="9">
        <v>23.1</v>
      </c>
      <c r="F65" s="10"/>
      <c r="G65" s="10"/>
      <c r="H65" s="10">
        <v>302604.79999999999</v>
      </c>
      <c r="I65" s="248"/>
      <c r="N65" s="248"/>
    </row>
    <row r="66" spans="1:14" customFormat="1" ht="15" x14ac:dyDescent="0.25">
      <c r="A66" s="378" t="s">
        <v>76</v>
      </c>
      <c r="B66" s="379"/>
      <c r="C66" s="379"/>
      <c r="D66" s="379"/>
      <c r="E66" s="379"/>
      <c r="F66" s="379"/>
      <c r="G66" s="379"/>
      <c r="H66" s="380"/>
      <c r="I66" s="248"/>
    </row>
    <row r="67" spans="1:14" customFormat="1" ht="15" x14ac:dyDescent="0.25">
      <c r="A67" s="5">
        <v>20</v>
      </c>
      <c r="B67" s="6" t="s">
        <v>77</v>
      </c>
      <c r="C67" s="6" t="s">
        <v>78</v>
      </c>
      <c r="D67" s="7">
        <v>60516.34</v>
      </c>
      <c r="E67" s="7">
        <v>4.62</v>
      </c>
      <c r="F67" s="7"/>
      <c r="G67" s="7"/>
      <c r="H67" s="7">
        <v>60520.959999999999</v>
      </c>
      <c r="I67" s="248">
        <f>I62*0.2</f>
        <v>60495250.805500001</v>
      </c>
    </row>
    <row r="68" spans="1:14" customFormat="1" ht="15" x14ac:dyDescent="0.25">
      <c r="A68" s="8"/>
      <c r="B68" s="391" t="s">
        <v>79</v>
      </c>
      <c r="C68" s="392"/>
      <c r="D68" s="9">
        <v>60516.34</v>
      </c>
      <c r="E68" s="9">
        <v>4.62</v>
      </c>
      <c r="F68" s="10"/>
      <c r="G68" s="10"/>
      <c r="H68" s="10">
        <v>60520.959999999999</v>
      </c>
      <c r="I68" s="248">
        <f>I67</f>
        <v>60495250.805500001</v>
      </c>
    </row>
    <row r="69" spans="1:14" customFormat="1" ht="15" x14ac:dyDescent="0.25">
      <c r="A69" s="8"/>
      <c r="B69" s="393" t="s">
        <v>80</v>
      </c>
      <c r="C69" s="394"/>
      <c r="D69" s="9">
        <v>363098.04</v>
      </c>
      <c r="E69" s="9">
        <v>27.72</v>
      </c>
      <c r="F69" s="10"/>
      <c r="G69" s="10"/>
      <c r="H69" s="10">
        <v>363125.76000000001</v>
      </c>
      <c r="I69" s="248">
        <f>(I62+I68)/1000</f>
        <v>362971.50483299996</v>
      </c>
      <c r="J69" s="265" t="e">
        <f>#REF!/1000</f>
        <v>#REF!</v>
      </c>
      <c r="K69" s="248" t="e">
        <f>H69-J69</f>
        <v>#REF!</v>
      </c>
    </row>
    <row r="72" spans="1:14" customFormat="1" ht="15" x14ac:dyDescent="0.25">
      <c r="A72" s="11" t="s">
        <v>1741</v>
      </c>
      <c r="B72" s="2"/>
      <c r="C72" t="s">
        <v>1742</v>
      </c>
      <c r="D72" s="12"/>
      <c r="E72" s="481" t="s">
        <v>1743</v>
      </c>
      <c r="F72" s="481"/>
      <c r="G72" s="481"/>
      <c r="H72" s="481"/>
    </row>
    <row r="73" spans="1:14" s="13" customFormat="1" ht="39" customHeight="1" x14ac:dyDescent="0.25">
      <c r="A73" s="14" t="s">
        <v>1737</v>
      </c>
      <c r="B73" s="14"/>
      <c r="C73" s="395" t="s">
        <v>81</v>
      </c>
      <c r="D73" s="395"/>
      <c r="E73" s="395"/>
      <c r="F73" s="395"/>
      <c r="G73" s="395"/>
      <c r="H73" s="395"/>
    </row>
    <row r="74" spans="1:14" customFormat="1" ht="15" x14ac:dyDescent="0.25">
      <c r="A74" s="11" t="s">
        <v>1738</v>
      </c>
      <c r="B74" s="2"/>
      <c r="C74" t="s">
        <v>1731</v>
      </c>
      <c r="D74" s="12"/>
      <c r="E74" s="481" t="s">
        <v>1732</v>
      </c>
      <c r="F74" s="481"/>
      <c r="G74" s="481"/>
      <c r="H74" s="481"/>
    </row>
    <row r="75" spans="1:14" s="13" customFormat="1" ht="18.75" customHeight="1" x14ac:dyDescent="0.25">
      <c r="A75" s="14" t="s">
        <v>1737</v>
      </c>
      <c r="B75" s="14"/>
      <c r="C75" s="395" t="s">
        <v>81</v>
      </c>
      <c r="D75" s="395"/>
      <c r="E75" s="395"/>
      <c r="F75" s="395"/>
      <c r="G75" s="395"/>
      <c r="H75" s="395"/>
    </row>
  </sheetData>
  <mergeCells count="46">
    <mergeCell ref="E74:H74"/>
    <mergeCell ref="C75:H75"/>
    <mergeCell ref="C8:G8"/>
    <mergeCell ref="C9:G9"/>
    <mergeCell ref="C12:G12"/>
    <mergeCell ref="C13:G13"/>
    <mergeCell ref="B15:G15"/>
    <mergeCell ref="B17:G17"/>
    <mergeCell ref="B18:G18"/>
    <mergeCell ref="B20:H20"/>
    <mergeCell ref="A66:H66"/>
    <mergeCell ref="B68:C68"/>
    <mergeCell ref="B69:C69"/>
    <mergeCell ref="E72:H72"/>
    <mergeCell ref="C73:H73"/>
    <mergeCell ref="A59:H59"/>
    <mergeCell ref="B60:C60"/>
    <mergeCell ref="A61:H61"/>
    <mergeCell ref="B64:C64"/>
    <mergeCell ref="B65:C65"/>
    <mergeCell ref="B52:C52"/>
    <mergeCell ref="B53:C53"/>
    <mergeCell ref="A54:H54"/>
    <mergeCell ref="B57:C57"/>
    <mergeCell ref="B58:C58"/>
    <mergeCell ref="B43:C43"/>
    <mergeCell ref="A44:H44"/>
    <mergeCell ref="B47:C47"/>
    <mergeCell ref="B48:C48"/>
    <mergeCell ref="A49:H49"/>
    <mergeCell ref="A26:H26"/>
    <mergeCell ref="B30:C30"/>
    <mergeCell ref="A31:H31"/>
    <mergeCell ref="B36:C36"/>
    <mergeCell ref="A37:H37"/>
    <mergeCell ref="A1:H1"/>
    <mergeCell ref="A3:H3"/>
    <mergeCell ref="A22:A24"/>
    <mergeCell ref="B22:B24"/>
    <mergeCell ref="C22:C24"/>
    <mergeCell ref="D22:H22"/>
    <mergeCell ref="D23:D24"/>
    <mergeCell ref="E23:E24"/>
    <mergeCell ref="F23:F24"/>
    <mergeCell ref="G23:G24"/>
    <mergeCell ref="H23:H2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59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7B5E-1153-4C41-B21A-088FD888EE06}">
  <sheetPr>
    <pageSetUpPr fitToPage="1"/>
  </sheetPr>
  <dimension ref="A1:AX454"/>
  <sheetViews>
    <sheetView topLeftCell="A428" workbookViewId="0">
      <selection activeCell="A439" sqref="A439:XFD461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3" width="164.140625" style="180" hidden="1" customWidth="1"/>
    <col min="34" max="34" width="39.5703125" style="180" hidden="1" customWidth="1"/>
    <col min="35" max="35" width="134.85546875" style="180" hidden="1" customWidth="1"/>
    <col min="36" max="39" width="39.5703125" style="180" hidden="1" customWidth="1"/>
    <col min="40" max="41" width="134.85546875" style="180" hidden="1" customWidth="1"/>
    <col min="42" max="45" width="101.140625" style="180" hidden="1" customWidth="1"/>
    <col min="46" max="46" width="58.7109375" style="180" hidden="1" customWidth="1"/>
    <col min="47" max="47" width="55.28515625" style="180" hidden="1" customWidth="1"/>
    <col min="48" max="48" width="58.7109375" style="180" hidden="1" customWidth="1"/>
    <col min="49" max="49" width="55.28515625" style="180" hidden="1" customWidth="1"/>
    <col min="50" max="16384" width="9.140625" style="240"/>
  </cols>
  <sheetData>
    <row r="1" spans="1:49" s="271" customFormat="1" ht="11.25" customHeight="1" x14ac:dyDescent="0.2">
      <c r="A1" s="410" t="s">
        <v>1744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410" t="s">
        <v>1745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411" t="s">
        <v>1734</v>
      </c>
      <c r="I5" s="411"/>
      <c r="L5" s="276"/>
      <c r="M5" s="276"/>
    </row>
    <row r="6" spans="1:49" s="275" customFormat="1" ht="31.15" customHeight="1" x14ac:dyDescent="0.2">
      <c r="A6" s="412" t="s">
        <v>1735</v>
      </c>
      <c r="B6" s="412"/>
      <c r="C6" s="412"/>
      <c r="D6" s="412"/>
      <c r="H6" s="412" t="s">
        <v>1746</v>
      </c>
      <c r="I6" s="412"/>
      <c r="J6" s="412"/>
      <c r="K6" s="412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413" t="s">
        <v>1736</v>
      </c>
      <c r="D7" s="413"/>
      <c r="H7" s="280"/>
      <c r="I7" s="281"/>
      <c r="J7" s="413" t="s">
        <v>1747</v>
      </c>
      <c r="K7" s="413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2"/>
      <c r="K8" s="282"/>
      <c r="L8" s="283"/>
      <c r="M8" s="276"/>
      <c r="N8" s="276"/>
      <c r="O8" s="277"/>
    </row>
    <row r="10" spans="1:49" s="15" customFormat="1" ht="15" x14ac:dyDescent="0.25">
      <c r="N10" s="16" t="s">
        <v>86</v>
      </c>
    </row>
    <row r="11" spans="1:49" s="15" customFormat="1" ht="11.25" customHeight="1" x14ac:dyDescent="0.25">
      <c r="A11" s="140"/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1" t="s">
        <v>87</v>
      </c>
    </row>
    <row r="12" spans="1:49" s="15" customFormat="1" ht="6.75" customHeight="1" x14ac:dyDescent="0.25">
      <c r="A12" s="140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6"/>
    </row>
    <row r="13" spans="1:49" s="15" customFormat="1" ht="2.25" customHeight="1" x14ac:dyDescent="0.25">
      <c r="A13" s="142"/>
      <c r="B13" s="143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</row>
    <row r="14" spans="1:49" s="15" customFormat="1" ht="11.25" customHeight="1" x14ac:dyDescent="0.25">
      <c r="A14" s="142" t="s">
        <v>88</v>
      </c>
      <c r="B14" s="143"/>
      <c r="C14" s="140"/>
      <c r="E14" s="140"/>
      <c r="F14" s="140"/>
      <c r="G14" s="414" t="s">
        <v>532</v>
      </c>
      <c r="H14" s="414"/>
      <c r="I14" s="414"/>
      <c r="J14" s="414"/>
      <c r="K14" s="414"/>
      <c r="L14" s="414"/>
      <c r="M14" s="414"/>
      <c r="N14" s="414"/>
    </row>
    <row r="15" spans="1:49" s="15" customFormat="1" ht="22.5" customHeight="1" x14ac:dyDescent="0.25">
      <c r="A15" s="142" t="s">
        <v>89</v>
      </c>
      <c r="B15" s="143"/>
      <c r="C15" s="140"/>
      <c r="E15" s="144"/>
      <c r="F15" s="144"/>
      <c r="G15" s="415" t="s">
        <v>1003</v>
      </c>
      <c r="H15" s="415"/>
      <c r="I15" s="415"/>
      <c r="J15" s="415"/>
      <c r="K15" s="415"/>
      <c r="L15" s="415"/>
      <c r="M15" s="415"/>
      <c r="N15" s="415"/>
      <c r="V15" s="21" t="s">
        <v>1003</v>
      </c>
    </row>
    <row r="16" spans="1:49" s="15" customFormat="1" ht="90" customHeight="1" x14ac:dyDescent="0.25">
      <c r="A16" s="416" t="s">
        <v>91</v>
      </c>
      <c r="B16" s="416"/>
      <c r="C16" s="416"/>
      <c r="D16" s="416"/>
      <c r="E16" s="416"/>
      <c r="F16" s="416"/>
      <c r="G16" s="415" t="s">
        <v>1004</v>
      </c>
      <c r="H16" s="415"/>
      <c r="I16" s="415"/>
      <c r="J16" s="415"/>
      <c r="K16" s="415"/>
      <c r="L16" s="415"/>
      <c r="M16" s="415"/>
      <c r="N16" s="415"/>
      <c r="P16" s="145" t="s">
        <v>91</v>
      </c>
      <c r="Q16" s="145" t="s">
        <v>1004</v>
      </c>
      <c r="R16" s="146"/>
      <c r="S16" s="146"/>
      <c r="T16" s="146"/>
      <c r="U16" s="146"/>
      <c r="W16" s="21" t="s">
        <v>1004</v>
      </c>
    </row>
    <row r="17" spans="1:30" s="15" customFormat="1" ht="67.5" customHeight="1" x14ac:dyDescent="0.25">
      <c r="A17" s="417" t="s">
        <v>93</v>
      </c>
      <c r="B17" s="417"/>
      <c r="C17" s="417"/>
      <c r="D17" s="417"/>
      <c r="E17" s="417"/>
      <c r="F17" s="417"/>
      <c r="G17" s="415"/>
      <c r="H17" s="415"/>
      <c r="I17" s="415"/>
      <c r="J17" s="415"/>
      <c r="K17" s="415"/>
      <c r="L17" s="415"/>
      <c r="M17" s="415"/>
      <c r="N17" s="415"/>
      <c r="P17" s="145" t="s">
        <v>94</v>
      </c>
      <c r="Q17" s="145"/>
      <c r="R17" s="146"/>
      <c r="S17" s="146"/>
      <c r="T17" s="146"/>
      <c r="U17" s="146"/>
      <c r="X17" s="21" t="s">
        <v>6</v>
      </c>
    </row>
    <row r="18" spans="1:30" s="15" customFormat="1" ht="33.75" customHeight="1" x14ac:dyDescent="0.25">
      <c r="A18" s="416" t="s">
        <v>95</v>
      </c>
      <c r="B18" s="416"/>
      <c r="C18" s="416"/>
      <c r="D18" s="416"/>
      <c r="E18" s="416"/>
      <c r="F18" s="416"/>
      <c r="G18" s="415"/>
      <c r="H18" s="415"/>
      <c r="I18" s="415"/>
      <c r="J18" s="415"/>
      <c r="K18" s="415"/>
      <c r="L18" s="415"/>
      <c r="M18" s="415"/>
      <c r="N18" s="415"/>
      <c r="P18" s="145" t="s">
        <v>95</v>
      </c>
      <c r="Q18" s="145"/>
      <c r="R18" s="146"/>
      <c r="S18" s="146"/>
      <c r="T18" s="146"/>
      <c r="U18" s="146"/>
      <c r="Y18" s="21" t="s">
        <v>6</v>
      </c>
    </row>
    <row r="19" spans="1:30" s="15" customFormat="1" ht="11.25" customHeight="1" x14ac:dyDescent="0.25">
      <c r="A19" s="422" t="s">
        <v>96</v>
      </c>
      <c r="B19" s="422"/>
      <c r="C19" s="422"/>
      <c r="D19" s="422"/>
      <c r="E19" s="422"/>
      <c r="F19" s="422"/>
      <c r="G19" s="415"/>
      <c r="H19" s="415"/>
      <c r="I19" s="415"/>
      <c r="J19" s="415"/>
      <c r="K19" s="415"/>
      <c r="L19" s="415"/>
      <c r="M19" s="415"/>
      <c r="N19" s="415"/>
      <c r="Z19" s="21" t="s">
        <v>6</v>
      </c>
    </row>
    <row r="20" spans="1:30" s="15" customFormat="1" ht="15" x14ac:dyDescent="0.25">
      <c r="A20" s="422" t="s">
        <v>98</v>
      </c>
      <c r="B20" s="422"/>
      <c r="C20" s="422"/>
      <c r="D20" s="422"/>
      <c r="E20" s="422"/>
      <c r="F20" s="422"/>
      <c r="G20" s="415"/>
      <c r="H20" s="415"/>
      <c r="I20" s="415"/>
      <c r="J20" s="415"/>
      <c r="K20" s="415"/>
      <c r="L20" s="415"/>
      <c r="M20" s="415"/>
      <c r="N20" s="415"/>
      <c r="AA20" s="21" t="s">
        <v>6</v>
      </c>
    </row>
    <row r="21" spans="1:30" s="15" customFormat="1" ht="3.75" customHeight="1" x14ac:dyDescent="0.25">
      <c r="A21" s="147"/>
      <c r="B21" s="140"/>
      <c r="C21" s="140"/>
      <c r="D21" s="140"/>
      <c r="E21" s="140"/>
      <c r="F21" s="143"/>
      <c r="G21" s="143"/>
      <c r="H21" s="143"/>
      <c r="I21" s="143"/>
      <c r="J21" s="143"/>
      <c r="K21" s="143"/>
      <c r="L21" s="143"/>
      <c r="M21" s="143"/>
      <c r="N21" s="143"/>
    </row>
    <row r="22" spans="1:30" s="15" customFormat="1" ht="15" x14ac:dyDescent="0.25">
      <c r="A22" s="418" t="s">
        <v>83</v>
      </c>
      <c r="B22" s="418"/>
      <c r="C22" s="418"/>
      <c r="D22" s="418"/>
      <c r="E22" s="418"/>
      <c r="F22" s="418"/>
      <c r="G22" s="418"/>
      <c r="H22" s="418"/>
      <c r="I22" s="418"/>
      <c r="J22" s="418"/>
      <c r="K22" s="418"/>
      <c r="L22" s="418"/>
      <c r="M22" s="418"/>
      <c r="N22" s="418"/>
      <c r="AB22" s="21" t="s">
        <v>6</v>
      </c>
    </row>
    <row r="23" spans="1:30" s="15" customFormat="1" ht="15" x14ac:dyDescent="0.25">
      <c r="A23" s="419" t="s">
        <v>7</v>
      </c>
      <c r="B23" s="419"/>
      <c r="C23" s="419"/>
      <c r="D23" s="419"/>
      <c r="E23" s="419"/>
      <c r="F23" s="419"/>
      <c r="G23" s="419"/>
      <c r="H23" s="419"/>
      <c r="I23" s="419"/>
      <c r="J23" s="419"/>
      <c r="K23" s="419"/>
      <c r="L23" s="419"/>
      <c r="M23" s="419"/>
      <c r="N23" s="419"/>
    </row>
    <row r="24" spans="1:30" s="15" customFormat="1" ht="5.25" customHeight="1" x14ac:dyDescent="0.25">
      <c r="A24" s="132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</row>
    <row r="25" spans="1:30" s="15" customFormat="1" ht="15" x14ac:dyDescent="0.25">
      <c r="A25" s="418" t="s">
        <v>83</v>
      </c>
      <c r="B25" s="418"/>
      <c r="C25" s="418"/>
      <c r="D25" s="418"/>
      <c r="E25" s="418"/>
      <c r="F25" s="418"/>
      <c r="G25" s="418"/>
      <c r="H25" s="418"/>
      <c r="I25" s="418"/>
      <c r="J25" s="418"/>
      <c r="K25" s="418"/>
      <c r="L25" s="418"/>
      <c r="M25" s="418"/>
      <c r="N25" s="418"/>
      <c r="AC25" s="21" t="s">
        <v>6</v>
      </c>
    </row>
    <row r="26" spans="1:30" s="15" customFormat="1" ht="15" x14ac:dyDescent="0.25">
      <c r="A26" s="419" t="s">
        <v>99</v>
      </c>
      <c r="B26" s="419"/>
      <c r="C26" s="419"/>
      <c r="D26" s="419"/>
      <c r="E26" s="419"/>
      <c r="F26" s="419"/>
      <c r="G26" s="419"/>
      <c r="H26" s="419"/>
      <c r="I26" s="419"/>
      <c r="J26" s="419"/>
      <c r="K26" s="419"/>
      <c r="L26" s="419"/>
      <c r="M26" s="419"/>
      <c r="N26" s="419"/>
    </row>
    <row r="27" spans="1:30" s="15" customFormat="1" ht="21" customHeight="1" x14ac:dyDescent="0.25">
      <c r="A27" s="420" t="s">
        <v>1005</v>
      </c>
      <c r="B27" s="420"/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</row>
    <row r="28" spans="1:30" s="15" customFormat="1" ht="3.75" customHeight="1" x14ac:dyDescent="0.25">
      <c r="A28" s="148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</row>
    <row r="29" spans="1:30" s="15" customFormat="1" ht="15" x14ac:dyDescent="0.25">
      <c r="A29" s="421" t="s">
        <v>21</v>
      </c>
      <c r="B29" s="421"/>
      <c r="C29" s="421"/>
      <c r="D29" s="421"/>
      <c r="E29" s="421"/>
      <c r="F29" s="421"/>
      <c r="G29" s="421"/>
      <c r="H29" s="421"/>
      <c r="I29" s="421"/>
      <c r="J29" s="421"/>
      <c r="K29" s="421"/>
      <c r="L29" s="421"/>
      <c r="M29" s="421"/>
      <c r="N29" s="421"/>
      <c r="AD29" s="21" t="s">
        <v>21</v>
      </c>
    </row>
    <row r="30" spans="1:30" s="15" customFormat="1" ht="12" customHeight="1" x14ac:dyDescent="0.25">
      <c r="A30" s="419" t="s">
        <v>101</v>
      </c>
      <c r="B30" s="419"/>
      <c r="C30" s="419"/>
      <c r="D30" s="419"/>
      <c r="E30" s="419"/>
      <c r="F30" s="419"/>
      <c r="G30" s="419"/>
      <c r="H30" s="419"/>
      <c r="I30" s="419"/>
      <c r="J30" s="419"/>
      <c r="K30" s="419"/>
      <c r="L30" s="419"/>
      <c r="M30" s="419"/>
      <c r="N30" s="419"/>
    </row>
    <row r="31" spans="1:30" s="15" customFormat="1" ht="12" customHeight="1" x14ac:dyDescent="0.25">
      <c r="A31" s="140" t="s">
        <v>102</v>
      </c>
      <c r="B31" s="149" t="s">
        <v>103</v>
      </c>
      <c r="C31" s="150" t="s">
        <v>104</v>
      </c>
      <c r="D31" s="150"/>
      <c r="E31" s="150"/>
      <c r="F31" s="144"/>
      <c r="G31" s="144"/>
      <c r="H31" s="144"/>
      <c r="I31" s="144"/>
      <c r="J31" s="144"/>
      <c r="K31" s="144"/>
      <c r="L31" s="144"/>
      <c r="M31" s="144"/>
      <c r="N31" s="144"/>
    </row>
    <row r="32" spans="1:30" s="15" customFormat="1" ht="12" customHeight="1" x14ac:dyDescent="0.25">
      <c r="A32" s="140" t="s">
        <v>105</v>
      </c>
      <c r="B32" s="414" t="s">
        <v>1092</v>
      </c>
      <c r="C32" s="414"/>
      <c r="D32" s="414"/>
      <c r="E32" s="414"/>
      <c r="F32" s="414"/>
      <c r="G32" s="144"/>
      <c r="H32" s="144"/>
      <c r="I32" s="144"/>
      <c r="J32" s="144"/>
      <c r="K32" s="144"/>
      <c r="L32" s="144"/>
      <c r="M32" s="144"/>
      <c r="N32" s="144"/>
    </row>
    <row r="33" spans="1:50" s="15" customFormat="1" ht="15" x14ac:dyDescent="0.25">
      <c r="A33" s="140"/>
      <c r="B33" s="426" t="s">
        <v>106</v>
      </c>
      <c r="C33" s="426"/>
      <c r="D33" s="426"/>
      <c r="E33" s="426"/>
      <c r="F33" s="426"/>
      <c r="G33" s="151"/>
      <c r="H33" s="151"/>
      <c r="I33" s="151"/>
      <c r="J33" s="151"/>
      <c r="K33" s="151"/>
      <c r="L33" s="151"/>
      <c r="M33" s="152"/>
      <c r="N33" s="151"/>
    </row>
    <row r="34" spans="1:50" s="15" customFormat="1" ht="5.25" customHeight="1" x14ac:dyDescent="0.25">
      <c r="A34" s="140"/>
      <c r="B34" s="140"/>
      <c r="C34" s="140"/>
      <c r="D34" s="153"/>
      <c r="E34" s="153"/>
      <c r="F34" s="153"/>
      <c r="G34" s="153"/>
      <c r="H34" s="153"/>
      <c r="I34" s="153"/>
      <c r="J34" s="153"/>
      <c r="K34" s="153"/>
      <c r="L34" s="153"/>
      <c r="M34" s="151"/>
      <c r="N34" s="151"/>
    </row>
    <row r="35" spans="1:50" s="15" customFormat="1" ht="15" x14ac:dyDescent="0.25">
      <c r="A35" s="154" t="s">
        <v>107</v>
      </c>
      <c r="B35" s="140"/>
      <c r="C35" s="140"/>
      <c r="D35" s="427" t="s">
        <v>534</v>
      </c>
      <c r="E35" s="427"/>
      <c r="F35" s="427"/>
      <c r="G35" s="155"/>
      <c r="H35" s="155"/>
      <c r="I35" s="155"/>
      <c r="J35" s="155"/>
      <c r="K35" s="155"/>
      <c r="L35" s="155"/>
      <c r="M35" s="155"/>
      <c r="N35" s="155"/>
      <c r="AE35" s="21" t="s">
        <v>534</v>
      </c>
    </row>
    <row r="36" spans="1:50" s="15" customFormat="1" ht="7.5" customHeight="1" x14ac:dyDescent="0.25">
      <c r="A36" s="140"/>
      <c r="B36" s="17"/>
      <c r="C36" s="17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50" s="15" customFormat="1" ht="12" hidden="1" customHeight="1" x14ac:dyDescent="0.25">
      <c r="A37" s="154" t="s">
        <v>108</v>
      </c>
      <c r="B37" s="17"/>
      <c r="C37" s="156">
        <v>47118.69</v>
      </c>
      <c r="D37" s="157" t="s">
        <v>1006</v>
      </c>
      <c r="E37" s="158" t="s">
        <v>110</v>
      </c>
      <c r="G37" s="17"/>
      <c r="H37" s="17"/>
      <c r="I37" s="17"/>
      <c r="J37" s="17"/>
      <c r="K37" s="17"/>
      <c r="L37" s="159"/>
      <c r="M37" s="159"/>
      <c r="N37" s="17"/>
      <c r="AX37" s="15">
        <f>N442/1.2/1000</f>
        <v>45558.192283333337</v>
      </c>
    </row>
    <row r="38" spans="1:50" s="15" customFormat="1" ht="11.25" hidden="1" customHeight="1" x14ac:dyDescent="0.25">
      <c r="A38" s="140"/>
      <c r="B38" s="24" t="s">
        <v>111</v>
      </c>
      <c r="C38" s="160"/>
      <c r="D38" s="161"/>
      <c r="E38" s="158"/>
      <c r="G38" s="17"/>
    </row>
    <row r="39" spans="1:50" s="15" customFormat="1" ht="12" hidden="1" customHeight="1" x14ac:dyDescent="0.25">
      <c r="A39" s="140"/>
      <c r="B39" s="19" t="s">
        <v>112</v>
      </c>
      <c r="C39" s="156">
        <v>47118.69</v>
      </c>
      <c r="D39" s="157" t="s">
        <v>1006</v>
      </c>
      <c r="E39" s="158" t="s">
        <v>110</v>
      </c>
      <c r="G39" s="17" t="s">
        <v>113</v>
      </c>
      <c r="I39" s="17"/>
      <c r="J39" s="17"/>
      <c r="K39" s="17"/>
      <c r="L39" s="156">
        <v>9476.24</v>
      </c>
      <c r="M39" s="162" t="s">
        <v>1007</v>
      </c>
      <c r="N39" s="158" t="s">
        <v>110</v>
      </c>
    </row>
    <row r="40" spans="1:50" s="15" customFormat="1" ht="12" hidden="1" customHeight="1" x14ac:dyDescent="0.25">
      <c r="A40" s="140"/>
      <c r="B40" s="19" t="s">
        <v>13</v>
      </c>
      <c r="C40" s="156">
        <v>0</v>
      </c>
      <c r="D40" s="163" t="s">
        <v>115</v>
      </c>
      <c r="E40" s="158" t="s">
        <v>110</v>
      </c>
      <c r="G40" s="17" t="s">
        <v>116</v>
      </c>
      <c r="I40" s="17"/>
      <c r="J40" s="17"/>
      <c r="K40" s="17"/>
      <c r="L40" s="428">
        <v>24772</v>
      </c>
      <c r="M40" s="428"/>
      <c r="N40" s="158" t="s">
        <v>117</v>
      </c>
    </row>
    <row r="41" spans="1:50" s="15" customFormat="1" ht="12" hidden="1" customHeight="1" x14ac:dyDescent="0.25">
      <c r="A41" s="140"/>
      <c r="B41" s="19" t="s">
        <v>14</v>
      </c>
      <c r="C41" s="156">
        <v>0</v>
      </c>
      <c r="D41" s="163" t="s">
        <v>115</v>
      </c>
      <c r="E41" s="158" t="s">
        <v>110</v>
      </c>
      <c r="G41" s="17" t="s">
        <v>118</v>
      </c>
      <c r="I41" s="17"/>
      <c r="J41" s="17"/>
      <c r="K41" s="17"/>
      <c r="L41" s="428">
        <v>5180.16</v>
      </c>
      <c r="M41" s="428"/>
      <c r="N41" s="158" t="s">
        <v>117</v>
      </c>
    </row>
    <row r="42" spans="1:50" s="15" customFormat="1" ht="12" hidden="1" customHeight="1" x14ac:dyDescent="0.25">
      <c r="A42" s="140"/>
      <c r="B42" s="19" t="s">
        <v>15</v>
      </c>
      <c r="C42" s="156">
        <v>0</v>
      </c>
      <c r="D42" s="157" t="s">
        <v>115</v>
      </c>
      <c r="E42" s="158" t="s">
        <v>110</v>
      </c>
      <c r="G42" s="17"/>
      <c r="H42" s="17"/>
      <c r="I42" s="17"/>
      <c r="J42" s="17"/>
      <c r="K42" s="17"/>
      <c r="L42" s="423" t="s">
        <v>119</v>
      </c>
      <c r="M42" s="423"/>
      <c r="N42" s="17"/>
    </row>
    <row r="43" spans="1:50" s="15" customFormat="1" ht="7.5" hidden="1" customHeight="1" x14ac:dyDescent="0.25">
      <c r="A43" s="164"/>
    </row>
    <row r="44" spans="1:50" s="15" customFormat="1" ht="23.25" customHeight="1" x14ac:dyDescent="0.25">
      <c r="A44" s="424" t="s">
        <v>8</v>
      </c>
      <c r="B44" s="425" t="s">
        <v>9</v>
      </c>
      <c r="C44" s="425" t="s">
        <v>120</v>
      </c>
      <c r="D44" s="425"/>
      <c r="E44" s="425"/>
      <c r="F44" s="425" t="s">
        <v>121</v>
      </c>
      <c r="G44" s="425" t="s">
        <v>122</v>
      </c>
      <c r="H44" s="425"/>
      <c r="I44" s="425"/>
      <c r="J44" s="425" t="s">
        <v>123</v>
      </c>
      <c r="K44" s="425"/>
      <c r="L44" s="425"/>
      <c r="M44" s="425" t="s">
        <v>124</v>
      </c>
      <c r="N44" s="425" t="s">
        <v>125</v>
      </c>
    </row>
    <row r="45" spans="1:50" s="15" customFormat="1" ht="28.5" customHeight="1" x14ac:dyDescent="0.25">
      <c r="A45" s="424"/>
      <c r="B45" s="425"/>
      <c r="C45" s="425"/>
      <c r="D45" s="425"/>
      <c r="E45" s="425"/>
      <c r="F45" s="425"/>
      <c r="G45" s="425"/>
      <c r="H45" s="425"/>
      <c r="I45" s="425"/>
      <c r="J45" s="425"/>
      <c r="K45" s="425"/>
      <c r="L45" s="425"/>
      <c r="M45" s="425"/>
      <c r="N45" s="425"/>
    </row>
    <row r="46" spans="1:50" s="15" customFormat="1" ht="22.5" x14ac:dyDescent="0.25">
      <c r="A46" s="424"/>
      <c r="B46" s="425"/>
      <c r="C46" s="425"/>
      <c r="D46" s="425"/>
      <c r="E46" s="425"/>
      <c r="F46" s="425"/>
      <c r="G46" s="165" t="s">
        <v>126</v>
      </c>
      <c r="H46" s="165" t="s">
        <v>127</v>
      </c>
      <c r="I46" s="165" t="s">
        <v>128</v>
      </c>
      <c r="J46" s="165" t="s">
        <v>126</v>
      </c>
      <c r="K46" s="165" t="s">
        <v>127</v>
      </c>
      <c r="L46" s="165" t="s">
        <v>16</v>
      </c>
      <c r="M46" s="425"/>
      <c r="N46" s="425"/>
    </row>
    <row r="47" spans="1:50" s="15" customFormat="1" ht="15" x14ac:dyDescent="0.25">
      <c r="A47" s="166">
        <v>1</v>
      </c>
      <c r="B47" s="167">
        <v>2</v>
      </c>
      <c r="C47" s="431">
        <v>3</v>
      </c>
      <c r="D47" s="431"/>
      <c r="E47" s="431"/>
      <c r="F47" s="167">
        <v>4</v>
      </c>
      <c r="G47" s="167">
        <v>5</v>
      </c>
      <c r="H47" s="167">
        <v>6</v>
      </c>
      <c r="I47" s="167">
        <v>7</v>
      </c>
      <c r="J47" s="167">
        <v>8</v>
      </c>
      <c r="K47" s="167">
        <v>9</v>
      </c>
      <c r="L47" s="167">
        <v>10</v>
      </c>
      <c r="M47" s="167">
        <v>11</v>
      </c>
      <c r="N47" s="167">
        <v>12</v>
      </c>
    </row>
    <row r="48" spans="1:50" s="15" customFormat="1" ht="15" x14ac:dyDescent="0.25">
      <c r="A48" s="432" t="s">
        <v>1008</v>
      </c>
      <c r="B48" s="433"/>
      <c r="C48" s="433"/>
      <c r="D48" s="433"/>
      <c r="E48" s="433"/>
      <c r="F48" s="433"/>
      <c r="G48" s="433"/>
      <c r="H48" s="433"/>
      <c r="I48" s="433"/>
      <c r="J48" s="433"/>
      <c r="K48" s="433"/>
      <c r="L48" s="433"/>
      <c r="M48" s="433"/>
      <c r="N48" s="434"/>
      <c r="AF48" s="168" t="s">
        <v>1008</v>
      </c>
    </row>
    <row r="49" spans="1:39" s="15" customFormat="1" ht="15" x14ac:dyDescent="0.25">
      <c r="A49" s="435" t="s">
        <v>1009</v>
      </c>
      <c r="B49" s="436"/>
      <c r="C49" s="436"/>
      <c r="D49" s="436"/>
      <c r="E49" s="436"/>
      <c r="F49" s="436"/>
      <c r="G49" s="436"/>
      <c r="H49" s="436"/>
      <c r="I49" s="436"/>
      <c r="J49" s="436"/>
      <c r="K49" s="436"/>
      <c r="L49" s="436"/>
      <c r="M49" s="436"/>
      <c r="N49" s="437"/>
      <c r="AF49" s="168"/>
      <c r="AG49" s="169" t="s">
        <v>1009</v>
      </c>
    </row>
    <row r="50" spans="1:39" s="15" customFormat="1" ht="45.75" x14ac:dyDescent="0.25">
      <c r="A50" s="170" t="s">
        <v>130</v>
      </c>
      <c r="B50" s="171" t="s">
        <v>1010</v>
      </c>
      <c r="C50" s="438" t="s">
        <v>1011</v>
      </c>
      <c r="D50" s="438"/>
      <c r="E50" s="438"/>
      <c r="F50" s="172" t="s">
        <v>229</v>
      </c>
      <c r="G50" s="173">
        <v>44</v>
      </c>
      <c r="H50" s="174">
        <v>1</v>
      </c>
      <c r="I50" s="174">
        <v>44</v>
      </c>
      <c r="J50" s="176"/>
      <c r="K50" s="173"/>
      <c r="L50" s="176"/>
      <c r="M50" s="173"/>
      <c r="N50" s="177"/>
      <c r="AF50" s="168"/>
      <c r="AG50" s="169"/>
      <c r="AH50" s="169" t="s">
        <v>1011</v>
      </c>
    </row>
    <row r="51" spans="1:39" s="15" customFormat="1" ht="68.25" x14ac:dyDescent="0.25">
      <c r="A51" s="178"/>
      <c r="B51" s="179" t="s">
        <v>1012</v>
      </c>
      <c r="C51" s="439" t="s">
        <v>1013</v>
      </c>
      <c r="D51" s="439"/>
      <c r="E51" s="439"/>
      <c r="F51" s="439"/>
      <c r="G51" s="439"/>
      <c r="H51" s="439"/>
      <c r="I51" s="439"/>
      <c r="J51" s="439"/>
      <c r="K51" s="439"/>
      <c r="L51" s="439"/>
      <c r="M51" s="439"/>
      <c r="N51" s="440"/>
      <c r="AF51" s="168"/>
      <c r="AG51" s="169"/>
      <c r="AH51" s="169"/>
      <c r="AI51" s="180" t="s">
        <v>1013</v>
      </c>
    </row>
    <row r="52" spans="1:39" s="15" customFormat="1" ht="15" x14ac:dyDescent="0.25">
      <c r="A52" s="181"/>
      <c r="B52" s="179" t="s">
        <v>130</v>
      </c>
      <c r="C52" s="429" t="s">
        <v>140</v>
      </c>
      <c r="D52" s="429"/>
      <c r="E52" s="429"/>
      <c r="F52" s="182"/>
      <c r="G52" s="183"/>
      <c r="H52" s="183"/>
      <c r="I52" s="183"/>
      <c r="J52" s="184">
        <v>120.99</v>
      </c>
      <c r="K52" s="185">
        <v>1.1499999999999999</v>
      </c>
      <c r="L52" s="187">
        <v>6122.09</v>
      </c>
      <c r="M52" s="185">
        <v>44.77</v>
      </c>
      <c r="N52" s="206">
        <v>274085.96999999997</v>
      </c>
      <c r="AF52" s="168"/>
      <c r="AG52" s="169"/>
      <c r="AH52" s="169"/>
      <c r="AJ52" s="180" t="s">
        <v>140</v>
      </c>
    </row>
    <row r="53" spans="1:39" s="15" customFormat="1" ht="15" x14ac:dyDescent="0.25">
      <c r="A53" s="188"/>
      <c r="B53" s="179"/>
      <c r="C53" s="429" t="s">
        <v>147</v>
      </c>
      <c r="D53" s="429"/>
      <c r="E53" s="429"/>
      <c r="F53" s="182" t="s">
        <v>148</v>
      </c>
      <c r="G53" s="185">
        <v>13.34</v>
      </c>
      <c r="H53" s="185">
        <v>1.1499999999999999</v>
      </c>
      <c r="I53" s="215">
        <v>675.00400000000002</v>
      </c>
      <c r="J53" s="190"/>
      <c r="K53" s="183"/>
      <c r="L53" s="190"/>
      <c r="M53" s="183"/>
      <c r="N53" s="191"/>
      <c r="AF53" s="168"/>
      <c r="AG53" s="169"/>
      <c r="AH53" s="169"/>
      <c r="AK53" s="180" t="s">
        <v>147</v>
      </c>
    </row>
    <row r="54" spans="1:39" s="15" customFormat="1" ht="15" x14ac:dyDescent="0.25">
      <c r="A54" s="181"/>
      <c r="B54" s="179"/>
      <c r="C54" s="430" t="s">
        <v>150</v>
      </c>
      <c r="D54" s="430"/>
      <c r="E54" s="430"/>
      <c r="F54" s="194"/>
      <c r="G54" s="195"/>
      <c r="H54" s="195"/>
      <c r="I54" s="195"/>
      <c r="J54" s="197">
        <v>120.99</v>
      </c>
      <c r="K54" s="195"/>
      <c r="L54" s="196">
        <v>6122.09</v>
      </c>
      <c r="M54" s="195"/>
      <c r="N54" s="207">
        <v>274085.96999999997</v>
      </c>
      <c r="AF54" s="168"/>
      <c r="AG54" s="169"/>
      <c r="AH54" s="169"/>
      <c r="AL54" s="180" t="s">
        <v>150</v>
      </c>
    </row>
    <row r="55" spans="1:39" s="15" customFormat="1" ht="15" x14ac:dyDescent="0.25">
      <c r="A55" s="188"/>
      <c r="B55" s="179"/>
      <c r="C55" s="429" t="s">
        <v>151</v>
      </c>
      <c r="D55" s="429"/>
      <c r="E55" s="429"/>
      <c r="F55" s="182"/>
      <c r="G55" s="183"/>
      <c r="H55" s="183"/>
      <c r="I55" s="183"/>
      <c r="J55" s="190"/>
      <c r="K55" s="183"/>
      <c r="L55" s="187">
        <v>6122.09</v>
      </c>
      <c r="M55" s="183"/>
      <c r="N55" s="206">
        <v>274085.96999999997</v>
      </c>
      <c r="AF55" s="168"/>
      <c r="AG55" s="169"/>
      <c r="AH55" s="169"/>
      <c r="AK55" s="180" t="s">
        <v>151</v>
      </c>
    </row>
    <row r="56" spans="1:39" s="15" customFormat="1" ht="22.5" x14ac:dyDescent="0.25">
      <c r="A56" s="188"/>
      <c r="B56" s="179" t="s">
        <v>1014</v>
      </c>
      <c r="C56" s="429" t="s">
        <v>1015</v>
      </c>
      <c r="D56" s="429"/>
      <c r="E56" s="429"/>
      <c r="F56" s="182" t="s">
        <v>154</v>
      </c>
      <c r="G56" s="199">
        <v>102</v>
      </c>
      <c r="H56" s="183"/>
      <c r="I56" s="199">
        <v>102</v>
      </c>
      <c r="J56" s="190"/>
      <c r="K56" s="183"/>
      <c r="L56" s="187">
        <v>6244.53</v>
      </c>
      <c r="M56" s="183"/>
      <c r="N56" s="206">
        <v>279567.69</v>
      </c>
      <c r="AF56" s="168"/>
      <c r="AG56" s="169"/>
      <c r="AH56" s="169"/>
      <c r="AK56" s="180" t="s">
        <v>1015</v>
      </c>
    </row>
    <row r="57" spans="1:39" s="15" customFormat="1" ht="22.5" x14ac:dyDescent="0.25">
      <c r="A57" s="188"/>
      <c r="B57" s="179" t="s">
        <v>1016</v>
      </c>
      <c r="C57" s="429" t="s">
        <v>1017</v>
      </c>
      <c r="D57" s="429"/>
      <c r="E57" s="429"/>
      <c r="F57" s="182" t="s">
        <v>154</v>
      </c>
      <c r="G57" s="199">
        <v>54</v>
      </c>
      <c r="H57" s="183"/>
      <c r="I57" s="199">
        <v>54</v>
      </c>
      <c r="J57" s="190"/>
      <c r="K57" s="183"/>
      <c r="L57" s="187">
        <v>3305.93</v>
      </c>
      <c r="M57" s="183"/>
      <c r="N57" s="206">
        <v>148006.42000000001</v>
      </c>
      <c r="AF57" s="168"/>
      <c r="AG57" s="169"/>
      <c r="AH57" s="169"/>
      <c r="AK57" s="180" t="s">
        <v>1017</v>
      </c>
    </row>
    <row r="58" spans="1:39" s="15" customFormat="1" ht="15" x14ac:dyDescent="0.25">
      <c r="A58" s="200"/>
      <c r="B58" s="201"/>
      <c r="C58" s="438" t="s">
        <v>157</v>
      </c>
      <c r="D58" s="438"/>
      <c r="E58" s="438"/>
      <c r="F58" s="172"/>
      <c r="G58" s="173"/>
      <c r="H58" s="173"/>
      <c r="I58" s="173"/>
      <c r="J58" s="176"/>
      <c r="K58" s="173"/>
      <c r="L58" s="210">
        <v>15672.55</v>
      </c>
      <c r="M58" s="195"/>
      <c r="N58" s="208">
        <v>701660.08</v>
      </c>
      <c r="AF58" s="168"/>
      <c r="AG58" s="169"/>
      <c r="AH58" s="169"/>
      <c r="AM58" s="169" t="s">
        <v>157</v>
      </c>
    </row>
    <row r="59" spans="1:39" s="15" customFormat="1" ht="34.5" x14ac:dyDescent="0.25">
      <c r="A59" s="170" t="s">
        <v>141</v>
      </c>
      <c r="B59" s="171" t="s">
        <v>1018</v>
      </c>
      <c r="C59" s="438" t="s">
        <v>1019</v>
      </c>
      <c r="D59" s="438"/>
      <c r="E59" s="438"/>
      <c r="F59" s="172" t="s">
        <v>229</v>
      </c>
      <c r="G59" s="173">
        <v>44</v>
      </c>
      <c r="H59" s="174">
        <v>1</v>
      </c>
      <c r="I59" s="174">
        <v>44</v>
      </c>
      <c r="J59" s="176"/>
      <c r="K59" s="173"/>
      <c r="L59" s="176"/>
      <c r="M59" s="173"/>
      <c r="N59" s="177"/>
      <c r="AF59" s="168"/>
      <c r="AG59" s="169"/>
      <c r="AH59" s="169" t="s">
        <v>1019</v>
      </c>
      <c r="AM59" s="169"/>
    </row>
    <row r="60" spans="1:39" s="15" customFormat="1" ht="68.25" x14ac:dyDescent="0.25">
      <c r="A60" s="178"/>
      <c r="B60" s="179" t="s">
        <v>1012</v>
      </c>
      <c r="C60" s="439" t="s">
        <v>1013</v>
      </c>
      <c r="D60" s="439"/>
      <c r="E60" s="439"/>
      <c r="F60" s="439"/>
      <c r="G60" s="439"/>
      <c r="H60" s="439"/>
      <c r="I60" s="439"/>
      <c r="J60" s="439"/>
      <c r="K60" s="439"/>
      <c r="L60" s="439"/>
      <c r="M60" s="439"/>
      <c r="N60" s="440"/>
      <c r="AF60" s="168"/>
      <c r="AG60" s="169"/>
      <c r="AH60" s="169"/>
      <c r="AI60" s="180" t="s">
        <v>1013</v>
      </c>
      <c r="AM60" s="169"/>
    </row>
    <row r="61" spans="1:39" s="15" customFormat="1" ht="15" x14ac:dyDescent="0.25">
      <c r="A61" s="181"/>
      <c r="B61" s="179" t="s">
        <v>130</v>
      </c>
      <c r="C61" s="429" t="s">
        <v>140</v>
      </c>
      <c r="D61" s="429"/>
      <c r="E61" s="429"/>
      <c r="F61" s="182"/>
      <c r="G61" s="183"/>
      <c r="H61" s="183"/>
      <c r="I61" s="183"/>
      <c r="J61" s="184">
        <v>49.86</v>
      </c>
      <c r="K61" s="185">
        <v>1.1499999999999999</v>
      </c>
      <c r="L61" s="187">
        <v>2522.92</v>
      </c>
      <c r="M61" s="185">
        <v>44.77</v>
      </c>
      <c r="N61" s="206">
        <v>112951.13</v>
      </c>
      <c r="AF61" s="168"/>
      <c r="AG61" s="169"/>
      <c r="AH61" s="169"/>
      <c r="AJ61" s="180" t="s">
        <v>140</v>
      </c>
      <c r="AM61" s="169"/>
    </row>
    <row r="62" spans="1:39" s="15" customFormat="1" ht="15" x14ac:dyDescent="0.25">
      <c r="A62" s="181"/>
      <c r="B62" s="179" t="s">
        <v>141</v>
      </c>
      <c r="C62" s="429" t="s">
        <v>142</v>
      </c>
      <c r="D62" s="429"/>
      <c r="E62" s="429"/>
      <c r="F62" s="182"/>
      <c r="G62" s="183"/>
      <c r="H62" s="183"/>
      <c r="I62" s="183"/>
      <c r="J62" s="184">
        <v>23.66</v>
      </c>
      <c r="K62" s="185">
        <v>1.1499999999999999</v>
      </c>
      <c r="L62" s="187">
        <v>1197.2</v>
      </c>
      <c r="M62" s="185">
        <v>13.24</v>
      </c>
      <c r="N62" s="206">
        <v>15850.93</v>
      </c>
      <c r="AF62" s="168"/>
      <c r="AG62" s="169"/>
      <c r="AH62" s="169"/>
      <c r="AJ62" s="180" t="s">
        <v>142</v>
      </c>
      <c r="AM62" s="169"/>
    </row>
    <row r="63" spans="1:39" s="15" customFormat="1" ht="15" x14ac:dyDescent="0.25">
      <c r="A63" s="181"/>
      <c r="B63" s="179" t="s">
        <v>143</v>
      </c>
      <c r="C63" s="429" t="s">
        <v>144</v>
      </c>
      <c r="D63" s="429"/>
      <c r="E63" s="429"/>
      <c r="F63" s="182"/>
      <c r="G63" s="183"/>
      <c r="H63" s="183"/>
      <c r="I63" s="183"/>
      <c r="J63" s="184">
        <v>4.18</v>
      </c>
      <c r="K63" s="185">
        <v>1.1499999999999999</v>
      </c>
      <c r="L63" s="184">
        <v>211.51</v>
      </c>
      <c r="M63" s="185">
        <v>44.77</v>
      </c>
      <c r="N63" s="206">
        <v>9469.2999999999993</v>
      </c>
      <c r="AF63" s="168"/>
      <c r="AG63" s="169"/>
      <c r="AH63" s="169"/>
      <c r="AJ63" s="180" t="s">
        <v>144</v>
      </c>
      <c r="AM63" s="169"/>
    </row>
    <row r="64" spans="1:39" s="15" customFormat="1" ht="15" x14ac:dyDescent="0.25">
      <c r="A64" s="188"/>
      <c r="B64" s="179"/>
      <c r="C64" s="429" t="s">
        <v>147</v>
      </c>
      <c r="D64" s="429"/>
      <c r="E64" s="429"/>
      <c r="F64" s="182" t="s">
        <v>148</v>
      </c>
      <c r="G64" s="185">
        <v>5.95</v>
      </c>
      <c r="H64" s="185">
        <v>1.1499999999999999</v>
      </c>
      <c r="I64" s="185">
        <v>301.07</v>
      </c>
      <c r="J64" s="190"/>
      <c r="K64" s="183"/>
      <c r="L64" s="190"/>
      <c r="M64" s="183"/>
      <c r="N64" s="191"/>
      <c r="AF64" s="168"/>
      <c r="AG64" s="169"/>
      <c r="AH64" s="169"/>
      <c r="AK64" s="180" t="s">
        <v>147</v>
      </c>
      <c r="AM64" s="169"/>
    </row>
    <row r="65" spans="1:41" s="15" customFormat="1" ht="15" x14ac:dyDescent="0.25">
      <c r="A65" s="188"/>
      <c r="B65" s="179"/>
      <c r="C65" s="429" t="s">
        <v>149</v>
      </c>
      <c r="D65" s="429"/>
      <c r="E65" s="429"/>
      <c r="F65" s="182" t="s">
        <v>148</v>
      </c>
      <c r="G65" s="185">
        <v>0.36</v>
      </c>
      <c r="H65" s="185">
        <v>1.1499999999999999</v>
      </c>
      <c r="I65" s="215">
        <v>18.216000000000001</v>
      </c>
      <c r="J65" s="190"/>
      <c r="K65" s="183"/>
      <c r="L65" s="190"/>
      <c r="M65" s="183"/>
      <c r="N65" s="191"/>
      <c r="AF65" s="168"/>
      <c r="AG65" s="169"/>
      <c r="AH65" s="169"/>
      <c r="AK65" s="180" t="s">
        <v>149</v>
      </c>
      <c r="AM65" s="169"/>
    </row>
    <row r="66" spans="1:41" s="15" customFormat="1" ht="15" x14ac:dyDescent="0.25">
      <c r="A66" s="181"/>
      <c r="B66" s="179"/>
      <c r="C66" s="430" t="s">
        <v>150</v>
      </c>
      <c r="D66" s="430"/>
      <c r="E66" s="430"/>
      <c r="F66" s="194"/>
      <c r="G66" s="195"/>
      <c r="H66" s="195"/>
      <c r="I66" s="195"/>
      <c r="J66" s="197">
        <v>73.52</v>
      </c>
      <c r="K66" s="195"/>
      <c r="L66" s="196">
        <v>3720.12</v>
      </c>
      <c r="M66" s="195"/>
      <c r="N66" s="207">
        <v>128802.06</v>
      </c>
      <c r="AF66" s="168"/>
      <c r="AG66" s="169"/>
      <c r="AH66" s="169"/>
      <c r="AL66" s="180" t="s">
        <v>150</v>
      </c>
      <c r="AM66" s="169"/>
    </row>
    <row r="67" spans="1:41" s="15" customFormat="1" ht="15" x14ac:dyDescent="0.25">
      <c r="A67" s="188"/>
      <c r="B67" s="179"/>
      <c r="C67" s="429" t="s">
        <v>151</v>
      </c>
      <c r="D67" s="429"/>
      <c r="E67" s="429"/>
      <c r="F67" s="182"/>
      <c r="G67" s="183"/>
      <c r="H67" s="183"/>
      <c r="I67" s="183"/>
      <c r="J67" s="190"/>
      <c r="K67" s="183"/>
      <c r="L67" s="187">
        <v>2734.43</v>
      </c>
      <c r="M67" s="183"/>
      <c r="N67" s="206">
        <v>122420.43</v>
      </c>
      <c r="AF67" s="168"/>
      <c r="AG67" s="169"/>
      <c r="AH67" s="169"/>
      <c r="AK67" s="180" t="s">
        <v>151</v>
      </c>
      <c r="AM67" s="169"/>
    </row>
    <row r="68" spans="1:41" s="15" customFormat="1" ht="22.5" x14ac:dyDescent="0.25">
      <c r="A68" s="188"/>
      <c r="B68" s="179" t="s">
        <v>1014</v>
      </c>
      <c r="C68" s="429" t="s">
        <v>1015</v>
      </c>
      <c r="D68" s="429"/>
      <c r="E68" s="429"/>
      <c r="F68" s="182" t="s">
        <v>154</v>
      </c>
      <c r="G68" s="199">
        <v>102</v>
      </c>
      <c r="H68" s="183"/>
      <c r="I68" s="199">
        <v>102</v>
      </c>
      <c r="J68" s="190"/>
      <c r="K68" s="183"/>
      <c r="L68" s="187">
        <v>2789.12</v>
      </c>
      <c r="M68" s="183"/>
      <c r="N68" s="206">
        <v>124868.84</v>
      </c>
      <c r="AF68" s="168"/>
      <c r="AG68" s="169"/>
      <c r="AH68" s="169"/>
      <c r="AK68" s="180" t="s">
        <v>1015</v>
      </c>
      <c r="AM68" s="169"/>
    </row>
    <row r="69" spans="1:41" s="15" customFormat="1" ht="22.5" x14ac:dyDescent="0.25">
      <c r="A69" s="188"/>
      <c r="B69" s="179" t="s">
        <v>1016</v>
      </c>
      <c r="C69" s="429" t="s">
        <v>1017</v>
      </c>
      <c r="D69" s="429"/>
      <c r="E69" s="429"/>
      <c r="F69" s="182" t="s">
        <v>154</v>
      </c>
      <c r="G69" s="199">
        <v>54</v>
      </c>
      <c r="H69" s="183"/>
      <c r="I69" s="199">
        <v>54</v>
      </c>
      <c r="J69" s="190"/>
      <c r="K69" s="183"/>
      <c r="L69" s="187">
        <v>1476.59</v>
      </c>
      <c r="M69" s="183"/>
      <c r="N69" s="206">
        <v>66107.03</v>
      </c>
      <c r="AF69" s="168"/>
      <c r="AG69" s="169"/>
      <c r="AH69" s="169"/>
      <c r="AK69" s="180" t="s">
        <v>1017</v>
      </c>
      <c r="AM69" s="169"/>
    </row>
    <row r="70" spans="1:41" s="15" customFormat="1" ht="15" x14ac:dyDescent="0.25">
      <c r="A70" s="200"/>
      <c r="B70" s="201"/>
      <c r="C70" s="438" t="s">
        <v>157</v>
      </c>
      <c r="D70" s="438"/>
      <c r="E70" s="438"/>
      <c r="F70" s="172"/>
      <c r="G70" s="173"/>
      <c r="H70" s="173"/>
      <c r="I70" s="173"/>
      <c r="J70" s="176"/>
      <c r="K70" s="173"/>
      <c r="L70" s="210">
        <v>7985.83</v>
      </c>
      <c r="M70" s="195"/>
      <c r="N70" s="208">
        <v>319777.93</v>
      </c>
      <c r="AF70" s="168"/>
      <c r="AG70" s="169"/>
      <c r="AH70" s="169"/>
      <c r="AM70" s="169" t="s">
        <v>157</v>
      </c>
    </row>
    <row r="71" spans="1:41" s="15" customFormat="1" ht="34.5" x14ac:dyDescent="0.25">
      <c r="A71" s="170" t="s">
        <v>143</v>
      </c>
      <c r="B71" s="171" t="s">
        <v>1020</v>
      </c>
      <c r="C71" s="438" t="s">
        <v>1021</v>
      </c>
      <c r="D71" s="438"/>
      <c r="E71" s="438"/>
      <c r="F71" s="172" t="s">
        <v>171</v>
      </c>
      <c r="G71" s="173">
        <v>191.91</v>
      </c>
      <c r="H71" s="174">
        <v>1</v>
      </c>
      <c r="I71" s="211">
        <v>191.91</v>
      </c>
      <c r="J71" s="202">
        <v>12.12</v>
      </c>
      <c r="K71" s="173"/>
      <c r="L71" s="210">
        <v>2325.9499999999998</v>
      </c>
      <c r="M71" s="211">
        <v>13.24</v>
      </c>
      <c r="N71" s="208">
        <v>30795.58</v>
      </c>
      <c r="AF71" s="168"/>
      <c r="AG71" s="169"/>
      <c r="AH71" s="169" t="s">
        <v>1021</v>
      </c>
      <c r="AM71" s="169"/>
    </row>
    <row r="72" spans="1:41" s="15" customFormat="1" ht="15" x14ac:dyDescent="0.25">
      <c r="A72" s="212"/>
      <c r="B72" s="213"/>
      <c r="C72" s="429" t="s">
        <v>1022</v>
      </c>
      <c r="D72" s="429"/>
      <c r="E72" s="429"/>
      <c r="F72" s="429"/>
      <c r="G72" s="429"/>
      <c r="H72" s="429"/>
      <c r="I72" s="429"/>
      <c r="J72" s="429"/>
      <c r="K72" s="429"/>
      <c r="L72" s="429"/>
      <c r="M72" s="429"/>
      <c r="N72" s="441"/>
      <c r="AF72" s="168"/>
      <c r="AG72" s="169"/>
      <c r="AH72" s="169"/>
      <c r="AM72" s="169"/>
      <c r="AN72" s="180" t="s">
        <v>1022</v>
      </c>
    </row>
    <row r="73" spans="1:41" s="15" customFormat="1" ht="15" x14ac:dyDescent="0.25">
      <c r="A73" s="200"/>
      <c r="B73" s="201"/>
      <c r="C73" s="438" t="s">
        <v>157</v>
      </c>
      <c r="D73" s="438"/>
      <c r="E73" s="438"/>
      <c r="F73" s="172"/>
      <c r="G73" s="173"/>
      <c r="H73" s="173"/>
      <c r="I73" s="173"/>
      <c r="J73" s="176"/>
      <c r="K73" s="173"/>
      <c r="L73" s="210">
        <v>2325.9499999999998</v>
      </c>
      <c r="M73" s="195"/>
      <c r="N73" s="208">
        <v>30795.58</v>
      </c>
      <c r="AF73" s="168"/>
      <c r="AG73" s="169"/>
      <c r="AH73" s="169"/>
      <c r="AM73" s="169" t="s">
        <v>157</v>
      </c>
    </row>
    <row r="74" spans="1:41" s="15" customFormat="1" ht="23.25" x14ac:dyDescent="0.25">
      <c r="A74" s="170" t="s">
        <v>145</v>
      </c>
      <c r="B74" s="372" t="s">
        <v>494</v>
      </c>
      <c r="C74" s="438" t="s">
        <v>173</v>
      </c>
      <c r="D74" s="438"/>
      <c r="E74" s="438"/>
      <c r="F74" s="172" t="s">
        <v>174</v>
      </c>
      <c r="G74" s="173">
        <v>239.36</v>
      </c>
      <c r="H74" s="174">
        <v>1</v>
      </c>
      <c r="I74" s="211">
        <v>239.36</v>
      </c>
      <c r="J74" s="202">
        <v>162.38</v>
      </c>
      <c r="K74" s="173"/>
      <c r="L74" s="210">
        <v>38867.279999999999</v>
      </c>
      <c r="M74" s="211">
        <v>8.16</v>
      </c>
      <c r="N74" s="208">
        <v>317157</v>
      </c>
      <c r="AF74" s="168"/>
      <c r="AG74" s="169"/>
      <c r="AH74" s="169" t="s">
        <v>173</v>
      </c>
      <c r="AM74" s="169"/>
    </row>
    <row r="75" spans="1:41" s="15" customFormat="1" ht="15" x14ac:dyDescent="0.25">
      <c r="A75" s="212"/>
      <c r="B75" s="213"/>
      <c r="C75" s="429" t="s">
        <v>1023</v>
      </c>
      <c r="D75" s="429"/>
      <c r="E75" s="429"/>
      <c r="F75" s="429"/>
      <c r="G75" s="429"/>
      <c r="H75" s="429"/>
      <c r="I75" s="429"/>
      <c r="J75" s="429"/>
      <c r="K75" s="429"/>
      <c r="L75" s="429"/>
      <c r="M75" s="429"/>
      <c r="N75" s="441"/>
      <c r="AF75" s="168"/>
      <c r="AG75" s="169"/>
      <c r="AH75" s="169"/>
      <c r="AM75" s="169"/>
      <c r="AN75" s="180" t="s">
        <v>1023</v>
      </c>
    </row>
    <row r="76" spans="1:41" s="15" customFormat="1" ht="15" x14ac:dyDescent="0.25">
      <c r="A76" s="212"/>
      <c r="B76" s="213"/>
      <c r="C76" s="429" t="s">
        <v>175</v>
      </c>
      <c r="D76" s="429"/>
      <c r="E76" s="429"/>
      <c r="F76" s="429"/>
      <c r="G76" s="429"/>
      <c r="H76" s="429"/>
      <c r="I76" s="429"/>
      <c r="J76" s="429"/>
      <c r="K76" s="429"/>
      <c r="L76" s="429"/>
      <c r="M76" s="429"/>
      <c r="N76" s="441"/>
      <c r="AF76" s="168"/>
      <c r="AG76" s="169"/>
      <c r="AH76" s="169"/>
      <c r="AM76" s="169"/>
      <c r="AO76" s="180" t="s">
        <v>175</v>
      </c>
    </row>
    <row r="77" spans="1:41" s="15" customFormat="1" ht="15" x14ac:dyDescent="0.25">
      <c r="A77" s="200"/>
      <c r="B77" s="201"/>
      <c r="C77" s="438" t="s">
        <v>157</v>
      </c>
      <c r="D77" s="438"/>
      <c r="E77" s="438"/>
      <c r="F77" s="172"/>
      <c r="G77" s="173"/>
      <c r="H77" s="173"/>
      <c r="I77" s="173"/>
      <c r="J77" s="176"/>
      <c r="K77" s="173"/>
      <c r="L77" s="210">
        <v>38867.279999999999</v>
      </c>
      <c r="M77" s="195"/>
      <c r="N77" s="208">
        <v>317157</v>
      </c>
      <c r="AF77" s="168"/>
      <c r="AG77" s="169"/>
      <c r="AH77" s="169"/>
      <c r="AM77" s="169" t="s">
        <v>157</v>
      </c>
    </row>
    <row r="78" spans="1:41" s="15" customFormat="1" ht="15" x14ac:dyDescent="0.25">
      <c r="A78" s="435" t="s">
        <v>1024</v>
      </c>
      <c r="B78" s="436"/>
      <c r="C78" s="436"/>
      <c r="D78" s="436"/>
      <c r="E78" s="436"/>
      <c r="F78" s="436"/>
      <c r="G78" s="436"/>
      <c r="H78" s="436"/>
      <c r="I78" s="436"/>
      <c r="J78" s="436"/>
      <c r="K78" s="436"/>
      <c r="L78" s="436"/>
      <c r="M78" s="436"/>
      <c r="N78" s="437"/>
      <c r="AF78" s="168"/>
      <c r="AG78" s="169" t="s">
        <v>1024</v>
      </c>
      <c r="AH78" s="169"/>
      <c r="AM78" s="169"/>
    </row>
    <row r="79" spans="1:41" s="15" customFormat="1" ht="34.5" x14ac:dyDescent="0.25">
      <c r="A79" s="170" t="s">
        <v>172</v>
      </c>
      <c r="B79" s="171" t="s">
        <v>1025</v>
      </c>
      <c r="C79" s="438" t="s">
        <v>1026</v>
      </c>
      <c r="D79" s="438"/>
      <c r="E79" s="438"/>
      <c r="F79" s="172" t="s">
        <v>573</v>
      </c>
      <c r="G79" s="173">
        <v>1.5920000000000001</v>
      </c>
      <c r="H79" s="174">
        <v>1</v>
      </c>
      <c r="I79" s="204">
        <v>1.5920000000000001</v>
      </c>
      <c r="J79" s="176"/>
      <c r="K79" s="173"/>
      <c r="L79" s="176"/>
      <c r="M79" s="173"/>
      <c r="N79" s="177"/>
      <c r="AF79" s="168"/>
      <c r="AG79" s="169"/>
      <c r="AH79" s="169" t="s">
        <v>1026</v>
      </c>
      <c r="AM79" s="169"/>
    </row>
    <row r="80" spans="1:41" s="15" customFormat="1" ht="15" x14ac:dyDescent="0.25">
      <c r="A80" s="212"/>
      <c r="B80" s="213"/>
      <c r="C80" s="429" t="s">
        <v>1027</v>
      </c>
      <c r="D80" s="429"/>
      <c r="E80" s="429"/>
      <c r="F80" s="429"/>
      <c r="G80" s="429"/>
      <c r="H80" s="429"/>
      <c r="I80" s="429"/>
      <c r="J80" s="429"/>
      <c r="K80" s="429"/>
      <c r="L80" s="429"/>
      <c r="M80" s="429"/>
      <c r="N80" s="441"/>
      <c r="AF80" s="168"/>
      <c r="AG80" s="169"/>
      <c r="AH80" s="169"/>
      <c r="AM80" s="169"/>
      <c r="AN80" s="180" t="s">
        <v>1027</v>
      </c>
    </row>
    <row r="81" spans="1:40" s="15" customFormat="1" ht="22.5" x14ac:dyDescent="0.25">
      <c r="A81" s="178"/>
      <c r="B81" s="179" t="s">
        <v>1028</v>
      </c>
      <c r="C81" s="439" t="s">
        <v>1029</v>
      </c>
      <c r="D81" s="439"/>
      <c r="E81" s="439"/>
      <c r="F81" s="439"/>
      <c r="G81" s="439"/>
      <c r="H81" s="439"/>
      <c r="I81" s="439"/>
      <c r="J81" s="439"/>
      <c r="K81" s="439"/>
      <c r="L81" s="439"/>
      <c r="M81" s="439"/>
      <c r="N81" s="440"/>
      <c r="AF81" s="168"/>
      <c r="AG81" s="169"/>
      <c r="AH81" s="169"/>
      <c r="AI81" s="180" t="s">
        <v>1029</v>
      </c>
      <c r="AM81" s="169"/>
    </row>
    <row r="82" spans="1:40" s="15" customFormat="1" ht="68.25" x14ac:dyDescent="0.25">
      <c r="A82" s="178"/>
      <c r="B82" s="179" t="s">
        <v>1012</v>
      </c>
      <c r="C82" s="439" t="s">
        <v>1013</v>
      </c>
      <c r="D82" s="439"/>
      <c r="E82" s="439"/>
      <c r="F82" s="439"/>
      <c r="G82" s="439"/>
      <c r="H82" s="439"/>
      <c r="I82" s="439"/>
      <c r="J82" s="439"/>
      <c r="K82" s="439"/>
      <c r="L82" s="439"/>
      <c r="M82" s="439"/>
      <c r="N82" s="440"/>
      <c r="AF82" s="168"/>
      <c r="AG82" s="169"/>
      <c r="AH82" s="169"/>
      <c r="AI82" s="180" t="s">
        <v>1013</v>
      </c>
      <c r="AM82" s="169"/>
    </row>
    <row r="83" spans="1:40" s="15" customFormat="1" ht="15" x14ac:dyDescent="0.25">
      <c r="A83" s="181"/>
      <c r="B83" s="179" t="s">
        <v>130</v>
      </c>
      <c r="C83" s="429" t="s">
        <v>140</v>
      </c>
      <c r="D83" s="429"/>
      <c r="E83" s="429"/>
      <c r="F83" s="182"/>
      <c r="G83" s="183"/>
      <c r="H83" s="183"/>
      <c r="I83" s="183"/>
      <c r="J83" s="187">
        <v>1018.9</v>
      </c>
      <c r="K83" s="185">
        <v>0.92</v>
      </c>
      <c r="L83" s="187">
        <v>1492.32</v>
      </c>
      <c r="M83" s="185">
        <v>44.77</v>
      </c>
      <c r="N83" s="206">
        <v>66811.17</v>
      </c>
      <c r="AF83" s="168"/>
      <c r="AG83" s="169"/>
      <c r="AH83" s="169"/>
      <c r="AJ83" s="180" t="s">
        <v>140</v>
      </c>
      <c r="AM83" s="169"/>
    </row>
    <row r="84" spans="1:40" s="15" customFormat="1" ht="15" x14ac:dyDescent="0.25">
      <c r="A84" s="181"/>
      <c r="B84" s="179" t="s">
        <v>141</v>
      </c>
      <c r="C84" s="429" t="s">
        <v>142</v>
      </c>
      <c r="D84" s="429"/>
      <c r="E84" s="429"/>
      <c r="F84" s="182"/>
      <c r="G84" s="183"/>
      <c r="H84" s="183"/>
      <c r="I84" s="183"/>
      <c r="J84" s="187">
        <v>4260.9799999999996</v>
      </c>
      <c r="K84" s="185">
        <v>0.92</v>
      </c>
      <c r="L84" s="187">
        <v>6240.8</v>
      </c>
      <c r="M84" s="185">
        <v>13.24</v>
      </c>
      <c r="N84" s="206">
        <v>82628.19</v>
      </c>
      <c r="AF84" s="168"/>
      <c r="AG84" s="169"/>
      <c r="AH84" s="169"/>
      <c r="AJ84" s="180" t="s">
        <v>142</v>
      </c>
      <c r="AM84" s="169"/>
    </row>
    <row r="85" spans="1:40" s="15" customFormat="1" ht="15" x14ac:dyDescent="0.25">
      <c r="A85" s="181"/>
      <c r="B85" s="179" t="s">
        <v>143</v>
      </c>
      <c r="C85" s="429" t="s">
        <v>144</v>
      </c>
      <c r="D85" s="429"/>
      <c r="E85" s="429"/>
      <c r="F85" s="182"/>
      <c r="G85" s="183"/>
      <c r="H85" s="183"/>
      <c r="I85" s="183"/>
      <c r="J85" s="184">
        <v>508.75</v>
      </c>
      <c r="K85" s="185">
        <v>0.92</v>
      </c>
      <c r="L85" s="184">
        <v>745.14</v>
      </c>
      <c r="M85" s="185">
        <v>44.77</v>
      </c>
      <c r="N85" s="206">
        <v>33359.919999999998</v>
      </c>
      <c r="AF85" s="168"/>
      <c r="AG85" s="169"/>
      <c r="AH85" s="169"/>
      <c r="AJ85" s="180" t="s">
        <v>144</v>
      </c>
      <c r="AM85" s="169"/>
    </row>
    <row r="86" spans="1:40" s="15" customFormat="1" ht="15" x14ac:dyDescent="0.25">
      <c r="A86" s="181"/>
      <c r="B86" s="179" t="s">
        <v>145</v>
      </c>
      <c r="C86" s="429" t="s">
        <v>146</v>
      </c>
      <c r="D86" s="429"/>
      <c r="E86" s="429"/>
      <c r="F86" s="182"/>
      <c r="G86" s="183"/>
      <c r="H86" s="183"/>
      <c r="I86" s="183"/>
      <c r="J86" s="184">
        <v>48.36</v>
      </c>
      <c r="K86" s="199">
        <v>0</v>
      </c>
      <c r="L86" s="184">
        <v>0</v>
      </c>
      <c r="M86" s="185">
        <v>8.16</v>
      </c>
      <c r="N86" s="191"/>
      <c r="AF86" s="168"/>
      <c r="AG86" s="169"/>
      <c r="AH86" s="169"/>
      <c r="AJ86" s="180" t="s">
        <v>146</v>
      </c>
      <c r="AM86" s="169"/>
    </row>
    <row r="87" spans="1:40" s="15" customFormat="1" ht="15" x14ac:dyDescent="0.25">
      <c r="A87" s="188"/>
      <c r="B87" s="179"/>
      <c r="C87" s="429" t="s">
        <v>147</v>
      </c>
      <c r="D87" s="429"/>
      <c r="E87" s="429"/>
      <c r="F87" s="182" t="s">
        <v>148</v>
      </c>
      <c r="G87" s="199">
        <v>115</v>
      </c>
      <c r="H87" s="185">
        <v>0.92</v>
      </c>
      <c r="I87" s="205">
        <v>168.43360000000001</v>
      </c>
      <c r="J87" s="190"/>
      <c r="K87" s="183"/>
      <c r="L87" s="190"/>
      <c r="M87" s="183"/>
      <c r="N87" s="191"/>
      <c r="AF87" s="168"/>
      <c r="AG87" s="169"/>
      <c r="AH87" s="169"/>
      <c r="AK87" s="180" t="s">
        <v>147</v>
      </c>
      <c r="AM87" s="169"/>
    </row>
    <row r="88" spans="1:40" s="15" customFormat="1" ht="15" x14ac:dyDescent="0.25">
      <c r="A88" s="188"/>
      <c r="B88" s="179"/>
      <c r="C88" s="429" t="s">
        <v>149</v>
      </c>
      <c r="D88" s="429"/>
      <c r="E88" s="429"/>
      <c r="F88" s="182" t="s">
        <v>148</v>
      </c>
      <c r="G88" s="185">
        <v>38.229999999999997</v>
      </c>
      <c r="H88" s="185">
        <v>0.92</v>
      </c>
      <c r="I88" s="193">
        <v>55.993187200000001</v>
      </c>
      <c r="J88" s="190"/>
      <c r="K88" s="183"/>
      <c r="L88" s="190"/>
      <c r="M88" s="183"/>
      <c r="N88" s="191"/>
      <c r="AF88" s="168"/>
      <c r="AG88" s="169"/>
      <c r="AH88" s="169"/>
      <c r="AK88" s="180" t="s">
        <v>149</v>
      </c>
      <c r="AM88" s="169"/>
    </row>
    <row r="89" spans="1:40" s="15" customFormat="1" ht="15" x14ac:dyDescent="0.25">
      <c r="A89" s="181"/>
      <c r="B89" s="179"/>
      <c r="C89" s="430" t="s">
        <v>150</v>
      </c>
      <c r="D89" s="430"/>
      <c r="E89" s="430"/>
      <c r="F89" s="194"/>
      <c r="G89" s="195"/>
      <c r="H89" s="195"/>
      <c r="I89" s="195"/>
      <c r="J89" s="196">
        <v>5328.24</v>
      </c>
      <c r="K89" s="195"/>
      <c r="L89" s="196">
        <v>7733.12</v>
      </c>
      <c r="M89" s="195"/>
      <c r="N89" s="207">
        <v>149439.35999999999</v>
      </c>
      <c r="AF89" s="168"/>
      <c r="AG89" s="169"/>
      <c r="AH89" s="169"/>
      <c r="AL89" s="180" t="s">
        <v>150</v>
      </c>
      <c r="AM89" s="169"/>
    </row>
    <row r="90" spans="1:40" s="15" customFormat="1" ht="15" x14ac:dyDescent="0.25">
      <c r="A90" s="188"/>
      <c r="B90" s="179"/>
      <c r="C90" s="429" t="s">
        <v>151</v>
      </c>
      <c r="D90" s="429"/>
      <c r="E90" s="429"/>
      <c r="F90" s="182"/>
      <c r="G90" s="183"/>
      <c r="H90" s="183"/>
      <c r="I90" s="183"/>
      <c r="J90" s="190"/>
      <c r="K90" s="183"/>
      <c r="L90" s="187">
        <v>2237.46</v>
      </c>
      <c r="M90" s="183"/>
      <c r="N90" s="206">
        <v>100171.09</v>
      </c>
      <c r="AF90" s="168"/>
      <c r="AG90" s="169"/>
      <c r="AH90" s="169"/>
      <c r="AK90" s="180" t="s">
        <v>151</v>
      </c>
      <c r="AM90" s="169"/>
    </row>
    <row r="91" spans="1:40" s="15" customFormat="1" ht="23.25" x14ac:dyDescent="0.25">
      <c r="A91" s="188"/>
      <c r="B91" s="179" t="s">
        <v>651</v>
      </c>
      <c r="C91" s="429" t="s">
        <v>652</v>
      </c>
      <c r="D91" s="429"/>
      <c r="E91" s="429"/>
      <c r="F91" s="182" t="s">
        <v>154</v>
      </c>
      <c r="G91" s="199">
        <v>110</v>
      </c>
      <c r="H91" s="183"/>
      <c r="I91" s="199">
        <v>110</v>
      </c>
      <c r="J91" s="190"/>
      <c r="K91" s="183"/>
      <c r="L91" s="187">
        <v>2461.21</v>
      </c>
      <c r="M91" s="183"/>
      <c r="N91" s="206">
        <v>110188.2</v>
      </c>
      <c r="AF91" s="168"/>
      <c r="AG91" s="169"/>
      <c r="AH91" s="169"/>
      <c r="AK91" s="180" t="s">
        <v>652</v>
      </c>
      <c r="AM91" s="169"/>
    </row>
    <row r="92" spans="1:40" s="15" customFormat="1" ht="23.25" x14ac:dyDescent="0.25">
      <c r="A92" s="188"/>
      <c r="B92" s="179" t="s">
        <v>1030</v>
      </c>
      <c r="C92" s="429" t="s">
        <v>654</v>
      </c>
      <c r="D92" s="429"/>
      <c r="E92" s="429"/>
      <c r="F92" s="182" t="s">
        <v>154</v>
      </c>
      <c r="G92" s="199">
        <v>73</v>
      </c>
      <c r="H92" s="183"/>
      <c r="I92" s="199">
        <v>73</v>
      </c>
      <c r="J92" s="190"/>
      <c r="K92" s="183"/>
      <c r="L92" s="187">
        <v>1633.35</v>
      </c>
      <c r="M92" s="183"/>
      <c r="N92" s="206">
        <v>73124.899999999994</v>
      </c>
      <c r="AF92" s="168"/>
      <c r="AG92" s="169"/>
      <c r="AH92" s="169"/>
      <c r="AK92" s="180" t="s">
        <v>654</v>
      </c>
      <c r="AM92" s="169"/>
    </row>
    <row r="93" spans="1:40" s="15" customFormat="1" ht="15" x14ac:dyDescent="0.25">
      <c r="A93" s="200"/>
      <c r="B93" s="201"/>
      <c r="C93" s="438" t="s">
        <v>157</v>
      </c>
      <c r="D93" s="438"/>
      <c r="E93" s="438"/>
      <c r="F93" s="172"/>
      <c r="G93" s="173"/>
      <c r="H93" s="173"/>
      <c r="I93" s="173"/>
      <c r="J93" s="176"/>
      <c r="K93" s="173"/>
      <c r="L93" s="210">
        <v>11827.68</v>
      </c>
      <c r="M93" s="195"/>
      <c r="N93" s="208">
        <v>332752.46000000002</v>
      </c>
      <c r="AF93" s="168"/>
      <c r="AG93" s="169"/>
      <c r="AH93" s="169"/>
      <c r="AM93" s="169" t="s">
        <v>157</v>
      </c>
    </row>
    <row r="94" spans="1:40" s="15" customFormat="1" ht="34.5" x14ac:dyDescent="0.25">
      <c r="A94" s="170" t="s">
        <v>176</v>
      </c>
      <c r="B94" s="171" t="s">
        <v>1031</v>
      </c>
      <c r="C94" s="438" t="s">
        <v>1032</v>
      </c>
      <c r="D94" s="438"/>
      <c r="E94" s="438"/>
      <c r="F94" s="172" t="s">
        <v>171</v>
      </c>
      <c r="G94" s="173">
        <v>64</v>
      </c>
      <c r="H94" s="174">
        <v>1</v>
      </c>
      <c r="I94" s="174">
        <v>64</v>
      </c>
      <c r="J94" s="202">
        <v>10.71</v>
      </c>
      <c r="K94" s="173"/>
      <c r="L94" s="202">
        <v>685.44</v>
      </c>
      <c r="M94" s="211">
        <v>13.24</v>
      </c>
      <c r="N94" s="208">
        <v>9075.23</v>
      </c>
      <c r="AF94" s="168"/>
      <c r="AG94" s="169"/>
      <c r="AH94" s="169" t="s">
        <v>1032</v>
      </c>
      <c r="AM94" s="169"/>
    </row>
    <row r="95" spans="1:40" s="15" customFormat="1" ht="15" x14ac:dyDescent="0.25">
      <c r="A95" s="212"/>
      <c r="B95" s="213"/>
      <c r="C95" s="429" t="s">
        <v>1033</v>
      </c>
      <c r="D95" s="429"/>
      <c r="E95" s="429"/>
      <c r="F95" s="429"/>
      <c r="G95" s="429"/>
      <c r="H95" s="429"/>
      <c r="I95" s="429"/>
      <c r="J95" s="429"/>
      <c r="K95" s="429"/>
      <c r="L95" s="429"/>
      <c r="M95" s="429"/>
      <c r="N95" s="441"/>
      <c r="AF95" s="168"/>
      <c r="AG95" s="169"/>
      <c r="AH95" s="169"/>
      <c r="AM95" s="169"/>
      <c r="AN95" s="180" t="s">
        <v>1033</v>
      </c>
    </row>
    <row r="96" spans="1:40" s="15" customFormat="1" ht="15" x14ac:dyDescent="0.25">
      <c r="A96" s="200"/>
      <c r="B96" s="201"/>
      <c r="C96" s="438" t="s">
        <v>157</v>
      </c>
      <c r="D96" s="438"/>
      <c r="E96" s="438"/>
      <c r="F96" s="172"/>
      <c r="G96" s="173"/>
      <c r="H96" s="173"/>
      <c r="I96" s="173"/>
      <c r="J96" s="176"/>
      <c r="K96" s="173"/>
      <c r="L96" s="202">
        <v>685.44</v>
      </c>
      <c r="M96" s="195"/>
      <c r="N96" s="208">
        <v>9075.23</v>
      </c>
      <c r="AF96" s="168"/>
      <c r="AG96" s="169"/>
      <c r="AH96" s="169"/>
      <c r="AM96" s="169" t="s">
        <v>157</v>
      </c>
    </row>
    <row r="97" spans="1:41" s="15" customFormat="1" ht="45.75" x14ac:dyDescent="0.25">
      <c r="A97" s="170" t="s">
        <v>180</v>
      </c>
      <c r="B97" s="171" t="s">
        <v>488</v>
      </c>
      <c r="C97" s="438" t="s">
        <v>931</v>
      </c>
      <c r="D97" s="438"/>
      <c r="E97" s="438"/>
      <c r="F97" s="172" t="s">
        <v>171</v>
      </c>
      <c r="G97" s="173">
        <v>21.76</v>
      </c>
      <c r="H97" s="174">
        <v>1</v>
      </c>
      <c r="I97" s="211">
        <v>21.76</v>
      </c>
      <c r="J97" s="202">
        <v>3.28</v>
      </c>
      <c r="K97" s="173"/>
      <c r="L97" s="202">
        <v>71.37</v>
      </c>
      <c r="M97" s="211">
        <v>13.24</v>
      </c>
      <c r="N97" s="203">
        <v>944.94</v>
      </c>
      <c r="AF97" s="168"/>
      <c r="AG97" s="169"/>
      <c r="AH97" s="169" t="s">
        <v>931</v>
      </c>
      <c r="AM97" s="169"/>
    </row>
    <row r="98" spans="1:41" s="15" customFormat="1" ht="15" x14ac:dyDescent="0.25">
      <c r="A98" s="212"/>
      <c r="B98" s="213"/>
      <c r="C98" s="429" t="s">
        <v>1034</v>
      </c>
      <c r="D98" s="429"/>
      <c r="E98" s="429"/>
      <c r="F98" s="429"/>
      <c r="G98" s="429"/>
      <c r="H98" s="429"/>
      <c r="I98" s="429"/>
      <c r="J98" s="429"/>
      <c r="K98" s="429"/>
      <c r="L98" s="429"/>
      <c r="M98" s="429"/>
      <c r="N98" s="441"/>
      <c r="AF98" s="168"/>
      <c r="AG98" s="169"/>
      <c r="AH98" s="169"/>
      <c r="AM98" s="169"/>
      <c r="AN98" s="180" t="s">
        <v>1034</v>
      </c>
    </row>
    <row r="99" spans="1:41" s="15" customFormat="1" ht="15" x14ac:dyDescent="0.25">
      <c r="A99" s="200"/>
      <c r="B99" s="201"/>
      <c r="C99" s="438" t="s">
        <v>157</v>
      </c>
      <c r="D99" s="438"/>
      <c r="E99" s="438"/>
      <c r="F99" s="172"/>
      <c r="G99" s="173"/>
      <c r="H99" s="173"/>
      <c r="I99" s="173"/>
      <c r="J99" s="176"/>
      <c r="K99" s="173"/>
      <c r="L99" s="202">
        <v>71.37</v>
      </c>
      <c r="M99" s="195"/>
      <c r="N99" s="203">
        <v>944.94</v>
      </c>
      <c r="AF99" s="168"/>
      <c r="AG99" s="169"/>
      <c r="AH99" s="169"/>
      <c r="AM99" s="169" t="s">
        <v>157</v>
      </c>
    </row>
    <row r="100" spans="1:41" s="15" customFormat="1" ht="23.25" x14ac:dyDescent="0.25">
      <c r="A100" s="170" t="s">
        <v>183</v>
      </c>
      <c r="B100" s="171" t="s">
        <v>491</v>
      </c>
      <c r="C100" s="438" t="s">
        <v>492</v>
      </c>
      <c r="D100" s="438"/>
      <c r="E100" s="438"/>
      <c r="F100" s="172" t="s">
        <v>171</v>
      </c>
      <c r="G100" s="173">
        <v>5.44</v>
      </c>
      <c r="H100" s="174">
        <v>1</v>
      </c>
      <c r="I100" s="211">
        <v>5.44</v>
      </c>
      <c r="J100" s="202">
        <v>42.98</v>
      </c>
      <c r="K100" s="211">
        <v>1.1499999999999999</v>
      </c>
      <c r="L100" s="202">
        <v>268.88</v>
      </c>
      <c r="M100" s="211">
        <v>13.24</v>
      </c>
      <c r="N100" s="208">
        <v>3559.97</v>
      </c>
      <c r="AF100" s="168"/>
      <c r="AG100" s="169"/>
      <c r="AH100" s="169" t="s">
        <v>492</v>
      </c>
      <c r="AM100" s="169"/>
    </row>
    <row r="101" spans="1:41" s="15" customFormat="1" ht="15" x14ac:dyDescent="0.25">
      <c r="A101" s="212"/>
      <c r="B101" s="213"/>
      <c r="C101" s="429" t="s">
        <v>1035</v>
      </c>
      <c r="D101" s="429"/>
      <c r="E101" s="429"/>
      <c r="F101" s="429"/>
      <c r="G101" s="429"/>
      <c r="H101" s="429"/>
      <c r="I101" s="429"/>
      <c r="J101" s="429"/>
      <c r="K101" s="429"/>
      <c r="L101" s="429"/>
      <c r="M101" s="429"/>
      <c r="N101" s="441"/>
      <c r="AF101" s="168"/>
      <c r="AG101" s="169"/>
      <c r="AH101" s="169"/>
      <c r="AM101" s="169"/>
      <c r="AN101" s="180" t="s">
        <v>1035</v>
      </c>
    </row>
    <row r="102" spans="1:41" s="15" customFormat="1" ht="68.25" x14ac:dyDescent="0.25">
      <c r="A102" s="178"/>
      <c r="B102" s="179" t="s">
        <v>1012</v>
      </c>
      <c r="C102" s="439" t="s">
        <v>1013</v>
      </c>
      <c r="D102" s="439"/>
      <c r="E102" s="439"/>
      <c r="F102" s="439"/>
      <c r="G102" s="439"/>
      <c r="H102" s="439"/>
      <c r="I102" s="439"/>
      <c r="J102" s="439"/>
      <c r="K102" s="439"/>
      <c r="L102" s="439"/>
      <c r="M102" s="439"/>
      <c r="N102" s="440"/>
      <c r="AF102" s="168"/>
      <c r="AG102" s="169"/>
      <c r="AH102" s="169"/>
      <c r="AI102" s="180" t="s">
        <v>1013</v>
      </c>
      <c r="AM102" s="169"/>
    </row>
    <row r="103" spans="1:41" s="15" customFormat="1" ht="15" x14ac:dyDescent="0.25">
      <c r="A103" s="200"/>
      <c r="B103" s="201"/>
      <c r="C103" s="438" t="s">
        <v>157</v>
      </c>
      <c r="D103" s="438"/>
      <c r="E103" s="438"/>
      <c r="F103" s="172"/>
      <c r="G103" s="173"/>
      <c r="H103" s="173"/>
      <c r="I103" s="173"/>
      <c r="J103" s="176"/>
      <c r="K103" s="173"/>
      <c r="L103" s="202">
        <v>268.88</v>
      </c>
      <c r="M103" s="195"/>
      <c r="N103" s="208">
        <v>3559.97</v>
      </c>
      <c r="AF103" s="168"/>
      <c r="AG103" s="169"/>
      <c r="AH103" s="169"/>
      <c r="AM103" s="169" t="s">
        <v>157</v>
      </c>
    </row>
    <row r="104" spans="1:41" s="15" customFormat="1" ht="23.25" x14ac:dyDescent="0.25">
      <c r="A104" s="170" t="s">
        <v>186</v>
      </c>
      <c r="B104" s="171" t="s">
        <v>494</v>
      </c>
      <c r="C104" s="438" t="s">
        <v>173</v>
      </c>
      <c r="D104" s="438"/>
      <c r="E104" s="438"/>
      <c r="F104" s="172" t="s">
        <v>174</v>
      </c>
      <c r="G104" s="173">
        <v>79.2</v>
      </c>
      <c r="H104" s="174">
        <v>1</v>
      </c>
      <c r="I104" s="214">
        <v>79.2</v>
      </c>
      <c r="J104" s="202">
        <v>162.38</v>
      </c>
      <c r="K104" s="173"/>
      <c r="L104" s="210">
        <v>12860.5</v>
      </c>
      <c r="M104" s="211">
        <v>8.16</v>
      </c>
      <c r="N104" s="208">
        <v>104941.68</v>
      </c>
      <c r="AF104" s="168"/>
      <c r="AG104" s="169"/>
      <c r="AH104" s="169" t="s">
        <v>173</v>
      </c>
      <c r="AM104" s="169"/>
    </row>
    <row r="105" spans="1:41" s="15" customFormat="1" ht="15" x14ac:dyDescent="0.25">
      <c r="A105" s="212"/>
      <c r="B105" s="213"/>
      <c r="C105" s="429" t="s">
        <v>1036</v>
      </c>
      <c r="D105" s="429"/>
      <c r="E105" s="429"/>
      <c r="F105" s="429"/>
      <c r="G105" s="429"/>
      <c r="H105" s="429"/>
      <c r="I105" s="429"/>
      <c r="J105" s="429"/>
      <c r="K105" s="429"/>
      <c r="L105" s="429"/>
      <c r="M105" s="429"/>
      <c r="N105" s="441"/>
      <c r="AF105" s="168"/>
      <c r="AG105" s="169"/>
      <c r="AH105" s="169"/>
      <c r="AM105" s="169"/>
      <c r="AN105" s="180" t="s">
        <v>1036</v>
      </c>
    </row>
    <row r="106" spans="1:41" s="15" customFormat="1" ht="15" x14ac:dyDescent="0.25">
      <c r="A106" s="212"/>
      <c r="B106" s="213"/>
      <c r="C106" s="429" t="s">
        <v>175</v>
      </c>
      <c r="D106" s="429"/>
      <c r="E106" s="429"/>
      <c r="F106" s="429"/>
      <c r="G106" s="429"/>
      <c r="H106" s="429"/>
      <c r="I106" s="429"/>
      <c r="J106" s="429"/>
      <c r="K106" s="429"/>
      <c r="L106" s="429"/>
      <c r="M106" s="429"/>
      <c r="N106" s="441"/>
      <c r="AF106" s="168"/>
      <c r="AG106" s="169"/>
      <c r="AH106" s="169"/>
      <c r="AM106" s="169"/>
      <c r="AO106" s="180" t="s">
        <v>175</v>
      </c>
    </row>
    <row r="107" spans="1:41" s="15" customFormat="1" ht="15" x14ac:dyDescent="0.25">
      <c r="A107" s="200"/>
      <c r="B107" s="201"/>
      <c r="C107" s="438" t="s">
        <v>157</v>
      </c>
      <c r="D107" s="438"/>
      <c r="E107" s="438"/>
      <c r="F107" s="172"/>
      <c r="G107" s="173"/>
      <c r="H107" s="173"/>
      <c r="I107" s="173"/>
      <c r="J107" s="176"/>
      <c r="K107" s="173"/>
      <c r="L107" s="210">
        <v>12860.5</v>
      </c>
      <c r="M107" s="195"/>
      <c r="N107" s="208">
        <v>104941.68</v>
      </c>
      <c r="AF107" s="168"/>
      <c r="AG107" s="169"/>
      <c r="AH107" s="169"/>
      <c r="AM107" s="169" t="s">
        <v>157</v>
      </c>
    </row>
    <row r="108" spans="1:41" s="15" customFormat="1" ht="15" x14ac:dyDescent="0.25">
      <c r="A108" s="435" t="s">
        <v>1037</v>
      </c>
      <c r="B108" s="436"/>
      <c r="C108" s="436"/>
      <c r="D108" s="436"/>
      <c r="E108" s="436"/>
      <c r="F108" s="436"/>
      <c r="G108" s="436"/>
      <c r="H108" s="436"/>
      <c r="I108" s="436"/>
      <c r="J108" s="436"/>
      <c r="K108" s="436"/>
      <c r="L108" s="436"/>
      <c r="M108" s="436"/>
      <c r="N108" s="437"/>
      <c r="AF108" s="168"/>
      <c r="AG108" s="169" t="s">
        <v>1037</v>
      </c>
      <c r="AH108" s="169"/>
      <c r="AM108" s="169"/>
    </row>
    <row r="109" spans="1:41" s="15" customFormat="1" ht="67.5" x14ac:dyDescent="0.25">
      <c r="A109" s="170" t="s">
        <v>187</v>
      </c>
      <c r="B109" s="171" t="s">
        <v>1038</v>
      </c>
      <c r="C109" s="438" t="s">
        <v>1039</v>
      </c>
      <c r="D109" s="438"/>
      <c r="E109" s="438"/>
      <c r="F109" s="172" t="s">
        <v>1040</v>
      </c>
      <c r="G109" s="173">
        <v>3.6480000000000001</v>
      </c>
      <c r="H109" s="174">
        <v>1</v>
      </c>
      <c r="I109" s="204">
        <v>3.6480000000000001</v>
      </c>
      <c r="J109" s="176"/>
      <c r="K109" s="173"/>
      <c r="L109" s="176"/>
      <c r="M109" s="173"/>
      <c r="N109" s="177"/>
      <c r="AF109" s="168"/>
      <c r="AG109" s="169"/>
      <c r="AH109" s="169" t="s">
        <v>1039</v>
      </c>
      <c r="AM109" s="169"/>
    </row>
    <row r="110" spans="1:41" s="15" customFormat="1" ht="15" x14ac:dyDescent="0.25">
      <c r="A110" s="212"/>
      <c r="B110" s="213"/>
      <c r="C110" s="429" t="s">
        <v>1041</v>
      </c>
      <c r="D110" s="429"/>
      <c r="E110" s="429"/>
      <c r="F110" s="429"/>
      <c r="G110" s="429"/>
      <c r="H110" s="429"/>
      <c r="I110" s="429"/>
      <c r="J110" s="429"/>
      <c r="K110" s="429"/>
      <c r="L110" s="429"/>
      <c r="M110" s="429"/>
      <c r="N110" s="441"/>
      <c r="AF110" s="168"/>
      <c r="AG110" s="169"/>
      <c r="AH110" s="169"/>
      <c r="AM110" s="169"/>
      <c r="AN110" s="180" t="s">
        <v>1041</v>
      </c>
    </row>
    <row r="111" spans="1:41" s="15" customFormat="1" ht="68.25" x14ac:dyDescent="0.25">
      <c r="A111" s="178"/>
      <c r="B111" s="179" t="s">
        <v>1012</v>
      </c>
      <c r="C111" s="439" t="s">
        <v>1013</v>
      </c>
      <c r="D111" s="439"/>
      <c r="E111" s="439"/>
      <c r="F111" s="439"/>
      <c r="G111" s="439"/>
      <c r="H111" s="439"/>
      <c r="I111" s="439"/>
      <c r="J111" s="439"/>
      <c r="K111" s="439"/>
      <c r="L111" s="439"/>
      <c r="M111" s="439"/>
      <c r="N111" s="440"/>
      <c r="AF111" s="168"/>
      <c r="AG111" s="169"/>
      <c r="AH111" s="169"/>
      <c r="AI111" s="180" t="s">
        <v>1013</v>
      </c>
      <c r="AM111" s="169"/>
    </row>
    <row r="112" spans="1:41" s="15" customFormat="1" ht="15" x14ac:dyDescent="0.25">
      <c r="A112" s="181"/>
      <c r="B112" s="179" t="s">
        <v>130</v>
      </c>
      <c r="C112" s="429" t="s">
        <v>140</v>
      </c>
      <c r="D112" s="429"/>
      <c r="E112" s="429"/>
      <c r="F112" s="182"/>
      <c r="G112" s="183"/>
      <c r="H112" s="183"/>
      <c r="I112" s="183"/>
      <c r="J112" s="184">
        <v>326.61</v>
      </c>
      <c r="K112" s="185">
        <v>1.1499999999999999</v>
      </c>
      <c r="L112" s="187">
        <v>1370.19</v>
      </c>
      <c r="M112" s="185">
        <v>44.77</v>
      </c>
      <c r="N112" s="206">
        <v>61343.41</v>
      </c>
      <c r="AF112" s="168"/>
      <c r="AG112" s="169"/>
      <c r="AH112" s="169"/>
      <c r="AJ112" s="180" t="s">
        <v>140</v>
      </c>
      <c r="AM112" s="169"/>
    </row>
    <row r="113" spans="1:40" s="15" customFormat="1" ht="15" x14ac:dyDescent="0.25">
      <c r="A113" s="181"/>
      <c r="B113" s="179" t="s">
        <v>141</v>
      </c>
      <c r="C113" s="429" t="s">
        <v>142</v>
      </c>
      <c r="D113" s="429"/>
      <c r="E113" s="429"/>
      <c r="F113" s="182"/>
      <c r="G113" s="183"/>
      <c r="H113" s="183"/>
      <c r="I113" s="183"/>
      <c r="J113" s="184">
        <v>694.48</v>
      </c>
      <c r="K113" s="185">
        <v>1.1499999999999999</v>
      </c>
      <c r="L113" s="187">
        <v>2913.48</v>
      </c>
      <c r="M113" s="185">
        <v>13.24</v>
      </c>
      <c r="N113" s="206">
        <v>38574.480000000003</v>
      </c>
      <c r="AF113" s="168"/>
      <c r="AG113" s="169"/>
      <c r="AH113" s="169"/>
      <c r="AJ113" s="180" t="s">
        <v>142</v>
      </c>
      <c r="AM113" s="169"/>
    </row>
    <row r="114" spans="1:40" s="15" customFormat="1" ht="15" x14ac:dyDescent="0.25">
      <c r="A114" s="181"/>
      <c r="B114" s="179" t="s">
        <v>143</v>
      </c>
      <c r="C114" s="429" t="s">
        <v>144</v>
      </c>
      <c r="D114" s="429"/>
      <c r="E114" s="429"/>
      <c r="F114" s="182"/>
      <c r="G114" s="183"/>
      <c r="H114" s="183"/>
      <c r="I114" s="183"/>
      <c r="J114" s="184">
        <v>111.09</v>
      </c>
      <c r="K114" s="185">
        <v>1.1499999999999999</v>
      </c>
      <c r="L114" s="184">
        <v>466.04</v>
      </c>
      <c r="M114" s="185">
        <v>44.77</v>
      </c>
      <c r="N114" s="206">
        <v>20864.61</v>
      </c>
      <c r="AF114" s="168"/>
      <c r="AG114" s="169"/>
      <c r="AH114" s="169"/>
      <c r="AJ114" s="180" t="s">
        <v>144</v>
      </c>
      <c r="AM114" s="169"/>
    </row>
    <row r="115" spans="1:40" s="15" customFormat="1" ht="15" x14ac:dyDescent="0.25">
      <c r="A115" s="188"/>
      <c r="B115" s="179"/>
      <c r="C115" s="429" t="s">
        <v>147</v>
      </c>
      <c r="D115" s="429"/>
      <c r="E115" s="429"/>
      <c r="F115" s="182" t="s">
        <v>148</v>
      </c>
      <c r="G115" s="185">
        <v>38.29</v>
      </c>
      <c r="H115" s="185">
        <v>1.1499999999999999</v>
      </c>
      <c r="I115" s="189">
        <v>160.634208</v>
      </c>
      <c r="J115" s="190"/>
      <c r="K115" s="183"/>
      <c r="L115" s="190"/>
      <c r="M115" s="183"/>
      <c r="N115" s="191"/>
      <c r="AF115" s="168"/>
      <c r="AG115" s="169"/>
      <c r="AH115" s="169"/>
      <c r="AK115" s="180" t="s">
        <v>147</v>
      </c>
      <c r="AM115" s="169"/>
    </row>
    <row r="116" spans="1:40" s="15" customFormat="1" ht="15" x14ac:dyDescent="0.25">
      <c r="A116" s="188"/>
      <c r="B116" s="179"/>
      <c r="C116" s="429" t="s">
        <v>149</v>
      </c>
      <c r="D116" s="429"/>
      <c r="E116" s="429"/>
      <c r="F116" s="182" t="s">
        <v>148</v>
      </c>
      <c r="G116" s="192">
        <v>8.6999999999999993</v>
      </c>
      <c r="H116" s="185">
        <v>1.1499999999999999</v>
      </c>
      <c r="I116" s="216">
        <v>36.498240000000003</v>
      </c>
      <c r="J116" s="190"/>
      <c r="K116" s="183"/>
      <c r="L116" s="190"/>
      <c r="M116" s="183"/>
      <c r="N116" s="191"/>
      <c r="AF116" s="168"/>
      <c r="AG116" s="169"/>
      <c r="AH116" s="169"/>
      <c r="AK116" s="180" t="s">
        <v>149</v>
      </c>
      <c r="AM116" s="169"/>
    </row>
    <row r="117" spans="1:40" s="15" customFormat="1" ht="15" x14ac:dyDescent="0.25">
      <c r="A117" s="181"/>
      <c r="B117" s="179"/>
      <c r="C117" s="430" t="s">
        <v>150</v>
      </c>
      <c r="D117" s="430"/>
      <c r="E117" s="430"/>
      <c r="F117" s="194"/>
      <c r="G117" s="195"/>
      <c r="H117" s="195"/>
      <c r="I117" s="195"/>
      <c r="J117" s="196">
        <v>1021.09</v>
      </c>
      <c r="K117" s="195"/>
      <c r="L117" s="196">
        <v>4283.67</v>
      </c>
      <c r="M117" s="195"/>
      <c r="N117" s="207">
        <v>99917.89</v>
      </c>
      <c r="AF117" s="168"/>
      <c r="AG117" s="169"/>
      <c r="AH117" s="169"/>
      <c r="AL117" s="180" t="s">
        <v>150</v>
      </c>
      <c r="AM117" s="169"/>
    </row>
    <row r="118" spans="1:40" s="15" customFormat="1" ht="15" x14ac:dyDescent="0.25">
      <c r="A118" s="188"/>
      <c r="B118" s="179"/>
      <c r="C118" s="429" t="s">
        <v>151</v>
      </c>
      <c r="D118" s="429"/>
      <c r="E118" s="429"/>
      <c r="F118" s="182"/>
      <c r="G118" s="183"/>
      <c r="H118" s="183"/>
      <c r="I118" s="183"/>
      <c r="J118" s="190"/>
      <c r="K118" s="183"/>
      <c r="L118" s="187">
        <v>1836.23</v>
      </c>
      <c r="M118" s="183"/>
      <c r="N118" s="206">
        <v>82208.02</v>
      </c>
      <c r="AF118" s="168"/>
      <c r="AG118" s="169"/>
      <c r="AH118" s="169"/>
      <c r="AK118" s="180" t="s">
        <v>151</v>
      </c>
      <c r="AM118" s="169"/>
    </row>
    <row r="119" spans="1:40" s="15" customFormat="1" ht="45.75" x14ac:dyDescent="0.25">
      <c r="A119" s="188"/>
      <c r="B119" s="179" t="s">
        <v>1042</v>
      </c>
      <c r="C119" s="429" t="s">
        <v>482</v>
      </c>
      <c r="D119" s="429"/>
      <c r="E119" s="429"/>
      <c r="F119" s="182" t="s">
        <v>154</v>
      </c>
      <c r="G119" s="199">
        <v>91</v>
      </c>
      <c r="H119" s="183"/>
      <c r="I119" s="199">
        <v>91</v>
      </c>
      <c r="J119" s="190"/>
      <c r="K119" s="183"/>
      <c r="L119" s="187">
        <v>1670.97</v>
      </c>
      <c r="M119" s="183"/>
      <c r="N119" s="206">
        <v>74809.3</v>
      </c>
      <c r="AF119" s="168"/>
      <c r="AG119" s="169"/>
      <c r="AH119" s="169"/>
      <c r="AK119" s="180" t="s">
        <v>482</v>
      </c>
      <c r="AM119" s="169"/>
    </row>
    <row r="120" spans="1:40" s="15" customFormat="1" ht="45.75" x14ac:dyDescent="0.25">
      <c r="A120" s="188"/>
      <c r="B120" s="179" t="s">
        <v>1043</v>
      </c>
      <c r="C120" s="429" t="s">
        <v>484</v>
      </c>
      <c r="D120" s="429"/>
      <c r="E120" s="429"/>
      <c r="F120" s="182" t="s">
        <v>154</v>
      </c>
      <c r="G120" s="199">
        <v>52</v>
      </c>
      <c r="H120" s="183"/>
      <c r="I120" s="199">
        <v>52</v>
      </c>
      <c r="J120" s="190"/>
      <c r="K120" s="183"/>
      <c r="L120" s="184">
        <v>954.84</v>
      </c>
      <c r="M120" s="183"/>
      <c r="N120" s="206">
        <v>42748.17</v>
      </c>
      <c r="AF120" s="168"/>
      <c r="AG120" s="169"/>
      <c r="AH120" s="169"/>
      <c r="AK120" s="180" t="s">
        <v>484</v>
      </c>
      <c r="AM120" s="169"/>
    </row>
    <row r="121" spans="1:40" s="15" customFormat="1" ht="15" x14ac:dyDescent="0.25">
      <c r="A121" s="200"/>
      <c r="B121" s="201"/>
      <c r="C121" s="438" t="s">
        <v>157</v>
      </c>
      <c r="D121" s="438"/>
      <c r="E121" s="438"/>
      <c r="F121" s="172"/>
      <c r="G121" s="173"/>
      <c r="H121" s="173"/>
      <c r="I121" s="173"/>
      <c r="J121" s="176"/>
      <c r="K121" s="173"/>
      <c r="L121" s="210">
        <v>6909.48</v>
      </c>
      <c r="M121" s="195"/>
      <c r="N121" s="208">
        <v>217475.36</v>
      </c>
      <c r="AF121" s="168"/>
      <c r="AG121" s="169"/>
      <c r="AH121" s="169"/>
      <c r="AM121" s="169" t="s">
        <v>157</v>
      </c>
    </row>
    <row r="122" spans="1:40" s="15" customFormat="1" ht="34.5" x14ac:dyDescent="0.25">
      <c r="A122" s="170" t="s">
        <v>194</v>
      </c>
      <c r="B122" s="171" t="s">
        <v>1044</v>
      </c>
      <c r="C122" s="438" t="s">
        <v>1045</v>
      </c>
      <c r="D122" s="438"/>
      <c r="E122" s="438"/>
      <c r="F122" s="172" t="s">
        <v>174</v>
      </c>
      <c r="G122" s="173">
        <v>67.2</v>
      </c>
      <c r="H122" s="174">
        <v>1</v>
      </c>
      <c r="I122" s="214">
        <v>67.2</v>
      </c>
      <c r="J122" s="176"/>
      <c r="K122" s="173"/>
      <c r="L122" s="176"/>
      <c r="M122" s="173"/>
      <c r="N122" s="177"/>
      <c r="AF122" s="168"/>
      <c r="AG122" s="169"/>
      <c r="AH122" s="169" t="s">
        <v>1045</v>
      </c>
      <c r="AM122" s="169"/>
    </row>
    <row r="123" spans="1:40" s="15" customFormat="1" ht="15" x14ac:dyDescent="0.25">
      <c r="A123" s="212"/>
      <c r="B123" s="213"/>
      <c r="C123" s="429" t="s">
        <v>1046</v>
      </c>
      <c r="D123" s="429"/>
      <c r="E123" s="429"/>
      <c r="F123" s="429"/>
      <c r="G123" s="429"/>
      <c r="H123" s="429"/>
      <c r="I123" s="429"/>
      <c r="J123" s="429"/>
      <c r="K123" s="429"/>
      <c r="L123" s="429"/>
      <c r="M123" s="429"/>
      <c r="N123" s="441"/>
      <c r="AF123" s="168"/>
      <c r="AG123" s="169"/>
      <c r="AH123" s="169"/>
      <c r="AM123" s="169"/>
      <c r="AN123" s="180" t="s">
        <v>1046</v>
      </c>
    </row>
    <row r="124" spans="1:40" s="15" customFormat="1" ht="68.25" x14ac:dyDescent="0.25">
      <c r="A124" s="178"/>
      <c r="B124" s="179" t="s">
        <v>1012</v>
      </c>
      <c r="C124" s="439" t="s">
        <v>1013</v>
      </c>
      <c r="D124" s="439"/>
      <c r="E124" s="439"/>
      <c r="F124" s="439"/>
      <c r="G124" s="439"/>
      <c r="H124" s="439"/>
      <c r="I124" s="439"/>
      <c r="J124" s="439"/>
      <c r="K124" s="439"/>
      <c r="L124" s="439"/>
      <c r="M124" s="439"/>
      <c r="N124" s="440"/>
      <c r="AF124" s="168"/>
      <c r="AG124" s="169"/>
      <c r="AH124" s="169"/>
      <c r="AI124" s="180" t="s">
        <v>1013</v>
      </c>
      <c r="AM124" s="169"/>
    </row>
    <row r="125" spans="1:40" s="15" customFormat="1" ht="15" x14ac:dyDescent="0.25">
      <c r="A125" s="181"/>
      <c r="B125" s="179" t="s">
        <v>130</v>
      </c>
      <c r="C125" s="429" t="s">
        <v>140</v>
      </c>
      <c r="D125" s="429"/>
      <c r="E125" s="429"/>
      <c r="F125" s="182"/>
      <c r="G125" s="183"/>
      <c r="H125" s="183"/>
      <c r="I125" s="183"/>
      <c r="J125" s="184">
        <v>443.82</v>
      </c>
      <c r="K125" s="185">
        <v>1.1499999999999999</v>
      </c>
      <c r="L125" s="187">
        <v>34298.410000000003</v>
      </c>
      <c r="M125" s="185">
        <v>44.77</v>
      </c>
      <c r="N125" s="206">
        <v>1535539.82</v>
      </c>
      <c r="AF125" s="168"/>
      <c r="AG125" s="169"/>
      <c r="AH125" s="169"/>
      <c r="AJ125" s="180" t="s">
        <v>140</v>
      </c>
      <c r="AM125" s="169"/>
    </row>
    <row r="126" spans="1:40" s="15" customFormat="1" ht="15" x14ac:dyDescent="0.25">
      <c r="A126" s="181"/>
      <c r="B126" s="179" t="s">
        <v>141</v>
      </c>
      <c r="C126" s="429" t="s">
        <v>142</v>
      </c>
      <c r="D126" s="429"/>
      <c r="E126" s="429"/>
      <c r="F126" s="182"/>
      <c r="G126" s="183"/>
      <c r="H126" s="183"/>
      <c r="I126" s="183"/>
      <c r="J126" s="187">
        <v>1200.08</v>
      </c>
      <c r="K126" s="185">
        <v>1.1499999999999999</v>
      </c>
      <c r="L126" s="187">
        <v>92742.18</v>
      </c>
      <c r="M126" s="185">
        <v>13.24</v>
      </c>
      <c r="N126" s="206">
        <v>1227906.46</v>
      </c>
      <c r="AF126" s="168"/>
      <c r="AG126" s="169"/>
      <c r="AH126" s="169"/>
      <c r="AJ126" s="180" t="s">
        <v>142</v>
      </c>
      <c r="AM126" s="169"/>
    </row>
    <row r="127" spans="1:40" s="15" customFormat="1" ht="15" x14ac:dyDescent="0.25">
      <c r="A127" s="181"/>
      <c r="B127" s="179" t="s">
        <v>145</v>
      </c>
      <c r="C127" s="429" t="s">
        <v>146</v>
      </c>
      <c r="D127" s="429"/>
      <c r="E127" s="429"/>
      <c r="F127" s="182"/>
      <c r="G127" s="183"/>
      <c r="H127" s="183"/>
      <c r="I127" s="183"/>
      <c r="J127" s="184">
        <v>22.45</v>
      </c>
      <c r="K127" s="183"/>
      <c r="L127" s="187">
        <v>1508.64</v>
      </c>
      <c r="M127" s="185">
        <v>8.16</v>
      </c>
      <c r="N127" s="206">
        <v>12310.5</v>
      </c>
      <c r="AF127" s="168"/>
      <c r="AG127" s="169"/>
      <c r="AH127" s="169"/>
      <c r="AJ127" s="180" t="s">
        <v>146</v>
      </c>
      <c r="AM127" s="169"/>
    </row>
    <row r="128" spans="1:40" s="15" customFormat="1" ht="15" x14ac:dyDescent="0.25">
      <c r="A128" s="188"/>
      <c r="B128" s="179"/>
      <c r="C128" s="429" t="s">
        <v>147</v>
      </c>
      <c r="D128" s="429"/>
      <c r="E128" s="429"/>
      <c r="F128" s="182" t="s">
        <v>148</v>
      </c>
      <c r="G128" s="185">
        <v>52.03</v>
      </c>
      <c r="H128" s="185">
        <v>1.1499999999999999</v>
      </c>
      <c r="I128" s="205">
        <v>4020.8784000000001</v>
      </c>
      <c r="J128" s="190"/>
      <c r="K128" s="183"/>
      <c r="L128" s="190"/>
      <c r="M128" s="183"/>
      <c r="N128" s="191"/>
      <c r="AF128" s="168"/>
      <c r="AG128" s="169"/>
      <c r="AH128" s="169"/>
      <c r="AK128" s="180" t="s">
        <v>147</v>
      </c>
      <c r="AM128" s="169"/>
    </row>
    <row r="129" spans="1:41" s="15" customFormat="1" ht="15" x14ac:dyDescent="0.25">
      <c r="A129" s="181"/>
      <c r="B129" s="179"/>
      <c r="C129" s="430" t="s">
        <v>150</v>
      </c>
      <c r="D129" s="430"/>
      <c r="E129" s="430"/>
      <c r="F129" s="194"/>
      <c r="G129" s="195"/>
      <c r="H129" s="195"/>
      <c r="I129" s="195"/>
      <c r="J129" s="196">
        <v>1666.35</v>
      </c>
      <c r="K129" s="195"/>
      <c r="L129" s="196">
        <v>128549.23</v>
      </c>
      <c r="M129" s="195"/>
      <c r="N129" s="207">
        <v>2775756.78</v>
      </c>
      <c r="AF129" s="168"/>
      <c r="AG129" s="169"/>
      <c r="AH129" s="169"/>
      <c r="AL129" s="180" t="s">
        <v>150</v>
      </c>
      <c r="AM129" s="169"/>
    </row>
    <row r="130" spans="1:41" s="15" customFormat="1" ht="15" x14ac:dyDescent="0.25">
      <c r="A130" s="188"/>
      <c r="B130" s="179"/>
      <c r="C130" s="429" t="s">
        <v>151</v>
      </c>
      <c r="D130" s="429"/>
      <c r="E130" s="429"/>
      <c r="F130" s="182"/>
      <c r="G130" s="183"/>
      <c r="H130" s="183"/>
      <c r="I130" s="183"/>
      <c r="J130" s="190"/>
      <c r="K130" s="183"/>
      <c r="L130" s="187">
        <v>34298.410000000003</v>
      </c>
      <c r="M130" s="183"/>
      <c r="N130" s="206">
        <v>1535539.82</v>
      </c>
      <c r="AF130" s="168"/>
      <c r="AG130" s="169"/>
      <c r="AH130" s="169"/>
      <c r="AK130" s="180" t="s">
        <v>151</v>
      </c>
      <c r="AM130" s="169"/>
    </row>
    <row r="131" spans="1:41" s="15" customFormat="1" ht="45.75" x14ac:dyDescent="0.25">
      <c r="A131" s="188"/>
      <c r="B131" s="179" t="s">
        <v>1042</v>
      </c>
      <c r="C131" s="429" t="s">
        <v>482</v>
      </c>
      <c r="D131" s="429"/>
      <c r="E131" s="429"/>
      <c r="F131" s="182" t="s">
        <v>154</v>
      </c>
      <c r="G131" s="199">
        <v>91</v>
      </c>
      <c r="H131" s="183"/>
      <c r="I131" s="199">
        <v>91</v>
      </c>
      <c r="J131" s="190"/>
      <c r="K131" s="183"/>
      <c r="L131" s="187">
        <v>31211.55</v>
      </c>
      <c r="M131" s="183"/>
      <c r="N131" s="206">
        <v>1397341.24</v>
      </c>
      <c r="AF131" s="168"/>
      <c r="AG131" s="169"/>
      <c r="AH131" s="169"/>
      <c r="AK131" s="180" t="s">
        <v>482</v>
      </c>
      <c r="AM131" s="169"/>
    </row>
    <row r="132" spans="1:41" s="15" customFormat="1" ht="45.75" x14ac:dyDescent="0.25">
      <c r="A132" s="188"/>
      <c r="B132" s="179" t="s">
        <v>1043</v>
      </c>
      <c r="C132" s="429" t="s">
        <v>484</v>
      </c>
      <c r="D132" s="429"/>
      <c r="E132" s="429"/>
      <c r="F132" s="182" t="s">
        <v>154</v>
      </c>
      <c r="G132" s="199">
        <v>52</v>
      </c>
      <c r="H132" s="183"/>
      <c r="I132" s="199">
        <v>52</v>
      </c>
      <c r="J132" s="190"/>
      <c r="K132" s="183"/>
      <c r="L132" s="187">
        <v>17835.169999999998</v>
      </c>
      <c r="M132" s="183"/>
      <c r="N132" s="206">
        <v>798480.71</v>
      </c>
      <c r="AF132" s="168"/>
      <c r="AG132" s="169"/>
      <c r="AH132" s="169"/>
      <c r="AK132" s="180" t="s">
        <v>484</v>
      </c>
      <c r="AM132" s="169"/>
    </row>
    <row r="133" spans="1:41" s="15" customFormat="1" ht="15" x14ac:dyDescent="0.25">
      <c r="A133" s="200"/>
      <c r="B133" s="201"/>
      <c r="C133" s="438" t="s">
        <v>157</v>
      </c>
      <c r="D133" s="438"/>
      <c r="E133" s="438"/>
      <c r="F133" s="172"/>
      <c r="G133" s="173"/>
      <c r="H133" s="173"/>
      <c r="I133" s="173"/>
      <c r="J133" s="176"/>
      <c r="K133" s="173"/>
      <c r="L133" s="210">
        <v>177595.95</v>
      </c>
      <c r="M133" s="195"/>
      <c r="N133" s="208">
        <v>4971578.7300000004</v>
      </c>
      <c r="AF133" s="168"/>
      <c r="AG133" s="169"/>
      <c r="AH133" s="169"/>
      <c r="AM133" s="169" t="s">
        <v>157</v>
      </c>
    </row>
    <row r="134" spans="1:41" s="15" customFormat="1" ht="45.75" x14ac:dyDescent="0.25">
      <c r="A134" s="170" t="s">
        <v>198</v>
      </c>
      <c r="B134" s="171" t="s">
        <v>488</v>
      </c>
      <c r="C134" s="438" t="s">
        <v>931</v>
      </c>
      <c r="D134" s="438"/>
      <c r="E134" s="438"/>
      <c r="F134" s="172" t="s">
        <v>171</v>
      </c>
      <c r="G134" s="173">
        <v>134.4</v>
      </c>
      <c r="H134" s="174">
        <v>1</v>
      </c>
      <c r="I134" s="214">
        <v>134.4</v>
      </c>
      <c r="J134" s="202">
        <v>3.28</v>
      </c>
      <c r="K134" s="173"/>
      <c r="L134" s="202">
        <v>440.83</v>
      </c>
      <c r="M134" s="211">
        <v>13.24</v>
      </c>
      <c r="N134" s="208">
        <v>5836.59</v>
      </c>
      <c r="AF134" s="168"/>
      <c r="AG134" s="169"/>
      <c r="AH134" s="169" t="s">
        <v>931</v>
      </c>
      <c r="AM134" s="169"/>
    </row>
    <row r="135" spans="1:41" s="15" customFormat="1" ht="15" x14ac:dyDescent="0.25">
      <c r="A135" s="212"/>
      <c r="B135" s="213"/>
      <c r="C135" s="429" t="s">
        <v>1047</v>
      </c>
      <c r="D135" s="429"/>
      <c r="E135" s="429"/>
      <c r="F135" s="429"/>
      <c r="G135" s="429"/>
      <c r="H135" s="429"/>
      <c r="I135" s="429"/>
      <c r="J135" s="429"/>
      <c r="K135" s="429"/>
      <c r="L135" s="429"/>
      <c r="M135" s="429"/>
      <c r="N135" s="441"/>
      <c r="AF135" s="168"/>
      <c r="AG135" s="169"/>
      <c r="AH135" s="169"/>
      <c r="AM135" s="169"/>
      <c r="AN135" s="180" t="s">
        <v>1047</v>
      </c>
    </row>
    <row r="136" spans="1:41" s="15" customFormat="1" ht="15" x14ac:dyDescent="0.25">
      <c r="A136" s="200"/>
      <c r="B136" s="201"/>
      <c r="C136" s="438" t="s">
        <v>157</v>
      </c>
      <c r="D136" s="438"/>
      <c r="E136" s="438"/>
      <c r="F136" s="172"/>
      <c r="G136" s="173"/>
      <c r="H136" s="173"/>
      <c r="I136" s="173"/>
      <c r="J136" s="176"/>
      <c r="K136" s="173"/>
      <c r="L136" s="202">
        <v>440.83</v>
      </c>
      <c r="M136" s="195"/>
      <c r="N136" s="208">
        <v>5836.59</v>
      </c>
      <c r="AF136" s="168"/>
      <c r="AG136" s="169"/>
      <c r="AH136" s="169"/>
      <c r="AM136" s="169" t="s">
        <v>157</v>
      </c>
    </row>
    <row r="137" spans="1:41" s="15" customFormat="1" ht="23.25" x14ac:dyDescent="0.25">
      <c r="A137" s="170" t="s">
        <v>201</v>
      </c>
      <c r="B137" s="171" t="s">
        <v>491</v>
      </c>
      <c r="C137" s="438" t="s">
        <v>492</v>
      </c>
      <c r="D137" s="438"/>
      <c r="E137" s="438"/>
      <c r="F137" s="172" t="s">
        <v>171</v>
      </c>
      <c r="G137" s="173">
        <v>33.6</v>
      </c>
      <c r="H137" s="174">
        <v>1</v>
      </c>
      <c r="I137" s="214">
        <v>33.6</v>
      </c>
      <c r="J137" s="202">
        <v>42.98</v>
      </c>
      <c r="K137" s="211">
        <v>1.1499999999999999</v>
      </c>
      <c r="L137" s="210">
        <v>1660.75</v>
      </c>
      <c r="M137" s="211">
        <v>13.24</v>
      </c>
      <c r="N137" s="208">
        <v>21988.33</v>
      </c>
      <c r="AF137" s="168"/>
      <c r="AG137" s="169"/>
      <c r="AH137" s="169" t="s">
        <v>492</v>
      </c>
      <c r="AM137" s="169"/>
    </row>
    <row r="138" spans="1:41" s="15" customFormat="1" ht="15" x14ac:dyDescent="0.25">
      <c r="A138" s="212"/>
      <c r="B138" s="213"/>
      <c r="C138" s="429" t="s">
        <v>1048</v>
      </c>
      <c r="D138" s="429"/>
      <c r="E138" s="429"/>
      <c r="F138" s="429"/>
      <c r="G138" s="429"/>
      <c r="H138" s="429"/>
      <c r="I138" s="429"/>
      <c r="J138" s="429"/>
      <c r="K138" s="429"/>
      <c r="L138" s="429"/>
      <c r="M138" s="429"/>
      <c r="N138" s="441"/>
      <c r="AF138" s="168"/>
      <c r="AG138" s="169"/>
      <c r="AH138" s="169"/>
      <c r="AM138" s="169"/>
      <c r="AN138" s="180" t="s">
        <v>1048</v>
      </c>
    </row>
    <row r="139" spans="1:41" s="15" customFormat="1" ht="68.25" x14ac:dyDescent="0.25">
      <c r="A139" s="178"/>
      <c r="B139" s="179" t="s">
        <v>1012</v>
      </c>
      <c r="C139" s="439" t="s">
        <v>1013</v>
      </c>
      <c r="D139" s="439"/>
      <c r="E139" s="439"/>
      <c r="F139" s="439"/>
      <c r="G139" s="439"/>
      <c r="H139" s="439"/>
      <c r="I139" s="439"/>
      <c r="J139" s="439"/>
      <c r="K139" s="439"/>
      <c r="L139" s="439"/>
      <c r="M139" s="439"/>
      <c r="N139" s="440"/>
      <c r="AF139" s="168"/>
      <c r="AG139" s="169"/>
      <c r="AH139" s="169"/>
      <c r="AI139" s="180" t="s">
        <v>1013</v>
      </c>
      <c r="AM139" s="169"/>
    </row>
    <row r="140" spans="1:41" s="15" customFormat="1" ht="15" x14ac:dyDescent="0.25">
      <c r="A140" s="200"/>
      <c r="B140" s="201"/>
      <c r="C140" s="438" t="s">
        <v>157</v>
      </c>
      <c r="D140" s="438"/>
      <c r="E140" s="438"/>
      <c r="F140" s="172"/>
      <c r="G140" s="173"/>
      <c r="H140" s="173"/>
      <c r="I140" s="173"/>
      <c r="J140" s="176"/>
      <c r="K140" s="173"/>
      <c r="L140" s="210">
        <v>1660.75</v>
      </c>
      <c r="M140" s="195"/>
      <c r="N140" s="208">
        <v>21988.33</v>
      </c>
      <c r="AF140" s="168"/>
      <c r="AG140" s="169"/>
      <c r="AH140" s="169"/>
      <c r="AM140" s="169" t="s">
        <v>157</v>
      </c>
    </row>
    <row r="141" spans="1:41" s="15" customFormat="1" ht="23.25" x14ac:dyDescent="0.25">
      <c r="A141" s="170" t="s">
        <v>226</v>
      </c>
      <c r="B141" s="171" t="s">
        <v>494</v>
      </c>
      <c r="C141" s="438" t="s">
        <v>173</v>
      </c>
      <c r="D141" s="438"/>
      <c r="E141" s="438"/>
      <c r="F141" s="172" t="s">
        <v>174</v>
      </c>
      <c r="G141" s="173">
        <v>67.2</v>
      </c>
      <c r="H141" s="174">
        <v>1</v>
      </c>
      <c r="I141" s="214">
        <v>67.2</v>
      </c>
      <c r="J141" s="202">
        <v>162.38</v>
      </c>
      <c r="K141" s="173"/>
      <c r="L141" s="210">
        <v>10911.94</v>
      </c>
      <c r="M141" s="211">
        <v>8.16</v>
      </c>
      <c r="N141" s="208">
        <v>89041.43</v>
      </c>
      <c r="AF141" s="168"/>
      <c r="AG141" s="169"/>
      <c r="AH141" s="169" t="s">
        <v>173</v>
      </c>
      <c r="AM141" s="169"/>
    </row>
    <row r="142" spans="1:41" s="15" customFormat="1" ht="15" x14ac:dyDescent="0.25">
      <c r="A142" s="212"/>
      <c r="B142" s="213"/>
      <c r="C142" s="429" t="s">
        <v>175</v>
      </c>
      <c r="D142" s="429"/>
      <c r="E142" s="429"/>
      <c r="F142" s="429"/>
      <c r="G142" s="429"/>
      <c r="H142" s="429"/>
      <c r="I142" s="429"/>
      <c r="J142" s="429"/>
      <c r="K142" s="429"/>
      <c r="L142" s="429"/>
      <c r="M142" s="429"/>
      <c r="N142" s="441"/>
      <c r="AF142" s="168"/>
      <c r="AG142" s="169"/>
      <c r="AH142" s="169"/>
      <c r="AM142" s="169"/>
      <c r="AO142" s="180" t="s">
        <v>175</v>
      </c>
    </row>
    <row r="143" spans="1:41" s="15" customFormat="1" ht="15" x14ac:dyDescent="0.25">
      <c r="A143" s="200"/>
      <c r="B143" s="201"/>
      <c r="C143" s="438" t="s">
        <v>157</v>
      </c>
      <c r="D143" s="438"/>
      <c r="E143" s="438"/>
      <c r="F143" s="172"/>
      <c r="G143" s="173"/>
      <c r="H143" s="173"/>
      <c r="I143" s="173"/>
      <c r="J143" s="176"/>
      <c r="K143" s="173"/>
      <c r="L143" s="210">
        <v>10911.94</v>
      </c>
      <c r="M143" s="195"/>
      <c r="N143" s="208">
        <v>89041.43</v>
      </c>
      <c r="AF143" s="168"/>
      <c r="AG143" s="169"/>
      <c r="AH143" s="169"/>
      <c r="AM143" s="169" t="s">
        <v>157</v>
      </c>
    </row>
    <row r="144" spans="1:41" s="15" customFormat="1" ht="15" x14ac:dyDescent="0.25">
      <c r="A144" s="435" t="s">
        <v>1049</v>
      </c>
      <c r="B144" s="436"/>
      <c r="C144" s="436"/>
      <c r="D144" s="436"/>
      <c r="E144" s="436"/>
      <c r="F144" s="436"/>
      <c r="G144" s="436"/>
      <c r="H144" s="436"/>
      <c r="I144" s="436"/>
      <c r="J144" s="436"/>
      <c r="K144" s="436"/>
      <c r="L144" s="436"/>
      <c r="M144" s="436"/>
      <c r="N144" s="437"/>
      <c r="AF144" s="168"/>
      <c r="AG144" s="169" t="s">
        <v>1049</v>
      </c>
      <c r="AH144" s="169"/>
      <c r="AM144" s="169"/>
    </row>
    <row r="145" spans="1:40" s="15" customFormat="1" ht="67.5" x14ac:dyDescent="0.25">
      <c r="A145" s="170" t="s">
        <v>234</v>
      </c>
      <c r="B145" s="171" t="s">
        <v>1038</v>
      </c>
      <c r="C145" s="438" t="s">
        <v>1039</v>
      </c>
      <c r="D145" s="438"/>
      <c r="E145" s="438"/>
      <c r="F145" s="172" t="s">
        <v>1040</v>
      </c>
      <c r="G145" s="173">
        <v>3.6480000000000001</v>
      </c>
      <c r="H145" s="174">
        <v>1</v>
      </c>
      <c r="I145" s="204">
        <v>3.6480000000000001</v>
      </c>
      <c r="J145" s="176"/>
      <c r="K145" s="173"/>
      <c r="L145" s="176"/>
      <c r="M145" s="173"/>
      <c r="N145" s="177"/>
      <c r="AF145" s="168"/>
      <c r="AG145" s="169"/>
      <c r="AH145" s="169" t="s">
        <v>1039</v>
      </c>
      <c r="AM145" s="169"/>
    </row>
    <row r="146" spans="1:40" s="15" customFormat="1" ht="15" x14ac:dyDescent="0.25">
      <c r="A146" s="212"/>
      <c r="B146" s="213"/>
      <c r="C146" s="429" t="s">
        <v>1050</v>
      </c>
      <c r="D146" s="429"/>
      <c r="E146" s="429"/>
      <c r="F146" s="429"/>
      <c r="G146" s="429"/>
      <c r="H146" s="429"/>
      <c r="I146" s="429"/>
      <c r="J146" s="429"/>
      <c r="K146" s="429"/>
      <c r="L146" s="429"/>
      <c r="M146" s="429"/>
      <c r="N146" s="441"/>
      <c r="AF146" s="168"/>
      <c r="AG146" s="169"/>
      <c r="AH146" s="169"/>
      <c r="AM146" s="169"/>
      <c r="AN146" s="180" t="s">
        <v>1050</v>
      </c>
    </row>
    <row r="147" spans="1:40" s="15" customFormat="1" ht="68.25" x14ac:dyDescent="0.25">
      <c r="A147" s="178"/>
      <c r="B147" s="179" t="s">
        <v>1012</v>
      </c>
      <c r="C147" s="439" t="s">
        <v>1013</v>
      </c>
      <c r="D147" s="439"/>
      <c r="E147" s="439"/>
      <c r="F147" s="439"/>
      <c r="G147" s="439"/>
      <c r="H147" s="439"/>
      <c r="I147" s="439"/>
      <c r="J147" s="439"/>
      <c r="K147" s="439"/>
      <c r="L147" s="439"/>
      <c r="M147" s="439"/>
      <c r="N147" s="440"/>
      <c r="AF147" s="168"/>
      <c r="AG147" s="169"/>
      <c r="AH147" s="169"/>
      <c r="AI147" s="180" t="s">
        <v>1013</v>
      </c>
      <c r="AM147" s="169"/>
    </row>
    <row r="148" spans="1:40" s="15" customFormat="1" ht="15" x14ac:dyDescent="0.25">
      <c r="A148" s="181"/>
      <c r="B148" s="179" t="s">
        <v>130</v>
      </c>
      <c r="C148" s="429" t="s">
        <v>140</v>
      </c>
      <c r="D148" s="429"/>
      <c r="E148" s="429"/>
      <c r="F148" s="182"/>
      <c r="G148" s="183"/>
      <c r="H148" s="183"/>
      <c r="I148" s="183"/>
      <c r="J148" s="184">
        <v>326.61</v>
      </c>
      <c r="K148" s="185">
        <v>1.1499999999999999</v>
      </c>
      <c r="L148" s="187">
        <v>1370.19</v>
      </c>
      <c r="M148" s="185">
        <v>44.77</v>
      </c>
      <c r="N148" s="206">
        <v>61343.41</v>
      </c>
      <c r="AF148" s="168"/>
      <c r="AG148" s="169"/>
      <c r="AH148" s="169"/>
      <c r="AJ148" s="180" t="s">
        <v>140</v>
      </c>
      <c r="AM148" s="169"/>
    </row>
    <row r="149" spans="1:40" s="15" customFormat="1" ht="15" x14ac:dyDescent="0.25">
      <c r="A149" s="181"/>
      <c r="B149" s="179" t="s">
        <v>141</v>
      </c>
      <c r="C149" s="429" t="s">
        <v>142</v>
      </c>
      <c r="D149" s="429"/>
      <c r="E149" s="429"/>
      <c r="F149" s="182"/>
      <c r="G149" s="183"/>
      <c r="H149" s="183"/>
      <c r="I149" s="183"/>
      <c r="J149" s="184">
        <v>694.48</v>
      </c>
      <c r="K149" s="185">
        <v>1.1499999999999999</v>
      </c>
      <c r="L149" s="187">
        <v>2913.48</v>
      </c>
      <c r="M149" s="185">
        <v>13.24</v>
      </c>
      <c r="N149" s="206">
        <v>38574.480000000003</v>
      </c>
      <c r="AF149" s="168"/>
      <c r="AG149" s="169"/>
      <c r="AH149" s="169"/>
      <c r="AJ149" s="180" t="s">
        <v>142</v>
      </c>
      <c r="AM149" s="169"/>
    </row>
    <row r="150" spans="1:40" s="15" customFormat="1" ht="15" x14ac:dyDescent="0.25">
      <c r="A150" s="181"/>
      <c r="B150" s="179" t="s">
        <v>143</v>
      </c>
      <c r="C150" s="429" t="s">
        <v>144</v>
      </c>
      <c r="D150" s="429"/>
      <c r="E150" s="429"/>
      <c r="F150" s="182"/>
      <c r="G150" s="183"/>
      <c r="H150" s="183"/>
      <c r="I150" s="183"/>
      <c r="J150" s="184">
        <v>111.09</v>
      </c>
      <c r="K150" s="185">
        <v>1.1499999999999999</v>
      </c>
      <c r="L150" s="184">
        <v>466.04</v>
      </c>
      <c r="M150" s="185">
        <v>44.77</v>
      </c>
      <c r="N150" s="206">
        <v>20864.61</v>
      </c>
      <c r="AF150" s="168"/>
      <c r="AG150" s="169"/>
      <c r="AH150" s="169"/>
      <c r="AJ150" s="180" t="s">
        <v>144</v>
      </c>
      <c r="AM150" s="169"/>
    </row>
    <row r="151" spans="1:40" s="15" customFormat="1" ht="15" x14ac:dyDescent="0.25">
      <c r="A151" s="188"/>
      <c r="B151" s="179"/>
      <c r="C151" s="429" t="s">
        <v>147</v>
      </c>
      <c r="D151" s="429"/>
      <c r="E151" s="429"/>
      <c r="F151" s="182" t="s">
        <v>148</v>
      </c>
      <c r="G151" s="185">
        <v>38.29</v>
      </c>
      <c r="H151" s="185">
        <v>1.1499999999999999</v>
      </c>
      <c r="I151" s="189">
        <v>160.634208</v>
      </c>
      <c r="J151" s="190"/>
      <c r="K151" s="183"/>
      <c r="L151" s="190"/>
      <c r="M151" s="183"/>
      <c r="N151" s="191"/>
      <c r="AF151" s="168"/>
      <c r="AG151" s="169"/>
      <c r="AH151" s="169"/>
      <c r="AK151" s="180" t="s">
        <v>147</v>
      </c>
      <c r="AM151" s="169"/>
    </row>
    <row r="152" spans="1:40" s="15" customFormat="1" ht="15" x14ac:dyDescent="0.25">
      <c r="A152" s="188"/>
      <c r="B152" s="179"/>
      <c r="C152" s="429" t="s">
        <v>149</v>
      </c>
      <c r="D152" s="429"/>
      <c r="E152" s="429"/>
      <c r="F152" s="182" t="s">
        <v>148</v>
      </c>
      <c r="G152" s="192">
        <v>8.6999999999999993</v>
      </c>
      <c r="H152" s="185">
        <v>1.1499999999999999</v>
      </c>
      <c r="I152" s="216">
        <v>36.498240000000003</v>
      </c>
      <c r="J152" s="190"/>
      <c r="K152" s="183"/>
      <c r="L152" s="190"/>
      <c r="M152" s="183"/>
      <c r="N152" s="191"/>
      <c r="AF152" s="168"/>
      <c r="AG152" s="169"/>
      <c r="AH152" s="169"/>
      <c r="AK152" s="180" t="s">
        <v>149</v>
      </c>
      <c r="AM152" s="169"/>
    </row>
    <row r="153" spans="1:40" s="15" customFormat="1" ht="15" x14ac:dyDescent="0.25">
      <c r="A153" s="181"/>
      <c r="B153" s="179"/>
      <c r="C153" s="430" t="s">
        <v>150</v>
      </c>
      <c r="D153" s="430"/>
      <c r="E153" s="430"/>
      <c r="F153" s="194"/>
      <c r="G153" s="195"/>
      <c r="H153" s="195"/>
      <c r="I153" s="195"/>
      <c r="J153" s="196">
        <v>1021.09</v>
      </c>
      <c r="K153" s="195"/>
      <c r="L153" s="196">
        <v>4283.67</v>
      </c>
      <c r="M153" s="195"/>
      <c r="N153" s="207">
        <v>99917.89</v>
      </c>
      <c r="AF153" s="168"/>
      <c r="AG153" s="169"/>
      <c r="AH153" s="169"/>
      <c r="AL153" s="180" t="s">
        <v>150</v>
      </c>
      <c r="AM153" s="169"/>
    </row>
    <row r="154" spans="1:40" s="15" customFormat="1" ht="15" x14ac:dyDescent="0.25">
      <c r="A154" s="188"/>
      <c r="B154" s="179"/>
      <c r="C154" s="429" t="s">
        <v>151</v>
      </c>
      <c r="D154" s="429"/>
      <c r="E154" s="429"/>
      <c r="F154" s="182"/>
      <c r="G154" s="183"/>
      <c r="H154" s="183"/>
      <c r="I154" s="183"/>
      <c r="J154" s="190"/>
      <c r="K154" s="183"/>
      <c r="L154" s="187">
        <v>1836.23</v>
      </c>
      <c r="M154" s="183"/>
      <c r="N154" s="206">
        <v>82208.02</v>
      </c>
      <c r="AF154" s="168"/>
      <c r="AG154" s="169"/>
      <c r="AH154" s="169"/>
      <c r="AK154" s="180" t="s">
        <v>151</v>
      </c>
      <c r="AM154" s="169"/>
    </row>
    <row r="155" spans="1:40" s="15" customFormat="1" ht="45.75" x14ac:dyDescent="0.25">
      <c r="A155" s="188"/>
      <c r="B155" s="179" t="s">
        <v>1042</v>
      </c>
      <c r="C155" s="429" t="s">
        <v>482</v>
      </c>
      <c r="D155" s="429"/>
      <c r="E155" s="429"/>
      <c r="F155" s="182" t="s">
        <v>154</v>
      </c>
      <c r="G155" s="199">
        <v>91</v>
      </c>
      <c r="H155" s="183"/>
      <c r="I155" s="199">
        <v>91</v>
      </c>
      <c r="J155" s="190"/>
      <c r="K155" s="183"/>
      <c r="L155" s="187">
        <v>1670.97</v>
      </c>
      <c r="M155" s="183"/>
      <c r="N155" s="206">
        <v>74809.3</v>
      </c>
      <c r="AF155" s="168"/>
      <c r="AG155" s="169"/>
      <c r="AH155" s="169"/>
      <c r="AK155" s="180" t="s">
        <v>482</v>
      </c>
      <c r="AM155" s="169"/>
    </row>
    <row r="156" spans="1:40" s="15" customFormat="1" ht="45.75" x14ac:dyDescent="0.25">
      <c r="A156" s="188"/>
      <c r="B156" s="179" t="s">
        <v>1043</v>
      </c>
      <c r="C156" s="429" t="s">
        <v>484</v>
      </c>
      <c r="D156" s="429"/>
      <c r="E156" s="429"/>
      <c r="F156" s="182" t="s">
        <v>154</v>
      </c>
      <c r="G156" s="199">
        <v>52</v>
      </c>
      <c r="H156" s="183"/>
      <c r="I156" s="199">
        <v>52</v>
      </c>
      <c r="J156" s="190"/>
      <c r="K156" s="183"/>
      <c r="L156" s="184">
        <v>954.84</v>
      </c>
      <c r="M156" s="183"/>
      <c r="N156" s="206">
        <v>42748.17</v>
      </c>
      <c r="AF156" s="168"/>
      <c r="AG156" s="169"/>
      <c r="AH156" s="169"/>
      <c r="AK156" s="180" t="s">
        <v>484</v>
      </c>
      <c r="AM156" s="169"/>
    </row>
    <row r="157" spans="1:40" s="15" customFormat="1" ht="15" x14ac:dyDescent="0.25">
      <c r="A157" s="200"/>
      <c r="B157" s="201"/>
      <c r="C157" s="438" t="s">
        <v>157</v>
      </c>
      <c r="D157" s="438"/>
      <c r="E157" s="438"/>
      <c r="F157" s="172"/>
      <c r="G157" s="173"/>
      <c r="H157" s="173"/>
      <c r="I157" s="173"/>
      <c r="J157" s="176"/>
      <c r="K157" s="173"/>
      <c r="L157" s="210">
        <v>6909.48</v>
      </c>
      <c r="M157" s="195"/>
      <c r="N157" s="208">
        <v>217475.36</v>
      </c>
      <c r="AF157" s="168"/>
      <c r="AG157" s="169"/>
      <c r="AH157" s="169"/>
      <c r="AM157" s="169" t="s">
        <v>157</v>
      </c>
    </row>
    <row r="158" spans="1:40" s="15" customFormat="1" ht="34.5" x14ac:dyDescent="0.25">
      <c r="A158" s="170" t="s">
        <v>238</v>
      </c>
      <c r="B158" s="171" t="s">
        <v>1044</v>
      </c>
      <c r="C158" s="438" t="s">
        <v>1045</v>
      </c>
      <c r="D158" s="438"/>
      <c r="E158" s="438"/>
      <c r="F158" s="172" t="s">
        <v>174</v>
      </c>
      <c r="G158" s="173">
        <v>41.28</v>
      </c>
      <c r="H158" s="174">
        <v>1</v>
      </c>
      <c r="I158" s="211">
        <v>41.28</v>
      </c>
      <c r="J158" s="176"/>
      <c r="K158" s="173"/>
      <c r="L158" s="176"/>
      <c r="M158" s="173"/>
      <c r="N158" s="177"/>
      <c r="AF158" s="168"/>
      <c r="AG158" s="169"/>
      <c r="AH158" s="169" t="s">
        <v>1045</v>
      </c>
      <c r="AM158" s="169"/>
    </row>
    <row r="159" spans="1:40" s="15" customFormat="1" ht="15" x14ac:dyDescent="0.25">
      <c r="A159" s="212"/>
      <c r="B159" s="213"/>
      <c r="C159" s="429" t="s">
        <v>1051</v>
      </c>
      <c r="D159" s="429"/>
      <c r="E159" s="429"/>
      <c r="F159" s="429"/>
      <c r="G159" s="429"/>
      <c r="H159" s="429"/>
      <c r="I159" s="429"/>
      <c r="J159" s="429"/>
      <c r="K159" s="429"/>
      <c r="L159" s="429"/>
      <c r="M159" s="429"/>
      <c r="N159" s="441"/>
      <c r="AF159" s="168"/>
      <c r="AG159" s="169"/>
      <c r="AH159" s="169"/>
      <c r="AM159" s="169"/>
      <c r="AN159" s="180" t="s">
        <v>1051</v>
      </c>
    </row>
    <row r="160" spans="1:40" s="15" customFormat="1" ht="68.25" x14ac:dyDescent="0.25">
      <c r="A160" s="178"/>
      <c r="B160" s="179" t="s">
        <v>1012</v>
      </c>
      <c r="C160" s="439" t="s">
        <v>1013</v>
      </c>
      <c r="D160" s="439"/>
      <c r="E160" s="439"/>
      <c r="F160" s="439"/>
      <c r="G160" s="439"/>
      <c r="H160" s="439"/>
      <c r="I160" s="439"/>
      <c r="J160" s="439"/>
      <c r="K160" s="439"/>
      <c r="L160" s="439"/>
      <c r="M160" s="439"/>
      <c r="N160" s="440"/>
      <c r="AF160" s="168"/>
      <c r="AG160" s="169"/>
      <c r="AH160" s="169"/>
      <c r="AI160" s="180" t="s">
        <v>1013</v>
      </c>
      <c r="AM160" s="169"/>
    </row>
    <row r="161" spans="1:40" s="15" customFormat="1" ht="15" x14ac:dyDescent="0.25">
      <c r="A161" s="181"/>
      <c r="B161" s="179" t="s">
        <v>130</v>
      </c>
      <c r="C161" s="429" t="s">
        <v>140</v>
      </c>
      <c r="D161" s="429"/>
      <c r="E161" s="429"/>
      <c r="F161" s="182"/>
      <c r="G161" s="183"/>
      <c r="H161" s="183"/>
      <c r="I161" s="183"/>
      <c r="J161" s="184">
        <v>443.82</v>
      </c>
      <c r="K161" s="185">
        <v>1.1499999999999999</v>
      </c>
      <c r="L161" s="187">
        <v>21069.02</v>
      </c>
      <c r="M161" s="185">
        <v>44.77</v>
      </c>
      <c r="N161" s="206">
        <v>943260.03</v>
      </c>
      <c r="AF161" s="168"/>
      <c r="AG161" s="169"/>
      <c r="AH161" s="169"/>
      <c r="AJ161" s="180" t="s">
        <v>140</v>
      </c>
      <c r="AM161" s="169"/>
    </row>
    <row r="162" spans="1:40" s="15" customFormat="1" ht="15" x14ac:dyDescent="0.25">
      <c r="A162" s="181"/>
      <c r="B162" s="179" t="s">
        <v>141</v>
      </c>
      <c r="C162" s="429" t="s">
        <v>142</v>
      </c>
      <c r="D162" s="429"/>
      <c r="E162" s="429"/>
      <c r="F162" s="182"/>
      <c r="G162" s="183"/>
      <c r="H162" s="183"/>
      <c r="I162" s="183"/>
      <c r="J162" s="187">
        <v>1200.08</v>
      </c>
      <c r="K162" s="185">
        <v>1.1499999999999999</v>
      </c>
      <c r="L162" s="187">
        <v>56970.2</v>
      </c>
      <c r="M162" s="185">
        <v>13.24</v>
      </c>
      <c r="N162" s="206">
        <v>754285.45</v>
      </c>
      <c r="AF162" s="168"/>
      <c r="AG162" s="169"/>
      <c r="AH162" s="169"/>
      <c r="AJ162" s="180" t="s">
        <v>142</v>
      </c>
      <c r="AM162" s="169"/>
    </row>
    <row r="163" spans="1:40" s="15" customFormat="1" ht="15" x14ac:dyDescent="0.25">
      <c r="A163" s="181"/>
      <c r="B163" s="179" t="s">
        <v>145</v>
      </c>
      <c r="C163" s="429" t="s">
        <v>146</v>
      </c>
      <c r="D163" s="429"/>
      <c r="E163" s="429"/>
      <c r="F163" s="182"/>
      <c r="G163" s="183"/>
      <c r="H163" s="183"/>
      <c r="I163" s="183"/>
      <c r="J163" s="184">
        <v>22.45</v>
      </c>
      <c r="K163" s="183"/>
      <c r="L163" s="184">
        <v>926.74</v>
      </c>
      <c r="M163" s="185">
        <v>8.16</v>
      </c>
      <c r="N163" s="206">
        <v>7562.2</v>
      </c>
      <c r="AF163" s="168"/>
      <c r="AG163" s="169"/>
      <c r="AH163" s="169"/>
      <c r="AJ163" s="180" t="s">
        <v>146</v>
      </c>
      <c r="AM163" s="169"/>
    </row>
    <row r="164" spans="1:40" s="15" customFormat="1" ht="15" x14ac:dyDescent="0.25">
      <c r="A164" s="188"/>
      <c r="B164" s="179"/>
      <c r="C164" s="429" t="s">
        <v>147</v>
      </c>
      <c r="D164" s="429"/>
      <c r="E164" s="429"/>
      <c r="F164" s="182" t="s">
        <v>148</v>
      </c>
      <c r="G164" s="185">
        <v>52.03</v>
      </c>
      <c r="H164" s="185">
        <v>1.1499999999999999</v>
      </c>
      <c r="I164" s="216">
        <v>2469.9681599999999</v>
      </c>
      <c r="J164" s="190"/>
      <c r="K164" s="183"/>
      <c r="L164" s="190"/>
      <c r="M164" s="183"/>
      <c r="N164" s="191"/>
      <c r="AF164" s="168"/>
      <c r="AG164" s="169"/>
      <c r="AH164" s="169"/>
      <c r="AK164" s="180" t="s">
        <v>147</v>
      </c>
      <c r="AM164" s="169"/>
    </row>
    <row r="165" spans="1:40" s="15" customFormat="1" ht="15" x14ac:dyDescent="0.25">
      <c r="A165" s="181"/>
      <c r="B165" s="179"/>
      <c r="C165" s="430" t="s">
        <v>150</v>
      </c>
      <c r="D165" s="430"/>
      <c r="E165" s="430"/>
      <c r="F165" s="194"/>
      <c r="G165" s="195"/>
      <c r="H165" s="195"/>
      <c r="I165" s="195"/>
      <c r="J165" s="196">
        <v>1666.35</v>
      </c>
      <c r="K165" s="195"/>
      <c r="L165" s="196">
        <v>78965.960000000006</v>
      </c>
      <c r="M165" s="195"/>
      <c r="N165" s="207">
        <v>1705107.68</v>
      </c>
      <c r="AF165" s="168"/>
      <c r="AG165" s="169"/>
      <c r="AH165" s="169"/>
      <c r="AL165" s="180" t="s">
        <v>150</v>
      </c>
      <c r="AM165" s="169"/>
    </row>
    <row r="166" spans="1:40" s="15" customFormat="1" ht="15" x14ac:dyDescent="0.25">
      <c r="A166" s="188"/>
      <c r="B166" s="179"/>
      <c r="C166" s="429" t="s">
        <v>151</v>
      </c>
      <c r="D166" s="429"/>
      <c r="E166" s="429"/>
      <c r="F166" s="182"/>
      <c r="G166" s="183"/>
      <c r="H166" s="183"/>
      <c r="I166" s="183"/>
      <c r="J166" s="190"/>
      <c r="K166" s="183"/>
      <c r="L166" s="187">
        <v>21069.02</v>
      </c>
      <c r="M166" s="183"/>
      <c r="N166" s="206">
        <v>943260.03</v>
      </c>
      <c r="AF166" s="168"/>
      <c r="AG166" s="169"/>
      <c r="AH166" s="169"/>
      <c r="AK166" s="180" t="s">
        <v>151</v>
      </c>
      <c r="AM166" s="169"/>
    </row>
    <row r="167" spans="1:40" s="15" customFormat="1" ht="45.75" x14ac:dyDescent="0.25">
      <c r="A167" s="188"/>
      <c r="B167" s="179" t="s">
        <v>1042</v>
      </c>
      <c r="C167" s="429" t="s">
        <v>482</v>
      </c>
      <c r="D167" s="429"/>
      <c r="E167" s="429"/>
      <c r="F167" s="182" t="s">
        <v>154</v>
      </c>
      <c r="G167" s="199">
        <v>91</v>
      </c>
      <c r="H167" s="183"/>
      <c r="I167" s="199">
        <v>91</v>
      </c>
      <c r="J167" s="190"/>
      <c r="K167" s="183"/>
      <c r="L167" s="187">
        <v>19172.810000000001</v>
      </c>
      <c r="M167" s="183"/>
      <c r="N167" s="206">
        <v>858366.63</v>
      </c>
      <c r="AF167" s="168"/>
      <c r="AG167" s="169"/>
      <c r="AH167" s="169"/>
      <c r="AK167" s="180" t="s">
        <v>482</v>
      </c>
      <c r="AM167" s="169"/>
    </row>
    <row r="168" spans="1:40" s="15" customFormat="1" ht="45.75" x14ac:dyDescent="0.25">
      <c r="A168" s="188"/>
      <c r="B168" s="179" t="s">
        <v>1043</v>
      </c>
      <c r="C168" s="429" t="s">
        <v>484</v>
      </c>
      <c r="D168" s="429"/>
      <c r="E168" s="429"/>
      <c r="F168" s="182" t="s">
        <v>154</v>
      </c>
      <c r="G168" s="199">
        <v>52</v>
      </c>
      <c r="H168" s="183"/>
      <c r="I168" s="199">
        <v>52</v>
      </c>
      <c r="J168" s="190"/>
      <c r="K168" s="183"/>
      <c r="L168" s="187">
        <v>10955.89</v>
      </c>
      <c r="M168" s="183"/>
      <c r="N168" s="206">
        <v>490495.22</v>
      </c>
      <c r="AF168" s="168"/>
      <c r="AG168" s="169"/>
      <c r="AH168" s="169"/>
      <c r="AK168" s="180" t="s">
        <v>484</v>
      </c>
      <c r="AM168" s="169"/>
    </row>
    <row r="169" spans="1:40" s="15" customFormat="1" ht="15" x14ac:dyDescent="0.25">
      <c r="A169" s="200"/>
      <c r="B169" s="201"/>
      <c r="C169" s="438" t="s">
        <v>157</v>
      </c>
      <c r="D169" s="438"/>
      <c r="E169" s="438"/>
      <c r="F169" s="172"/>
      <c r="G169" s="173"/>
      <c r="H169" s="173"/>
      <c r="I169" s="173"/>
      <c r="J169" s="176"/>
      <c r="K169" s="173"/>
      <c r="L169" s="210">
        <v>109094.66</v>
      </c>
      <c r="M169" s="195"/>
      <c r="N169" s="208">
        <v>3053969.53</v>
      </c>
      <c r="AF169" s="168"/>
      <c r="AG169" s="169"/>
      <c r="AH169" s="169"/>
      <c r="AM169" s="169" t="s">
        <v>157</v>
      </c>
    </row>
    <row r="170" spans="1:40" s="15" customFormat="1" ht="45.75" x14ac:dyDescent="0.25">
      <c r="A170" s="170" t="s">
        <v>242</v>
      </c>
      <c r="B170" s="171" t="s">
        <v>488</v>
      </c>
      <c r="C170" s="438" t="s">
        <v>931</v>
      </c>
      <c r="D170" s="438"/>
      <c r="E170" s="438"/>
      <c r="F170" s="172" t="s">
        <v>171</v>
      </c>
      <c r="G170" s="173">
        <v>82.56</v>
      </c>
      <c r="H170" s="174">
        <v>1</v>
      </c>
      <c r="I170" s="211">
        <v>82.56</v>
      </c>
      <c r="J170" s="202">
        <v>3.28</v>
      </c>
      <c r="K170" s="173"/>
      <c r="L170" s="202">
        <v>270.8</v>
      </c>
      <c r="M170" s="211">
        <v>13.24</v>
      </c>
      <c r="N170" s="208">
        <v>3585.39</v>
      </c>
      <c r="AF170" s="168"/>
      <c r="AG170" s="169"/>
      <c r="AH170" s="169" t="s">
        <v>931</v>
      </c>
      <c r="AM170" s="169"/>
    </row>
    <row r="171" spans="1:40" s="15" customFormat="1" ht="15" x14ac:dyDescent="0.25">
      <c r="A171" s="212"/>
      <c r="B171" s="213"/>
      <c r="C171" s="429" t="s">
        <v>1052</v>
      </c>
      <c r="D171" s="429"/>
      <c r="E171" s="429"/>
      <c r="F171" s="429"/>
      <c r="G171" s="429"/>
      <c r="H171" s="429"/>
      <c r="I171" s="429"/>
      <c r="J171" s="429"/>
      <c r="K171" s="429"/>
      <c r="L171" s="429"/>
      <c r="M171" s="429"/>
      <c r="N171" s="441"/>
      <c r="AF171" s="168"/>
      <c r="AG171" s="169"/>
      <c r="AH171" s="169"/>
      <c r="AM171" s="169"/>
      <c r="AN171" s="180" t="s">
        <v>1052</v>
      </c>
    </row>
    <row r="172" spans="1:40" s="15" customFormat="1" ht="15" x14ac:dyDescent="0.25">
      <c r="A172" s="200"/>
      <c r="B172" s="201"/>
      <c r="C172" s="438" t="s">
        <v>157</v>
      </c>
      <c r="D172" s="438"/>
      <c r="E172" s="438"/>
      <c r="F172" s="172"/>
      <c r="G172" s="173"/>
      <c r="H172" s="173"/>
      <c r="I172" s="173"/>
      <c r="J172" s="176"/>
      <c r="K172" s="173"/>
      <c r="L172" s="202">
        <v>270.8</v>
      </c>
      <c r="M172" s="195"/>
      <c r="N172" s="208">
        <v>3585.39</v>
      </c>
      <c r="AF172" s="168"/>
      <c r="AG172" s="169"/>
      <c r="AH172" s="169"/>
      <c r="AM172" s="169" t="s">
        <v>157</v>
      </c>
    </row>
    <row r="173" spans="1:40" s="15" customFormat="1" ht="23.25" x14ac:dyDescent="0.25">
      <c r="A173" s="170" t="s">
        <v>245</v>
      </c>
      <c r="B173" s="171" t="s">
        <v>491</v>
      </c>
      <c r="C173" s="438" t="s">
        <v>492</v>
      </c>
      <c r="D173" s="438"/>
      <c r="E173" s="438"/>
      <c r="F173" s="172" t="s">
        <v>171</v>
      </c>
      <c r="G173" s="173">
        <v>20.64</v>
      </c>
      <c r="H173" s="174">
        <v>1</v>
      </c>
      <c r="I173" s="211">
        <v>20.64</v>
      </c>
      <c r="J173" s="202">
        <v>42.98</v>
      </c>
      <c r="K173" s="211">
        <v>1.1499999999999999</v>
      </c>
      <c r="L173" s="210">
        <v>1020.17</v>
      </c>
      <c r="M173" s="211">
        <v>13.24</v>
      </c>
      <c r="N173" s="208">
        <v>13507.05</v>
      </c>
      <c r="AF173" s="168"/>
      <c r="AG173" s="169"/>
      <c r="AH173" s="169" t="s">
        <v>492</v>
      </c>
      <c r="AM173" s="169"/>
    </row>
    <row r="174" spans="1:40" s="15" customFormat="1" ht="15" x14ac:dyDescent="0.25">
      <c r="A174" s="212"/>
      <c r="B174" s="213"/>
      <c r="C174" s="429" t="s">
        <v>1053</v>
      </c>
      <c r="D174" s="429"/>
      <c r="E174" s="429"/>
      <c r="F174" s="429"/>
      <c r="G174" s="429"/>
      <c r="H174" s="429"/>
      <c r="I174" s="429"/>
      <c r="J174" s="429"/>
      <c r="K174" s="429"/>
      <c r="L174" s="429"/>
      <c r="M174" s="429"/>
      <c r="N174" s="441"/>
      <c r="AF174" s="168"/>
      <c r="AG174" s="169"/>
      <c r="AH174" s="169"/>
      <c r="AM174" s="169"/>
      <c r="AN174" s="180" t="s">
        <v>1053</v>
      </c>
    </row>
    <row r="175" spans="1:40" s="15" customFormat="1" ht="68.25" x14ac:dyDescent="0.25">
      <c r="A175" s="178"/>
      <c r="B175" s="179" t="s">
        <v>1012</v>
      </c>
      <c r="C175" s="439" t="s">
        <v>1013</v>
      </c>
      <c r="D175" s="439"/>
      <c r="E175" s="439"/>
      <c r="F175" s="439"/>
      <c r="G175" s="439"/>
      <c r="H175" s="439"/>
      <c r="I175" s="439"/>
      <c r="J175" s="439"/>
      <c r="K175" s="439"/>
      <c r="L175" s="439"/>
      <c r="M175" s="439"/>
      <c r="N175" s="440"/>
      <c r="AF175" s="168"/>
      <c r="AG175" s="169"/>
      <c r="AH175" s="169"/>
      <c r="AI175" s="180" t="s">
        <v>1013</v>
      </c>
      <c r="AM175" s="169"/>
    </row>
    <row r="176" spans="1:40" s="15" customFormat="1" ht="15" x14ac:dyDescent="0.25">
      <c r="A176" s="200"/>
      <c r="B176" s="201"/>
      <c r="C176" s="438" t="s">
        <v>157</v>
      </c>
      <c r="D176" s="438"/>
      <c r="E176" s="438"/>
      <c r="F176" s="172"/>
      <c r="G176" s="173"/>
      <c r="H176" s="173"/>
      <c r="I176" s="173"/>
      <c r="J176" s="176"/>
      <c r="K176" s="173"/>
      <c r="L176" s="210">
        <v>1020.17</v>
      </c>
      <c r="M176" s="195"/>
      <c r="N176" s="208">
        <v>13507.05</v>
      </c>
      <c r="AF176" s="168"/>
      <c r="AG176" s="169"/>
      <c r="AH176" s="169"/>
      <c r="AM176" s="169" t="s">
        <v>157</v>
      </c>
    </row>
    <row r="177" spans="1:41" s="15" customFormat="1" ht="23.25" x14ac:dyDescent="0.25">
      <c r="A177" s="170" t="s">
        <v>248</v>
      </c>
      <c r="B177" s="171" t="s">
        <v>494</v>
      </c>
      <c r="C177" s="438" t="s">
        <v>173</v>
      </c>
      <c r="D177" s="438"/>
      <c r="E177" s="438"/>
      <c r="F177" s="172" t="s">
        <v>174</v>
      </c>
      <c r="G177" s="173">
        <v>41.28</v>
      </c>
      <c r="H177" s="174">
        <v>1</v>
      </c>
      <c r="I177" s="211">
        <v>41.28</v>
      </c>
      <c r="J177" s="202">
        <v>162.38</v>
      </c>
      <c r="K177" s="173"/>
      <c r="L177" s="210">
        <v>6703.05</v>
      </c>
      <c r="M177" s="211">
        <v>8.16</v>
      </c>
      <c r="N177" s="208">
        <v>54696.89</v>
      </c>
      <c r="AF177" s="168"/>
      <c r="AG177" s="169"/>
      <c r="AH177" s="169" t="s">
        <v>173</v>
      </c>
      <c r="AM177" s="169"/>
    </row>
    <row r="178" spans="1:41" s="15" customFormat="1" ht="15" x14ac:dyDescent="0.25">
      <c r="A178" s="212"/>
      <c r="B178" s="213"/>
      <c r="C178" s="429" t="s">
        <v>175</v>
      </c>
      <c r="D178" s="429"/>
      <c r="E178" s="429"/>
      <c r="F178" s="429"/>
      <c r="G178" s="429"/>
      <c r="H178" s="429"/>
      <c r="I178" s="429"/>
      <c r="J178" s="429"/>
      <c r="K178" s="429"/>
      <c r="L178" s="429"/>
      <c r="M178" s="429"/>
      <c r="N178" s="441"/>
      <c r="AF178" s="168"/>
      <c r="AG178" s="169"/>
      <c r="AH178" s="169"/>
      <c r="AM178" s="169"/>
      <c r="AO178" s="180" t="s">
        <v>175</v>
      </c>
    </row>
    <row r="179" spans="1:41" s="15" customFormat="1" ht="15" x14ac:dyDescent="0.25">
      <c r="A179" s="200"/>
      <c r="B179" s="201"/>
      <c r="C179" s="438" t="s">
        <v>157</v>
      </c>
      <c r="D179" s="438"/>
      <c r="E179" s="438"/>
      <c r="F179" s="172"/>
      <c r="G179" s="173"/>
      <c r="H179" s="173"/>
      <c r="I179" s="173"/>
      <c r="J179" s="176"/>
      <c r="K179" s="173"/>
      <c r="L179" s="210">
        <v>6703.05</v>
      </c>
      <c r="M179" s="195"/>
      <c r="N179" s="208">
        <v>54696.89</v>
      </c>
      <c r="AF179" s="168"/>
      <c r="AG179" s="169"/>
      <c r="AH179" s="169"/>
      <c r="AM179" s="169" t="s">
        <v>157</v>
      </c>
    </row>
    <row r="180" spans="1:41" s="15" customFormat="1" ht="15" x14ac:dyDescent="0.25">
      <c r="A180" s="435" t="s">
        <v>1054</v>
      </c>
      <c r="B180" s="436"/>
      <c r="C180" s="436"/>
      <c r="D180" s="436"/>
      <c r="E180" s="436"/>
      <c r="F180" s="436"/>
      <c r="G180" s="436"/>
      <c r="H180" s="436"/>
      <c r="I180" s="436"/>
      <c r="J180" s="436"/>
      <c r="K180" s="436"/>
      <c r="L180" s="436"/>
      <c r="M180" s="436"/>
      <c r="N180" s="437"/>
      <c r="AF180" s="168"/>
      <c r="AG180" s="169" t="s">
        <v>1054</v>
      </c>
      <c r="AH180" s="169"/>
      <c r="AM180" s="169"/>
    </row>
    <row r="181" spans="1:41" s="15" customFormat="1" ht="67.5" x14ac:dyDescent="0.25">
      <c r="A181" s="170" t="s">
        <v>251</v>
      </c>
      <c r="B181" s="171" t="s">
        <v>1038</v>
      </c>
      <c r="C181" s="438" t="s">
        <v>1039</v>
      </c>
      <c r="D181" s="438"/>
      <c r="E181" s="438"/>
      <c r="F181" s="172" t="s">
        <v>1040</v>
      </c>
      <c r="G181" s="173">
        <v>4.32</v>
      </c>
      <c r="H181" s="174">
        <v>1</v>
      </c>
      <c r="I181" s="211">
        <v>4.32</v>
      </c>
      <c r="J181" s="176"/>
      <c r="K181" s="173"/>
      <c r="L181" s="176"/>
      <c r="M181" s="173"/>
      <c r="N181" s="177"/>
      <c r="AF181" s="168"/>
      <c r="AG181" s="169"/>
      <c r="AH181" s="169" t="s">
        <v>1039</v>
      </c>
      <c r="AM181" s="169"/>
    </row>
    <row r="182" spans="1:41" s="15" customFormat="1" ht="15" x14ac:dyDescent="0.25">
      <c r="A182" s="212"/>
      <c r="B182" s="213"/>
      <c r="C182" s="429" t="s">
        <v>1055</v>
      </c>
      <c r="D182" s="429"/>
      <c r="E182" s="429"/>
      <c r="F182" s="429"/>
      <c r="G182" s="429"/>
      <c r="H182" s="429"/>
      <c r="I182" s="429"/>
      <c r="J182" s="429"/>
      <c r="K182" s="429"/>
      <c r="L182" s="429"/>
      <c r="M182" s="429"/>
      <c r="N182" s="441"/>
      <c r="AF182" s="168"/>
      <c r="AG182" s="169"/>
      <c r="AH182" s="169"/>
      <c r="AM182" s="169"/>
      <c r="AN182" s="180" t="s">
        <v>1055</v>
      </c>
    </row>
    <row r="183" spans="1:41" s="15" customFormat="1" ht="68.25" x14ac:dyDescent="0.25">
      <c r="A183" s="178"/>
      <c r="B183" s="179" t="s">
        <v>1012</v>
      </c>
      <c r="C183" s="439" t="s">
        <v>1013</v>
      </c>
      <c r="D183" s="439"/>
      <c r="E183" s="439"/>
      <c r="F183" s="439"/>
      <c r="G183" s="439"/>
      <c r="H183" s="439"/>
      <c r="I183" s="439"/>
      <c r="J183" s="439"/>
      <c r="K183" s="439"/>
      <c r="L183" s="439"/>
      <c r="M183" s="439"/>
      <c r="N183" s="440"/>
      <c r="AF183" s="168"/>
      <c r="AG183" s="169"/>
      <c r="AH183" s="169"/>
      <c r="AI183" s="180" t="s">
        <v>1013</v>
      </c>
      <c r="AM183" s="169"/>
    </row>
    <row r="184" spans="1:41" s="15" customFormat="1" ht="15" x14ac:dyDescent="0.25">
      <c r="A184" s="181"/>
      <c r="B184" s="179" t="s">
        <v>130</v>
      </c>
      <c r="C184" s="429" t="s">
        <v>140</v>
      </c>
      <c r="D184" s="429"/>
      <c r="E184" s="429"/>
      <c r="F184" s="182"/>
      <c r="G184" s="183"/>
      <c r="H184" s="183"/>
      <c r="I184" s="183"/>
      <c r="J184" s="184">
        <v>326.61</v>
      </c>
      <c r="K184" s="185">
        <v>1.1499999999999999</v>
      </c>
      <c r="L184" s="187">
        <v>1622.6</v>
      </c>
      <c r="M184" s="185">
        <v>44.77</v>
      </c>
      <c r="N184" s="206">
        <v>72643.8</v>
      </c>
      <c r="AF184" s="168"/>
      <c r="AG184" s="169"/>
      <c r="AH184" s="169"/>
      <c r="AJ184" s="180" t="s">
        <v>140</v>
      </c>
      <c r="AM184" s="169"/>
    </row>
    <row r="185" spans="1:41" s="15" customFormat="1" ht="15" x14ac:dyDescent="0.25">
      <c r="A185" s="181"/>
      <c r="B185" s="179" t="s">
        <v>141</v>
      </c>
      <c r="C185" s="429" t="s">
        <v>142</v>
      </c>
      <c r="D185" s="429"/>
      <c r="E185" s="429"/>
      <c r="F185" s="182"/>
      <c r="G185" s="183"/>
      <c r="H185" s="183"/>
      <c r="I185" s="183"/>
      <c r="J185" s="184">
        <v>694.48</v>
      </c>
      <c r="K185" s="185">
        <v>1.1499999999999999</v>
      </c>
      <c r="L185" s="187">
        <v>3450.18</v>
      </c>
      <c r="M185" s="185">
        <v>13.24</v>
      </c>
      <c r="N185" s="206">
        <v>45680.38</v>
      </c>
      <c r="AF185" s="168"/>
      <c r="AG185" s="169"/>
      <c r="AH185" s="169"/>
      <c r="AJ185" s="180" t="s">
        <v>142</v>
      </c>
      <c r="AM185" s="169"/>
    </row>
    <row r="186" spans="1:41" s="15" customFormat="1" ht="15" x14ac:dyDescent="0.25">
      <c r="A186" s="181"/>
      <c r="B186" s="179" t="s">
        <v>143</v>
      </c>
      <c r="C186" s="429" t="s">
        <v>144</v>
      </c>
      <c r="D186" s="429"/>
      <c r="E186" s="429"/>
      <c r="F186" s="182"/>
      <c r="G186" s="183"/>
      <c r="H186" s="183"/>
      <c r="I186" s="183"/>
      <c r="J186" s="184">
        <v>111.09</v>
      </c>
      <c r="K186" s="185">
        <v>1.1499999999999999</v>
      </c>
      <c r="L186" s="184">
        <v>551.9</v>
      </c>
      <c r="M186" s="185">
        <v>44.77</v>
      </c>
      <c r="N186" s="206">
        <v>24708.560000000001</v>
      </c>
      <c r="AF186" s="168"/>
      <c r="AG186" s="169"/>
      <c r="AH186" s="169"/>
      <c r="AJ186" s="180" t="s">
        <v>144</v>
      </c>
      <c r="AM186" s="169"/>
    </row>
    <row r="187" spans="1:41" s="15" customFormat="1" ht="15" x14ac:dyDescent="0.25">
      <c r="A187" s="188"/>
      <c r="B187" s="179"/>
      <c r="C187" s="429" t="s">
        <v>147</v>
      </c>
      <c r="D187" s="429"/>
      <c r="E187" s="429"/>
      <c r="F187" s="182" t="s">
        <v>148</v>
      </c>
      <c r="G187" s="185">
        <v>38.29</v>
      </c>
      <c r="H187" s="185">
        <v>1.1499999999999999</v>
      </c>
      <c r="I187" s="216">
        <v>190.22471999999999</v>
      </c>
      <c r="J187" s="190"/>
      <c r="K187" s="183"/>
      <c r="L187" s="190"/>
      <c r="M187" s="183"/>
      <c r="N187" s="191"/>
      <c r="AF187" s="168"/>
      <c r="AG187" s="169"/>
      <c r="AH187" s="169"/>
      <c r="AK187" s="180" t="s">
        <v>147</v>
      </c>
      <c r="AM187" s="169"/>
    </row>
    <row r="188" spans="1:41" s="15" customFormat="1" ht="15" x14ac:dyDescent="0.25">
      <c r="A188" s="188"/>
      <c r="B188" s="179"/>
      <c r="C188" s="429" t="s">
        <v>149</v>
      </c>
      <c r="D188" s="429"/>
      <c r="E188" s="429"/>
      <c r="F188" s="182" t="s">
        <v>148</v>
      </c>
      <c r="G188" s="192">
        <v>8.6999999999999993</v>
      </c>
      <c r="H188" s="185">
        <v>1.1499999999999999</v>
      </c>
      <c r="I188" s="205">
        <v>43.221600000000002</v>
      </c>
      <c r="J188" s="190"/>
      <c r="K188" s="183"/>
      <c r="L188" s="190"/>
      <c r="M188" s="183"/>
      <c r="N188" s="191"/>
      <c r="AF188" s="168"/>
      <c r="AG188" s="169"/>
      <c r="AH188" s="169"/>
      <c r="AK188" s="180" t="s">
        <v>149</v>
      </c>
      <c r="AM188" s="169"/>
    </row>
    <row r="189" spans="1:41" s="15" customFormat="1" ht="15" x14ac:dyDescent="0.25">
      <c r="A189" s="181"/>
      <c r="B189" s="179"/>
      <c r="C189" s="430" t="s">
        <v>150</v>
      </c>
      <c r="D189" s="430"/>
      <c r="E189" s="430"/>
      <c r="F189" s="194"/>
      <c r="G189" s="195"/>
      <c r="H189" s="195"/>
      <c r="I189" s="195"/>
      <c r="J189" s="196">
        <v>1021.09</v>
      </c>
      <c r="K189" s="195"/>
      <c r="L189" s="196">
        <v>5072.78</v>
      </c>
      <c r="M189" s="195"/>
      <c r="N189" s="207">
        <v>118324.18</v>
      </c>
      <c r="AF189" s="168"/>
      <c r="AG189" s="169"/>
      <c r="AH189" s="169"/>
      <c r="AL189" s="180" t="s">
        <v>150</v>
      </c>
      <c r="AM189" s="169"/>
    </row>
    <row r="190" spans="1:41" s="15" customFormat="1" ht="15" x14ac:dyDescent="0.25">
      <c r="A190" s="188"/>
      <c r="B190" s="179"/>
      <c r="C190" s="429" t="s">
        <v>151</v>
      </c>
      <c r="D190" s="429"/>
      <c r="E190" s="429"/>
      <c r="F190" s="182"/>
      <c r="G190" s="183"/>
      <c r="H190" s="183"/>
      <c r="I190" s="183"/>
      <c r="J190" s="190"/>
      <c r="K190" s="183"/>
      <c r="L190" s="187">
        <v>2174.5</v>
      </c>
      <c r="M190" s="183"/>
      <c r="N190" s="206">
        <v>97352.36</v>
      </c>
      <c r="AF190" s="168"/>
      <c r="AG190" s="169"/>
      <c r="AH190" s="169"/>
      <c r="AK190" s="180" t="s">
        <v>151</v>
      </c>
      <c r="AM190" s="169"/>
    </row>
    <row r="191" spans="1:41" s="15" customFormat="1" ht="45.75" x14ac:dyDescent="0.25">
      <c r="A191" s="188"/>
      <c r="B191" s="179" t="s">
        <v>1042</v>
      </c>
      <c r="C191" s="429" t="s">
        <v>482</v>
      </c>
      <c r="D191" s="429"/>
      <c r="E191" s="429"/>
      <c r="F191" s="182" t="s">
        <v>154</v>
      </c>
      <c r="G191" s="199">
        <v>91</v>
      </c>
      <c r="H191" s="183"/>
      <c r="I191" s="199">
        <v>91</v>
      </c>
      <c r="J191" s="190"/>
      <c r="K191" s="183"/>
      <c r="L191" s="187">
        <v>1978.8</v>
      </c>
      <c r="M191" s="183"/>
      <c r="N191" s="206">
        <v>88590.65</v>
      </c>
      <c r="AF191" s="168"/>
      <c r="AG191" s="169"/>
      <c r="AH191" s="169"/>
      <c r="AK191" s="180" t="s">
        <v>482</v>
      </c>
      <c r="AM191" s="169"/>
    </row>
    <row r="192" spans="1:41" s="15" customFormat="1" ht="45.75" x14ac:dyDescent="0.25">
      <c r="A192" s="188"/>
      <c r="B192" s="179" t="s">
        <v>1043</v>
      </c>
      <c r="C192" s="429" t="s">
        <v>484</v>
      </c>
      <c r="D192" s="429"/>
      <c r="E192" s="429"/>
      <c r="F192" s="182" t="s">
        <v>154</v>
      </c>
      <c r="G192" s="199">
        <v>52</v>
      </c>
      <c r="H192" s="183"/>
      <c r="I192" s="199">
        <v>52</v>
      </c>
      <c r="J192" s="190"/>
      <c r="K192" s="183"/>
      <c r="L192" s="187">
        <v>1130.74</v>
      </c>
      <c r="M192" s="183"/>
      <c r="N192" s="206">
        <v>50623.23</v>
      </c>
      <c r="AF192" s="168"/>
      <c r="AG192" s="169"/>
      <c r="AH192" s="169"/>
      <c r="AK192" s="180" t="s">
        <v>484</v>
      </c>
      <c r="AM192" s="169"/>
    </row>
    <row r="193" spans="1:40" s="15" customFormat="1" ht="15" x14ac:dyDescent="0.25">
      <c r="A193" s="200"/>
      <c r="B193" s="201"/>
      <c r="C193" s="438" t="s">
        <v>157</v>
      </c>
      <c r="D193" s="438"/>
      <c r="E193" s="438"/>
      <c r="F193" s="172"/>
      <c r="G193" s="173"/>
      <c r="H193" s="173"/>
      <c r="I193" s="173"/>
      <c r="J193" s="176"/>
      <c r="K193" s="173"/>
      <c r="L193" s="210">
        <v>8182.32</v>
      </c>
      <c r="M193" s="195"/>
      <c r="N193" s="208">
        <v>257538.06</v>
      </c>
      <c r="AF193" s="168"/>
      <c r="AG193" s="169"/>
      <c r="AH193" s="169"/>
      <c r="AM193" s="169" t="s">
        <v>157</v>
      </c>
    </row>
    <row r="194" spans="1:40" s="15" customFormat="1" ht="15" x14ac:dyDescent="0.25">
      <c r="A194" s="435" t="s">
        <v>1056</v>
      </c>
      <c r="B194" s="436"/>
      <c r="C194" s="436"/>
      <c r="D194" s="436"/>
      <c r="E194" s="436"/>
      <c r="F194" s="436"/>
      <c r="G194" s="436"/>
      <c r="H194" s="436"/>
      <c r="I194" s="436"/>
      <c r="J194" s="436"/>
      <c r="K194" s="436"/>
      <c r="L194" s="436"/>
      <c r="M194" s="436"/>
      <c r="N194" s="437"/>
      <c r="AF194" s="168"/>
      <c r="AG194" s="169" t="s">
        <v>1056</v>
      </c>
      <c r="AH194" s="169"/>
      <c r="AM194" s="169"/>
    </row>
    <row r="195" spans="1:40" s="15" customFormat="1" ht="67.5" x14ac:dyDescent="0.25">
      <c r="A195" s="170" t="s">
        <v>254</v>
      </c>
      <c r="B195" s="171" t="s">
        <v>1057</v>
      </c>
      <c r="C195" s="438" t="s">
        <v>1058</v>
      </c>
      <c r="D195" s="438"/>
      <c r="E195" s="438"/>
      <c r="F195" s="172" t="s">
        <v>1040</v>
      </c>
      <c r="G195" s="173">
        <v>82.533000000000001</v>
      </c>
      <c r="H195" s="174">
        <v>1</v>
      </c>
      <c r="I195" s="204">
        <v>82.533000000000001</v>
      </c>
      <c r="J195" s="176"/>
      <c r="K195" s="173"/>
      <c r="L195" s="176"/>
      <c r="M195" s="173"/>
      <c r="N195" s="177"/>
      <c r="AF195" s="168"/>
      <c r="AG195" s="169"/>
      <c r="AH195" s="169" t="s">
        <v>1058</v>
      </c>
      <c r="AM195" s="169"/>
    </row>
    <row r="196" spans="1:40" s="15" customFormat="1" ht="15" x14ac:dyDescent="0.25">
      <c r="A196" s="212"/>
      <c r="B196" s="213"/>
      <c r="C196" s="429" t="s">
        <v>1059</v>
      </c>
      <c r="D196" s="429"/>
      <c r="E196" s="429"/>
      <c r="F196" s="429"/>
      <c r="G196" s="429"/>
      <c r="H196" s="429"/>
      <c r="I196" s="429"/>
      <c r="J196" s="429"/>
      <c r="K196" s="429"/>
      <c r="L196" s="429"/>
      <c r="M196" s="429"/>
      <c r="N196" s="441"/>
      <c r="AF196" s="168"/>
      <c r="AG196" s="169"/>
      <c r="AH196" s="169"/>
      <c r="AM196" s="169"/>
      <c r="AN196" s="180" t="s">
        <v>1059</v>
      </c>
    </row>
    <row r="197" spans="1:40" s="15" customFormat="1" ht="68.25" x14ac:dyDescent="0.25">
      <c r="A197" s="178"/>
      <c r="B197" s="179" t="s">
        <v>1012</v>
      </c>
      <c r="C197" s="439" t="s">
        <v>1013</v>
      </c>
      <c r="D197" s="439"/>
      <c r="E197" s="439"/>
      <c r="F197" s="439"/>
      <c r="G197" s="439"/>
      <c r="H197" s="439"/>
      <c r="I197" s="439"/>
      <c r="J197" s="439"/>
      <c r="K197" s="439"/>
      <c r="L197" s="439"/>
      <c r="M197" s="439"/>
      <c r="N197" s="440"/>
      <c r="AF197" s="168"/>
      <c r="AG197" s="169"/>
      <c r="AH197" s="169"/>
      <c r="AI197" s="180" t="s">
        <v>1013</v>
      </c>
      <c r="AM197" s="169"/>
    </row>
    <row r="198" spans="1:40" s="15" customFormat="1" ht="15" x14ac:dyDescent="0.25">
      <c r="A198" s="181"/>
      <c r="B198" s="179" t="s">
        <v>130</v>
      </c>
      <c r="C198" s="429" t="s">
        <v>140</v>
      </c>
      <c r="D198" s="429"/>
      <c r="E198" s="429"/>
      <c r="F198" s="182"/>
      <c r="G198" s="183"/>
      <c r="H198" s="183"/>
      <c r="I198" s="183"/>
      <c r="J198" s="184">
        <v>280.13</v>
      </c>
      <c r="K198" s="185">
        <v>1.1499999999999999</v>
      </c>
      <c r="L198" s="187">
        <v>26587.96</v>
      </c>
      <c r="M198" s="185">
        <v>44.77</v>
      </c>
      <c r="N198" s="206">
        <v>1190342.97</v>
      </c>
      <c r="AF198" s="168"/>
      <c r="AG198" s="169"/>
      <c r="AH198" s="169"/>
      <c r="AJ198" s="180" t="s">
        <v>140</v>
      </c>
      <c r="AM198" s="169"/>
    </row>
    <row r="199" spans="1:40" s="15" customFormat="1" ht="15" x14ac:dyDescent="0.25">
      <c r="A199" s="181"/>
      <c r="B199" s="179" t="s">
        <v>141</v>
      </c>
      <c r="C199" s="429" t="s">
        <v>142</v>
      </c>
      <c r="D199" s="429"/>
      <c r="E199" s="429"/>
      <c r="F199" s="182"/>
      <c r="G199" s="183"/>
      <c r="H199" s="183"/>
      <c r="I199" s="183"/>
      <c r="J199" s="187">
        <v>2472.8000000000002</v>
      </c>
      <c r="K199" s="185">
        <v>1.1499999999999999</v>
      </c>
      <c r="L199" s="187">
        <v>234700.74</v>
      </c>
      <c r="M199" s="185">
        <v>13.24</v>
      </c>
      <c r="N199" s="206">
        <v>3107437.8</v>
      </c>
      <c r="AF199" s="168"/>
      <c r="AG199" s="169"/>
      <c r="AH199" s="169"/>
      <c r="AJ199" s="180" t="s">
        <v>142</v>
      </c>
      <c r="AM199" s="169"/>
    </row>
    <row r="200" spans="1:40" s="15" customFormat="1" ht="15" x14ac:dyDescent="0.25">
      <c r="A200" s="181"/>
      <c r="B200" s="179" t="s">
        <v>143</v>
      </c>
      <c r="C200" s="429" t="s">
        <v>144</v>
      </c>
      <c r="D200" s="429"/>
      <c r="E200" s="429"/>
      <c r="F200" s="182"/>
      <c r="G200" s="183"/>
      <c r="H200" s="183"/>
      <c r="I200" s="183"/>
      <c r="J200" s="184">
        <v>417.51</v>
      </c>
      <c r="K200" s="185">
        <v>1.1499999999999999</v>
      </c>
      <c r="L200" s="187">
        <v>39627.11</v>
      </c>
      <c r="M200" s="185">
        <v>44.77</v>
      </c>
      <c r="N200" s="206">
        <v>1774105.71</v>
      </c>
      <c r="AF200" s="168"/>
      <c r="AG200" s="169"/>
      <c r="AH200" s="169"/>
      <c r="AJ200" s="180" t="s">
        <v>144</v>
      </c>
      <c r="AM200" s="169"/>
    </row>
    <row r="201" spans="1:40" s="15" customFormat="1" ht="15" x14ac:dyDescent="0.25">
      <c r="A201" s="188"/>
      <c r="B201" s="179"/>
      <c r="C201" s="429" t="s">
        <v>147</v>
      </c>
      <c r="D201" s="429"/>
      <c r="E201" s="429"/>
      <c r="F201" s="182" t="s">
        <v>148</v>
      </c>
      <c r="G201" s="185">
        <v>32.840000000000003</v>
      </c>
      <c r="H201" s="185">
        <v>1.1499999999999999</v>
      </c>
      <c r="I201" s="189">
        <v>3116.9412779999998</v>
      </c>
      <c r="J201" s="190"/>
      <c r="K201" s="183"/>
      <c r="L201" s="190"/>
      <c r="M201" s="183"/>
      <c r="N201" s="191"/>
      <c r="AF201" s="168"/>
      <c r="AG201" s="169"/>
      <c r="AH201" s="169"/>
      <c r="AK201" s="180" t="s">
        <v>147</v>
      </c>
      <c r="AM201" s="169"/>
    </row>
    <row r="202" spans="1:40" s="15" customFormat="1" ht="15" x14ac:dyDescent="0.25">
      <c r="A202" s="188"/>
      <c r="B202" s="179"/>
      <c r="C202" s="429" t="s">
        <v>149</v>
      </c>
      <c r="D202" s="429"/>
      <c r="E202" s="429"/>
      <c r="F202" s="182" t="s">
        <v>148</v>
      </c>
      <c r="G202" s="185">
        <v>31.54</v>
      </c>
      <c r="H202" s="185">
        <v>1.1499999999999999</v>
      </c>
      <c r="I202" s="189">
        <v>2993.554443</v>
      </c>
      <c r="J202" s="190"/>
      <c r="K202" s="183"/>
      <c r="L202" s="190"/>
      <c r="M202" s="183"/>
      <c r="N202" s="191"/>
      <c r="AF202" s="168"/>
      <c r="AG202" s="169"/>
      <c r="AH202" s="169"/>
      <c r="AK202" s="180" t="s">
        <v>149</v>
      </c>
      <c r="AM202" s="169"/>
    </row>
    <row r="203" spans="1:40" s="15" customFormat="1" ht="15" x14ac:dyDescent="0.25">
      <c r="A203" s="181"/>
      <c r="B203" s="179"/>
      <c r="C203" s="430" t="s">
        <v>150</v>
      </c>
      <c r="D203" s="430"/>
      <c r="E203" s="430"/>
      <c r="F203" s="194"/>
      <c r="G203" s="195"/>
      <c r="H203" s="195"/>
      <c r="I203" s="195"/>
      <c r="J203" s="196">
        <v>2752.93</v>
      </c>
      <c r="K203" s="195"/>
      <c r="L203" s="196">
        <v>261288.7</v>
      </c>
      <c r="M203" s="195"/>
      <c r="N203" s="207">
        <v>4297780.7699999996</v>
      </c>
      <c r="AF203" s="168"/>
      <c r="AG203" s="169"/>
      <c r="AH203" s="169"/>
      <c r="AL203" s="180" t="s">
        <v>150</v>
      </c>
      <c r="AM203" s="169"/>
    </row>
    <row r="204" spans="1:40" s="15" customFormat="1" ht="15" x14ac:dyDescent="0.25">
      <c r="A204" s="188"/>
      <c r="B204" s="179"/>
      <c r="C204" s="429" t="s">
        <v>151</v>
      </c>
      <c r="D204" s="429"/>
      <c r="E204" s="429"/>
      <c r="F204" s="182"/>
      <c r="G204" s="183"/>
      <c r="H204" s="183"/>
      <c r="I204" s="183"/>
      <c r="J204" s="190"/>
      <c r="K204" s="183"/>
      <c r="L204" s="187">
        <v>66215.070000000007</v>
      </c>
      <c r="M204" s="183"/>
      <c r="N204" s="206">
        <v>2964448.68</v>
      </c>
      <c r="AF204" s="168"/>
      <c r="AG204" s="169"/>
      <c r="AH204" s="169"/>
      <c r="AK204" s="180" t="s">
        <v>151</v>
      </c>
      <c r="AM204" s="169"/>
    </row>
    <row r="205" spans="1:40" s="15" customFormat="1" ht="45.75" x14ac:dyDescent="0.25">
      <c r="A205" s="188"/>
      <c r="B205" s="179" t="s">
        <v>1042</v>
      </c>
      <c r="C205" s="429" t="s">
        <v>482</v>
      </c>
      <c r="D205" s="429"/>
      <c r="E205" s="429"/>
      <c r="F205" s="182" t="s">
        <v>154</v>
      </c>
      <c r="G205" s="199">
        <v>91</v>
      </c>
      <c r="H205" s="183"/>
      <c r="I205" s="199">
        <v>91</v>
      </c>
      <c r="J205" s="190"/>
      <c r="K205" s="183"/>
      <c r="L205" s="187">
        <v>60255.71</v>
      </c>
      <c r="M205" s="183"/>
      <c r="N205" s="206">
        <v>2697648.3</v>
      </c>
      <c r="AF205" s="168"/>
      <c r="AG205" s="169"/>
      <c r="AH205" s="169"/>
      <c r="AK205" s="180" t="s">
        <v>482</v>
      </c>
      <c r="AM205" s="169"/>
    </row>
    <row r="206" spans="1:40" s="15" customFormat="1" ht="45.75" x14ac:dyDescent="0.25">
      <c r="A206" s="188"/>
      <c r="B206" s="179" t="s">
        <v>1043</v>
      </c>
      <c r="C206" s="429" t="s">
        <v>484</v>
      </c>
      <c r="D206" s="429"/>
      <c r="E206" s="429"/>
      <c r="F206" s="182" t="s">
        <v>154</v>
      </c>
      <c r="G206" s="199">
        <v>52</v>
      </c>
      <c r="H206" s="183"/>
      <c r="I206" s="199">
        <v>52</v>
      </c>
      <c r="J206" s="190"/>
      <c r="K206" s="183"/>
      <c r="L206" s="187">
        <v>34431.839999999997</v>
      </c>
      <c r="M206" s="183"/>
      <c r="N206" s="206">
        <v>1541513.31</v>
      </c>
      <c r="AF206" s="168"/>
      <c r="AG206" s="169"/>
      <c r="AH206" s="169"/>
      <c r="AK206" s="180" t="s">
        <v>484</v>
      </c>
      <c r="AM206" s="169"/>
    </row>
    <row r="207" spans="1:40" s="15" customFormat="1" ht="15" x14ac:dyDescent="0.25">
      <c r="A207" s="200"/>
      <c r="B207" s="201"/>
      <c r="C207" s="438" t="s">
        <v>157</v>
      </c>
      <c r="D207" s="438"/>
      <c r="E207" s="438"/>
      <c r="F207" s="172"/>
      <c r="G207" s="173"/>
      <c r="H207" s="173"/>
      <c r="I207" s="173"/>
      <c r="J207" s="176"/>
      <c r="K207" s="173"/>
      <c r="L207" s="210">
        <v>355976.25</v>
      </c>
      <c r="M207" s="195"/>
      <c r="N207" s="208">
        <v>8536942.3800000008</v>
      </c>
      <c r="AF207" s="168"/>
      <c r="AG207" s="169"/>
      <c r="AH207" s="169"/>
      <c r="AM207" s="169" t="s">
        <v>157</v>
      </c>
    </row>
    <row r="208" spans="1:40" s="15" customFormat="1" ht="34.5" x14ac:dyDescent="0.25">
      <c r="A208" s="170" t="s">
        <v>257</v>
      </c>
      <c r="B208" s="171" t="s">
        <v>1044</v>
      </c>
      <c r="C208" s="438" t="s">
        <v>1045</v>
      </c>
      <c r="D208" s="438"/>
      <c r="E208" s="438"/>
      <c r="F208" s="172" t="s">
        <v>174</v>
      </c>
      <c r="G208" s="173">
        <v>53.72</v>
      </c>
      <c r="H208" s="174">
        <v>1</v>
      </c>
      <c r="I208" s="211">
        <v>53.72</v>
      </c>
      <c r="J208" s="176"/>
      <c r="K208" s="173"/>
      <c r="L208" s="176"/>
      <c r="M208" s="173"/>
      <c r="N208" s="177"/>
      <c r="AF208" s="168"/>
      <c r="AG208" s="169"/>
      <c r="AH208" s="169" t="s">
        <v>1045</v>
      </c>
      <c r="AM208" s="169"/>
    </row>
    <row r="209" spans="1:40" s="15" customFormat="1" ht="15" x14ac:dyDescent="0.25">
      <c r="A209" s="212"/>
      <c r="B209" s="213"/>
      <c r="C209" s="429" t="s">
        <v>1060</v>
      </c>
      <c r="D209" s="429"/>
      <c r="E209" s="429"/>
      <c r="F209" s="429"/>
      <c r="G209" s="429"/>
      <c r="H209" s="429"/>
      <c r="I209" s="429"/>
      <c r="J209" s="429"/>
      <c r="K209" s="429"/>
      <c r="L209" s="429"/>
      <c r="M209" s="429"/>
      <c r="N209" s="441"/>
      <c r="AF209" s="168"/>
      <c r="AG209" s="169"/>
      <c r="AH209" s="169"/>
      <c r="AM209" s="169"/>
      <c r="AN209" s="180" t="s">
        <v>1060</v>
      </c>
    </row>
    <row r="210" spans="1:40" s="15" customFormat="1" ht="68.25" x14ac:dyDescent="0.25">
      <c r="A210" s="178"/>
      <c r="B210" s="179" t="s">
        <v>1012</v>
      </c>
      <c r="C210" s="439" t="s">
        <v>1013</v>
      </c>
      <c r="D210" s="439"/>
      <c r="E210" s="439"/>
      <c r="F210" s="439"/>
      <c r="G210" s="439"/>
      <c r="H210" s="439"/>
      <c r="I210" s="439"/>
      <c r="J210" s="439"/>
      <c r="K210" s="439"/>
      <c r="L210" s="439"/>
      <c r="M210" s="439"/>
      <c r="N210" s="440"/>
      <c r="AF210" s="168"/>
      <c r="AG210" s="169"/>
      <c r="AH210" s="169"/>
      <c r="AI210" s="180" t="s">
        <v>1013</v>
      </c>
      <c r="AM210" s="169"/>
    </row>
    <row r="211" spans="1:40" s="15" customFormat="1" ht="15" x14ac:dyDescent="0.25">
      <c r="A211" s="181"/>
      <c r="B211" s="179" t="s">
        <v>130</v>
      </c>
      <c r="C211" s="429" t="s">
        <v>140</v>
      </c>
      <c r="D211" s="429"/>
      <c r="E211" s="429"/>
      <c r="F211" s="182"/>
      <c r="G211" s="183"/>
      <c r="H211" s="183"/>
      <c r="I211" s="183"/>
      <c r="J211" s="184">
        <v>443.82</v>
      </c>
      <c r="K211" s="185">
        <v>1.1499999999999999</v>
      </c>
      <c r="L211" s="187">
        <v>27418.31</v>
      </c>
      <c r="M211" s="185">
        <v>44.77</v>
      </c>
      <c r="N211" s="206">
        <v>1227517.74</v>
      </c>
      <c r="AF211" s="168"/>
      <c r="AG211" s="169"/>
      <c r="AH211" s="169"/>
      <c r="AJ211" s="180" t="s">
        <v>140</v>
      </c>
      <c r="AM211" s="169"/>
    </row>
    <row r="212" spans="1:40" s="15" customFormat="1" ht="15" x14ac:dyDescent="0.25">
      <c r="A212" s="181"/>
      <c r="B212" s="179" t="s">
        <v>141</v>
      </c>
      <c r="C212" s="429" t="s">
        <v>142</v>
      </c>
      <c r="D212" s="429"/>
      <c r="E212" s="429"/>
      <c r="F212" s="182"/>
      <c r="G212" s="183"/>
      <c r="H212" s="183"/>
      <c r="I212" s="183"/>
      <c r="J212" s="187">
        <v>1200.08</v>
      </c>
      <c r="K212" s="185">
        <v>1.1499999999999999</v>
      </c>
      <c r="L212" s="187">
        <v>74138.539999999994</v>
      </c>
      <c r="M212" s="185">
        <v>13.24</v>
      </c>
      <c r="N212" s="206">
        <v>981594.27</v>
      </c>
      <c r="AF212" s="168"/>
      <c r="AG212" s="169"/>
      <c r="AH212" s="169"/>
      <c r="AJ212" s="180" t="s">
        <v>142</v>
      </c>
      <c r="AM212" s="169"/>
    </row>
    <row r="213" spans="1:40" s="15" customFormat="1" ht="15" x14ac:dyDescent="0.25">
      <c r="A213" s="181"/>
      <c r="B213" s="179" t="s">
        <v>145</v>
      </c>
      <c r="C213" s="429" t="s">
        <v>146</v>
      </c>
      <c r="D213" s="429"/>
      <c r="E213" s="429"/>
      <c r="F213" s="182"/>
      <c r="G213" s="183"/>
      <c r="H213" s="183"/>
      <c r="I213" s="183"/>
      <c r="J213" s="184">
        <v>22.45</v>
      </c>
      <c r="K213" s="183"/>
      <c r="L213" s="187">
        <v>1206.01</v>
      </c>
      <c r="M213" s="185">
        <v>8.16</v>
      </c>
      <c r="N213" s="206">
        <v>9841.0400000000009</v>
      </c>
      <c r="AF213" s="168"/>
      <c r="AG213" s="169"/>
      <c r="AH213" s="169"/>
      <c r="AJ213" s="180" t="s">
        <v>146</v>
      </c>
      <c r="AM213" s="169"/>
    </row>
    <row r="214" spans="1:40" s="15" customFormat="1" ht="15" x14ac:dyDescent="0.25">
      <c r="A214" s="188"/>
      <c r="B214" s="179"/>
      <c r="C214" s="429" t="s">
        <v>147</v>
      </c>
      <c r="D214" s="429"/>
      <c r="E214" s="429"/>
      <c r="F214" s="182" t="s">
        <v>148</v>
      </c>
      <c r="G214" s="185">
        <v>52.03</v>
      </c>
      <c r="H214" s="185">
        <v>1.1499999999999999</v>
      </c>
      <c r="I214" s="216">
        <v>3214.3093399999998</v>
      </c>
      <c r="J214" s="190"/>
      <c r="K214" s="183"/>
      <c r="L214" s="190"/>
      <c r="M214" s="183"/>
      <c r="N214" s="191"/>
      <c r="AF214" s="168"/>
      <c r="AG214" s="169"/>
      <c r="AH214" s="169"/>
      <c r="AK214" s="180" t="s">
        <v>147</v>
      </c>
      <c r="AM214" s="169"/>
    </row>
    <row r="215" spans="1:40" s="15" customFormat="1" ht="15" x14ac:dyDescent="0.25">
      <c r="A215" s="181"/>
      <c r="B215" s="179"/>
      <c r="C215" s="430" t="s">
        <v>150</v>
      </c>
      <c r="D215" s="430"/>
      <c r="E215" s="430"/>
      <c r="F215" s="194"/>
      <c r="G215" s="195"/>
      <c r="H215" s="195"/>
      <c r="I215" s="195"/>
      <c r="J215" s="196">
        <v>1666.35</v>
      </c>
      <c r="K215" s="195"/>
      <c r="L215" s="196">
        <v>102762.86</v>
      </c>
      <c r="M215" s="195"/>
      <c r="N215" s="207">
        <v>2218953.0499999998</v>
      </c>
      <c r="AF215" s="168"/>
      <c r="AG215" s="169"/>
      <c r="AH215" s="169"/>
      <c r="AL215" s="180" t="s">
        <v>150</v>
      </c>
      <c r="AM215" s="169"/>
    </row>
    <row r="216" spans="1:40" s="15" customFormat="1" ht="15" x14ac:dyDescent="0.25">
      <c r="A216" s="188"/>
      <c r="B216" s="179"/>
      <c r="C216" s="429" t="s">
        <v>151</v>
      </c>
      <c r="D216" s="429"/>
      <c r="E216" s="429"/>
      <c r="F216" s="182"/>
      <c r="G216" s="183"/>
      <c r="H216" s="183"/>
      <c r="I216" s="183"/>
      <c r="J216" s="190"/>
      <c r="K216" s="183"/>
      <c r="L216" s="187">
        <v>27418.31</v>
      </c>
      <c r="M216" s="183"/>
      <c r="N216" s="206">
        <v>1227517.74</v>
      </c>
      <c r="AF216" s="168"/>
      <c r="AG216" s="169"/>
      <c r="AH216" s="169"/>
      <c r="AK216" s="180" t="s">
        <v>151</v>
      </c>
      <c r="AM216" s="169"/>
    </row>
    <row r="217" spans="1:40" s="15" customFormat="1" ht="45.75" x14ac:dyDescent="0.25">
      <c r="A217" s="188"/>
      <c r="B217" s="179" t="s">
        <v>1042</v>
      </c>
      <c r="C217" s="429" t="s">
        <v>482</v>
      </c>
      <c r="D217" s="429"/>
      <c r="E217" s="429"/>
      <c r="F217" s="182" t="s">
        <v>154</v>
      </c>
      <c r="G217" s="199">
        <v>91</v>
      </c>
      <c r="H217" s="183"/>
      <c r="I217" s="199">
        <v>91</v>
      </c>
      <c r="J217" s="190"/>
      <c r="K217" s="183"/>
      <c r="L217" s="187">
        <v>24950.66</v>
      </c>
      <c r="M217" s="183"/>
      <c r="N217" s="206">
        <v>1117041.1399999999</v>
      </c>
      <c r="AF217" s="168"/>
      <c r="AG217" s="169"/>
      <c r="AH217" s="169"/>
      <c r="AK217" s="180" t="s">
        <v>482</v>
      </c>
      <c r="AM217" s="169"/>
    </row>
    <row r="218" spans="1:40" s="15" customFormat="1" ht="45.75" x14ac:dyDescent="0.25">
      <c r="A218" s="188"/>
      <c r="B218" s="179" t="s">
        <v>1043</v>
      </c>
      <c r="C218" s="429" t="s">
        <v>484</v>
      </c>
      <c r="D218" s="429"/>
      <c r="E218" s="429"/>
      <c r="F218" s="182" t="s">
        <v>154</v>
      </c>
      <c r="G218" s="199">
        <v>52</v>
      </c>
      <c r="H218" s="183"/>
      <c r="I218" s="199">
        <v>52</v>
      </c>
      <c r="J218" s="190"/>
      <c r="K218" s="183"/>
      <c r="L218" s="187">
        <v>14257.52</v>
      </c>
      <c r="M218" s="183"/>
      <c r="N218" s="206">
        <v>638309.22</v>
      </c>
      <c r="AF218" s="168"/>
      <c r="AG218" s="169"/>
      <c r="AH218" s="169"/>
      <c r="AK218" s="180" t="s">
        <v>484</v>
      </c>
      <c r="AM218" s="169"/>
    </row>
    <row r="219" spans="1:40" s="15" customFormat="1" ht="15" x14ac:dyDescent="0.25">
      <c r="A219" s="200"/>
      <c r="B219" s="201"/>
      <c r="C219" s="438" t="s">
        <v>157</v>
      </c>
      <c r="D219" s="438"/>
      <c r="E219" s="438"/>
      <c r="F219" s="172"/>
      <c r="G219" s="173"/>
      <c r="H219" s="173"/>
      <c r="I219" s="173"/>
      <c r="J219" s="176"/>
      <c r="K219" s="173"/>
      <c r="L219" s="210">
        <v>141971.04</v>
      </c>
      <c r="M219" s="195"/>
      <c r="N219" s="208">
        <v>3974303.41</v>
      </c>
      <c r="AF219" s="168"/>
      <c r="AG219" s="169"/>
      <c r="AH219" s="169"/>
      <c r="AM219" s="169" t="s">
        <v>157</v>
      </c>
    </row>
    <row r="220" spans="1:40" s="15" customFormat="1" ht="45.75" x14ac:dyDescent="0.25">
      <c r="A220" s="170" t="s">
        <v>588</v>
      </c>
      <c r="B220" s="171" t="s">
        <v>488</v>
      </c>
      <c r="C220" s="438" t="s">
        <v>931</v>
      </c>
      <c r="D220" s="438"/>
      <c r="E220" s="438"/>
      <c r="F220" s="172" t="s">
        <v>171</v>
      </c>
      <c r="G220" s="173">
        <v>3144.7</v>
      </c>
      <c r="H220" s="174">
        <v>1</v>
      </c>
      <c r="I220" s="214">
        <v>3144.7</v>
      </c>
      <c r="J220" s="202">
        <v>3.28</v>
      </c>
      <c r="K220" s="173"/>
      <c r="L220" s="210">
        <v>10314.620000000001</v>
      </c>
      <c r="M220" s="211">
        <v>13.24</v>
      </c>
      <c r="N220" s="208">
        <v>136565.57</v>
      </c>
      <c r="AF220" s="168"/>
      <c r="AG220" s="169"/>
      <c r="AH220" s="169" t="s">
        <v>931</v>
      </c>
      <c r="AM220" s="169"/>
    </row>
    <row r="221" spans="1:40" s="15" customFormat="1" ht="15" x14ac:dyDescent="0.25">
      <c r="A221" s="212"/>
      <c r="B221" s="213"/>
      <c r="C221" s="429" t="s">
        <v>1061</v>
      </c>
      <c r="D221" s="429"/>
      <c r="E221" s="429"/>
      <c r="F221" s="429"/>
      <c r="G221" s="429"/>
      <c r="H221" s="429"/>
      <c r="I221" s="429"/>
      <c r="J221" s="429"/>
      <c r="K221" s="429"/>
      <c r="L221" s="429"/>
      <c r="M221" s="429"/>
      <c r="N221" s="441"/>
      <c r="AF221" s="168"/>
      <c r="AG221" s="169"/>
      <c r="AH221" s="169"/>
      <c r="AM221" s="169"/>
      <c r="AN221" s="180" t="s">
        <v>1061</v>
      </c>
    </row>
    <row r="222" spans="1:40" s="15" customFormat="1" ht="15" x14ac:dyDescent="0.25">
      <c r="A222" s="200"/>
      <c r="B222" s="201"/>
      <c r="C222" s="438" t="s">
        <v>157</v>
      </c>
      <c r="D222" s="438"/>
      <c r="E222" s="438"/>
      <c r="F222" s="172"/>
      <c r="G222" s="173"/>
      <c r="H222" s="173"/>
      <c r="I222" s="173"/>
      <c r="J222" s="176"/>
      <c r="K222" s="173"/>
      <c r="L222" s="210">
        <v>10314.620000000001</v>
      </c>
      <c r="M222" s="195"/>
      <c r="N222" s="208">
        <v>136565.57</v>
      </c>
      <c r="AF222" s="168"/>
      <c r="AG222" s="169"/>
      <c r="AH222" s="169"/>
      <c r="AM222" s="169" t="s">
        <v>157</v>
      </c>
    </row>
    <row r="223" spans="1:40" s="15" customFormat="1" ht="23.25" x14ac:dyDescent="0.25">
      <c r="A223" s="170" t="s">
        <v>260</v>
      </c>
      <c r="B223" s="171" t="s">
        <v>491</v>
      </c>
      <c r="C223" s="438" t="s">
        <v>492</v>
      </c>
      <c r="D223" s="438"/>
      <c r="E223" s="438"/>
      <c r="F223" s="172" t="s">
        <v>171</v>
      </c>
      <c r="G223" s="173">
        <v>786.16</v>
      </c>
      <c r="H223" s="174">
        <v>1</v>
      </c>
      <c r="I223" s="211">
        <v>786.16</v>
      </c>
      <c r="J223" s="202">
        <v>42.98</v>
      </c>
      <c r="K223" s="211">
        <v>1.1499999999999999</v>
      </c>
      <c r="L223" s="210">
        <v>38857.53</v>
      </c>
      <c r="M223" s="211">
        <v>13.24</v>
      </c>
      <c r="N223" s="208">
        <v>514473.7</v>
      </c>
      <c r="AF223" s="168"/>
      <c r="AG223" s="169"/>
      <c r="AH223" s="169" t="s">
        <v>492</v>
      </c>
      <c r="AM223" s="169"/>
    </row>
    <row r="224" spans="1:40" s="15" customFormat="1" ht="15" x14ac:dyDescent="0.25">
      <c r="A224" s="212"/>
      <c r="B224" s="213"/>
      <c r="C224" s="429" t="s">
        <v>1062</v>
      </c>
      <c r="D224" s="429"/>
      <c r="E224" s="429"/>
      <c r="F224" s="429"/>
      <c r="G224" s="429"/>
      <c r="H224" s="429"/>
      <c r="I224" s="429"/>
      <c r="J224" s="429"/>
      <c r="K224" s="429"/>
      <c r="L224" s="429"/>
      <c r="M224" s="429"/>
      <c r="N224" s="441"/>
      <c r="AF224" s="168"/>
      <c r="AG224" s="169"/>
      <c r="AH224" s="169"/>
      <c r="AM224" s="169"/>
      <c r="AN224" s="180" t="s">
        <v>1062</v>
      </c>
    </row>
    <row r="225" spans="1:41" s="15" customFormat="1" ht="68.25" x14ac:dyDescent="0.25">
      <c r="A225" s="178"/>
      <c r="B225" s="179" t="s">
        <v>1012</v>
      </c>
      <c r="C225" s="439" t="s">
        <v>1013</v>
      </c>
      <c r="D225" s="439"/>
      <c r="E225" s="439"/>
      <c r="F225" s="439"/>
      <c r="G225" s="439"/>
      <c r="H225" s="439"/>
      <c r="I225" s="439"/>
      <c r="J225" s="439"/>
      <c r="K225" s="439"/>
      <c r="L225" s="439"/>
      <c r="M225" s="439"/>
      <c r="N225" s="440"/>
      <c r="AF225" s="168"/>
      <c r="AG225" s="169"/>
      <c r="AH225" s="169"/>
      <c r="AI225" s="180" t="s">
        <v>1013</v>
      </c>
      <c r="AM225" s="169"/>
    </row>
    <row r="226" spans="1:41" s="15" customFormat="1" ht="15" x14ac:dyDescent="0.25">
      <c r="A226" s="200"/>
      <c r="B226" s="201"/>
      <c r="C226" s="438" t="s">
        <v>157</v>
      </c>
      <c r="D226" s="438"/>
      <c r="E226" s="438"/>
      <c r="F226" s="172"/>
      <c r="G226" s="173"/>
      <c r="H226" s="173"/>
      <c r="I226" s="173"/>
      <c r="J226" s="176"/>
      <c r="K226" s="173"/>
      <c r="L226" s="210">
        <v>38857.53</v>
      </c>
      <c r="M226" s="195"/>
      <c r="N226" s="208">
        <v>514473.7</v>
      </c>
      <c r="AF226" s="168"/>
      <c r="AG226" s="169"/>
      <c r="AH226" s="169"/>
      <c r="AM226" s="169" t="s">
        <v>157</v>
      </c>
    </row>
    <row r="227" spans="1:41" s="15" customFormat="1" ht="23.25" x14ac:dyDescent="0.25">
      <c r="A227" s="170" t="s">
        <v>593</v>
      </c>
      <c r="B227" s="171" t="s">
        <v>494</v>
      </c>
      <c r="C227" s="438" t="s">
        <v>173</v>
      </c>
      <c r="D227" s="438"/>
      <c r="E227" s="438"/>
      <c r="F227" s="172" t="s">
        <v>174</v>
      </c>
      <c r="G227" s="173">
        <v>1876.05</v>
      </c>
      <c r="H227" s="174">
        <v>1</v>
      </c>
      <c r="I227" s="211">
        <v>1876.05</v>
      </c>
      <c r="J227" s="202">
        <v>162.38</v>
      </c>
      <c r="K227" s="173"/>
      <c r="L227" s="210">
        <v>304633</v>
      </c>
      <c r="M227" s="211">
        <v>8.16</v>
      </c>
      <c r="N227" s="208">
        <v>2485805.2799999998</v>
      </c>
      <c r="AF227" s="168"/>
      <c r="AG227" s="169"/>
      <c r="AH227" s="169" t="s">
        <v>173</v>
      </c>
      <c r="AM227" s="169"/>
    </row>
    <row r="228" spans="1:41" s="15" customFormat="1" ht="15" x14ac:dyDescent="0.25">
      <c r="A228" s="212"/>
      <c r="B228" s="213"/>
      <c r="C228" s="429" t="s">
        <v>1063</v>
      </c>
      <c r="D228" s="429"/>
      <c r="E228" s="429"/>
      <c r="F228" s="429"/>
      <c r="G228" s="429"/>
      <c r="H228" s="429"/>
      <c r="I228" s="429"/>
      <c r="J228" s="429"/>
      <c r="K228" s="429"/>
      <c r="L228" s="429"/>
      <c r="M228" s="429"/>
      <c r="N228" s="441"/>
      <c r="AF228" s="168"/>
      <c r="AG228" s="169"/>
      <c r="AH228" s="169"/>
      <c r="AM228" s="169"/>
      <c r="AN228" s="180" t="s">
        <v>1063</v>
      </c>
    </row>
    <row r="229" spans="1:41" s="15" customFormat="1" ht="15" x14ac:dyDescent="0.25">
      <c r="A229" s="212"/>
      <c r="B229" s="213"/>
      <c r="C229" s="429" t="s">
        <v>175</v>
      </c>
      <c r="D229" s="429"/>
      <c r="E229" s="429"/>
      <c r="F229" s="429"/>
      <c r="G229" s="429"/>
      <c r="H229" s="429"/>
      <c r="I229" s="429"/>
      <c r="J229" s="429"/>
      <c r="K229" s="429"/>
      <c r="L229" s="429"/>
      <c r="M229" s="429"/>
      <c r="N229" s="441"/>
      <c r="AF229" s="168"/>
      <c r="AG229" s="169"/>
      <c r="AH229" s="169"/>
      <c r="AM229" s="169"/>
      <c r="AO229" s="180" t="s">
        <v>175</v>
      </c>
    </row>
    <row r="230" spans="1:41" s="15" customFormat="1" ht="15" x14ac:dyDescent="0.25">
      <c r="A230" s="200"/>
      <c r="B230" s="201"/>
      <c r="C230" s="438" t="s">
        <v>157</v>
      </c>
      <c r="D230" s="438"/>
      <c r="E230" s="438"/>
      <c r="F230" s="172"/>
      <c r="G230" s="173"/>
      <c r="H230" s="173"/>
      <c r="I230" s="173"/>
      <c r="J230" s="176"/>
      <c r="K230" s="173"/>
      <c r="L230" s="210">
        <v>304633</v>
      </c>
      <c r="M230" s="195"/>
      <c r="N230" s="208">
        <v>2485805.2799999998</v>
      </c>
      <c r="AF230" s="168"/>
      <c r="AG230" s="169"/>
      <c r="AH230" s="169"/>
      <c r="AM230" s="169" t="s">
        <v>157</v>
      </c>
    </row>
    <row r="231" spans="1:41" s="15" customFormat="1" ht="15" x14ac:dyDescent="0.25">
      <c r="A231" s="435" t="s">
        <v>1064</v>
      </c>
      <c r="B231" s="436"/>
      <c r="C231" s="436"/>
      <c r="D231" s="436"/>
      <c r="E231" s="436"/>
      <c r="F231" s="436"/>
      <c r="G231" s="436"/>
      <c r="H231" s="436"/>
      <c r="I231" s="436"/>
      <c r="J231" s="436"/>
      <c r="K231" s="436"/>
      <c r="L231" s="436"/>
      <c r="M231" s="436"/>
      <c r="N231" s="437"/>
      <c r="AF231" s="168"/>
      <c r="AG231" s="169" t="s">
        <v>1064</v>
      </c>
      <c r="AH231" s="169"/>
      <c r="AM231" s="169"/>
    </row>
    <row r="232" spans="1:41" s="15" customFormat="1" ht="67.5" x14ac:dyDescent="0.25">
      <c r="A232" s="170" t="s">
        <v>596</v>
      </c>
      <c r="B232" s="171" t="s">
        <v>1057</v>
      </c>
      <c r="C232" s="438" t="s">
        <v>1058</v>
      </c>
      <c r="D232" s="438"/>
      <c r="E232" s="438"/>
      <c r="F232" s="172" t="s">
        <v>1040</v>
      </c>
      <c r="G232" s="173">
        <v>41.709000000000003</v>
      </c>
      <c r="H232" s="174">
        <v>1</v>
      </c>
      <c r="I232" s="204">
        <v>41.709000000000003</v>
      </c>
      <c r="J232" s="176"/>
      <c r="K232" s="173"/>
      <c r="L232" s="176"/>
      <c r="M232" s="173"/>
      <c r="N232" s="177"/>
      <c r="AF232" s="168"/>
      <c r="AG232" s="169"/>
      <c r="AH232" s="169" t="s">
        <v>1058</v>
      </c>
      <c r="AM232" s="169"/>
    </row>
    <row r="233" spans="1:41" s="15" customFormat="1" ht="15" x14ac:dyDescent="0.25">
      <c r="A233" s="212"/>
      <c r="B233" s="213"/>
      <c r="C233" s="429" t="s">
        <v>1065</v>
      </c>
      <c r="D233" s="429"/>
      <c r="E233" s="429"/>
      <c r="F233" s="429"/>
      <c r="G233" s="429"/>
      <c r="H233" s="429"/>
      <c r="I233" s="429"/>
      <c r="J233" s="429"/>
      <c r="K233" s="429"/>
      <c r="L233" s="429"/>
      <c r="M233" s="429"/>
      <c r="N233" s="441"/>
      <c r="AF233" s="168"/>
      <c r="AG233" s="169"/>
      <c r="AH233" s="169"/>
      <c r="AM233" s="169"/>
      <c r="AN233" s="180" t="s">
        <v>1065</v>
      </c>
    </row>
    <row r="234" spans="1:41" s="15" customFormat="1" ht="68.25" x14ac:dyDescent="0.25">
      <c r="A234" s="178"/>
      <c r="B234" s="179" t="s">
        <v>1012</v>
      </c>
      <c r="C234" s="439" t="s">
        <v>1013</v>
      </c>
      <c r="D234" s="439"/>
      <c r="E234" s="439"/>
      <c r="F234" s="439"/>
      <c r="G234" s="439"/>
      <c r="H234" s="439"/>
      <c r="I234" s="439"/>
      <c r="J234" s="439"/>
      <c r="K234" s="439"/>
      <c r="L234" s="439"/>
      <c r="M234" s="439"/>
      <c r="N234" s="440"/>
      <c r="AF234" s="168"/>
      <c r="AG234" s="169"/>
      <c r="AH234" s="169"/>
      <c r="AI234" s="180" t="s">
        <v>1013</v>
      </c>
      <c r="AM234" s="169"/>
    </row>
    <row r="235" spans="1:41" s="15" customFormat="1" ht="15" x14ac:dyDescent="0.25">
      <c r="A235" s="181"/>
      <c r="B235" s="179" t="s">
        <v>130</v>
      </c>
      <c r="C235" s="429" t="s">
        <v>140</v>
      </c>
      <c r="D235" s="429"/>
      <c r="E235" s="429"/>
      <c r="F235" s="182"/>
      <c r="G235" s="183"/>
      <c r="H235" s="183"/>
      <c r="I235" s="183"/>
      <c r="J235" s="184">
        <v>280.13</v>
      </c>
      <c r="K235" s="185">
        <v>1.1499999999999999</v>
      </c>
      <c r="L235" s="187">
        <v>13436.53</v>
      </c>
      <c r="M235" s="185">
        <v>44.77</v>
      </c>
      <c r="N235" s="206">
        <v>601553.44999999995</v>
      </c>
      <c r="AF235" s="168"/>
      <c r="AG235" s="169"/>
      <c r="AH235" s="169"/>
      <c r="AJ235" s="180" t="s">
        <v>140</v>
      </c>
      <c r="AM235" s="169"/>
    </row>
    <row r="236" spans="1:41" s="15" customFormat="1" ht="15" x14ac:dyDescent="0.25">
      <c r="A236" s="181"/>
      <c r="B236" s="179" t="s">
        <v>141</v>
      </c>
      <c r="C236" s="429" t="s">
        <v>142</v>
      </c>
      <c r="D236" s="429"/>
      <c r="E236" s="429"/>
      <c r="F236" s="182"/>
      <c r="G236" s="183"/>
      <c r="H236" s="183"/>
      <c r="I236" s="183"/>
      <c r="J236" s="187">
        <v>2472.8000000000002</v>
      </c>
      <c r="K236" s="185">
        <v>1.1499999999999999</v>
      </c>
      <c r="L236" s="187">
        <v>118608.72</v>
      </c>
      <c r="M236" s="185">
        <v>13.24</v>
      </c>
      <c r="N236" s="206">
        <v>1570379.45</v>
      </c>
      <c r="AF236" s="168"/>
      <c r="AG236" s="169"/>
      <c r="AH236" s="169"/>
      <c r="AJ236" s="180" t="s">
        <v>142</v>
      </c>
      <c r="AM236" s="169"/>
    </row>
    <row r="237" spans="1:41" s="15" customFormat="1" ht="15" x14ac:dyDescent="0.25">
      <c r="A237" s="181"/>
      <c r="B237" s="179" t="s">
        <v>143</v>
      </c>
      <c r="C237" s="429" t="s">
        <v>144</v>
      </c>
      <c r="D237" s="429"/>
      <c r="E237" s="429"/>
      <c r="F237" s="182"/>
      <c r="G237" s="183"/>
      <c r="H237" s="183"/>
      <c r="I237" s="183"/>
      <c r="J237" s="184">
        <v>417.51</v>
      </c>
      <c r="K237" s="185">
        <v>1.1499999999999999</v>
      </c>
      <c r="L237" s="187">
        <v>20026.009999999998</v>
      </c>
      <c r="M237" s="185">
        <v>44.77</v>
      </c>
      <c r="N237" s="206">
        <v>896564.47</v>
      </c>
      <c r="AF237" s="168"/>
      <c r="AG237" s="169"/>
      <c r="AH237" s="169"/>
      <c r="AJ237" s="180" t="s">
        <v>144</v>
      </c>
      <c r="AM237" s="169"/>
    </row>
    <row r="238" spans="1:41" s="15" customFormat="1" ht="15" x14ac:dyDescent="0.25">
      <c r="A238" s="188"/>
      <c r="B238" s="179"/>
      <c r="C238" s="429" t="s">
        <v>147</v>
      </c>
      <c r="D238" s="429"/>
      <c r="E238" s="429"/>
      <c r="F238" s="182" t="s">
        <v>148</v>
      </c>
      <c r="G238" s="185">
        <v>32.840000000000003</v>
      </c>
      <c r="H238" s="185">
        <v>1.1499999999999999</v>
      </c>
      <c r="I238" s="189">
        <v>1575.182094</v>
      </c>
      <c r="J238" s="190"/>
      <c r="K238" s="183"/>
      <c r="L238" s="190"/>
      <c r="M238" s="183"/>
      <c r="N238" s="191"/>
      <c r="AF238" s="168"/>
      <c r="AG238" s="169"/>
      <c r="AH238" s="169"/>
      <c r="AK238" s="180" t="s">
        <v>147</v>
      </c>
      <c r="AM238" s="169"/>
    </row>
    <row r="239" spans="1:41" s="15" customFormat="1" ht="15" x14ac:dyDescent="0.25">
      <c r="A239" s="188"/>
      <c r="B239" s="179"/>
      <c r="C239" s="429" t="s">
        <v>149</v>
      </c>
      <c r="D239" s="429"/>
      <c r="E239" s="429"/>
      <c r="F239" s="182" t="s">
        <v>148</v>
      </c>
      <c r="G239" s="185">
        <v>31.54</v>
      </c>
      <c r="H239" s="185">
        <v>1.1499999999999999</v>
      </c>
      <c r="I239" s="189">
        <v>1512.827139</v>
      </c>
      <c r="J239" s="190"/>
      <c r="K239" s="183"/>
      <c r="L239" s="190"/>
      <c r="M239" s="183"/>
      <c r="N239" s="191"/>
      <c r="AF239" s="168"/>
      <c r="AG239" s="169"/>
      <c r="AH239" s="169"/>
      <c r="AK239" s="180" t="s">
        <v>149</v>
      </c>
      <c r="AM239" s="169"/>
    </row>
    <row r="240" spans="1:41" s="15" customFormat="1" ht="15" x14ac:dyDescent="0.25">
      <c r="A240" s="181"/>
      <c r="B240" s="179"/>
      <c r="C240" s="430" t="s">
        <v>150</v>
      </c>
      <c r="D240" s="430"/>
      <c r="E240" s="430"/>
      <c r="F240" s="194"/>
      <c r="G240" s="195"/>
      <c r="H240" s="195"/>
      <c r="I240" s="195"/>
      <c r="J240" s="196">
        <v>2752.93</v>
      </c>
      <c r="K240" s="195"/>
      <c r="L240" s="196">
        <v>132045.25</v>
      </c>
      <c r="M240" s="195"/>
      <c r="N240" s="207">
        <v>2171932.9</v>
      </c>
      <c r="AF240" s="168"/>
      <c r="AG240" s="169"/>
      <c r="AH240" s="169"/>
      <c r="AL240" s="180" t="s">
        <v>150</v>
      </c>
      <c r="AM240" s="169"/>
    </row>
    <row r="241" spans="1:39" s="15" customFormat="1" ht="15" x14ac:dyDescent="0.25">
      <c r="A241" s="188"/>
      <c r="B241" s="179"/>
      <c r="C241" s="429" t="s">
        <v>151</v>
      </c>
      <c r="D241" s="429"/>
      <c r="E241" s="429"/>
      <c r="F241" s="182"/>
      <c r="G241" s="183"/>
      <c r="H241" s="183"/>
      <c r="I241" s="183"/>
      <c r="J241" s="190"/>
      <c r="K241" s="183"/>
      <c r="L241" s="187">
        <v>33462.54</v>
      </c>
      <c r="M241" s="183"/>
      <c r="N241" s="206">
        <v>1498117.92</v>
      </c>
      <c r="AF241" s="168"/>
      <c r="AG241" s="169"/>
      <c r="AH241" s="169"/>
      <c r="AK241" s="180" t="s">
        <v>151</v>
      </c>
      <c r="AM241" s="169"/>
    </row>
    <row r="242" spans="1:39" s="15" customFormat="1" ht="45.75" x14ac:dyDescent="0.25">
      <c r="A242" s="188"/>
      <c r="B242" s="179" t="s">
        <v>1042</v>
      </c>
      <c r="C242" s="429" t="s">
        <v>482</v>
      </c>
      <c r="D242" s="429"/>
      <c r="E242" s="429"/>
      <c r="F242" s="182" t="s">
        <v>154</v>
      </c>
      <c r="G242" s="199">
        <v>91</v>
      </c>
      <c r="H242" s="183"/>
      <c r="I242" s="199">
        <v>91</v>
      </c>
      <c r="J242" s="190"/>
      <c r="K242" s="183"/>
      <c r="L242" s="187">
        <v>30450.91</v>
      </c>
      <c r="M242" s="183"/>
      <c r="N242" s="206">
        <v>1363287.31</v>
      </c>
      <c r="AF242" s="168"/>
      <c r="AG242" s="169"/>
      <c r="AH242" s="169"/>
      <c r="AK242" s="180" t="s">
        <v>482</v>
      </c>
      <c r="AM242" s="169"/>
    </row>
    <row r="243" spans="1:39" s="15" customFormat="1" ht="45.75" x14ac:dyDescent="0.25">
      <c r="A243" s="188"/>
      <c r="B243" s="179" t="s">
        <v>1043</v>
      </c>
      <c r="C243" s="429" t="s">
        <v>484</v>
      </c>
      <c r="D243" s="429"/>
      <c r="E243" s="429"/>
      <c r="F243" s="182" t="s">
        <v>154</v>
      </c>
      <c r="G243" s="199">
        <v>52</v>
      </c>
      <c r="H243" s="183"/>
      <c r="I243" s="199">
        <v>52</v>
      </c>
      <c r="J243" s="190"/>
      <c r="K243" s="183"/>
      <c r="L243" s="187">
        <v>17400.52</v>
      </c>
      <c r="M243" s="183"/>
      <c r="N243" s="206">
        <v>779021.32</v>
      </c>
      <c r="AF243" s="168"/>
      <c r="AG243" s="169"/>
      <c r="AH243" s="169"/>
      <c r="AK243" s="180" t="s">
        <v>484</v>
      </c>
      <c r="AM243" s="169"/>
    </row>
    <row r="244" spans="1:39" s="15" customFormat="1" ht="15" x14ac:dyDescent="0.25">
      <c r="A244" s="200"/>
      <c r="B244" s="201"/>
      <c r="C244" s="438" t="s">
        <v>157</v>
      </c>
      <c r="D244" s="438"/>
      <c r="E244" s="438"/>
      <c r="F244" s="172"/>
      <c r="G244" s="173"/>
      <c r="H244" s="173"/>
      <c r="I244" s="173"/>
      <c r="J244" s="176"/>
      <c r="K244" s="173"/>
      <c r="L244" s="210">
        <v>179896.68</v>
      </c>
      <c r="M244" s="195"/>
      <c r="N244" s="208">
        <v>4314241.53</v>
      </c>
      <c r="AF244" s="168"/>
      <c r="AG244" s="169"/>
      <c r="AH244" s="169"/>
      <c r="AM244" s="169" t="s">
        <v>157</v>
      </c>
    </row>
    <row r="245" spans="1:39" s="15" customFormat="1" ht="34.5" x14ac:dyDescent="0.25">
      <c r="A245" s="170" t="s">
        <v>600</v>
      </c>
      <c r="B245" s="171" t="s">
        <v>1044</v>
      </c>
      <c r="C245" s="438" t="s">
        <v>1045</v>
      </c>
      <c r="D245" s="438"/>
      <c r="E245" s="438"/>
      <c r="F245" s="172" t="s">
        <v>174</v>
      </c>
      <c r="G245" s="173">
        <v>69.760000000000005</v>
      </c>
      <c r="H245" s="174">
        <v>1</v>
      </c>
      <c r="I245" s="211">
        <v>69.760000000000005</v>
      </c>
      <c r="J245" s="176"/>
      <c r="K245" s="173"/>
      <c r="L245" s="176"/>
      <c r="M245" s="173"/>
      <c r="N245" s="177"/>
      <c r="AF245" s="168"/>
      <c r="AG245" s="169"/>
      <c r="AH245" s="169" t="s">
        <v>1045</v>
      </c>
      <c r="AM245" s="169"/>
    </row>
    <row r="246" spans="1:39" s="15" customFormat="1" ht="68.25" x14ac:dyDescent="0.25">
      <c r="A246" s="178"/>
      <c r="B246" s="179" t="s">
        <v>1012</v>
      </c>
      <c r="C246" s="439" t="s">
        <v>1013</v>
      </c>
      <c r="D246" s="439"/>
      <c r="E246" s="439"/>
      <c r="F246" s="439"/>
      <c r="G246" s="439"/>
      <c r="H246" s="439"/>
      <c r="I246" s="439"/>
      <c r="J246" s="439"/>
      <c r="K246" s="439"/>
      <c r="L246" s="439"/>
      <c r="M246" s="439"/>
      <c r="N246" s="440"/>
      <c r="AF246" s="168"/>
      <c r="AG246" s="169"/>
      <c r="AH246" s="169"/>
      <c r="AI246" s="180" t="s">
        <v>1013</v>
      </c>
      <c r="AM246" s="169"/>
    </row>
    <row r="247" spans="1:39" s="15" customFormat="1" ht="15" x14ac:dyDescent="0.25">
      <c r="A247" s="181"/>
      <c r="B247" s="179" t="s">
        <v>130</v>
      </c>
      <c r="C247" s="429" t="s">
        <v>140</v>
      </c>
      <c r="D247" s="429"/>
      <c r="E247" s="429"/>
      <c r="F247" s="182"/>
      <c r="G247" s="183"/>
      <c r="H247" s="183"/>
      <c r="I247" s="183"/>
      <c r="J247" s="184">
        <v>443.82</v>
      </c>
      <c r="K247" s="185">
        <v>1.1499999999999999</v>
      </c>
      <c r="L247" s="187">
        <v>35605.019999999997</v>
      </c>
      <c r="M247" s="185">
        <v>44.77</v>
      </c>
      <c r="N247" s="206">
        <v>1594036.75</v>
      </c>
      <c r="AF247" s="168"/>
      <c r="AG247" s="169"/>
      <c r="AH247" s="169"/>
      <c r="AJ247" s="180" t="s">
        <v>140</v>
      </c>
      <c r="AM247" s="169"/>
    </row>
    <row r="248" spans="1:39" s="15" customFormat="1" ht="15" x14ac:dyDescent="0.25">
      <c r="A248" s="181"/>
      <c r="B248" s="179" t="s">
        <v>141</v>
      </c>
      <c r="C248" s="429" t="s">
        <v>142</v>
      </c>
      <c r="D248" s="429"/>
      <c r="E248" s="429"/>
      <c r="F248" s="182"/>
      <c r="G248" s="183"/>
      <c r="H248" s="183"/>
      <c r="I248" s="183"/>
      <c r="J248" s="187">
        <v>1200.08</v>
      </c>
      <c r="K248" s="185">
        <v>1.1499999999999999</v>
      </c>
      <c r="L248" s="187">
        <v>96275.22</v>
      </c>
      <c r="M248" s="185">
        <v>13.24</v>
      </c>
      <c r="N248" s="206">
        <v>1274683.9099999999</v>
      </c>
      <c r="AF248" s="168"/>
      <c r="AG248" s="169"/>
      <c r="AH248" s="169"/>
      <c r="AJ248" s="180" t="s">
        <v>142</v>
      </c>
      <c r="AM248" s="169"/>
    </row>
    <row r="249" spans="1:39" s="15" customFormat="1" ht="15" x14ac:dyDescent="0.25">
      <c r="A249" s="181"/>
      <c r="B249" s="179" t="s">
        <v>145</v>
      </c>
      <c r="C249" s="429" t="s">
        <v>146</v>
      </c>
      <c r="D249" s="429"/>
      <c r="E249" s="429"/>
      <c r="F249" s="182"/>
      <c r="G249" s="183"/>
      <c r="H249" s="183"/>
      <c r="I249" s="183"/>
      <c r="J249" s="184">
        <v>22.45</v>
      </c>
      <c r="K249" s="183"/>
      <c r="L249" s="187">
        <v>1566.11</v>
      </c>
      <c r="M249" s="185">
        <v>8.16</v>
      </c>
      <c r="N249" s="206">
        <v>12779.46</v>
      </c>
      <c r="AF249" s="168"/>
      <c r="AG249" s="169"/>
      <c r="AH249" s="169"/>
      <c r="AJ249" s="180" t="s">
        <v>146</v>
      </c>
      <c r="AM249" s="169"/>
    </row>
    <row r="250" spans="1:39" s="15" customFormat="1" ht="15" x14ac:dyDescent="0.25">
      <c r="A250" s="188"/>
      <c r="B250" s="179"/>
      <c r="C250" s="429" t="s">
        <v>147</v>
      </c>
      <c r="D250" s="429"/>
      <c r="E250" s="429"/>
      <c r="F250" s="182" t="s">
        <v>148</v>
      </c>
      <c r="G250" s="185">
        <v>52.03</v>
      </c>
      <c r="H250" s="185">
        <v>1.1499999999999999</v>
      </c>
      <c r="I250" s="216">
        <v>4174.0547200000001</v>
      </c>
      <c r="J250" s="190"/>
      <c r="K250" s="183"/>
      <c r="L250" s="190"/>
      <c r="M250" s="183"/>
      <c r="N250" s="191"/>
      <c r="AF250" s="168"/>
      <c r="AG250" s="169"/>
      <c r="AH250" s="169"/>
      <c r="AK250" s="180" t="s">
        <v>147</v>
      </c>
      <c r="AM250" s="169"/>
    </row>
    <row r="251" spans="1:39" s="15" customFormat="1" ht="15" x14ac:dyDescent="0.25">
      <c r="A251" s="181"/>
      <c r="B251" s="179"/>
      <c r="C251" s="430" t="s">
        <v>150</v>
      </c>
      <c r="D251" s="430"/>
      <c r="E251" s="430"/>
      <c r="F251" s="194"/>
      <c r="G251" s="195"/>
      <c r="H251" s="195"/>
      <c r="I251" s="195"/>
      <c r="J251" s="196">
        <v>1666.35</v>
      </c>
      <c r="K251" s="195"/>
      <c r="L251" s="196">
        <v>133446.35</v>
      </c>
      <c r="M251" s="195"/>
      <c r="N251" s="207">
        <v>2881500.12</v>
      </c>
      <c r="AF251" s="168"/>
      <c r="AG251" s="169"/>
      <c r="AH251" s="169"/>
      <c r="AL251" s="180" t="s">
        <v>150</v>
      </c>
      <c r="AM251" s="169"/>
    </row>
    <row r="252" spans="1:39" s="15" customFormat="1" ht="15" x14ac:dyDescent="0.25">
      <c r="A252" s="188"/>
      <c r="B252" s="179"/>
      <c r="C252" s="429" t="s">
        <v>151</v>
      </c>
      <c r="D252" s="429"/>
      <c r="E252" s="429"/>
      <c r="F252" s="182"/>
      <c r="G252" s="183"/>
      <c r="H252" s="183"/>
      <c r="I252" s="183"/>
      <c r="J252" s="190"/>
      <c r="K252" s="183"/>
      <c r="L252" s="187">
        <v>35605.019999999997</v>
      </c>
      <c r="M252" s="183"/>
      <c r="N252" s="206">
        <v>1594036.75</v>
      </c>
      <c r="AF252" s="168"/>
      <c r="AG252" s="169"/>
      <c r="AH252" s="169"/>
      <c r="AK252" s="180" t="s">
        <v>151</v>
      </c>
      <c r="AM252" s="169"/>
    </row>
    <row r="253" spans="1:39" s="15" customFormat="1" ht="45.75" x14ac:dyDescent="0.25">
      <c r="A253" s="188"/>
      <c r="B253" s="179" t="s">
        <v>1042</v>
      </c>
      <c r="C253" s="429" t="s">
        <v>482</v>
      </c>
      <c r="D253" s="429"/>
      <c r="E253" s="429"/>
      <c r="F253" s="182" t="s">
        <v>154</v>
      </c>
      <c r="G253" s="199">
        <v>91</v>
      </c>
      <c r="H253" s="183"/>
      <c r="I253" s="199">
        <v>91</v>
      </c>
      <c r="J253" s="190"/>
      <c r="K253" s="183"/>
      <c r="L253" s="187">
        <v>32400.57</v>
      </c>
      <c r="M253" s="183"/>
      <c r="N253" s="206">
        <v>1450573.44</v>
      </c>
      <c r="AF253" s="168"/>
      <c r="AG253" s="169"/>
      <c r="AH253" s="169"/>
      <c r="AK253" s="180" t="s">
        <v>482</v>
      </c>
      <c r="AM253" s="169"/>
    </row>
    <row r="254" spans="1:39" s="15" customFormat="1" ht="45.75" x14ac:dyDescent="0.25">
      <c r="A254" s="188"/>
      <c r="B254" s="179" t="s">
        <v>1043</v>
      </c>
      <c r="C254" s="429" t="s">
        <v>484</v>
      </c>
      <c r="D254" s="429"/>
      <c r="E254" s="429"/>
      <c r="F254" s="182" t="s">
        <v>154</v>
      </c>
      <c r="G254" s="199">
        <v>52</v>
      </c>
      <c r="H254" s="183"/>
      <c r="I254" s="199">
        <v>52</v>
      </c>
      <c r="J254" s="190"/>
      <c r="K254" s="183"/>
      <c r="L254" s="187">
        <v>18514.61</v>
      </c>
      <c r="M254" s="183"/>
      <c r="N254" s="206">
        <v>828899.11</v>
      </c>
      <c r="AF254" s="168"/>
      <c r="AG254" s="169"/>
      <c r="AH254" s="169"/>
      <c r="AK254" s="180" t="s">
        <v>484</v>
      </c>
      <c r="AM254" s="169"/>
    </row>
    <row r="255" spans="1:39" s="15" customFormat="1" ht="15" x14ac:dyDescent="0.25">
      <c r="A255" s="200"/>
      <c r="B255" s="201"/>
      <c r="C255" s="438" t="s">
        <v>157</v>
      </c>
      <c r="D255" s="438"/>
      <c r="E255" s="438"/>
      <c r="F255" s="172"/>
      <c r="G255" s="173"/>
      <c r="H255" s="173"/>
      <c r="I255" s="173"/>
      <c r="J255" s="176"/>
      <c r="K255" s="173"/>
      <c r="L255" s="210">
        <v>184361.53</v>
      </c>
      <c r="M255" s="195"/>
      <c r="N255" s="208">
        <v>5160972.67</v>
      </c>
      <c r="AF255" s="168"/>
      <c r="AG255" s="169"/>
      <c r="AH255" s="169"/>
      <c r="AM255" s="169" t="s">
        <v>157</v>
      </c>
    </row>
    <row r="256" spans="1:39" s="15" customFormat="1" ht="34.5" x14ac:dyDescent="0.25">
      <c r="A256" s="170" t="s">
        <v>268</v>
      </c>
      <c r="B256" s="171" t="s">
        <v>513</v>
      </c>
      <c r="C256" s="438" t="s">
        <v>1066</v>
      </c>
      <c r="D256" s="438"/>
      <c r="E256" s="438"/>
      <c r="F256" s="172" t="s">
        <v>133</v>
      </c>
      <c r="G256" s="173">
        <v>0.72799999999999998</v>
      </c>
      <c r="H256" s="174">
        <v>1</v>
      </c>
      <c r="I256" s="204">
        <v>0.72799999999999998</v>
      </c>
      <c r="J256" s="176"/>
      <c r="K256" s="173"/>
      <c r="L256" s="176"/>
      <c r="M256" s="173"/>
      <c r="N256" s="177"/>
      <c r="AF256" s="168"/>
      <c r="AG256" s="169"/>
      <c r="AH256" s="169" t="s">
        <v>1066</v>
      </c>
      <c r="AM256" s="169"/>
    </row>
    <row r="257" spans="1:41" s="15" customFormat="1" ht="15" x14ac:dyDescent="0.25">
      <c r="A257" s="212"/>
      <c r="B257" s="213"/>
      <c r="C257" s="429" t="s">
        <v>1067</v>
      </c>
      <c r="D257" s="429"/>
      <c r="E257" s="429"/>
      <c r="F257" s="429"/>
      <c r="G257" s="429"/>
      <c r="H257" s="429"/>
      <c r="I257" s="429"/>
      <c r="J257" s="429"/>
      <c r="K257" s="429"/>
      <c r="L257" s="429"/>
      <c r="M257" s="429"/>
      <c r="N257" s="441"/>
      <c r="AF257" s="168"/>
      <c r="AG257" s="169"/>
      <c r="AH257" s="169"/>
      <c r="AM257" s="169"/>
      <c r="AN257" s="180" t="s">
        <v>1067</v>
      </c>
    </row>
    <row r="258" spans="1:41" s="15" customFormat="1" ht="68.25" x14ac:dyDescent="0.25">
      <c r="A258" s="178"/>
      <c r="B258" s="179" t="s">
        <v>1012</v>
      </c>
      <c r="C258" s="439" t="s">
        <v>1013</v>
      </c>
      <c r="D258" s="439"/>
      <c r="E258" s="439"/>
      <c r="F258" s="439"/>
      <c r="G258" s="439"/>
      <c r="H258" s="439"/>
      <c r="I258" s="439"/>
      <c r="J258" s="439"/>
      <c r="K258" s="439"/>
      <c r="L258" s="439"/>
      <c r="M258" s="439"/>
      <c r="N258" s="440"/>
      <c r="AF258" s="168"/>
      <c r="AG258" s="169"/>
      <c r="AH258" s="169"/>
      <c r="AI258" s="180" t="s">
        <v>1013</v>
      </c>
      <c r="AM258" s="169"/>
    </row>
    <row r="259" spans="1:41" s="15" customFormat="1" ht="15" x14ac:dyDescent="0.25">
      <c r="A259" s="181"/>
      <c r="B259" s="179" t="s">
        <v>141</v>
      </c>
      <c r="C259" s="429" t="s">
        <v>142</v>
      </c>
      <c r="D259" s="429"/>
      <c r="E259" s="429"/>
      <c r="F259" s="182"/>
      <c r="G259" s="183"/>
      <c r="H259" s="183"/>
      <c r="I259" s="183"/>
      <c r="J259" s="184">
        <v>479.33</v>
      </c>
      <c r="K259" s="185">
        <v>1.1499999999999999</v>
      </c>
      <c r="L259" s="184">
        <v>401.3</v>
      </c>
      <c r="M259" s="185">
        <v>13.24</v>
      </c>
      <c r="N259" s="206">
        <v>5313.21</v>
      </c>
      <c r="AF259" s="168"/>
      <c r="AG259" s="169"/>
      <c r="AH259" s="169"/>
      <c r="AJ259" s="180" t="s">
        <v>142</v>
      </c>
      <c r="AM259" s="169"/>
    </row>
    <row r="260" spans="1:41" s="15" customFormat="1" ht="15" x14ac:dyDescent="0.25">
      <c r="A260" s="181"/>
      <c r="B260" s="179" t="s">
        <v>143</v>
      </c>
      <c r="C260" s="429" t="s">
        <v>144</v>
      </c>
      <c r="D260" s="429"/>
      <c r="E260" s="429"/>
      <c r="F260" s="182"/>
      <c r="G260" s="183"/>
      <c r="H260" s="183"/>
      <c r="I260" s="183"/>
      <c r="J260" s="184">
        <v>93.5</v>
      </c>
      <c r="K260" s="185">
        <v>1.1499999999999999</v>
      </c>
      <c r="L260" s="184">
        <v>78.28</v>
      </c>
      <c r="M260" s="185">
        <v>44.77</v>
      </c>
      <c r="N260" s="206">
        <v>3504.6</v>
      </c>
      <c r="AF260" s="168"/>
      <c r="AG260" s="169"/>
      <c r="AH260" s="169"/>
      <c r="AJ260" s="180" t="s">
        <v>144</v>
      </c>
      <c r="AM260" s="169"/>
    </row>
    <row r="261" spans="1:41" s="15" customFormat="1" ht="15" x14ac:dyDescent="0.25">
      <c r="A261" s="188"/>
      <c r="B261" s="179"/>
      <c r="C261" s="429" t="s">
        <v>149</v>
      </c>
      <c r="D261" s="429"/>
      <c r="E261" s="429"/>
      <c r="F261" s="182" t="s">
        <v>148</v>
      </c>
      <c r="G261" s="185">
        <v>8.06</v>
      </c>
      <c r="H261" s="185">
        <v>1.1499999999999999</v>
      </c>
      <c r="I261" s="189">
        <v>6.7478319999999998</v>
      </c>
      <c r="J261" s="190"/>
      <c r="K261" s="183"/>
      <c r="L261" s="190"/>
      <c r="M261" s="183"/>
      <c r="N261" s="191"/>
      <c r="AF261" s="168"/>
      <c r="AG261" s="169"/>
      <c r="AH261" s="169"/>
      <c r="AK261" s="180" t="s">
        <v>149</v>
      </c>
      <c r="AM261" s="169"/>
    </row>
    <row r="262" spans="1:41" s="15" customFormat="1" ht="15" x14ac:dyDescent="0.25">
      <c r="A262" s="181"/>
      <c r="B262" s="179"/>
      <c r="C262" s="430" t="s">
        <v>150</v>
      </c>
      <c r="D262" s="430"/>
      <c r="E262" s="430"/>
      <c r="F262" s="194"/>
      <c r="G262" s="195"/>
      <c r="H262" s="195"/>
      <c r="I262" s="195"/>
      <c r="J262" s="197">
        <v>479.33</v>
      </c>
      <c r="K262" s="195"/>
      <c r="L262" s="197">
        <v>401.3</v>
      </c>
      <c r="M262" s="195"/>
      <c r="N262" s="207">
        <v>5313.21</v>
      </c>
      <c r="AF262" s="168"/>
      <c r="AG262" s="169"/>
      <c r="AH262" s="169"/>
      <c r="AL262" s="180" t="s">
        <v>150</v>
      </c>
      <c r="AM262" s="169"/>
    </row>
    <row r="263" spans="1:41" s="15" customFormat="1" ht="15" x14ac:dyDescent="0.25">
      <c r="A263" s="188"/>
      <c r="B263" s="179"/>
      <c r="C263" s="429" t="s">
        <v>151</v>
      </c>
      <c r="D263" s="429"/>
      <c r="E263" s="429"/>
      <c r="F263" s="182"/>
      <c r="G263" s="183"/>
      <c r="H263" s="183"/>
      <c r="I263" s="183"/>
      <c r="J263" s="190"/>
      <c r="K263" s="183"/>
      <c r="L263" s="184">
        <v>78.28</v>
      </c>
      <c r="M263" s="183"/>
      <c r="N263" s="206">
        <v>3504.6</v>
      </c>
      <c r="AF263" s="168"/>
      <c r="AG263" s="169"/>
      <c r="AH263" s="169"/>
      <c r="AK263" s="180" t="s">
        <v>151</v>
      </c>
      <c r="AM263" s="169"/>
    </row>
    <row r="264" spans="1:41" s="15" customFormat="1" ht="23.25" x14ac:dyDescent="0.25">
      <c r="A264" s="188"/>
      <c r="B264" s="179" t="s">
        <v>152</v>
      </c>
      <c r="C264" s="429" t="s">
        <v>153</v>
      </c>
      <c r="D264" s="429"/>
      <c r="E264" s="429"/>
      <c r="F264" s="182" t="s">
        <v>154</v>
      </c>
      <c r="G264" s="199">
        <v>92</v>
      </c>
      <c r="H264" s="183"/>
      <c r="I264" s="199">
        <v>92</v>
      </c>
      <c r="J264" s="190"/>
      <c r="K264" s="183"/>
      <c r="L264" s="184">
        <v>72.02</v>
      </c>
      <c r="M264" s="183"/>
      <c r="N264" s="206">
        <v>3224.23</v>
      </c>
      <c r="AF264" s="168"/>
      <c r="AG264" s="169"/>
      <c r="AH264" s="169"/>
      <c r="AK264" s="180" t="s">
        <v>153</v>
      </c>
      <c r="AM264" s="169"/>
    </row>
    <row r="265" spans="1:41" s="15" customFormat="1" ht="23.25" x14ac:dyDescent="0.25">
      <c r="A265" s="188"/>
      <c r="B265" s="179" t="s">
        <v>1068</v>
      </c>
      <c r="C265" s="429" t="s">
        <v>156</v>
      </c>
      <c r="D265" s="429"/>
      <c r="E265" s="429"/>
      <c r="F265" s="182" t="s">
        <v>154</v>
      </c>
      <c r="G265" s="199">
        <v>46</v>
      </c>
      <c r="H265" s="183"/>
      <c r="I265" s="199">
        <v>46</v>
      </c>
      <c r="J265" s="190"/>
      <c r="K265" s="183"/>
      <c r="L265" s="184">
        <v>36.01</v>
      </c>
      <c r="M265" s="183"/>
      <c r="N265" s="206">
        <v>1612.12</v>
      </c>
      <c r="AF265" s="168"/>
      <c r="AG265" s="169"/>
      <c r="AH265" s="169"/>
      <c r="AK265" s="180" t="s">
        <v>156</v>
      </c>
      <c r="AM265" s="169"/>
    </row>
    <row r="266" spans="1:41" s="15" customFormat="1" ht="15" x14ac:dyDescent="0.25">
      <c r="A266" s="200"/>
      <c r="B266" s="201"/>
      <c r="C266" s="438" t="s">
        <v>157</v>
      </c>
      <c r="D266" s="438"/>
      <c r="E266" s="438"/>
      <c r="F266" s="172"/>
      <c r="G266" s="173"/>
      <c r="H266" s="173"/>
      <c r="I266" s="173"/>
      <c r="J266" s="176"/>
      <c r="K266" s="173"/>
      <c r="L266" s="202">
        <v>509.33</v>
      </c>
      <c r="M266" s="195"/>
      <c r="N266" s="208">
        <v>10149.56</v>
      </c>
      <c r="AF266" s="168"/>
      <c r="AG266" s="169"/>
      <c r="AH266" s="169"/>
      <c r="AM266" s="169" t="s">
        <v>157</v>
      </c>
    </row>
    <row r="267" spans="1:41" s="15" customFormat="1" ht="22.5" x14ac:dyDescent="0.25">
      <c r="A267" s="170" t="s">
        <v>271</v>
      </c>
      <c r="B267" s="372" t="s">
        <v>433</v>
      </c>
      <c r="C267" s="438" t="s">
        <v>195</v>
      </c>
      <c r="D267" s="438"/>
      <c r="E267" s="438"/>
      <c r="F267" s="172" t="s">
        <v>174</v>
      </c>
      <c r="G267" s="173">
        <v>821</v>
      </c>
      <c r="H267" s="174">
        <v>1</v>
      </c>
      <c r="I267" s="174">
        <v>821</v>
      </c>
      <c r="J267" s="202">
        <v>99.98</v>
      </c>
      <c r="K267" s="204">
        <v>1.012</v>
      </c>
      <c r="L267" s="210">
        <v>83068.58</v>
      </c>
      <c r="M267" s="211">
        <v>8.16</v>
      </c>
      <c r="N267" s="208">
        <v>677839.61</v>
      </c>
      <c r="AF267" s="168"/>
      <c r="AG267" s="169"/>
      <c r="AH267" s="169" t="s">
        <v>195</v>
      </c>
      <c r="AM267" s="169"/>
    </row>
    <row r="268" spans="1:41" s="15" customFormat="1" ht="15" x14ac:dyDescent="0.25">
      <c r="A268" s="212"/>
      <c r="B268" s="213"/>
      <c r="C268" s="429" t="s">
        <v>196</v>
      </c>
      <c r="D268" s="429"/>
      <c r="E268" s="429"/>
      <c r="F268" s="429"/>
      <c r="G268" s="429"/>
      <c r="H268" s="429"/>
      <c r="I268" s="429"/>
      <c r="J268" s="429"/>
      <c r="K268" s="429"/>
      <c r="L268" s="429"/>
      <c r="M268" s="429"/>
      <c r="N268" s="441"/>
      <c r="AF268" s="168"/>
      <c r="AG268" s="169"/>
      <c r="AH268" s="169"/>
      <c r="AM268" s="169"/>
      <c r="AO268" s="180" t="s">
        <v>196</v>
      </c>
    </row>
    <row r="269" spans="1:41" s="15" customFormat="1" ht="15" x14ac:dyDescent="0.25">
      <c r="A269" s="178"/>
      <c r="B269" s="179"/>
      <c r="C269" s="439" t="s">
        <v>280</v>
      </c>
      <c r="D269" s="439"/>
      <c r="E269" s="439"/>
      <c r="F269" s="439"/>
      <c r="G269" s="439"/>
      <c r="H269" s="439"/>
      <c r="I269" s="439"/>
      <c r="J269" s="439"/>
      <c r="K269" s="439"/>
      <c r="L269" s="439"/>
      <c r="M269" s="439"/>
      <c r="N269" s="440"/>
      <c r="AF269" s="168"/>
      <c r="AG269" s="169"/>
      <c r="AH269" s="169"/>
      <c r="AI269" s="180" t="s">
        <v>280</v>
      </c>
      <c r="AM269" s="169"/>
    </row>
    <row r="270" spans="1:41" s="15" customFormat="1" ht="15" x14ac:dyDescent="0.25">
      <c r="A270" s="200"/>
      <c r="B270" s="201"/>
      <c r="C270" s="438" t="s">
        <v>157</v>
      </c>
      <c r="D270" s="438"/>
      <c r="E270" s="438"/>
      <c r="F270" s="172"/>
      <c r="G270" s="173"/>
      <c r="H270" s="173"/>
      <c r="I270" s="173"/>
      <c r="J270" s="176"/>
      <c r="K270" s="173"/>
      <c r="L270" s="210">
        <v>83068.58</v>
      </c>
      <c r="M270" s="195"/>
      <c r="N270" s="208">
        <v>677839.61</v>
      </c>
      <c r="AF270" s="168"/>
      <c r="AG270" s="169"/>
      <c r="AH270" s="169"/>
      <c r="AM270" s="169" t="s">
        <v>157</v>
      </c>
    </row>
    <row r="271" spans="1:41" s="15" customFormat="1" ht="45.75" x14ac:dyDescent="0.25">
      <c r="A271" s="170" t="s">
        <v>275</v>
      </c>
      <c r="B271" s="171" t="s">
        <v>488</v>
      </c>
      <c r="C271" s="438" t="s">
        <v>931</v>
      </c>
      <c r="D271" s="438"/>
      <c r="E271" s="438"/>
      <c r="F271" s="172" t="s">
        <v>171</v>
      </c>
      <c r="G271" s="173">
        <v>1674.4</v>
      </c>
      <c r="H271" s="174">
        <v>1</v>
      </c>
      <c r="I271" s="214">
        <v>1674.4</v>
      </c>
      <c r="J271" s="202">
        <v>3.28</v>
      </c>
      <c r="K271" s="173"/>
      <c r="L271" s="210">
        <v>5492.03</v>
      </c>
      <c r="M271" s="211">
        <v>13.24</v>
      </c>
      <c r="N271" s="208">
        <v>72714.48</v>
      </c>
      <c r="AF271" s="168"/>
      <c r="AG271" s="169"/>
      <c r="AH271" s="169" t="s">
        <v>931</v>
      </c>
      <c r="AM271" s="169"/>
    </row>
    <row r="272" spans="1:41" s="15" customFormat="1" ht="15" x14ac:dyDescent="0.25">
      <c r="A272" s="212"/>
      <c r="B272" s="213"/>
      <c r="C272" s="429" t="s">
        <v>1070</v>
      </c>
      <c r="D272" s="429"/>
      <c r="E272" s="429"/>
      <c r="F272" s="429"/>
      <c r="G272" s="429"/>
      <c r="H272" s="429"/>
      <c r="I272" s="429"/>
      <c r="J272" s="429"/>
      <c r="K272" s="429"/>
      <c r="L272" s="429"/>
      <c r="M272" s="429"/>
      <c r="N272" s="441"/>
      <c r="AF272" s="168"/>
      <c r="AG272" s="169"/>
      <c r="AH272" s="169"/>
      <c r="AM272" s="169"/>
      <c r="AN272" s="180" t="s">
        <v>1070</v>
      </c>
    </row>
    <row r="273" spans="1:41" s="15" customFormat="1" ht="15" x14ac:dyDescent="0.25">
      <c r="A273" s="200"/>
      <c r="B273" s="201"/>
      <c r="C273" s="438" t="s">
        <v>157</v>
      </c>
      <c r="D273" s="438"/>
      <c r="E273" s="438"/>
      <c r="F273" s="172"/>
      <c r="G273" s="173"/>
      <c r="H273" s="173"/>
      <c r="I273" s="173"/>
      <c r="J273" s="176"/>
      <c r="K273" s="173"/>
      <c r="L273" s="210">
        <v>5492.03</v>
      </c>
      <c r="M273" s="195"/>
      <c r="N273" s="208">
        <v>72714.48</v>
      </c>
      <c r="AF273" s="168"/>
      <c r="AG273" s="169"/>
      <c r="AH273" s="169"/>
      <c r="AM273" s="169" t="s">
        <v>157</v>
      </c>
    </row>
    <row r="274" spans="1:41" s="15" customFormat="1" ht="23.25" x14ac:dyDescent="0.25">
      <c r="A274" s="170" t="s">
        <v>281</v>
      </c>
      <c r="B274" s="171" t="s">
        <v>491</v>
      </c>
      <c r="C274" s="438" t="s">
        <v>492</v>
      </c>
      <c r="D274" s="438"/>
      <c r="E274" s="438"/>
      <c r="F274" s="172" t="s">
        <v>171</v>
      </c>
      <c r="G274" s="173">
        <v>418.6</v>
      </c>
      <c r="H274" s="174">
        <v>1</v>
      </c>
      <c r="I274" s="214">
        <v>418.6</v>
      </c>
      <c r="J274" s="202">
        <v>42.98</v>
      </c>
      <c r="K274" s="211">
        <v>1.1499999999999999</v>
      </c>
      <c r="L274" s="210">
        <v>20690.14</v>
      </c>
      <c r="M274" s="211">
        <v>13.24</v>
      </c>
      <c r="N274" s="208">
        <v>273937.45</v>
      </c>
      <c r="AF274" s="168"/>
      <c r="AG274" s="169"/>
      <c r="AH274" s="169" t="s">
        <v>492</v>
      </c>
      <c r="AM274" s="169"/>
    </row>
    <row r="275" spans="1:41" s="15" customFormat="1" ht="15" x14ac:dyDescent="0.25">
      <c r="A275" s="212"/>
      <c r="B275" s="213"/>
      <c r="C275" s="429" t="s">
        <v>1071</v>
      </c>
      <c r="D275" s="429"/>
      <c r="E275" s="429"/>
      <c r="F275" s="429"/>
      <c r="G275" s="429"/>
      <c r="H275" s="429"/>
      <c r="I275" s="429"/>
      <c r="J275" s="429"/>
      <c r="K275" s="429"/>
      <c r="L275" s="429"/>
      <c r="M275" s="429"/>
      <c r="N275" s="441"/>
      <c r="AF275" s="168"/>
      <c r="AG275" s="169"/>
      <c r="AH275" s="169"/>
      <c r="AM275" s="169"/>
      <c r="AN275" s="180" t="s">
        <v>1071</v>
      </c>
    </row>
    <row r="276" spans="1:41" s="15" customFormat="1" ht="68.25" x14ac:dyDescent="0.25">
      <c r="A276" s="178"/>
      <c r="B276" s="179" t="s">
        <v>1012</v>
      </c>
      <c r="C276" s="439" t="s">
        <v>1013</v>
      </c>
      <c r="D276" s="439"/>
      <c r="E276" s="439"/>
      <c r="F276" s="439"/>
      <c r="G276" s="439"/>
      <c r="H276" s="439"/>
      <c r="I276" s="439"/>
      <c r="J276" s="439"/>
      <c r="K276" s="439"/>
      <c r="L276" s="439"/>
      <c r="M276" s="439"/>
      <c r="N276" s="440"/>
      <c r="AF276" s="168"/>
      <c r="AG276" s="169"/>
      <c r="AH276" s="169"/>
      <c r="AI276" s="180" t="s">
        <v>1013</v>
      </c>
      <c r="AM276" s="169"/>
    </row>
    <row r="277" spans="1:41" s="15" customFormat="1" ht="15" x14ac:dyDescent="0.25">
      <c r="A277" s="200"/>
      <c r="B277" s="201"/>
      <c r="C277" s="438" t="s">
        <v>157</v>
      </c>
      <c r="D277" s="438"/>
      <c r="E277" s="438"/>
      <c r="F277" s="172"/>
      <c r="G277" s="173"/>
      <c r="H277" s="173"/>
      <c r="I277" s="173"/>
      <c r="J277" s="176"/>
      <c r="K277" s="173"/>
      <c r="L277" s="210">
        <v>20690.14</v>
      </c>
      <c r="M277" s="195"/>
      <c r="N277" s="208">
        <v>273937.45</v>
      </c>
      <c r="AF277" s="168"/>
      <c r="AG277" s="169"/>
      <c r="AH277" s="169"/>
      <c r="AM277" s="169" t="s">
        <v>157</v>
      </c>
    </row>
    <row r="278" spans="1:41" s="15" customFormat="1" ht="23.25" x14ac:dyDescent="0.25">
      <c r="A278" s="170" t="s">
        <v>284</v>
      </c>
      <c r="B278" s="171" t="s">
        <v>494</v>
      </c>
      <c r="C278" s="438" t="s">
        <v>173</v>
      </c>
      <c r="D278" s="438"/>
      <c r="E278" s="438"/>
      <c r="F278" s="172" t="s">
        <v>174</v>
      </c>
      <c r="G278" s="173">
        <v>990.69</v>
      </c>
      <c r="H278" s="174">
        <v>1</v>
      </c>
      <c r="I278" s="211">
        <v>990.69</v>
      </c>
      <c r="J278" s="202">
        <v>162.38</v>
      </c>
      <c r="K278" s="173"/>
      <c r="L278" s="210">
        <v>160868.24</v>
      </c>
      <c r="M278" s="211">
        <v>8.16</v>
      </c>
      <c r="N278" s="208">
        <v>1312684.8400000001</v>
      </c>
      <c r="AF278" s="168"/>
      <c r="AG278" s="169"/>
      <c r="AH278" s="169" t="s">
        <v>173</v>
      </c>
      <c r="AM278" s="169"/>
    </row>
    <row r="279" spans="1:41" s="15" customFormat="1" ht="15" x14ac:dyDescent="0.25">
      <c r="A279" s="212"/>
      <c r="B279" s="213"/>
      <c r="C279" s="429" t="s">
        <v>1072</v>
      </c>
      <c r="D279" s="429"/>
      <c r="E279" s="429"/>
      <c r="F279" s="429"/>
      <c r="G279" s="429"/>
      <c r="H279" s="429"/>
      <c r="I279" s="429"/>
      <c r="J279" s="429"/>
      <c r="K279" s="429"/>
      <c r="L279" s="429"/>
      <c r="M279" s="429"/>
      <c r="N279" s="441"/>
      <c r="AF279" s="168"/>
      <c r="AG279" s="169"/>
      <c r="AH279" s="169"/>
      <c r="AM279" s="169"/>
      <c r="AN279" s="180" t="s">
        <v>1072</v>
      </c>
    </row>
    <row r="280" spans="1:41" s="15" customFormat="1" ht="15" x14ac:dyDescent="0.25">
      <c r="A280" s="212"/>
      <c r="B280" s="213"/>
      <c r="C280" s="429" t="s">
        <v>175</v>
      </c>
      <c r="D280" s="429"/>
      <c r="E280" s="429"/>
      <c r="F280" s="429"/>
      <c r="G280" s="429"/>
      <c r="H280" s="429"/>
      <c r="I280" s="429"/>
      <c r="J280" s="429"/>
      <c r="K280" s="429"/>
      <c r="L280" s="429"/>
      <c r="M280" s="429"/>
      <c r="N280" s="441"/>
      <c r="AF280" s="168"/>
      <c r="AG280" s="169"/>
      <c r="AH280" s="169"/>
      <c r="AM280" s="169"/>
      <c r="AO280" s="180" t="s">
        <v>175</v>
      </c>
    </row>
    <row r="281" spans="1:41" s="15" customFormat="1" ht="15" x14ac:dyDescent="0.25">
      <c r="A281" s="200"/>
      <c r="B281" s="201"/>
      <c r="C281" s="438" t="s">
        <v>157</v>
      </c>
      <c r="D281" s="438"/>
      <c r="E281" s="438"/>
      <c r="F281" s="172"/>
      <c r="G281" s="173"/>
      <c r="H281" s="173"/>
      <c r="I281" s="173"/>
      <c r="J281" s="176"/>
      <c r="K281" s="173"/>
      <c r="L281" s="210">
        <v>160868.24</v>
      </c>
      <c r="M281" s="195"/>
      <c r="N281" s="208">
        <v>1312684.8400000001</v>
      </c>
      <c r="AF281" s="168"/>
      <c r="AG281" s="169"/>
      <c r="AH281" s="169"/>
      <c r="AM281" s="169" t="s">
        <v>157</v>
      </c>
    </row>
    <row r="282" spans="1:41" s="15" customFormat="1" ht="15" x14ac:dyDescent="0.25">
      <c r="A282" s="435" t="s">
        <v>1073</v>
      </c>
      <c r="B282" s="436"/>
      <c r="C282" s="436"/>
      <c r="D282" s="436"/>
      <c r="E282" s="436"/>
      <c r="F282" s="436"/>
      <c r="G282" s="436"/>
      <c r="H282" s="436"/>
      <c r="I282" s="436"/>
      <c r="J282" s="436"/>
      <c r="K282" s="436"/>
      <c r="L282" s="436"/>
      <c r="M282" s="436"/>
      <c r="N282" s="437"/>
      <c r="AF282" s="168"/>
      <c r="AG282" s="169" t="s">
        <v>1073</v>
      </c>
      <c r="AH282" s="169"/>
      <c r="AM282" s="169"/>
    </row>
    <row r="283" spans="1:41" s="15" customFormat="1" ht="67.5" x14ac:dyDescent="0.25">
      <c r="A283" s="170" t="s">
        <v>287</v>
      </c>
      <c r="B283" s="171" t="s">
        <v>1057</v>
      </c>
      <c r="C283" s="438" t="s">
        <v>1058</v>
      </c>
      <c r="D283" s="438"/>
      <c r="E283" s="438"/>
      <c r="F283" s="172" t="s">
        <v>1040</v>
      </c>
      <c r="G283" s="173">
        <v>7.48</v>
      </c>
      <c r="H283" s="174">
        <v>1</v>
      </c>
      <c r="I283" s="211">
        <v>7.48</v>
      </c>
      <c r="J283" s="176"/>
      <c r="K283" s="173"/>
      <c r="L283" s="176"/>
      <c r="M283" s="173"/>
      <c r="N283" s="177"/>
      <c r="AF283" s="168"/>
      <c r="AG283" s="169"/>
      <c r="AH283" s="169" t="s">
        <v>1058</v>
      </c>
      <c r="AM283" s="169"/>
    </row>
    <row r="284" spans="1:41" s="15" customFormat="1" ht="15" x14ac:dyDescent="0.25">
      <c r="A284" s="212"/>
      <c r="B284" s="213"/>
      <c r="C284" s="429" t="s">
        <v>1074</v>
      </c>
      <c r="D284" s="429"/>
      <c r="E284" s="429"/>
      <c r="F284" s="429"/>
      <c r="G284" s="429"/>
      <c r="H284" s="429"/>
      <c r="I284" s="429"/>
      <c r="J284" s="429"/>
      <c r="K284" s="429"/>
      <c r="L284" s="429"/>
      <c r="M284" s="429"/>
      <c r="N284" s="441"/>
      <c r="AF284" s="168"/>
      <c r="AG284" s="169"/>
      <c r="AH284" s="169"/>
      <c r="AM284" s="169"/>
      <c r="AN284" s="180" t="s">
        <v>1074</v>
      </c>
    </row>
    <row r="285" spans="1:41" s="15" customFormat="1" ht="68.25" x14ac:dyDescent="0.25">
      <c r="A285" s="178"/>
      <c r="B285" s="179" t="s">
        <v>1012</v>
      </c>
      <c r="C285" s="439" t="s">
        <v>1013</v>
      </c>
      <c r="D285" s="439"/>
      <c r="E285" s="439"/>
      <c r="F285" s="439"/>
      <c r="G285" s="439"/>
      <c r="H285" s="439"/>
      <c r="I285" s="439"/>
      <c r="J285" s="439"/>
      <c r="K285" s="439"/>
      <c r="L285" s="439"/>
      <c r="M285" s="439"/>
      <c r="N285" s="440"/>
      <c r="AF285" s="168"/>
      <c r="AG285" s="169"/>
      <c r="AH285" s="169"/>
      <c r="AI285" s="180" t="s">
        <v>1013</v>
      </c>
      <c r="AM285" s="169"/>
    </row>
    <row r="286" spans="1:41" s="15" customFormat="1" ht="15" x14ac:dyDescent="0.25">
      <c r="A286" s="181"/>
      <c r="B286" s="179" t="s">
        <v>130</v>
      </c>
      <c r="C286" s="429" t="s">
        <v>140</v>
      </c>
      <c r="D286" s="429"/>
      <c r="E286" s="429"/>
      <c r="F286" s="182"/>
      <c r="G286" s="183"/>
      <c r="H286" s="183"/>
      <c r="I286" s="183"/>
      <c r="J286" s="184">
        <v>280.13</v>
      </c>
      <c r="K286" s="185">
        <v>1.1499999999999999</v>
      </c>
      <c r="L286" s="187">
        <v>2409.6799999999998</v>
      </c>
      <c r="M286" s="185">
        <v>44.77</v>
      </c>
      <c r="N286" s="206">
        <v>107881.37</v>
      </c>
      <c r="AF286" s="168"/>
      <c r="AG286" s="169"/>
      <c r="AH286" s="169"/>
      <c r="AJ286" s="180" t="s">
        <v>140</v>
      </c>
      <c r="AM286" s="169"/>
    </row>
    <row r="287" spans="1:41" s="15" customFormat="1" ht="15" x14ac:dyDescent="0.25">
      <c r="A287" s="181"/>
      <c r="B287" s="179" t="s">
        <v>141</v>
      </c>
      <c r="C287" s="429" t="s">
        <v>142</v>
      </c>
      <c r="D287" s="429"/>
      <c r="E287" s="429"/>
      <c r="F287" s="182"/>
      <c r="G287" s="183"/>
      <c r="H287" s="183"/>
      <c r="I287" s="183"/>
      <c r="J287" s="187">
        <v>2472.8000000000002</v>
      </c>
      <c r="K287" s="185">
        <v>1.1499999999999999</v>
      </c>
      <c r="L287" s="187">
        <v>21271.03</v>
      </c>
      <c r="M287" s="185">
        <v>13.24</v>
      </c>
      <c r="N287" s="206">
        <v>281628.44</v>
      </c>
      <c r="AF287" s="168"/>
      <c r="AG287" s="169"/>
      <c r="AH287" s="169"/>
      <c r="AJ287" s="180" t="s">
        <v>142</v>
      </c>
      <c r="AM287" s="169"/>
    </row>
    <row r="288" spans="1:41" s="15" customFormat="1" ht="15" x14ac:dyDescent="0.25">
      <c r="A288" s="181"/>
      <c r="B288" s="179" t="s">
        <v>143</v>
      </c>
      <c r="C288" s="429" t="s">
        <v>144</v>
      </c>
      <c r="D288" s="429"/>
      <c r="E288" s="429"/>
      <c r="F288" s="182"/>
      <c r="G288" s="183"/>
      <c r="H288" s="183"/>
      <c r="I288" s="183"/>
      <c r="J288" s="184">
        <v>417.51</v>
      </c>
      <c r="K288" s="185">
        <v>1.1499999999999999</v>
      </c>
      <c r="L288" s="187">
        <v>3591.42</v>
      </c>
      <c r="M288" s="185">
        <v>44.77</v>
      </c>
      <c r="N288" s="206">
        <v>160787.87</v>
      </c>
      <c r="AF288" s="168"/>
      <c r="AG288" s="169"/>
      <c r="AH288" s="169"/>
      <c r="AJ288" s="180" t="s">
        <v>144</v>
      </c>
      <c r="AM288" s="169"/>
    </row>
    <row r="289" spans="1:39" s="15" customFormat="1" ht="15" x14ac:dyDescent="0.25">
      <c r="A289" s="188"/>
      <c r="B289" s="179"/>
      <c r="C289" s="429" t="s">
        <v>147</v>
      </c>
      <c r="D289" s="429"/>
      <c r="E289" s="429"/>
      <c r="F289" s="182" t="s">
        <v>148</v>
      </c>
      <c r="G289" s="185">
        <v>32.840000000000003</v>
      </c>
      <c r="H289" s="185">
        <v>1.1499999999999999</v>
      </c>
      <c r="I289" s="216">
        <v>282.48968000000002</v>
      </c>
      <c r="J289" s="190"/>
      <c r="K289" s="183"/>
      <c r="L289" s="190"/>
      <c r="M289" s="183"/>
      <c r="N289" s="191"/>
      <c r="AF289" s="168"/>
      <c r="AG289" s="169"/>
      <c r="AH289" s="169"/>
      <c r="AK289" s="180" t="s">
        <v>147</v>
      </c>
      <c r="AM289" s="169"/>
    </row>
    <row r="290" spans="1:39" s="15" customFormat="1" ht="15" x14ac:dyDescent="0.25">
      <c r="A290" s="188"/>
      <c r="B290" s="179"/>
      <c r="C290" s="429" t="s">
        <v>149</v>
      </c>
      <c r="D290" s="429"/>
      <c r="E290" s="429"/>
      <c r="F290" s="182" t="s">
        <v>148</v>
      </c>
      <c r="G290" s="185">
        <v>31.54</v>
      </c>
      <c r="H290" s="185">
        <v>1.1499999999999999</v>
      </c>
      <c r="I290" s="216">
        <v>271.30707999999998</v>
      </c>
      <c r="J290" s="190"/>
      <c r="K290" s="183"/>
      <c r="L290" s="190"/>
      <c r="M290" s="183"/>
      <c r="N290" s="191"/>
      <c r="AF290" s="168"/>
      <c r="AG290" s="169"/>
      <c r="AH290" s="169"/>
      <c r="AK290" s="180" t="s">
        <v>149</v>
      </c>
      <c r="AM290" s="169"/>
    </row>
    <row r="291" spans="1:39" s="15" customFormat="1" ht="15" x14ac:dyDescent="0.25">
      <c r="A291" s="181"/>
      <c r="B291" s="179"/>
      <c r="C291" s="430" t="s">
        <v>150</v>
      </c>
      <c r="D291" s="430"/>
      <c r="E291" s="430"/>
      <c r="F291" s="194"/>
      <c r="G291" s="195"/>
      <c r="H291" s="195"/>
      <c r="I291" s="195"/>
      <c r="J291" s="196">
        <v>2752.93</v>
      </c>
      <c r="K291" s="195"/>
      <c r="L291" s="196">
        <v>23680.71</v>
      </c>
      <c r="M291" s="195"/>
      <c r="N291" s="207">
        <v>389509.81</v>
      </c>
      <c r="AF291" s="168"/>
      <c r="AG291" s="169"/>
      <c r="AH291" s="169"/>
      <c r="AL291" s="180" t="s">
        <v>150</v>
      </c>
      <c r="AM291" s="169"/>
    </row>
    <row r="292" spans="1:39" s="15" customFormat="1" ht="15" x14ac:dyDescent="0.25">
      <c r="A292" s="188"/>
      <c r="B292" s="179"/>
      <c r="C292" s="429" t="s">
        <v>151</v>
      </c>
      <c r="D292" s="429"/>
      <c r="E292" s="429"/>
      <c r="F292" s="182"/>
      <c r="G292" s="183"/>
      <c r="H292" s="183"/>
      <c r="I292" s="183"/>
      <c r="J292" s="190"/>
      <c r="K292" s="183"/>
      <c r="L292" s="187">
        <v>6001.1</v>
      </c>
      <c r="M292" s="183"/>
      <c r="N292" s="206">
        <v>268669.24</v>
      </c>
      <c r="AF292" s="168"/>
      <c r="AG292" s="169"/>
      <c r="AH292" s="169"/>
      <c r="AK292" s="180" t="s">
        <v>151</v>
      </c>
      <c r="AM292" s="169"/>
    </row>
    <row r="293" spans="1:39" s="15" customFormat="1" ht="45.75" x14ac:dyDescent="0.25">
      <c r="A293" s="188"/>
      <c r="B293" s="179" t="s">
        <v>1042</v>
      </c>
      <c r="C293" s="429" t="s">
        <v>482</v>
      </c>
      <c r="D293" s="429"/>
      <c r="E293" s="429"/>
      <c r="F293" s="182" t="s">
        <v>154</v>
      </c>
      <c r="G293" s="199">
        <v>91</v>
      </c>
      <c r="H293" s="183"/>
      <c r="I293" s="199">
        <v>91</v>
      </c>
      <c r="J293" s="190"/>
      <c r="K293" s="183"/>
      <c r="L293" s="187">
        <v>5461</v>
      </c>
      <c r="M293" s="183"/>
      <c r="N293" s="206">
        <v>244489.01</v>
      </c>
      <c r="AF293" s="168"/>
      <c r="AG293" s="169"/>
      <c r="AH293" s="169"/>
      <c r="AK293" s="180" t="s">
        <v>482</v>
      </c>
      <c r="AM293" s="169"/>
    </row>
    <row r="294" spans="1:39" s="15" customFormat="1" ht="45.75" x14ac:dyDescent="0.25">
      <c r="A294" s="188"/>
      <c r="B294" s="179" t="s">
        <v>1043</v>
      </c>
      <c r="C294" s="429" t="s">
        <v>484</v>
      </c>
      <c r="D294" s="429"/>
      <c r="E294" s="429"/>
      <c r="F294" s="182" t="s">
        <v>154</v>
      </c>
      <c r="G294" s="199">
        <v>52</v>
      </c>
      <c r="H294" s="183"/>
      <c r="I294" s="199">
        <v>52</v>
      </c>
      <c r="J294" s="190"/>
      <c r="K294" s="183"/>
      <c r="L294" s="187">
        <v>3120.57</v>
      </c>
      <c r="M294" s="183"/>
      <c r="N294" s="206">
        <v>139708</v>
      </c>
      <c r="AF294" s="168"/>
      <c r="AG294" s="169"/>
      <c r="AH294" s="169"/>
      <c r="AK294" s="180" t="s">
        <v>484</v>
      </c>
      <c r="AM294" s="169"/>
    </row>
    <row r="295" spans="1:39" s="15" customFormat="1" ht="15" x14ac:dyDescent="0.25">
      <c r="A295" s="200"/>
      <c r="B295" s="201"/>
      <c r="C295" s="438" t="s">
        <v>157</v>
      </c>
      <c r="D295" s="438"/>
      <c r="E295" s="438"/>
      <c r="F295" s="172"/>
      <c r="G295" s="173"/>
      <c r="H295" s="173"/>
      <c r="I295" s="173"/>
      <c r="J295" s="176"/>
      <c r="K295" s="173"/>
      <c r="L295" s="210">
        <v>32262.28</v>
      </c>
      <c r="M295" s="195"/>
      <c r="N295" s="208">
        <v>773706.82</v>
      </c>
      <c r="AF295" s="168"/>
      <c r="AG295" s="169"/>
      <c r="AH295" s="169"/>
      <c r="AM295" s="169" t="s">
        <v>157</v>
      </c>
    </row>
    <row r="296" spans="1:39" s="15" customFormat="1" ht="34.5" x14ac:dyDescent="0.25">
      <c r="A296" s="170" t="s">
        <v>290</v>
      </c>
      <c r="B296" s="171" t="s">
        <v>1044</v>
      </c>
      <c r="C296" s="438" t="s">
        <v>1045</v>
      </c>
      <c r="D296" s="438"/>
      <c r="E296" s="438"/>
      <c r="F296" s="172" t="s">
        <v>174</v>
      </c>
      <c r="G296" s="173">
        <v>69.760000000000005</v>
      </c>
      <c r="H296" s="174">
        <v>1</v>
      </c>
      <c r="I296" s="211">
        <v>69.760000000000005</v>
      </c>
      <c r="J296" s="176"/>
      <c r="K296" s="173"/>
      <c r="L296" s="176"/>
      <c r="M296" s="173"/>
      <c r="N296" s="177"/>
      <c r="AF296" s="168"/>
      <c r="AG296" s="169"/>
      <c r="AH296" s="169" t="s">
        <v>1045</v>
      </c>
      <c r="AM296" s="169"/>
    </row>
    <row r="297" spans="1:39" s="15" customFormat="1" ht="68.25" x14ac:dyDescent="0.25">
      <c r="A297" s="178"/>
      <c r="B297" s="179" t="s">
        <v>1012</v>
      </c>
      <c r="C297" s="439" t="s">
        <v>1013</v>
      </c>
      <c r="D297" s="439"/>
      <c r="E297" s="439"/>
      <c r="F297" s="439"/>
      <c r="G297" s="439"/>
      <c r="H297" s="439"/>
      <c r="I297" s="439"/>
      <c r="J297" s="439"/>
      <c r="K297" s="439"/>
      <c r="L297" s="439"/>
      <c r="M297" s="439"/>
      <c r="N297" s="440"/>
      <c r="AF297" s="168"/>
      <c r="AG297" s="169"/>
      <c r="AH297" s="169"/>
      <c r="AI297" s="180" t="s">
        <v>1013</v>
      </c>
      <c r="AM297" s="169"/>
    </row>
    <row r="298" spans="1:39" s="15" customFormat="1" ht="15" x14ac:dyDescent="0.25">
      <c r="A298" s="181"/>
      <c r="B298" s="179" t="s">
        <v>130</v>
      </c>
      <c r="C298" s="429" t="s">
        <v>140</v>
      </c>
      <c r="D298" s="429"/>
      <c r="E298" s="429"/>
      <c r="F298" s="182"/>
      <c r="G298" s="183"/>
      <c r="H298" s="183"/>
      <c r="I298" s="183"/>
      <c r="J298" s="184">
        <v>443.82</v>
      </c>
      <c r="K298" s="185">
        <v>1.1499999999999999</v>
      </c>
      <c r="L298" s="187">
        <v>35605.019999999997</v>
      </c>
      <c r="M298" s="185">
        <v>44.77</v>
      </c>
      <c r="N298" s="206">
        <v>1594036.75</v>
      </c>
      <c r="AF298" s="168"/>
      <c r="AG298" s="169"/>
      <c r="AH298" s="169"/>
      <c r="AJ298" s="180" t="s">
        <v>140</v>
      </c>
      <c r="AM298" s="169"/>
    </row>
    <row r="299" spans="1:39" s="15" customFormat="1" ht="15" x14ac:dyDescent="0.25">
      <c r="A299" s="181"/>
      <c r="B299" s="179" t="s">
        <v>141</v>
      </c>
      <c r="C299" s="429" t="s">
        <v>142</v>
      </c>
      <c r="D299" s="429"/>
      <c r="E299" s="429"/>
      <c r="F299" s="182"/>
      <c r="G299" s="183"/>
      <c r="H299" s="183"/>
      <c r="I299" s="183"/>
      <c r="J299" s="187">
        <v>1200.08</v>
      </c>
      <c r="K299" s="185">
        <v>1.1499999999999999</v>
      </c>
      <c r="L299" s="187">
        <v>96275.22</v>
      </c>
      <c r="M299" s="185">
        <v>13.24</v>
      </c>
      <c r="N299" s="206">
        <v>1274683.9099999999</v>
      </c>
      <c r="AF299" s="168"/>
      <c r="AG299" s="169"/>
      <c r="AH299" s="169"/>
      <c r="AJ299" s="180" t="s">
        <v>142</v>
      </c>
      <c r="AM299" s="169"/>
    </row>
    <row r="300" spans="1:39" s="15" customFormat="1" ht="15" x14ac:dyDescent="0.25">
      <c r="A300" s="181"/>
      <c r="B300" s="179" t="s">
        <v>145</v>
      </c>
      <c r="C300" s="429" t="s">
        <v>146</v>
      </c>
      <c r="D300" s="429"/>
      <c r="E300" s="429"/>
      <c r="F300" s="182"/>
      <c r="G300" s="183"/>
      <c r="H300" s="183"/>
      <c r="I300" s="183"/>
      <c r="J300" s="184">
        <v>22.45</v>
      </c>
      <c r="K300" s="183"/>
      <c r="L300" s="187">
        <v>1566.11</v>
      </c>
      <c r="M300" s="185">
        <v>8.16</v>
      </c>
      <c r="N300" s="206">
        <v>12779.46</v>
      </c>
      <c r="AF300" s="168"/>
      <c r="AG300" s="169"/>
      <c r="AH300" s="169"/>
      <c r="AJ300" s="180" t="s">
        <v>146</v>
      </c>
      <c r="AM300" s="169"/>
    </row>
    <row r="301" spans="1:39" s="15" customFormat="1" ht="15" x14ac:dyDescent="0.25">
      <c r="A301" s="188"/>
      <c r="B301" s="179"/>
      <c r="C301" s="429" t="s">
        <v>147</v>
      </c>
      <c r="D301" s="429"/>
      <c r="E301" s="429"/>
      <c r="F301" s="182" t="s">
        <v>148</v>
      </c>
      <c r="G301" s="185">
        <v>52.03</v>
      </c>
      <c r="H301" s="185">
        <v>1.1499999999999999</v>
      </c>
      <c r="I301" s="216">
        <v>4174.0547200000001</v>
      </c>
      <c r="J301" s="190"/>
      <c r="K301" s="183"/>
      <c r="L301" s="190"/>
      <c r="M301" s="183"/>
      <c r="N301" s="191"/>
      <c r="AF301" s="168"/>
      <c r="AG301" s="169"/>
      <c r="AH301" s="169"/>
      <c r="AK301" s="180" t="s">
        <v>147</v>
      </c>
      <c r="AM301" s="169"/>
    </row>
    <row r="302" spans="1:39" s="15" customFormat="1" ht="15" x14ac:dyDescent="0.25">
      <c r="A302" s="181"/>
      <c r="B302" s="179"/>
      <c r="C302" s="430" t="s">
        <v>150</v>
      </c>
      <c r="D302" s="430"/>
      <c r="E302" s="430"/>
      <c r="F302" s="194"/>
      <c r="G302" s="195"/>
      <c r="H302" s="195"/>
      <c r="I302" s="195"/>
      <c r="J302" s="196">
        <v>1666.35</v>
      </c>
      <c r="K302" s="195"/>
      <c r="L302" s="196">
        <v>133446.35</v>
      </c>
      <c r="M302" s="195"/>
      <c r="N302" s="207">
        <v>2881500.12</v>
      </c>
      <c r="AF302" s="168"/>
      <c r="AG302" s="169"/>
      <c r="AH302" s="169"/>
      <c r="AL302" s="180" t="s">
        <v>150</v>
      </c>
      <c r="AM302" s="169"/>
    </row>
    <row r="303" spans="1:39" s="15" customFormat="1" ht="15" x14ac:dyDescent="0.25">
      <c r="A303" s="188"/>
      <c r="B303" s="179"/>
      <c r="C303" s="429" t="s">
        <v>151</v>
      </c>
      <c r="D303" s="429"/>
      <c r="E303" s="429"/>
      <c r="F303" s="182"/>
      <c r="G303" s="183"/>
      <c r="H303" s="183"/>
      <c r="I303" s="183"/>
      <c r="J303" s="190"/>
      <c r="K303" s="183"/>
      <c r="L303" s="187">
        <v>35605.019999999997</v>
      </c>
      <c r="M303" s="183"/>
      <c r="N303" s="206">
        <v>1594036.75</v>
      </c>
      <c r="AF303" s="168"/>
      <c r="AG303" s="169"/>
      <c r="AH303" s="169"/>
      <c r="AK303" s="180" t="s">
        <v>151</v>
      </c>
      <c r="AM303" s="169"/>
    </row>
    <row r="304" spans="1:39" s="15" customFormat="1" ht="45.75" x14ac:dyDescent="0.25">
      <c r="A304" s="188"/>
      <c r="B304" s="179" t="s">
        <v>1042</v>
      </c>
      <c r="C304" s="429" t="s">
        <v>482</v>
      </c>
      <c r="D304" s="429"/>
      <c r="E304" s="429"/>
      <c r="F304" s="182" t="s">
        <v>154</v>
      </c>
      <c r="G304" s="199">
        <v>91</v>
      </c>
      <c r="H304" s="183"/>
      <c r="I304" s="199">
        <v>91</v>
      </c>
      <c r="J304" s="190"/>
      <c r="K304" s="183"/>
      <c r="L304" s="187">
        <v>32400.57</v>
      </c>
      <c r="M304" s="183"/>
      <c r="N304" s="206">
        <v>1450573.44</v>
      </c>
      <c r="AF304" s="168"/>
      <c r="AG304" s="169"/>
      <c r="AH304" s="169"/>
      <c r="AK304" s="180" t="s">
        <v>482</v>
      </c>
      <c r="AM304" s="169"/>
    </row>
    <row r="305" spans="1:41" s="15" customFormat="1" ht="45.75" x14ac:dyDescent="0.25">
      <c r="A305" s="188"/>
      <c r="B305" s="179" t="s">
        <v>1043</v>
      </c>
      <c r="C305" s="429" t="s">
        <v>484</v>
      </c>
      <c r="D305" s="429"/>
      <c r="E305" s="429"/>
      <c r="F305" s="182" t="s">
        <v>154</v>
      </c>
      <c r="G305" s="199">
        <v>52</v>
      </c>
      <c r="H305" s="183"/>
      <c r="I305" s="199">
        <v>52</v>
      </c>
      <c r="J305" s="190"/>
      <c r="K305" s="183"/>
      <c r="L305" s="187">
        <v>18514.61</v>
      </c>
      <c r="M305" s="183"/>
      <c r="N305" s="206">
        <v>828899.11</v>
      </c>
      <c r="AF305" s="168"/>
      <c r="AG305" s="169"/>
      <c r="AH305" s="169"/>
      <c r="AK305" s="180" t="s">
        <v>484</v>
      </c>
      <c r="AM305" s="169"/>
    </row>
    <row r="306" spans="1:41" s="15" customFormat="1" ht="15" x14ac:dyDescent="0.25">
      <c r="A306" s="200"/>
      <c r="B306" s="201"/>
      <c r="C306" s="438" t="s">
        <v>157</v>
      </c>
      <c r="D306" s="438"/>
      <c r="E306" s="438"/>
      <c r="F306" s="172"/>
      <c r="G306" s="173"/>
      <c r="H306" s="173"/>
      <c r="I306" s="173"/>
      <c r="J306" s="176"/>
      <c r="K306" s="173"/>
      <c r="L306" s="210">
        <v>184361.53</v>
      </c>
      <c r="M306" s="195"/>
      <c r="N306" s="208">
        <v>5160972.67</v>
      </c>
      <c r="AF306" s="168"/>
      <c r="AG306" s="169"/>
      <c r="AH306" s="169"/>
      <c r="AM306" s="169" t="s">
        <v>157</v>
      </c>
    </row>
    <row r="307" spans="1:41" s="15" customFormat="1" ht="34.5" x14ac:dyDescent="0.25">
      <c r="A307" s="170" t="s">
        <v>293</v>
      </c>
      <c r="B307" s="171" t="s">
        <v>513</v>
      </c>
      <c r="C307" s="438" t="s">
        <v>1066</v>
      </c>
      <c r="D307" s="438"/>
      <c r="E307" s="438"/>
      <c r="F307" s="172" t="s">
        <v>133</v>
      </c>
      <c r="G307" s="173">
        <v>6.9000000000000006E-2</v>
      </c>
      <c r="H307" s="174">
        <v>1</v>
      </c>
      <c r="I307" s="204">
        <v>6.9000000000000006E-2</v>
      </c>
      <c r="J307" s="176"/>
      <c r="K307" s="173"/>
      <c r="L307" s="176"/>
      <c r="M307" s="173"/>
      <c r="N307" s="177"/>
      <c r="AF307" s="168"/>
      <c r="AG307" s="169"/>
      <c r="AH307" s="169" t="s">
        <v>1066</v>
      </c>
      <c r="AM307" s="169"/>
    </row>
    <row r="308" spans="1:41" s="15" customFormat="1" ht="15" x14ac:dyDescent="0.25">
      <c r="A308" s="212"/>
      <c r="B308" s="213"/>
      <c r="C308" s="429" t="s">
        <v>1075</v>
      </c>
      <c r="D308" s="429"/>
      <c r="E308" s="429"/>
      <c r="F308" s="429"/>
      <c r="G308" s="429"/>
      <c r="H308" s="429"/>
      <c r="I308" s="429"/>
      <c r="J308" s="429"/>
      <c r="K308" s="429"/>
      <c r="L308" s="429"/>
      <c r="M308" s="429"/>
      <c r="N308" s="441"/>
      <c r="AF308" s="168"/>
      <c r="AG308" s="169"/>
      <c r="AH308" s="169"/>
      <c r="AM308" s="169"/>
      <c r="AN308" s="180" t="s">
        <v>1075</v>
      </c>
    </row>
    <row r="309" spans="1:41" s="15" customFormat="1" ht="68.25" x14ac:dyDescent="0.25">
      <c r="A309" s="178"/>
      <c r="B309" s="179" t="s">
        <v>1012</v>
      </c>
      <c r="C309" s="439" t="s">
        <v>1013</v>
      </c>
      <c r="D309" s="439"/>
      <c r="E309" s="439"/>
      <c r="F309" s="439"/>
      <c r="G309" s="439"/>
      <c r="H309" s="439"/>
      <c r="I309" s="439"/>
      <c r="J309" s="439"/>
      <c r="K309" s="439"/>
      <c r="L309" s="439"/>
      <c r="M309" s="439"/>
      <c r="N309" s="440"/>
      <c r="AF309" s="168"/>
      <c r="AG309" s="169"/>
      <c r="AH309" s="169"/>
      <c r="AI309" s="180" t="s">
        <v>1013</v>
      </c>
      <c r="AM309" s="169"/>
    </row>
    <row r="310" spans="1:41" s="15" customFormat="1" ht="15" x14ac:dyDescent="0.25">
      <c r="A310" s="181"/>
      <c r="B310" s="179" t="s">
        <v>141</v>
      </c>
      <c r="C310" s="429" t="s">
        <v>142</v>
      </c>
      <c r="D310" s="429"/>
      <c r="E310" s="429"/>
      <c r="F310" s="182"/>
      <c r="G310" s="183"/>
      <c r="H310" s="183"/>
      <c r="I310" s="183"/>
      <c r="J310" s="184">
        <v>479.33</v>
      </c>
      <c r="K310" s="185">
        <v>1.1499999999999999</v>
      </c>
      <c r="L310" s="184">
        <v>38.03</v>
      </c>
      <c r="M310" s="185">
        <v>13.24</v>
      </c>
      <c r="N310" s="186">
        <v>503.52</v>
      </c>
      <c r="AF310" s="168"/>
      <c r="AG310" s="169"/>
      <c r="AH310" s="169"/>
      <c r="AJ310" s="180" t="s">
        <v>142</v>
      </c>
      <c r="AM310" s="169"/>
    </row>
    <row r="311" spans="1:41" s="15" customFormat="1" ht="15" x14ac:dyDescent="0.25">
      <c r="A311" s="181"/>
      <c r="B311" s="179" t="s">
        <v>143</v>
      </c>
      <c r="C311" s="429" t="s">
        <v>144</v>
      </c>
      <c r="D311" s="429"/>
      <c r="E311" s="429"/>
      <c r="F311" s="182"/>
      <c r="G311" s="183"/>
      <c r="H311" s="183"/>
      <c r="I311" s="183"/>
      <c r="J311" s="184">
        <v>93.5</v>
      </c>
      <c r="K311" s="185">
        <v>1.1499999999999999</v>
      </c>
      <c r="L311" s="184">
        <v>7.42</v>
      </c>
      <c r="M311" s="185">
        <v>44.77</v>
      </c>
      <c r="N311" s="186">
        <v>332.19</v>
      </c>
      <c r="AF311" s="168"/>
      <c r="AG311" s="169"/>
      <c r="AH311" s="169"/>
      <c r="AJ311" s="180" t="s">
        <v>144</v>
      </c>
      <c r="AM311" s="169"/>
    </row>
    <row r="312" spans="1:41" s="15" customFormat="1" ht="15" x14ac:dyDescent="0.25">
      <c r="A312" s="188"/>
      <c r="B312" s="179"/>
      <c r="C312" s="429" t="s">
        <v>149</v>
      </c>
      <c r="D312" s="429"/>
      <c r="E312" s="429"/>
      <c r="F312" s="182" t="s">
        <v>148</v>
      </c>
      <c r="G312" s="185">
        <v>8.06</v>
      </c>
      <c r="H312" s="185">
        <v>1.1499999999999999</v>
      </c>
      <c r="I312" s="189">
        <v>0.63956100000000005</v>
      </c>
      <c r="J312" s="190"/>
      <c r="K312" s="183"/>
      <c r="L312" s="190"/>
      <c r="M312" s="183"/>
      <c r="N312" s="191"/>
      <c r="AF312" s="168"/>
      <c r="AG312" s="169"/>
      <c r="AH312" s="169"/>
      <c r="AK312" s="180" t="s">
        <v>149</v>
      </c>
      <c r="AM312" s="169"/>
    </row>
    <row r="313" spans="1:41" s="15" customFormat="1" ht="15" x14ac:dyDescent="0.25">
      <c r="A313" s="181"/>
      <c r="B313" s="179"/>
      <c r="C313" s="430" t="s">
        <v>150</v>
      </c>
      <c r="D313" s="430"/>
      <c r="E313" s="430"/>
      <c r="F313" s="194"/>
      <c r="G313" s="195"/>
      <c r="H313" s="195"/>
      <c r="I313" s="195"/>
      <c r="J313" s="197">
        <v>479.33</v>
      </c>
      <c r="K313" s="195"/>
      <c r="L313" s="197">
        <v>38.03</v>
      </c>
      <c r="M313" s="195"/>
      <c r="N313" s="198">
        <v>503.52</v>
      </c>
      <c r="AF313" s="168"/>
      <c r="AG313" s="169"/>
      <c r="AH313" s="169"/>
      <c r="AL313" s="180" t="s">
        <v>150</v>
      </c>
      <c r="AM313" s="169"/>
    </row>
    <row r="314" spans="1:41" s="15" customFormat="1" ht="15" x14ac:dyDescent="0.25">
      <c r="A314" s="188"/>
      <c r="B314" s="179"/>
      <c r="C314" s="429" t="s">
        <v>151</v>
      </c>
      <c r="D314" s="429"/>
      <c r="E314" s="429"/>
      <c r="F314" s="182"/>
      <c r="G314" s="183"/>
      <c r="H314" s="183"/>
      <c r="I314" s="183"/>
      <c r="J314" s="190"/>
      <c r="K314" s="183"/>
      <c r="L314" s="184">
        <v>7.42</v>
      </c>
      <c r="M314" s="183"/>
      <c r="N314" s="186">
        <v>332.19</v>
      </c>
      <c r="AF314" s="168"/>
      <c r="AG314" s="169"/>
      <c r="AH314" s="169"/>
      <c r="AK314" s="180" t="s">
        <v>151</v>
      </c>
      <c r="AM314" s="169"/>
    </row>
    <row r="315" spans="1:41" s="15" customFormat="1" ht="23.25" x14ac:dyDescent="0.25">
      <c r="A315" s="188"/>
      <c r="B315" s="179" t="s">
        <v>152</v>
      </c>
      <c r="C315" s="429" t="s">
        <v>153</v>
      </c>
      <c r="D315" s="429"/>
      <c r="E315" s="429"/>
      <c r="F315" s="182" t="s">
        <v>154</v>
      </c>
      <c r="G315" s="199">
        <v>92</v>
      </c>
      <c r="H315" s="183"/>
      <c r="I315" s="199">
        <v>92</v>
      </c>
      <c r="J315" s="190"/>
      <c r="K315" s="183"/>
      <c r="L315" s="184">
        <v>6.83</v>
      </c>
      <c r="M315" s="183"/>
      <c r="N315" s="186">
        <v>305.61</v>
      </c>
      <c r="AF315" s="168"/>
      <c r="AG315" s="169"/>
      <c r="AH315" s="169"/>
      <c r="AK315" s="180" t="s">
        <v>153</v>
      </c>
      <c r="AM315" s="169"/>
    </row>
    <row r="316" spans="1:41" s="15" customFormat="1" ht="23.25" x14ac:dyDescent="0.25">
      <c r="A316" s="188"/>
      <c r="B316" s="179" t="s">
        <v>1068</v>
      </c>
      <c r="C316" s="429" t="s">
        <v>156</v>
      </c>
      <c r="D316" s="429"/>
      <c r="E316" s="429"/>
      <c r="F316" s="182" t="s">
        <v>154</v>
      </c>
      <c r="G316" s="199">
        <v>46</v>
      </c>
      <c r="H316" s="183"/>
      <c r="I316" s="199">
        <v>46</v>
      </c>
      <c r="J316" s="190"/>
      <c r="K316" s="183"/>
      <c r="L316" s="184">
        <v>3.41</v>
      </c>
      <c r="M316" s="183"/>
      <c r="N316" s="186">
        <v>152.81</v>
      </c>
      <c r="AF316" s="168"/>
      <c r="AG316" s="169"/>
      <c r="AH316" s="169"/>
      <c r="AK316" s="180" t="s">
        <v>156</v>
      </c>
      <c r="AM316" s="169"/>
    </row>
    <row r="317" spans="1:41" s="15" customFormat="1" ht="15" x14ac:dyDescent="0.25">
      <c r="A317" s="200"/>
      <c r="B317" s="201"/>
      <c r="C317" s="438" t="s">
        <v>157</v>
      </c>
      <c r="D317" s="438"/>
      <c r="E317" s="438"/>
      <c r="F317" s="172"/>
      <c r="G317" s="173"/>
      <c r="H317" s="173"/>
      <c r="I317" s="173"/>
      <c r="J317" s="176"/>
      <c r="K317" s="173"/>
      <c r="L317" s="202">
        <v>48.27</v>
      </c>
      <c r="M317" s="195"/>
      <c r="N317" s="203">
        <v>961.94</v>
      </c>
      <c r="AF317" s="168"/>
      <c r="AG317" s="169"/>
      <c r="AH317" s="169"/>
      <c r="AM317" s="169" t="s">
        <v>157</v>
      </c>
    </row>
    <row r="318" spans="1:41" s="15" customFormat="1" ht="22.5" x14ac:dyDescent="0.25">
      <c r="A318" s="170" t="s">
        <v>296</v>
      </c>
      <c r="B318" s="372" t="s">
        <v>433</v>
      </c>
      <c r="C318" s="438" t="s">
        <v>195</v>
      </c>
      <c r="D318" s="438"/>
      <c r="E318" s="438"/>
      <c r="F318" s="172" t="s">
        <v>174</v>
      </c>
      <c r="G318" s="173">
        <v>69</v>
      </c>
      <c r="H318" s="174">
        <v>1</v>
      </c>
      <c r="I318" s="174">
        <v>69</v>
      </c>
      <c r="J318" s="202">
        <v>99.98</v>
      </c>
      <c r="K318" s="204">
        <v>1.012</v>
      </c>
      <c r="L318" s="210">
        <v>6981.4</v>
      </c>
      <c r="M318" s="211">
        <v>8.16</v>
      </c>
      <c r="N318" s="208">
        <v>56968.22</v>
      </c>
      <c r="AF318" s="168"/>
      <c r="AG318" s="169"/>
      <c r="AH318" s="169" t="s">
        <v>195</v>
      </c>
      <c r="AM318" s="169"/>
    </row>
    <row r="319" spans="1:41" s="15" customFormat="1" ht="15" x14ac:dyDescent="0.25">
      <c r="A319" s="212"/>
      <c r="B319" s="213"/>
      <c r="C319" s="429" t="s">
        <v>196</v>
      </c>
      <c r="D319" s="429"/>
      <c r="E319" s="429"/>
      <c r="F319" s="429"/>
      <c r="G319" s="429"/>
      <c r="H319" s="429"/>
      <c r="I319" s="429"/>
      <c r="J319" s="429"/>
      <c r="K319" s="429"/>
      <c r="L319" s="429"/>
      <c r="M319" s="429"/>
      <c r="N319" s="441"/>
      <c r="AF319" s="168"/>
      <c r="AG319" s="169"/>
      <c r="AH319" s="169"/>
      <c r="AM319" s="169"/>
      <c r="AO319" s="180" t="s">
        <v>196</v>
      </c>
    </row>
    <row r="320" spans="1:41" s="15" customFormat="1" ht="15" x14ac:dyDescent="0.25">
      <c r="A320" s="178"/>
      <c r="B320" s="179"/>
      <c r="C320" s="439" t="s">
        <v>280</v>
      </c>
      <c r="D320" s="439"/>
      <c r="E320" s="439"/>
      <c r="F320" s="439"/>
      <c r="G320" s="439"/>
      <c r="H320" s="439"/>
      <c r="I320" s="439"/>
      <c r="J320" s="439"/>
      <c r="K320" s="439"/>
      <c r="L320" s="439"/>
      <c r="M320" s="439"/>
      <c r="N320" s="440"/>
      <c r="AF320" s="168"/>
      <c r="AG320" s="169"/>
      <c r="AH320" s="169"/>
      <c r="AI320" s="180" t="s">
        <v>280</v>
      </c>
      <c r="AM320" s="169"/>
    </row>
    <row r="321" spans="1:41" s="15" customFormat="1" ht="15" x14ac:dyDescent="0.25">
      <c r="A321" s="200"/>
      <c r="B321" s="201"/>
      <c r="C321" s="438" t="s">
        <v>157</v>
      </c>
      <c r="D321" s="438"/>
      <c r="E321" s="438"/>
      <c r="F321" s="172"/>
      <c r="G321" s="173"/>
      <c r="H321" s="173"/>
      <c r="I321" s="173"/>
      <c r="J321" s="176"/>
      <c r="K321" s="173"/>
      <c r="L321" s="210">
        <v>6981.4</v>
      </c>
      <c r="M321" s="195"/>
      <c r="N321" s="208">
        <v>56968.22</v>
      </c>
      <c r="AF321" s="168"/>
      <c r="AG321" s="169"/>
      <c r="AH321" s="169"/>
      <c r="AM321" s="169" t="s">
        <v>157</v>
      </c>
    </row>
    <row r="322" spans="1:41" s="15" customFormat="1" ht="45.75" x14ac:dyDescent="0.25">
      <c r="A322" s="170" t="s">
        <v>299</v>
      </c>
      <c r="B322" s="171" t="s">
        <v>488</v>
      </c>
      <c r="C322" s="438" t="s">
        <v>931</v>
      </c>
      <c r="D322" s="438"/>
      <c r="E322" s="438"/>
      <c r="F322" s="172" t="s">
        <v>171</v>
      </c>
      <c r="G322" s="173">
        <v>413.26</v>
      </c>
      <c r="H322" s="174">
        <v>1</v>
      </c>
      <c r="I322" s="211">
        <v>413.26</v>
      </c>
      <c r="J322" s="202">
        <v>3.28</v>
      </c>
      <c r="K322" s="173"/>
      <c r="L322" s="210">
        <v>1355.49</v>
      </c>
      <c r="M322" s="211">
        <v>13.24</v>
      </c>
      <c r="N322" s="208">
        <v>17946.689999999999</v>
      </c>
      <c r="AF322" s="168"/>
      <c r="AG322" s="169"/>
      <c r="AH322" s="169" t="s">
        <v>931</v>
      </c>
      <c r="AM322" s="169"/>
    </row>
    <row r="323" spans="1:41" s="15" customFormat="1" ht="15" x14ac:dyDescent="0.25">
      <c r="A323" s="212"/>
      <c r="B323" s="213"/>
      <c r="C323" s="429" t="s">
        <v>1076</v>
      </c>
      <c r="D323" s="429"/>
      <c r="E323" s="429"/>
      <c r="F323" s="429"/>
      <c r="G323" s="429"/>
      <c r="H323" s="429"/>
      <c r="I323" s="429"/>
      <c r="J323" s="429"/>
      <c r="K323" s="429"/>
      <c r="L323" s="429"/>
      <c r="M323" s="429"/>
      <c r="N323" s="441"/>
      <c r="AF323" s="168"/>
      <c r="AG323" s="169"/>
      <c r="AH323" s="169"/>
      <c r="AM323" s="169"/>
      <c r="AN323" s="180" t="s">
        <v>1076</v>
      </c>
    </row>
    <row r="324" spans="1:41" s="15" customFormat="1" ht="15" x14ac:dyDescent="0.25">
      <c r="A324" s="200"/>
      <c r="B324" s="201"/>
      <c r="C324" s="438" t="s">
        <v>157</v>
      </c>
      <c r="D324" s="438"/>
      <c r="E324" s="438"/>
      <c r="F324" s="172"/>
      <c r="G324" s="173"/>
      <c r="H324" s="173"/>
      <c r="I324" s="173"/>
      <c r="J324" s="176"/>
      <c r="K324" s="173"/>
      <c r="L324" s="210">
        <v>1355.49</v>
      </c>
      <c r="M324" s="195"/>
      <c r="N324" s="208">
        <v>17946.689999999999</v>
      </c>
      <c r="AF324" s="168"/>
      <c r="AG324" s="169"/>
      <c r="AH324" s="169"/>
      <c r="AM324" s="169" t="s">
        <v>157</v>
      </c>
    </row>
    <row r="325" spans="1:41" s="15" customFormat="1" ht="23.25" x14ac:dyDescent="0.25">
      <c r="A325" s="170" t="s">
        <v>302</v>
      </c>
      <c r="B325" s="171" t="s">
        <v>491</v>
      </c>
      <c r="C325" s="438" t="s">
        <v>492</v>
      </c>
      <c r="D325" s="438"/>
      <c r="E325" s="438"/>
      <c r="F325" s="172" t="s">
        <v>171</v>
      </c>
      <c r="G325" s="173">
        <v>103.32</v>
      </c>
      <c r="H325" s="174">
        <v>1</v>
      </c>
      <c r="I325" s="211">
        <v>103.32</v>
      </c>
      <c r="J325" s="202">
        <v>42.98</v>
      </c>
      <c r="K325" s="211">
        <v>1.1499999999999999</v>
      </c>
      <c r="L325" s="210">
        <v>5106.8</v>
      </c>
      <c r="M325" s="211">
        <v>13.24</v>
      </c>
      <c r="N325" s="208">
        <v>67614.03</v>
      </c>
      <c r="AF325" s="168"/>
      <c r="AG325" s="169"/>
      <c r="AH325" s="169" t="s">
        <v>492</v>
      </c>
      <c r="AM325" s="169"/>
    </row>
    <row r="326" spans="1:41" s="15" customFormat="1" ht="15" x14ac:dyDescent="0.25">
      <c r="A326" s="212"/>
      <c r="B326" s="213"/>
      <c r="C326" s="429" t="s">
        <v>1077</v>
      </c>
      <c r="D326" s="429"/>
      <c r="E326" s="429"/>
      <c r="F326" s="429"/>
      <c r="G326" s="429"/>
      <c r="H326" s="429"/>
      <c r="I326" s="429"/>
      <c r="J326" s="429"/>
      <c r="K326" s="429"/>
      <c r="L326" s="429"/>
      <c r="M326" s="429"/>
      <c r="N326" s="441"/>
      <c r="AF326" s="168"/>
      <c r="AG326" s="169"/>
      <c r="AH326" s="169"/>
      <c r="AM326" s="169"/>
      <c r="AN326" s="180" t="s">
        <v>1077</v>
      </c>
    </row>
    <row r="327" spans="1:41" s="15" customFormat="1" ht="68.25" x14ac:dyDescent="0.25">
      <c r="A327" s="178"/>
      <c r="B327" s="179" t="s">
        <v>1012</v>
      </c>
      <c r="C327" s="439" t="s">
        <v>1013</v>
      </c>
      <c r="D327" s="439"/>
      <c r="E327" s="439"/>
      <c r="F327" s="439"/>
      <c r="G327" s="439"/>
      <c r="H327" s="439"/>
      <c r="I327" s="439"/>
      <c r="J327" s="439"/>
      <c r="K327" s="439"/>
      <c r="L327" s="439"/>
      <c r="M327" s="439"/>
      <c r="N327" s="440"/>
      <c r="AF327" s="168"/>
      <c r="AG327" s="169"/>
      <c r="AH327" s="169"/>
      <c r="AI327" s="180" t="s">
        <v>1013</v>
      </c>
      <c r="AM327" s="169"/>
    </row>
    <row r="328" spans="1:41" s="15" customFormat="1" ht="15" x14ac:dyDescent="0.25">
      <c r="A328" s="200"/>
      <c r="B328" s="201"/>
      <c r="C328" s="438" t="s">
        <v>157</v>
      </c>
      <c r="D328" s="438"/>
      <c r="E328" s="438"/>
      <c r="F328" s="172"/>
      <c r="G328" s="173"/>
      <c r="H328" s="173"/>
      <c r="I328" s="173"/>
      <c r="J328" s="176"/>
      <c r="K328" s="173"/>
      <c r="L328" s="210">
        <v>5106.8</v>
      </c>
      <c r="M328" s="195"/>
      <c r="N328" s="208">
        <v>67614.03</v>
      </c>
      <c r="AF328" s="168"/>
      <c r="AG328" s="169"/>
      <c r="AH328" s="169"/>
      <c r="AM328" s="169" t="s">
        <v>157</v>
      </c>
    </row>
    <row r="329" spans="1:41" s="15" customFormat="1" ht="23.25" x14ac:dyDescent="0.25">
      <c r="A329" s="170" t="s">
        <v>305</v>
      </c>
      <c r="B329" s="171" t="s">
        <v>494</v>
      </c>
      <c r="C329" s="438" t="s">
        <v>173</v>
      </c>
      <c r="D329" s="438"/>
      <c r="E329" s="438"/>
      <c r="F329" s="172" t="s">
        <v>174</v>
      </c>
      <c r="G329" s="173">
        <v>249.39</v>
      </c>
      <c r="H329" s="174">
        <v>1</v>
      </c>
      <c r="I329" s="211">
        <v>249.39</v>
      </c>
      <c r="J329" s="202">
        <v>162.38</v>
      </c>
      <c r="K329" s="173"/>
      <c r="L329" s="210">
        <v>40495.949999999997</v>
      </c>
      <c r="M329" s="211">
        <v>8.16</v>
      </c>
      <c r="N329" s="208">
        <v>330446.95</v>
      </c>
      <c r="AF329" s="168"/>
      <c r="AG329" s="169"/>
      <c r="AH329" s="169" t="s">
        <v>173</v>
      </c>
      <c r="AM329" s="169"/>
    </row>
    <row r="330" spans="1:41" s="15" customFormat="1" ht="15" x14ac:dyDescent="0.25">
      <c r="A330" s="212"/>
      <c r="B330" s="213"/>
      <c r="C330" s="429" t="s">
        <v>1078</v>
      </c>
      <c r="D330" s="429"/>
      <c r="E330" s="429"/>
      <c r="F330" s="429"/>
      <c r="G330" s="429"/>
      <c r="H330" s="429"/>
      <c r="I330" s="429"/>
      <c r="J330" s="429"/>
      <c r="K330" s="429"/>
      <c r="L330" s="429"/>
      <c r="M330" s="429"/>
      <c r="N330" s="441"/>
      <c r="AF330" s="168"/>
      <c r="AG330" s="169"/>
      <c r="AH330" s="169"/>
      <c r="AM330" s="169"/>
      <c r="AN330" s="180" t="s">
        <v>1078</v>
      </c>
    </row>
    <row r="331" spans="1:41" s="15" customFormat="1" ht="15" x14ac:dyDescent="0.25">
      <c r="A331" s="212"/>
      <c r="B331" s="213"/>
      <c r="C331" s="429" t="s">
        <v>175</v>
      </c>
      <c r="D331" s="429"/>
      <c r="E331" s="429"/>
      <c r="F331" s="429"/>
      <c r="G331" s="429"/>
      <c r="H331" s="429"/>
      <c r="I331" s="429"/>
      <c r="J331" s="429"/>
      <c r="K331" s="429"/>
      <c r="L331" s="429"/>
      <c r="M331" s="429"/>
      <c r="N331" s="441"/>
      <c r="AF331" s="168"/>
      <c r="AG331" s="169"/>
      <c r="AH331" s="169"/>
      <c r="AM331" s="169"/>
      <c r="AO331" s="180" t="s">
        <v>175</v>
      </c>
    </row>
    <row r="332" spans="1:41" s="15" customFormat="1" ht="15" x14ac:dyDescent="0.25">
      <c r="A332" s="200"/>
      <c r="B332" s="201"/>
      <c r="C332" s="438" t="s">
        <v>157</v>
      </c>
      <c r="D332" s="438"/>
      <c r="E332" s="438"/>
      <c r="F332" s="172"/>
      <c r="G332" s="173"/>
      <c r="H332" s="173"/>
      <c r="I332" s="173"/>
      <c r="J332" s="176"/>
      <c r="K332" s="173"/>
      <c r="L332" s="210">
        <v>40495.949999999997</v>
      </c>
      <c r="M332" s="195"/>
      <c r="N332" s="208">
        <v>330446.95</v>
      </c>
      <c r="AF332" s="168"/>
      <c r="AG332" s="169"/>
      <c r="AH332" s="169"/>
      <c r="AM332" s="169" t="s">
        <v>157</v>
      </c>
    </row>
    <row r="333" spans="1:41" s="15" customFormat="1" ht="15" x14ac:dyDescent="0.25">
      <c r="A333" s="435" t="s">
        <v>1079</v>
      </c>
      <c r="B333" s="436"/>
      <c r="C333" s="436"/>
      <c r="D333" s="436"/>
      <c r="E333" s="436"/>
      <c r="F333" s="436"/>
      <c r="G333" s="436"/>
      <c r="H333" s="436"/>
      <c r="I333" s="436"/>
      <c r="J333" s="436"/>
      <c r="K333" s="436"/>
      <c r="L333" s="436"/>
      <c r="M333" s="436"/>
      <c r="N333" s="437"/>
      <c r="AF333" s="168"/>
      <c r="AG333" s="169" t="s">
        <v>1079</v>
      </c>
      <c r="AH333" s="169"/>
      <c r="AM333" s="169"/>
    </row>
    <row r="334" spans="1:41" s="15" customFormat="1" ht="45.75" x14ac:dyDescent="0.25">
      <c r="A334" s="170" t="s">
        <v>308</v>
      </c>
      <c r="B334" s="171" t="s">
        <v>935</v>
      </c>
      <c r="C334" s="438" t="s">
        <v>936</v>
      </c>
      <c r="D334" s="438"/>
      <c r="E334" s="438"/>
      <c r="F334" s="172" t="s">
        <v>133</v>
      </c>
      <c r="G334" s="173">
        <v>6.7000000000000004E-2</v>
      </c>
      <c r="H334" s="174">
        <v>1</v>
      </c>
      <c r="I334" s="204">
        <v>6.7000000000000004E-2</v>
      </c>
      <c r="J334" s="176"/>
      <c r="K334" s="173"/>
      <c r="L334" s="176"/>
      <c r="M334" s="173"/>
      <c r="N334" s="177"/>
      <c r="AF334" s="168"/>
      <c r="AG334" s="169"/>
      <c r="AH334" s="169" t="s">
        <v>936</v>
      </c>
      <c r="AM334" s="169"/>
    </row>
    <row r="335" spans="1:41" s="15" customFormat="1" ht="15" x14ac:dyDescent="0.25">
      <c r="A335" s="212"/>
      <c r="B335" s="213"/>
      <c r="C335" s="429" t="s">
        <v>1080</v>
      </c>
      <c r="D335" s="429"/>
      <c r="E335" s="429"/>
      <c r="F335" s="429"/>
      <c r="G335" s="429"/>
      <c r="H335" s="429"/>
      <c r="I335" s="429"/>
      <c r="J335" s="429"/>
      <c r="K335" s="429"/>
      <c r="L335" s="429"/>
      <c r="M335" s="429"/>
      <c r="N335" s="441"/>
      <c r="AF335" s="168"/>
      <c r="AG335" s="169"/>
      <c r="AH335" s="169"/>
      <c r="AM335" s="169"/>
      <c r="AN335" s="180" t="s">
        <v>1080</v>
      </c>
    </row>
    <row r="336" spans="1:41" s="15" customFormat="1" ht="68.25" x14ac:dyDescent="0.25">
      <c r="A336" s="178"/>
      <c r="B336" s="179" t="s">
        <v>1012</v>
      </c>
      <c r="C336" s="439" t="s">
        <v>1013</v>
      </c>
      <c r="D336" s="439"/>
      <c r="E336" s="439"/>
      <c r="F336" s="439"/>
      <c r="G336" s="439"/>
      <c r="H336" s="439"/>
      <c r="I336" s="439"/>
      <c r="J336" s="439"/>
      <c r="K336" s="439"/>
      <c r="L336" s="439"/>
      <c r="M336" s="439"/>
      <c r="N336" s="440"/>
      <c r="AF336" s="168"/>
      <c r="AG336" s="169"/>
      <c r="AH336" s="169"/>
      <c r="AI336" s="180" t="s">
        <v>1013</v>
      </c>
      <c r="AM336" s="169"/>
    </row>
    <row r="337" spans="1:39" s="15" customFormat="1" ht="15" x14ac:dyDescent="0.25">
      <c r="A337" s="181"/>
      <c r="B337" s="179" t="s">
        <v>130</v>
      </c>
      <c r="C337" s="429" t="s">
        <v>140</v>
      </c>
      <c r="D337" s="429"/>
      <c r="E337" s="429"/>
      <c r="F337" s="182"/>
      <c r="G337" s="183"/>
      <c r="H337" s="183"/>
      <c r="I337" s="183"/>
      <c r="J337" s="184">
        <v>101.4</v>
      </c>
      <c r="K337" s="185">
        <v>1.1499999999999999</v>
      </c>
      <c r="L337" s="184">
        <v>7.81</v>
      </c>
      <c r="M337" s="185">
        <v>44.77</v>
      </c>
      <c r="N337" s="186">
        <v>349.65</v>
      </c>
      <c r="AF337" s="168"/>
      <c r="AG337" s="169"/>
      <c r="AH337" s="169"/>
      <c r="AJ337" s="180" t="s">
        <v>140</v>
      </c>
      <c r="AM337" s="169"/>
    </row>
    <row r="338" spans="1:39" s="15" customFormat="1" ht="15" x14ac:dyDescent="0.25">
      <c r="A338" s="181"/>
      <c r="B338" s="179" t="s">
        <v>141</v>
      </c>
      <c r="C338" s="429" t="s">
        <v>142</v>
      </c>
      <c r="D338" s="429"/>
      <c r="E338" s="429"/>
      <c r="F338" s="182"/>
      <c r="G338" s="183"/>
      <c r="H338" s="183"/>
      <c r="I338" s="183"/>
      <c r="J338" s="187">
        <v>3563.26</v>
      </c>
      <c r="K338" s="185">
        <v>1.1499999999999999</v>
      </c>
      <c r="L338" s="184">
        <v>274.55</v>
      </c>
      <c r="M338" s="185">
        <v>13.24</v>
      </c>
      <c r="N338" s="206">
        <v>3635.04</v>
      </c>
      <c r="AF338" s="168"/>
      <c r="AG338" s="169"/>
      <c r="AH338" s="169"/>
      <c r="AJ338" s="180" t="s">
        <v>142</v>
      </c>
      <c r="AM338" s="169"/>
    </row>
    <row r="339" spans="1:39" s="15" customFormat="1" ht="15" x14ac:dyDescent="0.25">
      <c r="A339" s="181"/>
      <c r="B339" s="179" t="s">
        <v>143</v>
      </c>
      <c r="C339" s="429" t="s">
        <v>144</v>
      </c>
      <c r="D339" s="429"/>
      <c r="E339" s="429"/>
      <c r="F339" s="182"/>
      <c r="G339" s="183"/>
      <c r="H339" s="183"/>
      <c r="I339" s="183"/>
      <c r="J339" s="184">
        <v>507.6</v>
      </c>
      <c r="K339" s="185">
        <v>1.1499999999999999</v>
      </c>
      <c r="L339" s="184">
        <v>39.11</v>
      </c>
      <c r="M339" s="185">
        <v>44.77</v>
      </c>
      <c r="N339" s="206">
        <v>1750.95</v>
      </c>
      <c r="AF339" s="168"/>
      <c r="AG339" s="169"/>
      <c r="AH339" s="169"/>
      <c r="AJ339" s="180" t="s">
        <v>144</v>
      </c>
      <c r="AM339" s="169"/>
    </row>
    <row r="340" spans="1:39" s="15" customFormat="1" ht="15" x14ac:dyDescent="0.25">
      <c r="A340" s="181"/>
      <c r="B340" s="179" t="s">
        <v>145</v>
      </c>
      <c r="C340" s="429" t="s">
        <v>146</v>
      </c>
      <c r="D340" s="429"/>
      <c r="E340" s="429"/>
      <c r="F340" s="182"/>
      <c r="G340" s="183"/>
      <c r="H340" s="183"/>
      <c r="I340" s="183"/>
      <c r="J340" s="184">
        <v>4.34</v>
      </c>
      <c r="K340" s="183"/>
      <c r="L340" s="184">
        <v>0.28999999999999998</v>
      </c>
      <c r="M340" s="185">
        <v>8.16</v>
      </c>
      <c r="N340" s="186">
        <v>2.37</v>
      </c>
      <c r="AF340" s="168"/>
      <c r="AG340" s="169"/>
      <c r="AH340" s="169"/>
      <c r="AJ340" s="180" t="s">
        <v>146</v>
      </c>
      <c r="AM340" s="169"/>
    </row>
    <row r="341" spans="1:39" s="15" customFormat="1" ht="15" x14ac:dyDescent="0.25">
      <c r="A341" s="188"/>
      <c r="B341" s="179"/>
      <c r="C341" s="429" t="s">
        <v>147</v>
      </c>
      <c r="D341" s="429"/>
      <c r="E341" s="429"/>
      <c r="F341" s="182" t="s">
        <v>148</v>
      </c>
      <c r="G341" s="199">
        <v>13</v>
      </c>
      <c r="H341" s="185">
        <v>1.1499999999999999</v>
      </c>
      <c r="I341" s="216">
        <v>1.0016499999999999</v>
      </c>
      <c r="J341" s="190"/>
      <c r="K341" s="183"/>
      <c r="L341" s="190"/>
      <c r="M341" s="183"/>
      <c r="N341" s="191"/>
      <c r="AF341" s="168"/>
      <c r="AG341" s="169"/>
      <c r="AH341" s="169"/>
      <c r="AK341" s="180" t="s">
        <v>147</v>
      </c>
      <c r="AM341" s="169"/>
    </row>
    <row r="342" spans="1:39" s="15" customFormat="1" ht="15" x14ac:dyDescent="0.25">
      <c r="A342" s="188"/>
      <c r="B342" s="179"/>
      <c r="C342" s="429" t="s">
        <v>149</v>
      </c>
      <c r="D342" s="429"/>
      <c r="E342" s="429"/>
      <c r="F342" s="182" t="s">
        <v>148</v>
      </c>
      <c r="G342" s="192">
        <v>37.6</v>
      </c>
      <c r="H342" s="185">
        <v>1.1499999999999999</v>
      </c>
      <c r="I342" s="216">
        <v>2.8970799999999999</v>
      </c>
      <c r="J342" s="190"/>
      <c r="K342" s="183"/>
      <c r="L342" s="190"/>
      <c r="M342" s="183"/>
      <c r="N342" s="191"/>
      <c r="AF342" s="168"/>
      <c r="AG342" s="169"/>
      <c r="AH342" s="169"/>
      <c r="AK342" s="180" t="s">
        <v>149</v>
      </c>
      <c r="AM342" s="169"/>
    </row>
    <row r="343" spans="1:39" s="15" customFormat="1" ht="15" x14ac:dyDescent="0.25">
      <c r="A343" s="181"/>
      <c r="B343" s="179"/>
      <c r="C343" s="430" t="s">
        <v>150</v>
      </c>
      <c r="D343" s="430"/>
      <c r="E343" s="430"/>
      <c r="F343" s="194"/>
      <c r="G343" s="195"/>
      <c r="H343" s="195"/>
      <c r="I343" s="195"/>
      <c r="J343" s="196">
        <v>3669</v>
      </c>
      <c r="K343" s="195"/>
      <c r="L343" s="197">
        <v>282.64999999999998</v>
      </c>
      <c r="M343" s="195"/>
      <c r="N343" s="207">
        <v>3987.06</v>
      </c>
      <c r="AF343" s="168"/>
      <c r="AG343" s="169"/>
      <c r="AH343" s="169"/>
      <c r="AL343" s="180" t="s">
        <v>150</v>
      </c>
      <c r="AM343" s="169"/>
    </row>
    <row r="344" spans="1:39" s="15" customFormat="1" ht="15" x14ac:dyDescent="0.25">
      <c r="A344" s="188"/>
      <c r="B344" s="179"/>
      <c r="C344" s="429" t="s">
        <v>151</v>
      </c>
      <c r="D344" s="429"/>
      <c r="E344" s="429"/>
      <c r="F344" s="182"/>
      <c r="G344" s="183"/>
      <c r="H344" s="183"/>
      <c r="I344" s="183"/>
      <c r="J344" s="190"/>
      <c r="K344" s="183"/>
      <c r="L344" s="184">
        <v>46.92</v>
      </c>
      <c r="M344" s="183"/>
      <c r="N344" s="206">
        <v>2100.6</v>
      </c>
      <c r="AF344" s="168"/>
      <c r="AG344" s="169"/>
      <c r="AH344" s="169"/>
      <c r="AK344" s="180" t="s">
        <v>151</v>
      </c>
      <c r="AM344" s="169"/>
    </row>
    <row r="345" spans="1:39" s="15" customFormat="1" ht="23.25" x14ac:dyDescent="0.25">
      <c r="A345" s="188"/>
      <c r="B345" s="179" t="s">
        <v>152</v>
      </c>
      <c r="C345" s="429" t="s">
        <v>153</v>
      </c>
      <c r="D345" s="429"/>
      <c r="E345" s="429"/>
      <c r="F345" s="182" t="s">
        <v>154</v>
      </c>
      <c r="G345" s="199">
        <v>92</v>
      </c>
      <c r="H345" s="183"/>
      <c r="I345" s="199">
        <v>92</v>
      </c>
      <c r="J345" s="190"/>
      <c r="K345" s="183"/>
      <c r="L345" s="184">
        <v>43.17</v>
      </c>
      <c r="M345" s="183"/>
      <c r="N345" s="206">
        <v>1932.55</v>
      </c>
      <c r="AF345" s="168"/>
      <c r="AG345" s="169"/>
      <c r="AH345" s="169"/>
      <c r="AK345" s="180" t="s">
        <v>153</v>
      </c>
      <c r="AM345" s="169"/>
    </row>
    <row r="346" spans="1:39" s="15" customFormat="1" ht="23.25" x14ac:dyDescent="0.25">
      <c r="A346" s="188"/>
      <c r="B346" s="179" t="s">
        <v>1068</v>
      </c>
      <c r="C346" s="429" t="s">
        <v>156</v>
      </c>
      <c r="D346" s="429"/>
      <c r="E346" s="429"/>
      <c r="F346" s="182" t="s">
        <v>154</v>
      </c>
      <c r="G346" s="199">
        <v>46</v>
      </c>
      <c r="H346" s="183"/>
      <c r="I346" s="199">
        <v>46</v>
      </c>
      <c r="J346" s="190"/>
      <c r="K346" s="183"/>
      <c r="L346" s="184">
        <v>21.58</v>
      </c>
      <c r="M346" s="183"/>
      <c r="N346" s="186">
        <v>966.28</v>
      </c>
      <c r="AF346" s="168"/>
      <c r="AG346" s="169"/>
      <c r="AH346" s="169"/>
      <c r="AK346" s="180" t="s">
        <v>156</v>
      </c>
      <c r="AM346" s="169"/>
    </row>
    <row r="347" spans="1:39" s="15" customFormat="1" ht="15" x14ac:dyDescent="0.25">
      <c r="A347" s="200"/>
      <c r="B347" s="201"/>
      <c r="C347" s="438" t="s">
        <v>157</v>
      </c>
      <c r="D347" s="438"/>
      <c r="E347" s="438"/>
      <c r="F347" s="172"/>
      <c r="G347" s="173"/>
      <c r="H347" s="173"/>
      <c r="I347" s="173"/>
      <c r="J347" s="176"/>
      <c r="K347" s="173"/>
      <c r="L347" s="202">
        <v>347.4</v>
      </c>
      <c r="M347" s="195"/>
      <c r="N347" s="208">
        <v>6885.89</v>
      </c>
      <c r="AF347" s="168"/>
      <c r="AG347" s="169"/>
      <c r="AH347" s="169"/>
      <c r="AM347" s="169" t="s">
        <v>157</v>
      </c>
    </row>
    <row r="348" spans="1:39" s="15" customFormat="1" ht="15" x14ac:dyDescent="0.25">
      <c r="A348" s="170" t="s">
        <v>310</v>
      </c>
      <c r="B348" s="171" t="s">
        <v>1081</v>
      </c>
      <c r="C348" s="438" t="s">
        <v>1082</v>
      </c>
      <c r="D348" s="438"/>
      <c r="E348" s="438"/>
      <c r="F348" s="172" t="s">
        <v>229</v>
      </c>
      <c r="G348" s="173">
        <v>3</v>
      </c>
      <c r="H348" s="174">
        <v>1</v>
      </c>
      <c r="I348" s="174">
        <v>3</v>
      </c>
      <c r="J348" s="176"/>
      <c r="K348" s="173"/>
      <c r="L348" s="176"/>
      <c r="M348" s="173"/>
      <c r="N348" s="177"/>
      <c r="AF348" s="168"/>
      <c r="AG348" s="169"/>
      <c r="AH348" s="169" t="s">
        <v>1082</v>
      </c>
      <c r="AM348" s="169"/>
    </row>
    <row r="349" spans="1:39" s="15" customFormat="1" ht="68.25" x14ac:dyDescent="0.25">
      <c r="A349" s="178"/>
      <c r="B349" s="179" t="s">
        <v>1012</v>
      </c>
      <c r="C349" s="439" t="s">
        <v>1013</v>
      </c>
      <c r="D349" s="439"/>
      <c r="E349" s="439"/>
      <c r="F349" s="439"/>
      <c r="G349" s="439"/>
      <c r="H349" s="439"/>
      <c r="I349" s="439"/>
      <c r="J349" s="439"/>
      <c r="K349" s="439"/>
      <c r="L349" s="439"/>
      <c r="M349" s="439"/>
      <c r="N349" s="440"/>
      <c r="AF349" s="168"/>
      <c r="AG349" s="169"/>
      <c r="AH349" s="169"/>
      <c r="AI349" s="180" t="s">
        <v>1013</v>
      </c>
      <c r="AM349" s="169"/>
    </row>
    <row r="350" spans="1:39" s="15" customFormat="1" ht="15" x14ac:dyDescent="0.25">
      <c r="A350" s="181"/>
      <c r="B350" s="179" t="s">
        <v>130</v>
      </c>
      <c r="C350" s="429" t="s">
        <v>140</v>
      </c>
      <c r="D350" s="429"/>
      <c r="E350" s="429"/>
      <c r="F350" s="182"/>
      <c r="G350" s="183"/>
      <c r="H350" s="183"/>
      <c r="I350" s="183"/>
      <c r="J350" s="184">
        <v>17.86</v>
      </c>
      <c r="K350" s="185">
        <v>1.1499999999999999</v>
      </c>
      <c r="L350" s="184">
        <v>61.62</v>
      </c>
      <c r="M350" s="185">
        <v>44.77</v>
      </c>
      <c r="N350" s="206">
        <v>2758.73</v>
      </c>
      <c r="AF350" s="168"/>
      <c r="AG350" s="169"/>
      <c r="AH350" s="169"/>
      <c r="AJ350" s="180" t="s">
        <v>140</v>
      </c>
      <c r="AM350" s="169"/>
    </row>
    <row r="351" spans="1:39" s="15" customFormat="1" ht="15" x14ac:dyDescent="0.25">
      <c r="A351" s="188"/>
      <c r="B351" s="179"/>
      <c r="C351" s="429" t="s">
        <v>147</v>
      </c>
      <c r="D351" s="429"/>
      <c r="E351" s="429"/>
      <c r="F351" s="182" t="s">
        <v>148</v>
      </c>
      <c r="G351" s="185">
        <v>2.27</v>
      </c>
      <c r="H351" s="185">
        <v>1.1499999999999999</v>
      </c>
      <c r="I351" s="205">
        <v>7.8315000000000001</v>
      </c>
      <c r="J351" s="190"/>
      <c r="K351" s="183"/>
      <c r="L351" s="190"/>
      <c r="M351" s="183"/>
      <c r="N351" s="191"/>
      <c r="AF351" s="168"/>
      <c r="AG351" s="169"/>
      <c r="AH351" s="169"/>
      <c r="AK351" s="180" t="s">
        <v>147</v>
      </c>
      <c r="AM351" s="169"/>
    </row>
    <row r="352" spans="1:39" s="15" customFormat="1" ht="15" x14ac:dyDescent="0.25">
      <c r="A352" s="181"/>
      <c r="B352" s="179"/>
      <c r="C352" s="430" t="s">
        <v>150</v>
      </c>
      <c r="D352" s="430"/>
      <c r="E352" s="430"/>
      <c r="F352" s="194"/>
      <c r="G352" s="195"/>
      <c r="H352" s="195"/>
      <c r="I352" s="195"/>
      <c r="J352" s="197">
        <v>17.86</v>
      </c>
      <c r="K352" s="195"/>
      <c r="L352" s="197">
        <v>61.62</v>
      </c>
      <c r="M352" s="195"/>
      <c r="N352" s="207">
        <v>2758.73</v>
      </c>
      <c r="AF352" s="168"/>
      <c r="AG352" s="169"/>
      <c r="AH352" s="169"/>
      <c r="AL352" s="180" t="s">
        <v>150</v>
      </c>
      <c r="AM352" s="169"/>
    </row>
    <row r="353" spans="1:39" s="15" customFormat="1" ht="15" x14ac:dyDescent="0.25">
      <c r="A353" s="188"/>
      <c r="B353" s="179"/>
      <c r="C353" s="429" t="s">
        <v>151</v>
      </c>
      <c r="D353" s="429"/>
      <c r="E353" s="429"/>
      <c r="F353" s="182"/>
      <c r="G353" s="183"/>
      <c r="H353" s="183"/>
      <c r="I353" s="183"/>
      <c r="J353" s="190"/>
      <c r="K353" s="183"/>
      <c r="L353" s="184">
        <v>61.62</v>
      </c>
      <c r="M353" s="183"/>
      <c r="N353" s="206">
        <v>2758.73</v>
      </c>
      <c r="AF353" s="168"/>
      <c r="AG353" s="169"/>
      <c r="AH353" s="169"/>
      <c r="AK353" s="180" t="s">
        <v>151</v>
      </c>
      <c r="AM353" s="169"/>
    </row>
    <row r="354" spans="1:39" s="15" customFormat="1" ht="23.25" x14ac:dyDescent="0.25">
      <c r="A354" s="188"/>
      <c r="B354" s="179" t="s">
        <v>1083</v>
      </c>
      <c r="C354" s="429" t="s">
        <v>1084</v>
      </c>
      <c r="D354" s="429"/>
      <c r="E354" s="429"/>
      <c r="F354" s="182" t="s">
        <v>154</v>
      </c>
      <c r="G354" s="199">
        <v>89</v>
      </c>
      <c r="H354" s="183"/>
      <c r="I354" s="199">
        <v>89</v>
      </c>
      <c r="J354" s="190"/>
      <c r="K354" s="183"/>
      <c r="L354" s="184">
        <v>54.84</v>
      </c>
      <c r="M354" s="183"/>
      <c r="N354" s="206">
        <v>2455.27</v>
      </c>
      <c r="AF354" s="168"/>
      <c r="AG354" s="169"/>
      <c r="AH354" s="169"/>
      <c r="AK354" s="180" t="s">
        <v>1084</v>
      </c>
      <c r="AM354" s="169"/>
    </row>
    <row r="355" spans="1:39" s="15" customFormat="1" ht="23.25" x14ac:dyDescent="0.25">
      <c r="A355" s="188"/>
      <c r="B355" s="179" t="s">
        <v>1085</v>
      </c>
      <c r="C355" s="429" t="s">
        <v>1086</v>
      </c>
      <c r="D355" s="429"/>
      <c r="E355" s="429"/>
      <c r="F355" s="182" t="s">
        <v>154</v>
      </c>
      <c r="G355" s="199">
        <v>44</v>
      </c>
      <c r="H355" s="183"/>
      <c r="I355" s="199">
        <v>44</v>
      </c>
      <c r="J355" s="190"/>
      <c r="K355" s="183"/>
      <c r="L355" s="184">
        <v>27.11</v>
      </c>
      <c r="M355" s="183"/>
      <c r="N355" s="206">
        <v>1213.8399999999999</v>
      </c>
      <c r="AF355" s="168"/>
      <c r="AG355" s="169"/>
      <c r="AH355" s="169"/>
      <c r="AK355" s="180" t="s">
        <v>1086</v>
      </c>
      <c r="AM355" s="169"/>
    </row>
    <row r="356" spans="1:39" s="15" customFormat="1" ht="15" x14ac:dyDescent="0.25">
      <c r="A356" s="200"/>
      <c r="B356" s="201"/>
      <c r="C356" s="438" t="s">
        <v>157</v>
      </c>
      <c r="D356" s="438"/>
      <c r="E356" s="438"/>
      <c r="F356" s="172"/>
      <c r="G356" s="173"/>
      <c r="H356" s="173"/>
      <c r="I356" s="173"/>
      <c r="J356" s="176"/>
      <c r="K356" s="173"/>
      <c r="L356" s="202">
        <v>143.57</v>
      </c>
      <c r="M356" s="195"/>
      <c r="N356" s="208">
        <v>6427.84</v>
      </c>
      <c r="AF356" s="168"/>
      <c r="AG356" s="169"/>
      <c r="AH356" s="169"/>
      <c r="AM356" s="169" t="s">
        <v>157</v>
      </c>
    </row>
    <row r="357" spans="1:39" s="15" customFormat="1" ht="34.5" x14ac:dyDescent="0.25">
      <c r="A357" s="170" t="s">
        <v>311</v>
      </c>
      <c r="B357" s="171" t="s">
        <v>479</v>
      </c>
      <c r="C357" s="438" t="s">
        <v>1087</v>
      </c>
      <c r="D357" s="438"/>
      <c r="E357" s="438"/>
      <c r="F357" s="172" t="s">
        <v>174</v>
      </c>
      <c r="G357" s="173">
        <v>76.8</v>
      </c>
      <c r="H357" s="174">
        <v>1</v>
      </c>
      <c r="I357" s="214">
        <v>76.8</v>
      </c>
      <c r="J357" s="176"/>
      <c r="K357" s="173"/>
      <c r="L357" s="176"/>
      <c r="M357" s="173"/>
      <c r="N357" s="177"/>
      <c r="AF357" s="168"/>
      <c r="AG357" s="169"/>
      <c r="AH357" s="169" t="s">
        <v>1087</v>
      </c>
      <c r="AM357" s="169"/>
    </row>
    <row r="358" spans="1:39" s="15" customFormat="1" ht="22.5" x14ac:dyDescent="0.25">
      <c r="A358" s="178"/>
      <c r="B358" s="179" t="s">
        <v>1028</v>
      </c>
      <c r="C358" s="439" t="s">
        <v>1029</v>
      </c>
      <c r="D358" s="439"/>
      <c r="E358" s="439"/>
      <c r="F358" s="439"/>
      <c r="G358" s="439"/>
      <c r="H358" s="439"/>
      <c r="I358" s="439"/>
      <c r="J358" s="439"/>
      <c r="K358" s="439"/>
      <c r="L358" s="439"/>
      <c r="M358" s="439"/>
      <c r="N358" s="440"/>
      <c r="AF358" s="168"/>
      <c r="AG358" s="169"/>
      <c r="AH358" s="169"/>
      <c r="AI358" s="180" t="s">
        <v>1029</v>
      </c>
      <c r="AM358" s="169"/>
    </row>
    <row r="359" spans="1:39" s="15" customFormat="1" ht="68.25" x14ac:dyDescent="0.25">
      <c r="A359" s="178"/>
      <c r="B359" s="179" t="s">
        <v>1012</v>
      </c>
      <c r="C359" s="439" t="s">
        <v>1013</v>
      </c>
      <c r="D359" s="439"/>
      <c r="E359" s="439"/>
      <c r="F359" s="439"/>
      <c r="G359" s="439"/>
      <c r="H359" s="439"/>
      <c r="I359" s="439"/>
      <c r="J359" s="439"/>
      <c r="K359" s="439"/>
      <c r="L359" s="439"/>
      <c r="M359" s="439"/>
      <c r="N359" s="440"/>
      <c r="AF359" s="168"/>
      <c r="AG359" s="169"/>
      <c r="AH359" s="169"/>
      <c r="AI359" s="180" t="s">
        <v>1013</v>
      </c>
      <c r="AM359" s="169"/>
    </row>
    <row r="360" spans="1:39" s="15" customFormat="1" ht="15" x14ac:dyDescent="0.25">
      <c r="A360" s="181"/>
      <c r="B360" s="179" t="s">
        <v>130</v>
      </c>
      <c r="C360" s="429" t="s">
        <v>140</v>
      </c>
      <c r="D360" s="429"/>
      <c r="E360" s="429"/>
      <c r="F360" s="182"/>
      <c r="G360" s="183"/>
      <c r="H360" s="183"/>
      <c r="I360" s="183"/>
      <c r="J360" s="184">
        <v>7.76</v>
      </c>
      <c r="K360" s="185">
        <v>0.92</v>
      </c>
      <c r="L360" s="184">
        <v>548.29</v>
      </c>
      <c r="M360" s="185">
        <v>44.77</v>
      </c>
      <c r="N360" s="206">
        <v>24546.94</v>
      </c>
      <c r="AF360" s="168"/>
      <c r="AG360" s="169"/>
      <c r="AH360" s="169"/>
      <c r="AJ360" s="180" t="s">
        <v>140</v>
      </c>
      <c r="AM360" s="169"/>
    </row>
    <row r="361" spans="1:39" s="15" customFormat="1" ht="15" x14ac:dyDescent="0.25">
      <c r="A361" s="181"/>
      <c r="B361" s="179" t="s">
        <v>141</v>
      </c>
      <c r="C361" s="429" t="s">
        <v>142</v>
      </c>
      <c r="D361" s="429"/>
      <c r="E361" s="429"/>
      <c r="F361" s="182"/>
      <c r="G361" s="183"/>
      <c r="H361" s="183"/>
      <c r="I361" s="183"/>
      <c r="J361" s="187">
        <v>1293.92</v>
      </c>
      <c r="K361" s="185">
        <v>0.92</v>
      </c>
      <c r="L361" s="187">
        <v>91423.21</v>
      </c>
      <c r="M361" s="185">
        <v>13.24</v>
      </c>
      <c r="N361" s="206">
        <v>1210443.3</v>
      </c>
      <c r="AF361" s="168"/>
      <c r="AG361" s="169"/>
      <c r="AH361" s="169"/>
      <c r="AJ361" s="180" t="s">
        <v>142</v>
      </c>
      <c r="AM361" s="169"/>
    </row>
    <row r="362" spans="1:39" s="15" customFormat="1" ht="15" x14ac:dyDescent="0.25">
      <c r="A362" s="181"/>
      <c r="B362" s="179" t="s">
        <v>143</v>
      </c>
      <c r="C362" s="429" t="s">
        <v>144</v>
      </c>
      <c r="D362" s="429"/>
      <c r="E362" s="429"/>
      <c r="F362" s="182"/>
      <c r="G362" s="183"/>
      <c r="H362" s="183"/>
      <c r="I362" s="183"/>
      <c r="J362" s="184">
        <v>32.909999999999997</v>
      </c>
      <c r="K362" s="185">
        <v>0.92</v>
      </c>
      <c r="L362" s="187">
        <v>2325.29</v>
      </c>
      <c r="M362" s="185">
        <v>44.77</v>
      </c>
      <c r="N362" s="206">
        <v>104103.23</v>
      </c>
      <c r="AF362" s="168"/>
      <c r="AG362" s="169"/>
      <c r="AH362" s="169"/>
      <c r="AJ362" s="180" t="s">
        <v>144</v>
      </c>
      <c r="AM362" s="169"/>
    </row>
    <row r="363" spans="1:39" s="15" customFormat="1" ht="15" x14ac:dyDescent="0.25">
      <c r="A363" s="181"/>
      <c r="B363" s="179" t="s">
        <v>145</v>
      </c>
      <c r="C363" s="429" t="s">
        <v>146</v>
      </c>
      <c r="D363" s="429"/>
      <c r="E363" s="429"/>
      <c r="F363" s="182"/>
      <c r="G363" s="183"/>
      <c r="H363" s="183"/>
      <c r="I363" s="183"/>
      <c r="J363" s="184">
        <v>21.02</v>
      </c>
      <c r="K363" s="199">
        <v>0</v>
      </c>
      <c r="L363" s="184">
        <v>0</v>
      </c>
      <c r="M363" s="185">
        <v>8.16</v>
      </c>
      <c r="N363" s="191"/>
      <c r="AF363" s="168"/>
      <c r="AG363" s="169"/>
      <c r="AH363" s="169"/>
      <c r="AJ363" s="180" t="s">
        <v>146</v>
      </c>
      <c r="AM363" s="169"/>
    </row>
    <row r="364" spans="1:39" s="15" customFormat="1" ht="15" x14ac:dyDescent="0.25">
      <c r="A364" s="188"/>
      <c r="B364" s="179"/>
      <c r="C364" s="429" t="s">
        <v>147</v>
      </c>
      <c r="D364" s="429"/>
      <c r="E364" s="429"/>
      <c r="F364" s="182" t="s">
        <v>148</v>
      </c>
      <c r="G364" s="185">
        <v>0.91</v>
      </c>
      <c r="H364" s="185">
        <v>0.92</v>
      </c>
      <c r="I364" s="216">
        <v>64.296959999999999</v>
      </c>
      <c r="J364" s="190"/>
      <c r="K364" s="183"/>
      <c r="L364" s="190"/>
      <c r="M364" s="183"/>
      <c r="N364" s="191"/>
      <c r="AF364" s="168"/>
      <c r="AG364" s="169"/>
      <c r="AH364" s="169"/>
      <c r="AK364" s="180" t="s">
        <v>147</v>
      </c>
      <c r="AM364" s="169"/>
    </row>
    <row r="365" spans="1:39" s="15" customFormat="1" ht="15" x14ac:dyDescent="0.25">
      <c r="A365" s="188"/>
      <c r="B365" s="179"/>
      <c r="C365" s="429" t="s">
        <v>149</v>
      </c>
      <c r="D365" s="429"/>
      <c r="E365" s="429"/>
      <c r="F365" s="182" t="s">
        <v>148</v>
      </c>
      <c r="G365" s="192">
        <v>2.1</v>
      </c>
      <c r="H365" s="185">
        <v>0.92</v>
      </c>
      <c r="I365" s="205">
        <v>148.3776</v>
      </c>
      <c r="J365" s="190"/>
      <c r="K365" s="183"/>
      <c r="L365" s="190"/>
      <c r="M365" s="183"/>
      <c r="N365" s="191"/>
      <c r="AF365" s="168"/>
      <c r="AG365" s="169"/>
      <c r="AH365" s="169"/>
      <c r="AK365" s="180" t="s">
        <v>149</v>
      </c>
      <c r="AM365" s="169"/>
    </row>
    <row r="366" spans="1:39" s="15" customFormat="1" ht="15" x14ac:dyDescent="0.25">
      <c r="A366" s="181"/>
      <c r="B366" s="179"/>
      <c r="C366" s="430" t="s">
        <v>150</v>
      </c>
      <c r="D366" s="430"/>
      <c r="E366" s="430"/>
      <c r="F366" s="194"/>
      <c r="G366" s="195"/>
      <c r="H366" s="195"/>
      <c r="I366" s="195"/>
      <c r="J366" s="196">
        <v>1322.7</v>
      </c>
      <c r="K366" s="195"/>
      <c r="L366" s="196">
        <v>91971.5</v>
      </c>
      <c r="M366" s="195"/>
      <c r="N366" s="207">
        <v>1234990.24</v>
      </c>
      <c r="AF366" s="168"/>
      <c r="AG366" s="169"/>
      <c r="AH366" s="169"/>
      <c r="AL366" s="180" t="s">
        <v>150</v>
      </c>
      <c r="AM366" s="169"/>
    </row>
    <row r="367" spans="1:39" s="15" customFormat="1" ht="15" x14ac:dyDescent="0.25">
      <c r="A367" s="188"/>
      <c r="B367" s="179"/>
      <c r="C367" s="429" t="s">
        <v>151</v>
      </c>
      <c r="D367" s="429"/>
      <c r="E367" s="429"/>
      <c r="F367" s="182"/>
      <c r="G367" s="183"/>
      <c r="H367" s="183"/>
      <c r="I367" s="183"/>
      <c r="J367" s="190"/>
      <c r="K367" s="183"/>
      <c r="L367" s="187">
        <v>2873.58</v>
      </c>
      <c r="M367" s="183"/>
      <c r="N367" s="206">
        <v>128650.17</v>
      </c>
      <c r="AF367" s="168"/>
      <c r="AG367" s="169"/>
      <c r="AH367" s="169"/>
      <c r="AK367" s="180" t="s">
        <v>151</v>
      </c>
      <c r="AM367" s="169"/>
    </row>
    <row r="368" spans="1:39" s="15" customFormat="1" ht="45.75" x14ac:dyDescent="0.25">
      <c r="A368" s="188"/>
      <c r="B368" s="179" t="s">
        <v>1042</v>
      </c>
      <c r="C368" s="429" t="s">
        <v>482</v>
      </c>
      <c r="D368" s="429"/>
      <c r="E368" s="429"/>
      <c r="F368" s="182" t="s">
        <v>154</v>
      </c>
      <c r="G368" s="199">
        <v>91</v>
      </c>
      <c r="H368" s="183"/>
      <c r="I368" s="199">
        <v>91</v>
      </c>
      <c r="J368" s="190"/>
      <c r="K368" s="183"/>
      <c r="L368" s="187">
        <v>2614.96</v>
      </c>
      <c r="M368" s="183"/>
      <c r="N368" s="206">
        <v>117071.65</v>
      </c>
      <c r="AF368" s="168"/>
      <c r="AG368" s="169"/>
      <c r="AH368" s="169"/>
      <c r="AK368" s="180" t="s">
        <v>482</v>
      </c>
      <c r="AM368" s="169"/>
    </row>
    <row r="369" spans="1:41" s="15" customFormat="1" ht="45.75" x14ac:dyDescent="0.25">
      <c r="A369" s="188"/>
      <c r="B369" s="179" t="s">
        <v>1043</v>
      </c>
      <c r="C369" s="429" t="s">
        <v>484</v>
      </c>
      <c r="D369" s="429"/>
      <c r="E369" s="429"/>
      <c r="F369" s="182" t="s">
        <v>154</v>
      </c>
      <c r="G369" s="199">
        <v>52</v>
      </c>
      <c r="H369" s="183"/>
      <c r="I369" s="199">
        <v>52</v>
      </c>
      <c r="J369" s="190"/>
      <c r="K369" s="183"/>
      <c r="L369" s="187">
        <v>1494.26</v>
      </c>
      <c r="M369" s="183"/>
      <c r="N369" s="206">
        <v>66898.09</v>
      </c>
      <c r="AF369" s="168"/>
      <c r="AG369" s="169"/>
      <c r="AH369" s="169"/>
      <c r="AK369" s="180" t="s">
        <v>484</v>
      </c>
      <c r="AM369" s="169"/>
    </row>
    <row r="370" spans="1:41" s="15" customFormat="1" ht="15" x14ac:dyDescent="0.25">
      <c r="A370" s="200"/>
      <c r="B370" s="201"/>
      <c r="C370" s="438" t="s">
        <v>157</v>
      </c>
      <c r="D370" s="438"/>
      <c r="E370" s="438"/>
      <c r="F370" s="172"/>
      <c r="G370" s="173"/>
      <c r="H370" s="173"/>
      <c r="I370" s="173"/>
      <c r="J370" s="176"/>
      <c r="K370" s="173"/>
      <c r="L370" s="210">
        <v>96080.72</v>
      </c>
      <c r="M370" s="195"/>
      <c r="N370" s="208">
        <v>1418959.98</v>
      </c>
      <c r="AF370" s="168"/>
      <c r="AG370" s="169"/>
      <c r="AH370" s="169"/>
      <c r="AM370" s="169" t="s">
        <v>157</v>
      </c>
    </row>
    <row r="371" spans="1:41" s="15" customFormat="1" ht="34.5" x14ac:dyDescent="0.25">
      <c r="A371" s="170" t="s">
        <v>314</v>
      </c>
      <c r="B371" s="171" t="s">
        <v>513</v>
      </c>
      <c r="C371" s="438" t="s">
        <v>1066</v>
      </c>
      <c r="D371" s="438"/>
      <c r="E371" s="438"/>
      <c r="F371" s="172" t="s">
        <v>133</v>
      </c>
      <c r="G371" s="173">
        <v>1.08</v>
      </c>
      <c r="H371" s="174">
        <v>1</v>
      </c>
      <c r="I371" s="211">
        <v>1.08</v>
      </c>
      <c r="J371" s="176"/>
      <c r="K371" s="173"/>
      <c r="L371" s="176"/>
      <c r="M371" s="173"/>
      <c r="N371" s="177"/>
      <c r="AF371" s="168"/>
      <c r="AG371" s="169"/>
      <c r="AH371" s="169" t="s">
        <v>1066</v>
      </c>
      <c r="AM371" s="169"/>
    </row>
    <row r="372" spans="1:41" s="15" customFormat="1" ht="15" x14ac:dyDescent="0.25">
      <c r="A372" s="212"/>
      <c r="B372" s="213"/>
      <c r="C372" s="429" t="s">
        <v>1088</v>
      </c>
      <c r="D372" s="429"/>
      <c r="E372" s="429"/>
      <c r="F372" s="429"/>
      <c r="G372" s="429"/>
      <c r="H372" s="429"/>
      <c r="I372" s="429"/>
      <c r="J372" s="429"/>
      <c r="K372" s="429"/>
      <c r="L372" s="429"/>
      <c r="M372" s="429"/>
      <c r="N372" s="441"/>
      <c r="AF372" s="168"/>
      <c r="AG372" s="169"/>
      <c r="AH372" s="169"/>
      <c r="AM372" s="169"/>
      <c r="AN372" s="180" t="s">
        <v>1088</v>
      </c>
    </row>
    <row r="373" spans="1:41" s="15" customFormat="1" ht="68.25" x14ac:dyDescent="0.25">
      <c r="A373" s="178"/>
      <c r="B373" s="179" t="s">
        <v>1012</v>
      </c>
      <c r="C373" s="439" t="s">
        <v>1013</v>
      </c>
      <c r="D373" s="439"/>
      <c r="E373" s="439"/>
      <c r="F373" s="439"/>
      <c r="G373" s="439"/>
      <c r="H373" s="439"/>
      <c r="I373" s="439"/>
      <c r="J373" s="439"/>
      <c r="K373" s="439"/>
      <c r="L373" s="439"/>
      <c r="M373" s="439"/>
      <c r="N373" s="440"/>
      <c r="AF373" s="168"/>
      <c r="AG373" s="169"/>
      <c r="AH373" s="169"/>
      <c r="AI373" s="180" t="s">
        <v>1013</v>
      </c>
      <c r="AM373" s="169"/>
    </row>
    <row r="374" spans="1:41" s="15" customFormat="1" ht="15" x14ac:dyDescent="0.25">
      <c r="A374" s="181"/>
      <c r="B374" s="179" t="s">
        <v>141</v>
      </c>
      <c r="C374" s="429" t="s">
        <v>142</v>
      </c>
      <c r="D374" s="429"/>
      <c r="E374" s="429"/>
      <c r="F374" s="182"/>
      <c r="G374" s="183"/>
      <c r="H374" s="183"/>
      <c r="I374" s="183"/>
      <c r="J374" s="184">
        <v>479.33</v>
      </c>
      <c r="K374" s="185">
        <v>1.1499999999999999</v>
      </c>
      <c r="L374" s="184">
        <v>595.33000000000004</v>
      </c>
      <c r="M374" s="185">
        <v>13.24</v>
      </c>
      <c r="N374" s="206">
        <v>7882.17</v>
      </c>
      <c r="AF374" s="168"/>
      <c r="AG374" s="169"/>
      <c r="AH374" s="169"/>
      <c r="AJ374" s="180" t="s">
        <v>142</v>
      </c>
      <c r="AM374" s="169"/>
    </row>
    <row r="375" spans="1:41" s="15" customFormat="1" ht="15" x14ac:dyDescent="0.25">
      <c r="A375" s="181"/>
      <c r="B375" s="179" t="s">
        <v>143</v>
      </c>
      <c r="C375" s="429" t="s">
        <v>144</v>
      </c>
      <c r="D375" s="429"/>
      <c r="E375" s="429"/>
      <c r="F375" s="182"/>
      <c r="G375" s="183"/>
      <c r="H375" s="183"/>
      <c r="I375" s="183"/>
      <c r="J375" s="184">
        <v>93.5</v>
      </c>
      <c r="K375" s="185">
        <v>1.1499999999999999</v>
      </c>
      <c r="L375" s="184">
        <v>116.13</v>
      </c>
      <c r="M375" s="185">
        <v>44.77</v>
      </c>
      <c r="N375" s="206">
        <v>5199.1400000000003</v>
      </c>
      <c r="AF375" s="168"/>
      <c r="AG375" s="169"/>
      <c r="AH375" s="169"/>
      <c r="AJ375" s="180" t="s">
        <v>144</v>
      </c>
      <c r="AM375" s="169"/>
    </row>
    <row r="376" spans="1:41" s="15" customFormat="1" ht="15" x14ac:dyDescent="0.25">
      <c r="A376" s="188"/>
      <c r="B376" s="179"/>
      <c r="C376" s="429" t="s">
        <v>149</v>
      </c>
      <c r="D376" s="429"/>
      <c r="E376" s="429"/>
      <c r="F376" s="182" t="s">
        <v>148</v>
      </c>
      <c r="G376" s="185">
        <v>8.06</v>
      </c>
      <c r="H376" s="185">
        <v>1.1499999999999999</v>
      </c>
      <c r="I376" s="216">
        <v>10.01052</v>
      </c>
      <c r="J376" s="190"/>
      <c r="K376" s="183"/>
      <c r="L376" s="190"/>
      <c r="M376" s="183"/>
      <c r="N376" s="191"/>
      <c r="AF376" s="168"/>
      <c r="AG376" s="169"/>
      <c r="AH376" s="169"/>
      <c r="AK376" s="180" t="s">
        <v>149</v>
      </c>
      <c r="AM376" s="169"/>
    </row>
    <row r="377" spans="1:41" s="15" customFormat="1" ht="15" x14ac:dyDescent="0.25">
      <c r="A377" s="181"/>
      <c r="B377" s="179"/>
      <c r="C377" s="430" t="s">
        <v>150</v>
      </c>
      <c r="D377" s="430"/>
      <c r="E377" s="430"/>
      <c r="F377" s="194"/>
      <c r="G377" s="195"/>
      <c r="H377" s="195"/>
      <c r="I377" s="195"/>
      <c r="J377" s="197">
        <v>479.33</v>
      </c>
      <c r="K377" s="195"/>
      <c r="L377" s="197">
        <v>595.33000000000004</v>
      </c>
      <c r="M377" s="195"/>
      <c r="N377" s="207">
        <v>7882.17</v>
      </c>
      <c r="AF377" s="168"/>
      <c r="AG377" s="169"/>
      <c r="AH377" s="169"/>
      <c r="AL377" s="180" t="s">
        <v>150</v>
      </c>
      <c r="AM377" s="169"/>
    </row>
    <row r="378" spans="1:41" s="15" customFormat="1" ht="15" x14ac:dyDescent="0.25">
      <c r="A378" s="188"/>
      <c r="B378" s="179"/>
      <c r="C378" s="429" t="s">
        <v>151</v>
      </c>
      <c r="D378" s="429"/>
      <c r="E378" s="429"/>
      <c r="F378" s="182"/>
      <c r="G378" s="183"/>
      <c r="H378" s="183"/>
      <c r="I378" s="183"/>
      <c r="J378" s="190"/>
      <c r="K378" s="183"/>
      <c r="L378" s="184">
        <v>116.13</v>
      </c>
      <c r="M378" s="183"/>
      <c r="N378" s="206">
        <v>5199.1400000000003</v>
      </c>
      <c r="AF378" s="168"/>
      <c r="AG378" s="169"/>
      <c r="AH378" s="169"/>
      <c r="AK378" s="180" t="s">
        <v>151</v>
      </c>
      <c r="AM378" s="169"/>
    </row>
    <row r="379" spans="1:41" s="15" customFormat="1" ht="23.25" x14ac:dyDescent="0.25">
      <c r="A379" s="188"/>
      <c r="B379" s="179" t="s">
        <v>152</v>
      </c>
      <c r="C379" s="429" t="s">
        <v>153</v>
      </c>
      <c r="D379" s="429"/>
      <c r="E379" s="429"/>
      <c r="F379" s="182" t="s">
        <v>154</v>
      </c>
      <c r="G379" s="199">
        <v>92</v>
      </c>
      <c r="H379" s="183"/>
      <c r="I379" s="199">
        <v>92</v>
      </c>
      <c r="J379" s="190"/>
      <c r="K379" s="183"/>
      <c r="L379" s="184">
        <v>106.84</v>
      </c>
      <c r="M379" s="183"/>
      <c r="N379" s="206">
        <v>4783.21</v>
      </c>
      <c r="AF379" s="168"/>
      <c r="AG379" s="169"/>
      <c r="AH379" s="169"/>
      <c r="AK379" s="180" t="s">
        <v>153</v>
      </c>
      <c r="AM379" s="169"/>
    </row>
    <row r="380" spans="1:41" s="15" customFormat="1" ht="23.25" x14ac:dyDescent="0.25">
      <c r="A380" s="188"/>
      <c r="B380" s="179" t="s">
        <v>1068</v>
      </c>
      <c r="C380" s="429" t="s">
        <v>156</v>
      </c>
      <c r="D380" s="429"/>
      <c r="E380" s="429"/>
      <c r="F380" s="182" t="s">
        <v>154</v>
      </c>
      <c r="G380" s="199">
        <v>46</v>
      </c>
      <c r="H380" s="183"/>
      <c r="I380" s="199">
        <v>46</v>
      </c>
      <c r="J380" s="190"/>
      <c r="K380" s="183"/>
      <c r="L380" s="184">
        <v>53.42</v>
      </c>
      <c r="M380" s="183"/>
      <c r="N380" s="206">
        <v>2391.6</v>
      </c>
      <c r="AF380" s="168"/>
      <c r="AG380" s="169"/>
      <c r="AH380" s="169"/>
      <c r="AK380" s="180" t="s">
        <v>156</v>
      </c>
      <c r="AM380" s="169"/>
    </row>
    <row r="381" spans="1:41" s="15" customFormat="1" ht="15" x14ac:dyDescent="0.25">
      <c r="A381" s="200"/>
      <c r="B381" s="201"/>
      <c r="C381" s="438" t="s">
        <v>157</v>
      </c>
      <c r="D381" s="438"/>
      <c r="E381" s="438"/>
      <c r="F381" s="172"/>
      <c r="G381" s="173"/>
      <c r="H381" s="173"/>
      <c r="I381" s="173"/>
      <c r="J381" s="176"/>
      <c r="K381" s="173"/>
      <c r="L381" s="202">
        <v>755.59</v>
      </c>
      <c r="M381" s="195"/>
      <c r="N381" s="208">
        <v>15056.98</v>
      </c>
      <c r="AF381" s="168"/>
      <c r="AG381" s="169"/>
      <c r="AH381" s="169"/>
      <c r="AM381" s="169" t="s">
        <v>157</v>
      </c>
    </row>
    <row r="382" spans="1:41" s="15" customFormat="1" ht="22.5" x14ac:dyDescent="0.25">
      <c r="A382" s="170" t="s">
        <v>315</v>
      </c>
      <c r="B382" s="372" t="s">
        <v>433</v>
      </c>
      <c r="C382" s="438" t="s">
        <v>195</v>
      </c>
      <c r="D382" s="438"/>
      <c r="E382" s="438"/>
      <c r="F382" s="172" t="s">
        <v>174</v>
      </c>
      <c r="G382" s="173">
        <v>1003</v>
      </c>
      <c r="H382" s="174">
        <v>1</v>
      </c>
      <c r="I382" s="174">
        <v>1003</v>
      </c>
      <c r="J382" s="202">
        <v>99.98</v>
      </c>
      <c r="K382" s="204">
        <v>1.012</v>
      </c>
      <c r="L382" s="210">
        <v>101483.3</v>
      </c>
      <c r="M382" s="211">
        <v>8.16</v>
      </c>
      <c r="N382" s="208">
        <v>828103.73</v>
      </c>
      <c r="AF382" s="168"/>
      <c r="AG382" s="169"/>
      <c r="AH382" s="169" t="s">
        <v>195</v>
      </c>
      <c r="AM382" s="169"/>
    </row>
    <row r="383" spans="1:41" s="15" customFormat="1" ht="15" x14ac:dyDescent="0.25">
      <c r="A383" s="212"/>
      <c r="B383" s="213"/>
      <c r="C383" s="429" t="s">
        <v>196</v>
      </c>
      <c r="D383" s="429"/>
      <c r="E383" s="429"/>
      <c r="F383" s="429"/>
      <c r="G383" s="429"/>
      <c r="H383" s="429"/>
      <c r="I383" s="429"/>
      <c r="J383" s="429"/>
      <c r="K383" s="429"/>
      <c r="L383" s="429"/>
      <c r="M383" s="429"/>
      <c r="N383" s="441"/>
      <c r="AF383" s="168"/>
      <c r="AG383" s="169"/>
      <c r="AH383" s="169"/>
      <c r="AM383" s="169"/>
      <c r="AO383" s="180" t="s">
        <v>196</v>
      </c>
    </row>
    <row r="384" spans="1:41" s="15" customFormat="1" ht="15" x14ac:dyDescent="0.25">
      <c r="A384" s="178"/>
      <c r="B384" s="179"/>
      <c r="C384" s="439" t="s">
        <v>280</v>
      </c>
      <c r="D384" s="439"/>
      <c r="E384" s="439"/>
      <c r="F384" s="439"/>
      <c r="G384" s="439"/>
      <c r="H384" s="439"/>
      <c r="I384" s="439"/>
      <c r="J384" s="439"/>
      <c r="K384" s="439"/>
      <c r="L384" s="439"/>
      <c r="M384" s="439"/>
      <c r="N384" s="440"/>
      <c r="AF384" s="168"/>
      <c r="AG384" s="169"/>
      <c r="AH384" s="169"/>
      <c r="AI384" s="180" t="s">
        <v>280</v>
      </c>
      <c r="AM384" s="169"/>
    </row>
    <row r="385" spans="1:40" s="15" customFormat="1" ht="15" x14ac:dyDescent="0.25">
      <c r="A385" s="200"/>
      <c r="B385" s="201"/>
      <c r="C385" s="438" t="s">
        <v>157</v>
      </c>
      <c r="D385" s="438"/>
      <c r="E385" s="438"/>
      <c r="F385" s="172"/>
      <c r="G385" s="173"/>
      <c r="H385" s="173"/>
      <c r="I385" s="173"/>
      <c r="J385" s="176"/>
      <c r="K385" s="173"/>
      <c r="L385" s="210">
        <v>101483.3</v>
      </c>
      <c r="M385" s="195"/>
      <c r="N385" s="208">
        <v>828103.73</v>
      </c>
      <c r="AF385" s="168"/>
      <c r="AG385" s="169"/>
      <c r="AH385" s="169"/>
      <c r="AM385" s="169" t="s">
        <v>157</v>
      </c>
    </row>
    <row r="386" spans="1:40" s="15" customFormat="1" ht="45.75" x14ac:dyDescent="0.25">
      <c r="A386" s="170" t="s">
        <v>316</v>
      </c>
      <c r="B386" s="171" t="s">
        <v>935</v>
      </c>
      <c r="C386" s="438" t="s">
        <v>936</v>
      </c>
      <c r="D386" s="438"/>
      <c r="E386" s="438"/>
      <c r="F386" s="172" t="s">
        <v>133</v>
      </c>
      <c r="G386" s="173">
        <v>1.0029999999999999</v>
      </c>
      <c r="H386" s="174">
        <v>1</v>
      </c>
      <c r="I386" s="204">
        <v>1.0029999999999999</v>
      </c>
      <c r="J386" s="176"/>
      <c r="K386" s="173"/>
      <c r="L386" s="176"/>
      <c r="M386" s="173"/>
      <c r="N386" s="177"/>
      <c r="AF386" s="168"/>
      <c r="AG386" s="169"/>
      <c r="AH386" s="169" t="s">
        <v>936</v>
      </c>
      <c r="AM386" s="169"/>
    </row>
    <row r="387" spans="1:40" s="15" customFormat="1" ht="15" x14ac:dyDescent="0.25">
      <c r="A387" s="212"/>
      <c r="B387" s="213"/>
      <c r="C387" s="429" t="s">
        <v>1089</v>
      </c>
      <c r="D387" s="429"/>
      <c r="E387" s="429"/>
      <c r="F387" s="429"/>
      <c r="G387" s="429"/>
      <c r="H387" s="429"/>
      <c r="I387" s="429"/>
      <c r="J387" s="429"/>
      <c r="K387" s="429"/>
      <c r="L387" s="429"/>
      <c r="M387" s="429"/>
      <c r="N387" s="441"/>
      <c r="AF387" s="168"/>
      <c r="AG387" s="169"/>
      <c r="AH387" s="169"/>
      <c r="AM387" s="169"/>
      <c r="AN387" s="180" t="s">
        <v>1089</v>
      </c>
    </row>
    <row r="388" spans="1:40" s="15" customFormat="1" ht="68.25" x14ac:dyDescent="0.25">
      <c r="A388" s="178"/>
      <c r="B388" s="179" t="s">
        <v>1012</v>
      </c>
      <c r="C388" s="439" t="s">
        <v>1013</v>
      </c>
      <c r="D388" s="439"/>
      <c r="E388" s="439"/>
      <c r="F388" s="439"/>
      <c r="G388" s="439"/>
      <c r="H388" s="439"/>
      <c r="I388" s="439"/>
      <c r="J388" s="439"/>
      <c r="K388" s="439"/>
      <c r="L388" s="439"/>
      <c r="M388" s="439"/>
      <c r="N388" s="440"/>
      <c r="AF388" s="168"/>
      <c r="AG388" s="169"/>
      <c r="AH388" s="169"/>
      <c r="AI388" s="180" t="s">
        <v>1013</v>
      </c>
      <c r="AM388" s="169"/>
    </row>
    <row r="389" spans="1:40" s="15" customFormat="1" ht="15" x14ac:dyDescent="0.25">
      <c r="A389" s="181"/>
      <c r="B389" s="179" t="s">
        <v>130</v>
      </c>
      <c r="C389" s="429" t="s">
        <v>140</v>
      </c>
      <c r="D389" s="429"/>
      <c r="E389" s="429"/>
      <c r="F389" s="182"/>
      <c r="G389" s="183"/>
      <c r="H389" s="183"/>
      <c r="I389" s="183"/>
      <c r="J389" s="184">
        <v>101.4</v>
      </c>
      <c r="K389" s="185">
        <v>1.1499999999999999</v>
      </c>
      <c r="L389" s="184">
        <v>116.96</v>
      </c>
      <c r="M389" s="185">
        <v>44.77</v>
      </c>
      <c r="N389" s="206">
        <v>5236.3</v>
      </c>
      <c r="AF389" s="168"/>
      <c r="AG389" s="169"/>
      <c r="AH389" s="169"/>
      <c r="AJ389" s="180" t="s">
        <v>140</v>
      </c>
      <c r="AM389" s="169"/>
    </row>
    <row r="390" spans="1:40" s="15" customFormat="1" ht="15" x14ac:dyDescent="0.25">
      <c r="A390" s="181"/>
      <c r="B390" s="179" t="s">
        <v>141</v>
      </c>
      <c r="C390" s="429" t="s">
        <v>142</v>
      </c>
      <c r="D390" s="429"/>
      <c r="E390" s="429"/>
      <c r="F390" s="182"/>
      <c r="G390" s="183"/>
      <c r="H390" s="183"/>
      <c r="I390" s="183"/>
      <c r="J390" s="187">
        <v>3563.26</v>
      </c>
      <c r="K390" s="185">
        <v>1.1499999999999999</v>
      </c>
      <c r="L390" s="187">
        <v>4110.04</v>
      </c>
      <c r="M390" s="185">
        <v>13.24</v>
      </c>
      <c r="N390" s="206">
        <v>54416.93</v>
      </c>
      <c r="AF390" s="168"/>
      <c r="AG390" s="169"/>
      <c r="AH390" s="169"/>
      <c r="AJ390" s="180" t="s">
        <v>142</v>
      </c>
      <c r="AM390" s="169"/>
    </row>
    <row r="391" spans="1:40" s="15" customFormat="1" ht="15" x14ac:dyDescent="0.25">
      <c r="A391" s="181"/>
      <c r="B391" s="179" t="s">
        <v>143</v>
      </c>
      <c r="C391" s="429" t="s">
        <v>144</v>
      </c>
      <c r="D391" s="429"/>
      <c r="E391" s="429"/>
      <c r="F391" s="182"/>
      <c r="G391" s="183"/>
      <c r="H391" s="183"/>
      <c r="I391" s="183"/>
      <c r="J391" s="184">
        <v>507.6</v>
      </c>
      <c r="K391" s="185">
        <v>1.1499999999999999</v>
      </c>
      <c r="L391" s="184">
        <v>585.49</v>
      </c>
      <c r="M391" s="185">
        <v>44.77</v>
      </c>
      <c r="N391" s="206">
        <v>26212.39</v>
      </c>
      <c r="AF391" s="168"/>
      <c r="AG391" s="169"/>
      <c r="AH391" s="169"/>
      <c r="AJ391" s="180" t="s">
        <v>144</v>
      </c>
      <c r="AM391" s="169"/>
    </row>
    <row r="392" spans="1:40" s="15" customFormat="1" ht="15" x14ac:dyDescent="0.25">
      <c r="A392" s="181"/>
      <c r="B392" s="179" t="s">
        <v>145</v>
      </c>
      <c r="C392" s="429" t="s">
        <v>146</v>
      </c>
      <c r="D392" s="429"/>
      <c r="E392" s="429"/>
      <c r="F392" s="182"/>
      <c r="G392" s="183"/>
      <c r="H392" s="183"/>
      <c r="I392" s="183"/>
      <c r="J392" s="184">
        <v>4.34</v>
      </c>
      <c r="K392" s="183"/>
      <c r="L392" s="184">
        <v>4.3499999999999996</v>
      </c>
      <c r="M392" s="185">
        <v>8.16</v>
      </c>
      <c r="N392" s="186">
        <v>35.5</v>
      </c>
      <c r="AF392" s="168"/>
      <c r="AG392" s="169"/>
      <c r="AH392" s="169"/>
      <c r="AJ392" s="180" t="s">
        <v>146</v>
      </c>
      <c r="AM392" s="169"/>
    </row>
    <row r="393" spans="1:40" s="15" customFormat="1" ht="15" x14ac:dyDescent="0.25">
      <c r="A393" s="188"/>
      <c r="B393" s="179"/>
      <c r="C393" s="429" t="s">
        <v>147</v>
      </c>
      <c r="D393" s="429"/>
      <c r="E393" s="429"/>
      <c r="F393" s="182" t="s">
        <v>148</v>
      </c>
      <c r="G393" s="199">
        <v>13</v>
      </c>
      <c r="H393" s="185">
        <v>1.1499999999999999</v>
      </c>
      <c r="I393" s="216">
        <v>14.99485</v>
      </c>
      <c r="J393" s="190"/>
      <c r="K393" s="183"/>
      <c r="L393" s="190"/>
      <c r="M393" s="183"/>
      <c r="N393" s="191"/>
      <c r="AF393" s="168"/>
      <c r="AG393" s="169"/>
      <c r="AH393" s="169"/>
      <c r="AK393" s="180" t="s">
        <v>147</v>
      </c>
      <c r="AM393" s="169"/>
    </row>
    <row r="394" spans="1:40" s="15" customFormat="1" ht="15" x14ac:dyDescent="0.25">
      <c r="A394" s="188"/>
      <c r="B394" s="179"/>
      <c r="C394" s="429" t="s">
        <v>149</v>
      </c>
      <c r="D394" s="429"/>
      <c r="E394" s="429"/>
      <c r="F394" s="182" t="s">
        <v>148</v>
      </c>
      <c r="G394" s="192">
        <v>37.6</v>
      </c>
      <c r="H394" s="185">
        <v>1.1499999999999999</v>
      </c>
      <c r="I394" s="216">
        <v>43.369720000000001</v>
      </c>
      <c r="J394" s="190"/>
      <c r="K394" s="183"/>
      <c r="L394" s="190"/>
      <c r="M394" s="183"/>
      <c r="N394" s="191"/>
      <c r="AF394" s="168"/>
      <c r="AG394" s="169"/>
      <c r="AH394" s="169"/>
      <c r="AK394" s="180" t="s">
        <v>149</v>
      </c>
      <c r="AM394" s="169"/>
    </row>
    <row r="395" spans="1:40" s="15" customFormat="1" ht="15" x14ac:dyDescent="0.25">
      <c r="A395" s="181"/>
      <c r="B395" s="179"/>
      <c r="C395" s="430" t="s">
        <v>150</v>
      </c>
      <c r="D395" s="430"/>
      <c r="E395" s="430"/>
      <c r="F395" s="194"/>
      <c r="G395" s="195"/>
      <c r="H395" s="195"/>
      <c r="I395" s="195"/>
      <c r="J395" s="196">
        <v>3669</v>
      </c>
      <c r="K395" s="195"/>
      <c r="L395" s="196">
        <v>4231.3500000000004</v>
      </c>
      <c r="M395" s="195"/>
      <c r="N395" s="207">
        <v>59688.73</v>
      </c>
      <c r="AF395" s="168"/>
      <c r="AG395" s="169"/>
      <c r="AH395" s="169"/>
      <c r="AL395" s="180" t="s">
        <v>150</v>
      </c>
      <c r="AM395" s="169"/>
    </row>
    <row r="396" spans="1:40" s="15" customFormat="1" ht="15" x14ac:dyDescent="0.25">
      <c r="A396" s="188"/>
      <c r="B396" s="179"/>
      <c r="C396" s="429" t="s">
        <v>151</v>
      </c>
      <c r="D396" s="429"/>
      <c r="E396" s="429"/>
      <c r="F396" s="182"/>
      <c r="G396" s="183"/>
      <c r="H396" s="183"/>
      <c r="I396" s="183"/>
      <c r="J396" s="190"/>
      <c r="K396" s="183"/>
      <c r="L396" s="184">
        <v>702.45</v>
      </c>
      <c r="M396" s="183"/>
      <c r="N396" s="206">
        <v>31448.69</v>
      </c>
      <c r="AF396" s="168"/>
      <c r="AG396" s="169"/>
      <c r="AH396" s="169"/>
      <c r="AK396" s="180" t="s">
        <v>151</v>
      </c>
      <c r="AM396" s="169"/>
    </row>
    <row r="397" spans="1:40" s="15" customFormat="1" ht="23.25" x14ac:dyDescent="0.25">
      <c r="A397" s="188"/>
      <c r="B397" s="179" t="s">
        <v>152</v>
      </c>
      <c r="C397" s="429" t="s">
        <v>153</v>
      </c>
      <c r="D397" s="429"/>
      <c r="E397" s="429"/>
      <c r="F397" s="182" t="s">
        <v>154</v>
      </c>
      <c r="G397" s="199">
        <v>92</v>
      </c>
      <c r="H397" s="183"/>
      <c r="I397" s="199">
        <v>92</v>
      </c>
      <c r="J397" s="190"/>
      <c r="K397" s="183"/>
      <c r="L397" s="184">
        <v>646.25</v>
      </c>
      <c r="M397" s="183"/>
      <c r="N397" s="206">
        <v>28932.79</v>
      </c>
      <c r="AF397" s="168"/>
      <c r="AG397" s="169"/>
      <c r="AH397" s="169"/>
      <c r="AK397" s="180" t="s">
        <v>153</v>
      </c>
      <c r="AM397" s="169"/>
    </row>
    <row r="398" spans="1:40" s="15" customFormat="1" ht="23.25" x14ac:dyDescent="0.25">
      <c r="A398" s="188"/>
      <c r="B398" s="179" t="s">
        <v>1068</v>
      </c>
      <c r="C398" s="429" t="s">
        <v>156</v>
      </c>
      <c r="D398" s="429"/>
      <c r="E398" s="429"/>
      <c r="F398" s="182" t="s">
        <v>154</v>
      </c>
      <c r="G398" s="199">
        <v>46</v>
      </c>
      <c r="H398" s="183"/>
      <c r="I398" s="199">
        <v>46</v>
      </c>
      <c r="J398" s="190"/>
      <c r="K398" s="183"/>
      <c r="L398" s="184">
        <v>323.13</v>
      </c>
      <c r="M398" s="183"/>
      <c r="N398" s="206">
        <v>14466.4</v>
      </c>
      <c r="AF398" s="168"/>
      <c r="AG398" s="169"/>
      <c r="AH398" s="169"/>
      <c r="AK398" s="180" t="s">
        <v>156</v>
      </c>
      <c r="AM398" s="169"/>
    </row>
    <row r="399" spans="1:40" s="15" customFormat="1" ht="15" x14ac:dyDescent="0.25">
      <c r="A399" s="200"/>
      <c r="B399" s="201"/>
      <c r="C399" s="438" t="s">
        <v>157</v>
      </c>
      <c r="D399" s="438"/>
      <c r="E399" s="438"/>
      <c r="F399" s="172"/>
      <c r="G399" s="173"/>
      <c r="H399" s="173"/>
      <c r="I399" s="173"/>
      <c r="J399" s="176"/>
      <c r="K399" s="173"/>
      <c r="L399" s="210">
        <v>5200.7299999999996</v>
      </c>
      <c r="M399" s="195"/>
      <c r="N399" s="208">
        <v>103087.92</v>
      </c>
      <c r="AF399" s="168"/>
      <c r="AG399" s="169"/>
      <c r="AH399" s="169"/>
      <c r="AM399" s="169" t="s">
        <v>157</v>
      </c>
    </row>
    <row r="400" spans="1:40" s="15" customFormat="1" ht="45.75" x14ac:dyDescent="0.25">
      <c r="A400" s="170" t="s">
        <v>318</v>
      </c>
      <c r="B400" s="171" t="s">
        <v>488</v>
      </c>
      <c r="C400" s="438" t="s">
        <v>931</v>
      </c>
      <c r="D400" s="438"/>
      <c r="E400" s="438"/>
      <c r="F400" s="172" t="s">
        <v>171</v>
      </c>
      <c r="G400" s="173">
        <v>153.6</v>
      </c>
      <c r="H400" s="174">
        <v>1</v>
      </c>
      <c r="I400" s="214">
        <v>153.6</v>
      </c>
      <c r="J400" s="202">
        <v>3.28</v>
      </c>
      <c r="K400" s="173"/>
      <c r="L400" s="202">
        <v>503.81</v>
      </c>
      <c r="M400" s="211">
        <v>13.24</v>
      </c>
      <c r="N400" s="208">
        <v>6670.44</v>
      </c>
      <c r="AF400" s="168"/>
      <c r="AG400" s="169"/>
      <c r="AH400" s="169" t="s">
        <v>931</v>
      </c>
      <c r="AM400" s="169"/>
    </row>
    <row r="401" spans="1:43" s="15" customFormat="1" ht="15" x14ac:dyDescent="0.25">
      <c r="A401" s="212"/>
      <c r="B401" s="213"/>
      <c r="C401" s="429" t="s">
        <v>1090</v>
      </c>
      <c r="D401" s="429"/>
      <c r="E401" s="429"/>
      <c r="F401" s="429"/>
      <c r="G401" s="429"/>
      <c r="H401" s="429"/>
      <c r="I401" s="429"/>
      <c r="J401" s="429"/>
      <c r="K401" s="429"/>
      <c r="L401" s="429"/>
      <c r="M401" s="429"/>
      <c r="N401" s="441"/>
      <c r="AF401" s="168"/>
      <c r="AG401" s="169"/>
      <c r="AH401" s="169"/>
      <c r="AM401" s="169"/>
      <c r="AN401" s="180" t="s">
        <v>1090</v>
      </c>
    </row>
    <row r="402" spans="1:43" s="15" customFormat="1" ht="15" x14ac:dyDescent="0.25">
      <c r="A402" s="200"/>
      <c r="B402" s="201"/>
      <c r="C402" s="438" t="s">
        <v>157</v>
      </c>
      <c r="D402" s="438"/>
      <c r="E402" s="438"/>
      <c r="F402" s="172"/>
      <c r="G402" s="173"/>
      <c r="H402" s="173"/>
      <c r="I402" s="173"/>
      <c r="J402" s="176"/>
      <c r="K402" s="173"/>
      <c r="L402" s="202">
        <v>503.81</v>
      </c>
      <c r="M402" s="195"/>
      <c r="N402" s="208">
        <v>6670.44</v>
      </c>
      <c r="AF402" s="168"/>
      <c r="AG402" s="169"/>
      <c r="AH402" s="169"/>
      <c r="AM402" s="169" t="s">
        <v>157</v>
      </c>
    </row>
    <row r="403" spans="1:43" s="15" customFormat="1" ht="23.25" x14ac:dyDescent="0.25">
      <c r="A403" s="170" t="s">
        <v>319</v>
      </c>
      <c r="B403" s="171" t="s">
        <v>491</v>
      </c>
      <c r="C403" s="438" t="s">
        <v>492</v>
      </c>
      <c r="D403" s="438"/>
      <c r="E403" s="438"/>
      <c r="F403" s="172" t="s">
        <v>171</v>
      </c>
      <c r="G403" s="173">
        <v>38.4</v>
      </c>
      <c r="H403" s="174">
        <v>1</v>
      </c>
      <c r="I403" s="214">
        <v>38.4</v>
      </c>
      <c r="J403" s="202">
        <v>42.98</v>
      </c>
      <c r="K403" s="211">
        <v>1.1499999999999999</v>
      </c>
      <c r="L403" s="210">
        <v>1898</v>
      </c>
      <c r="M403" s="211">
        <v>13.24</v>
      </c>
      <c r="N403" s="208">
        <v>25129.52</v>
      </c>
      <c r="AF403" s="168"/>
      <c r="AG403" s="169"/>
      <c r="AH403" s="169" t="s">
        <v>492</v>
      </c>
      <c r="AM403" s="169"/>
    </row>
    <row r="404" spans="1:43" s="15" customFormat="1" ht="15" x14ac:dyDescent="0.25">
      <c r="A404" s="212"/>
      <c r="B404" s="213"/>
      <c r="C404" s="429" t="s">
        <v>1091</v>
      </c>
      <c r="D404" s="429"/>
      <c r="E404" s="429"/>
      <c r="F404" s="429"/>
      <c r="G404" s="429"/>
      <c r="H404" s="429"/>
      <c r="I404" s="429"/>
      <c r="J404" s="429"/>
      <c r="K404" s="429"/>
      <c r="L404" s="429"/>
      <c r="M404" s="429"/>
      <c r="N404" s="441"/>
      <c r="AF404" s="168"/>
      <c r="AG404" s="169"/>
      <c r="AH404" s="169"/>
      <c r="AM404" s="169"/>
      <c r="AN404" s="180" t="s">
        <v>1091</v>
      </c>
    </row>
    <row r="405" spans="1:43" s="15" customFormat="1" ht="68.25" x14ac:dyDescent="0.25">
      <c r="A405" s="178"/>
      <c r="B405" s="179" t="s">
        <v>1012</v>
      </c>
      <c r="C405" s="439" t="s">
        <v>1013</v>
      </c>
      <c r="D405" s="439"/>
      <c r="E405" s="439"/>
      <c r="F405" s="439"/>
      <c r="G405" s="439"/>
      <c r="H405" s="439"/>
      <c r="I405" s="439"/>
      <c r="J405" s="439"/>
      <c r="K405" s="439"/>
      <c r="L405" s="439"/>
      <c r="M405" s="439"/>
      <c r="N405" s="440"/>
      <c r="AF405" s="168"/>
      <c r="AG405" s="169"/>
      <c r="AH405" s="169"/>
      <c r="AI405" s="180" t="s">
        <v>1013</v>
      </c>
      <c r="AM405" s="169"/>
    </row>
    <row r="406" spans="1:43" s="15" customFormat="1" ht="15" x14ac:dyDescent="0.25">
      <c r="A406" s="200"/>
      <c r="B406" s="201"/>
      <c r="C406" s="438" t="s">
        <v>157</v>
      </c>
      <c r="D406" s="438"/>
      <c r="E406" s="438"/>
      <c r="F406" s="172"/>
      <c r="G406" s="173"/>
      <c r="H406" s="173"/>
      <c r="I406" s="173"/>
      <c r="J406" s="176"/>
      <c r="K406" s="173"/>
      <c r="L406" s="210">
        <v>1898</v>
      </c>
      <c r="M406" s="195"/>
      <c r="N406" s="208">
        <v>25129.52</v>
      </c>
      <c r="AF406" s="168"/>
      <c r="AG406" s="169"/>
      <c r="AH406" s="169"/>
      <c r="AM406" s="169" t="s">
        <v>157</v>
      </c>
    </row>
    <row r="407" spans="1:43" s="15" customFormat="1" ht="23.25" x14ac:dyDescent="0.25">
      <c r="A407" s="170" t="s">
        <v>320</v>
      </c>
      <c r="B407" s="171" t="s">
        <v>494</v>
      </c>
      <c r="C407" s="438" t="s">
        <v>173</v>
      </c>
      <c r="D407" s="438"/>
      <c r="E407" s="438"/>
      <c r="F407" s="172" t="s">
        <v>174</v>
      </c>
      <c r="G407" s="173">
        <v>76.8</v>
      </c>
      <c r="H407" s="174">
        <v>1</v>
      </c>
      <c r="I407" s="214">
        <v>76.8</v>
      </c>
      <c r="J407" s="202">
        <v>162.38</v>
      </c>
      <c r="K407" s="173"/>
      <c r="L407" s="210">
        <v>12470.78</v>
      </c>
      <c r="M407" s="211">
        <v>8.16</v>
      </c>
      <c r="N407" s="208">
        <v>101761.56</v>
      </c>
      <c r="AF407" s="168"/>
      <c r="AG407" s="169"/>
      <c r="AH407" s="169" t="s">
        <v>173</v>
      </c>
      <c r="AM407" s="169"/>
    </row>
    <row r="408" spans="1:43" s="15" customFormat="1" ht="15" x14ac:dyDescent="0.25">
      <c r="A408" s="212"/>
      <c r="B408" s="213"/>
      <c r="C408" s="429" t="s">
        <v>175</v>
      </c>
      <c r="D408" s="429"/>
      <c r="E408" s="429"/>
      <c r="F408" s="429"/>
      <c r="G408" s="429"/>
      <c r="H408" s="429"/>
      <c r="I408" s="429"/>
      <c r="J408" s="429"/>
      <c r="K408" s="429"/>
      <c r="L408" s="429"/>
      <c r="M408" s="429"/>
      <c r="N408" s="441"/>
      <c r="AF408" s="168"/>
      <c r="AG408" s="169"/>
      <c r="AH408" s="169"/>
      <c r="AM408" s="169"/>
      <c r="AO408" s="180" t="s">
        <v>175</v>
      </c>
    </row>
    <row r="409" spans="1:43" s="15" customFormat="1" ht="15" x14ac:dyDescent="0.25">
      <c r="A409" s="200"/>
      <c r="B409" s="201"/>
      <c r="C409" s="438" t="s">
        <v>157</v>
      </c>
      <c r="D409" s="438"/>
      <c r="E409" s="438"/>
      <c r="F409" s="172"/>
      <c r="G409" s="173"/>
      <c r="H409" s="173"/>
      <c r="I409" s="173"/>
      <c r="J409" s="176"/>
      <c r="K409" s="173"/>
      <c r="L409" s="210">
        <v>12470.78</v>
      </c>
      <c r="M409" s="195"/>
      <c r="N409" s="208">
        <v>101761.56</v>
      </c>
      <c r="AF409" s="168"/>
      <c r="AG409" s="169"/>
      <c r="AH409" s="169"/>
      <c r="AM409" s="169" t="s">
        <v>157</v>
      </c>
    </row>
    <row r="410" spans="1:43" s="15" customFormat="1" ht="15" x14ac:dyDescent="0.25">
      <c r="A410" s="217"/>
      <c r="B410" s="218"/>
      <c r="C410" s="218"/>
      <c r="D410" s="218"/>
      <c r="E410" s="218"/>
      <c r="F410" s="219"/>
      <c r="G410" s="219"/>
      <c r="H410" s="219"/>
      <c r="I410" s="219"/>
      <c r="J410" s="220"/>
      <c r="K410" s="219"/>
      <c r="L410" s="220"/>
      <c r="M410" s="183"/>
      <c r="N410" s="220"/>
      <c r="AF410" s="168"/>
      <c r="AG410" s="169"/>
      <c r="AH410" s="169"/>
      <c r="AM410" s="169"/>
    </row>
    <row r="411" spans="1:43" s="15" customFormat="1" ht="11.25" hidden="1" customHeight="1" x14ac:dyDescent="0.25">
      <c r="B411" s="221"/>
      <c r="C411" s="221"/>
      <c r="D411" s="221"/>
      <c r="E411" s="221"/>
      <c r="F411" s="221"/>
      <c r="G411" s="221"/>
      <c r="H411" s="221"/>
      <c r="I411" s="221"/>
      <c r="J411" s="221"/>
      <c r="K411" s="221"/>
      <c r="L411" s="222"/>
      <c r="M411" s="222"/>
      <c r="N411" s="222"/>
      <c r="R411" s="223"/>
    </row>
    <row r="412" spans="1:43" s="15" customFormat="1" ht="15" x14ac:dyDescent="0.25">
      <c r="A412" s="224"/>
      <c r="B412" s="225"/>
      <c r="C412" s="438" t="s">
        <v>523</v>
      </c>
      <c r="D412" s="438"/>
      <c r="E412" s="438"/>
      <c r="F412" s="438"/>
      <c r="G412" s="438"/>
      <c r="H412" s="438"/>
      <c r="I412" s="438"/>
      <c r="J412" s="438"/>
      <c r="K412" s="438"/>
      <c r="L412" s="226"/>
      <c r="M412" s="227"/>
      <c r="N412" s="228"/>
      <c r="AP412" s="169" t="s">
        <v>523</v>
      </c>
    </row>
    <row r="413" spans="1:43" s="15" customFormat="1" ht="15" x14ac:dyDescent="0.25">
      <c r="A413" s="229"/>
      <c r="B413" s="327"/>
      <c r="C413" s="442" t="s">
        <v>205</v>
      </c>
      <c r="D413" s="442"/>
      <c r="E413" s="442"/>
      <c r="F413" s="442"/>
      <c r="G413" s="442"/>
      <c r="H413" s="442"/>
      <c r="I413" s="442"/>
      <c r="J413" s="442"/>
      <c r="K413" s="442"/>
      <c r="L413" s="328">
        <v>1993289.27</v>
      </c>
      <c r="M413" s="329"/>
      <c r="N413" s="232">
        <v>29071444.390000001</v>
      </c>
      <c r="AP413" s="169"/>
      <c r="AQ413" s="180" t="s">
        <v>205</v>
      </c>
    </row>
    <row r="414" spans="1:43" s="15" customFormat="1" ht="15" x14ac:dyDescent="0.25">
      <c r="A414" s="229"/>
      <c r="B414" s="327"/>
      <c r="C414" s="442" t="s">
        <v>206</v>
      </c>
      <c r="D414" s="442"/>
      <c r="E414" s="442"/>
      <c r="F414" s="442"/>
      <c r="G414" s="442"/>
      <c r="H414" s="442"/>
      <c r="I414" s="442"/>
      <c r="J414" s="442"/>
      <c r="K414" s="442"/>
      <c r="L414" s="330"/>
      <c r="M414" s="329"/>
      <c r="N414" s="234"/>
      <c r="AP414" s="169"/>
      <c r="AQ414" s="180" t="s">
        <v>206</v>
      </c>
    </row>
    <row r="415" spans="1:43" s="15" customFormat="1" ht="15" x14ac:dyDescent="0.25">
      <c r="A415" s="229"/>
      <c r="B415" s="327"/>
      <c r="C415" s="442" t="s">
        <v>207</v>
      </c>
      <c r="D415" s="442"/>
      <c r="E415" s="442"/>
      <c r="F415" s="442"/>
      <c r="G415" s="442"/>
      <c r="H415" s="442"/>
      <c r="I415" s="442"/>
      <c r="J415" s="442"/>
      <c r="K415" s="442"/>
      <c r="L415" s="328">
        <v>211664.94</v>
      </c>
      <c r="M415" s="329"/>
      <c r="N415" s="232">
        <v>9476239.3900000006</v>
      </c>
      <c r="AP415" s="169"/>
      <c r="AQ415" s="180" t="s">
        <v>207</v>
      </c>
    </row>
    <row r="416" spans="1:43" s="15" customFormat="1" ht="15" x14ac:dyDescent="0.25">
      <c r="A416" s="229"/>
      <c r="B416" s="327"/>
      <c r="C416" s="442" t="s">
        <v>208</v>
      </c>
      <c r="D416" s="442"/>
      <c r="E416" s="442"/>
      <c r="F416" s="442"/>
      <c r="G416" s="442"/>
      <c r="H416" s="442"/>
      <c r="I416" s="442"/>
      <c r="J416" s="442"/>
      <c r="K416" s="442"/>
      <c r="L416" s="328">
        <v>992490.67</v>
      </c>
      <c r="M416" s="329"/>
      <c r="N416" s="232">
        <v>13140576.470000001</v>
      </c>
      <c r="AP416" s="169"/>
      <c r="AQ416" s="180" t="s">
        <v>208</v>
      </c>
    </row>
    <row r="417" spans="1:44" s="15" customFormat="1" ht="15" x14ac:dyDescent="0.25">
      <c r="A417" s="229"/>
      <c r="B417" s="327"/>
      <c r="C417" s="442" t="s">
        <v>209</v>
      </c>
      <c r="D417" s="442"/>
      <c r="E417" s="442"/>
      <c r="F417" s="442"/>
      <c r="G417" s="442"/>
      <c r="H417" s="442"/>
      <c r="I417" s="442"/>
      <c r="J417" s="442"/>
      <c r="K417" s="442"/>
      <c r="L417" s="328">
        <v>68836.89</v>
      </c>
      <c r="M417" s="329"/>
      <c r="N417" s="232">
        <v>3081827.55</v>
      </c>
      <c r="AP417" s="169"/>
      <c r="AQ417" s="180" t="s">
        <v>209</v>
      </c>
    </row>
    <row r="418" spans="1:44" s="15" customFormat="1" ht="15" x14ac:dyDescent="0.25">
      <c r="A418" s="229"/>
      <c r="B418" s="327"/>
      <c r="C418" s="442" t="s">
        <v>210</v>
      </c>
      <c r="D418" s="442"/>
      <c r="E418" s="442"/>
      <c r="F418" s="442"/>
      <c r="G418" s="442"/>
      <c r="H418" s="442"/>
      <c r="I418" s="442"/>
      <c r="J418" s="442"/>
      <c r="K418" s="442"/>
      <c r="L418" s="328">
        <v>789133.66</v>
      </c>
      <c r="M418" s="329"/>
      <c r="N418" s="232">
        <v>6454628.5300000003</v>
      </c>
      <c r="AP418" s="169"/>
      <c r="AQ418" s="180" t="s">
        <v>210</v>
      </c>
    </row>
    <row r="419" spans="1:44" s="15" customFormat="1" ht="15" x14ac:dyDescent="0.25">
      <c r="A419" s="229"/>
      <c r="B419" s="327"/>
      <c r="C419" s="442" t="s">
        <v>211</v>
      </c>
      <c r="D419" s="442"/>
      <c r="E419" s="442"/>
      <c r="F419" s="442"/>
      <c r="G419" s="442"/>
      <c r="H419" s="442"/>
      <c r="I419" s="442"/>
      <c r="J419" s="442"/>
      <c r="K419" s="442"/>
      <c r="L419" s="328">
        <v>2396399.5</v>
      </c>
      <c r="M419" s="329"/>
      <c r="N419" s="232">
        <v>47118689.25</v>
      </c>
      <c r="AP419" s="169"/>
      <c r="AQ419" s="180" t="s">
        <v>211</v>
      </c>
    </row>
    <row r="420" spans="1:44" s="15" customFormat="1" ht="15" x14ac:dyDescent="0.25">
      <c r="A420" s="229"/>
      <c r="B420" s="327"/>
      <c r="C420" s="442" t="s">
        <v>212</v>
      </c>
      <c r="D420" s="442"/>
      <c r="E420" s="442"/>
      <c r="F420" s="442"/>
      <c r="G420" s="442"/>
      <c r="H420" s="442"/>
      <c r="I420" s="442"/>
      <c r="J420" s="442"/>
      <c r="K420" s="442"/>
      <c r="L420" s="328">
        <v>2308448.2799999998</v>
      </c>
      <c r="M420" s="329"/>
      <c r="N420" s="232">
        <v>45954215.100000001</v>
      </c>
      <c r="AP420" s="169"/>
      <c r="AQ420" s="180" t="s">
        <v>212</v>
      </c>
    </row>
    <row r="421" spans="1:44" s="15" customFormat="1" ht="15" x14ac:dyDescent="0.25">
      <c r="A421" s="229"/>
      <c r="B421" s="327"/>
      <c r="C421" s="442" t="s">
        <v>213</v>
      </c>
      <c r="D421" s="442"/>
      <c r="E421" s="442"/>
      <c r="F421" s="442"/>
      <c r="G421" s="442"/>
      <c r="H421" s="442"/>
      <c r="I421" s="442"/>
      <c r="J421" s="442"/>
      <c r="K421" s="442"/>
      <c r="L421" s="330"/>
      <c r="M421" s="329"/>
      <c r="N421" s="234"/>
      <c r="AP421" s="169"/>
      <c r="AQ421" s="180" t="s">
        <v>213</v>
      </c>
    </row>
    <row r="422" spans="1:44" s="15" customFormat="1" ht="15" x14ac:dyDescent="0.25">
      <c r="A422" s="229"/>
      <c r="B422" s="327"/>
      <c r="C422" s="442" t="s">
        <v>214</v>
      </c>
      <c r="D422" s="442"/>
      <c r="E422" s="442"/>
      <c r="F422" s="442"/>
      <c r="G422" s="442"/>
      <c r="H422" s="442"/>
      <c r="I422" s="442"/>
      <c r="J422" s="442"/>
      <c r="K422" s="442"/>
      <c r="L422" s="328">
        <v>211664.94</v>
      </c>
      <c r="M422" s="329"/>
      <c r="N422" s="232">
        <v>9476239.3900000006</v>
      </c>
      <c r="AP422" s="169"/>
      <c r="AQ422" s="180" t="s">
        <v>214</v>
      </c>
    </row>
    <row r="423" spans="1:44" s="15" customFormat="1" ht="15" x14ac:dyDescent="0.25">
      <c r="A423" s="229"/>
      <c r="B423" s="327"/>
      <c r="C423" s="442" t="s">
        <v>215</v>
      </c>
      <c r="D423" s="442"/>
      <c r="E423" s="442"/>
      <c r="F423" s="442"/>
      <c r="G423" s="442"/>
      <c r="H423" s="442"/>
      <c r="I423" s="442"/>
      <c r="J423" s="442"/>
      <c r="K423" s="442"/>
      <c r="L423" s="328">
        <v>904539.45</v>
      </c>
      <c r="M423" s="329"/>
      <c r="N423" s="232">
        <v>11976102.32</v>
      </c>
      <c r="AP423" s="169"/>
      <c r="AQ423" s="180" t="s">
        <v>215</v>
      </c>
    </row>
    <row r="424" spans="1:44" s="15" customFormat="1" ht="15" x14ac:dyDescent="0.25">
      <c r="A424" s="229"/>
      <c r="B424" s="327"/>
      <c r="C424" s="442" t="s">
        <v>216</v>
      </c>
      <c r="D424" s="442"/>
      <c r="E424" s="442"/>
      <c r="F424" s="442"/>
      <c r="G424" s="442"/>
      <c r="H424" s="442"/>
      <c r="I424" s="442"/>
      <c r="J424" s="442"/>
      <c r="K424" s="442"/>
      <c r="L424" s="328">
        <v>68836.89</v>
      </c>
      <c r="M424" s="329"/>
      <c r="N424" s="232">
        <v>3081827.55</v>
      </c>
      <c r="AP424" s="169"/>
      <c r="AQ424" s="180" t="s">
        <v>216</v>
      </c>
    </row>
    <row r="425" spans="1:44" s="15" customFormat="1" ht="15" x14ac:dyDescent="0.25">
      <c r="A425" s="229"/>
      <c r="B425" s="327"/>
      <c r="C425" s="442" t="s">
        <v>217</v>
      </c>
      <c r="D425" s="442"/>
      <c r="E425" s="442"/>
      <c r="F425" s="442"/>
      <c r="G425" s="442"/>
      <c r="H425" s="442"/>
      <c r="I425" s="442"/>
      <c r="J425" s="442"/>
      <c r="K425" s="442"/>
      <c r="L425" s="328">
        <v>789133.66</v>
      </c>
      <c r="M425" s="329"/>
      <c r="N425" s="232">
        <v>6454628.5300000003</v>
      </c>
      <c r="AP425" s="169"/>
      <c r="AQ425" s="180" t="s">
        <v>217</v>
      </c>
    </row>
    <row r="426" spans="1:44" s="15" customFormat="1" ht="15" x14ac:dyDescent="0.25">
      <c r="A426" s="229"/>
      <c r="B426" s="327"/>
      <c r="C426" s="442" t="s">
        <v>218</v>
      </c>
      <c r="D426" s="442"/>
      <c r="E426" s="442"/>
      <c r="F426" s="442"/>
      <c r="G426" s="442"/>
      <c r="H426" s="442"/>
      <c r="I426" s="442"/>
      <c r="J426" s="442"/>
      <c r="K426" s="442"/>
      <c r="L426" s="328">
        <v>256664.29</v>
      </c>
      <c r="M426" s="329"/>
      <c r="N426" s="232">
        <v>11490859.800000001</v>
      </c>
      <c r="AP426" s="169"/>
      <c r="AQ426" s="180" t="s">
        <v>218</v>
      </c>
    </row>
    <row r="427" spans="1:44" s="15" customFormat="1" ht="15" x14ac:dyDescent="0.25">
      <c r="A427" s="229"/>
      <c r="B427" s="327"/>
      <c r="C427" s="442" t="s">
        <v>219</v>
      </c>
      <c r="D427" s="442"/>
      <c r="E427" s="442"/>
      <c r="F427" s="442"/>
      <c r="G427" s="442"/>
      <c r="H427" s="442"/>
      <c r="I427" s="442"/>
      <c r="J427" s="442"/>
      <c r="K427" s="442"/>
      <c r="L427" s="328">
        <v>146445.94</v>
      </c>
      <c r="M427" s="329"/>
      <c r="N427" s="232">
        <v>6556385.0599999996</v>
      </c>
      <c r="AP427" s="169"/>
      <c r="AQ427" s="180" t="s">
        <v>219</v>
      </c>
    </row>
    <row r="428" spans="1:44" s="15" customFormat="1" ht="15" x14ac:dyDescent="0.25">
      <c r="A428" s="229"/>
      <c r="B428" s="327"/>
      <c r="C428" s="442" t="s">
        <v>220</v>
      </c>
      <c r="D428" s="442"/>
      <c r="E428" s="442"/>
      <c r="F428" s="442"/>
      <c r="G428" s="442"/>
      <c r="H428" s="442"/>
      <c r="I428" s="442"/>
      <c r="J428" s="442"/>
      <c r="K428" s="442"/>
      <c r="L428" s="328">
        <v>87951.22</v>
      </c>
      <c r="M428" s="329"/>
      <c r="N428" s="232">
        <v>1164474.1499999999</v>
      </c>
      <c r="AP428" s="169"/>
      <c r="AQ428" s="180" t="s">
        <v>220</v>
      </c>
    </row>
    <row r="429" spans="1:44" s="15" customFormat="1" ht="15" x14ac:dyDescent="0.25">
      <c r="A429" s="229"/>
      <c r="B429" s="327"/>
      <c r="C429" s="442" t="s">
        <v>221</v>
      </c>
      <c r="D429" s="442"/>
      <c r="E429" s="442"/>
      <c r="F429" s="442"/>
      <c r="G429" s="442"/>
      <c r="H429" s="442"/>
      <c r="I429" s="442"/>
      <c r="J429" s="442"/>
      <c r="K429" s="442"/>
      <c r="L429" s="328">
        <v>280501.83</v>
      </c>
      <c r="M429" s="329"/>
      <c r="N429" s="232">
        <v>12558066.939999999</v>
      </c>
      <c r="AP429" s="169"/>
      <c r="AQ429" s="180" t="s">
        <v>221</v>
      </c>
    </row>
    <row r="430" spans="1:44" s="15" customFormat="1" ht="15" x14ac:dyDescent="0.25">
      <c r="A430" s="229"/>
      <c r="B430" s="327"/>
      <c r="C430" s="442" t="s">
        <v>222</v>
      </c>
      <c r="D430" s="442"/>
      <c r="E430" s="442"/>
      <c r="F430" s="442"/>
      <c r="G430" s="442"/>
      <c r="H430" s="442"/>
      <c r="I430" s="442"/>
      <c r="J430" s="442"/>
      <c r="K430" s="442"/>
      <c r="L430" s="328">
        <v>256664.29</v>
      </c>
      <c r="M430" s="329"/>
      <c r="N430" s="232">
        <v>11490859.800000001</v>
      </c>
      <c r="AP430" s="169"/>
      <c r="AQ430" s="180" t="s">
        <v>222</v>
      </c>
    </row>
    <row r="431" spans="1:44" s="15" customFormat="1" ht="15" x14ac:dyDescent="0.25">
      <c r="A431" s="229"/>
      <c r="B431" s="327"/>
      <c r="C431" s="442" t="s">
        <v>223</v>
      </c>
      <c r="D431" s="442"/>
      <c r="E431" s="442"/>
      <c r="F431" s="442"/>
      <c r="G431" s="442"/>
      <c r="H431" s="442"/>
      <c r="I431" s="442"/>
      <c r="J431" s="442"/>
      <c r="K431" s="442"/>
      <c r="L431" s="328">
        <v>146445.94</v>
      </c>
      <c r="M431" s="329"/>
      <c r="N431" s="232">
        <v>6556385.0599999996</v>
      </c>
      <c r="AP431" s="169"/>
      <c r="AQ431" s="180" t="s">
        <v>223</v>
      </c>
    </row>
    <row r="432" spans="1:44" s="15" customFormat="1" ht="15" x14ac:dyDescent="0.25">
      <c r="A432" s="229"/>
      <c r="B432" s="331"/>
      <c r="C432" s="443" t="s">
        <v>524</v>
      </c>
      <c r="D432" s="443"/>
      <c r="E432" s="443"/>
      <c r="F432" s="443"/>
      <c r="G432" s="443"/>
      <c r="H432" s="443"/>
      <c r="I432" s="443"/>
      <c r="J432" s="443"/>
      <c r="K432" s="443"/>
      <c r="L432" s="332">
        <v>2396399.5</v>
      </c>
      <c r="M432" s="333"/>
      <c r="N432" s="239">
        <v>47118689.25</v>
      </c>
      <c r="AP432" s="169"/>
      <c r="AR432" s="169" t="s">
        <v>524</v>
      </c>
    </row>
    <row r="433" spans="1:49" s="15" customFormat="1" ht="15" x14ac:dyDescent="0.25">
      <c r="A433" s="229"/>
      <c r="B433" s="331"/>
      <c r="C433" s="443" t="s">
        <v>524</v>
      </c>
      <c r="D433" s="443"/>
      <c r="E433" s="443"/>
      <c r="F433" s="443"/>
      <c r="G433" s="443"/>
      <c r="H433" s="443"/>
      <c r="I433" s="443"/>
      <c r="J433" s="443"/>
      <c r="K433" s="443"/>
      <c r="L433" s="332">
        <v>2396399.5</v>
      </c>
      <c r="M433" s="333"/>
      <c r="N433" s="239">
        <v>47118689.25</v>
      </c>
      <c r="AP433" s="169"/>
      <c r="AR433" s="169" t="s">
        <v>524</v>
      </c>
    </row>
    <row r="434" spans="1:49" s="15" customFormat="1" ht="15" x14ac:dyDescent="0.25">
      <c r="A434" s="229"/>
      <c r="B434" s="331"/>
      <c r="C434" s="443" t="s">
        <v>526</v>
      </c>
      <c r="D434" s="443"/>
      <c r="E434" s="443"/>
      <c r="F434" s="443"/>
      <c r="G434" s="443"/>
      <c r="H434" s="443"/>
      <c r="I434" s="443"/>
      <c r="J434" s="443"/>
      <c r="K434" s="443"/>
      <c r="L434" s="332">
        <v>2396399.5</v>
      </c>
      <c r="M434" s="333"/>
      <c r="N434" s="239">
        <f>N433</f>
        <v>47118689.25</v>
      </c>
      <c r="AP434" s="169"/>
      <c r="AR434" s="169"/>
      <c r="AS434" s="169" t="s">
        <v>526</v>
      </c>
    </row>
    <row r="435" spans="1:49" s="15" customFormat="1" ht="15" x14ac:dyDescent="0.25">
      <c r="A435" s="253"/>
      <c r="B435" s="324"/>
      <c r="C435" s="445" t="s">
        <v>56</v>
      </c>
      <c r="D435" s="445"/>
      <c r="E435" s="445"/>
      <c r="F435" s="445"/>
      <c r="G435" s="445"/>
      <c r="H435" s="445"/>
      <c r="I435" s="445"/>
      <c r="J435" s="445"/>
      <c r="K435" s="445"/>
      <c r="L435" s="325"/>
      <c r="M435" s="326"/>
      <c r="N435" s="257">
        <f>ROUND(N434*0.082,2)</f>
        <v>3863732.52</v>
      </c>
      <c r="AQ435" s="258"/>
      <c r="AS435" s="258"/>
    </row>
    <row r="436" spans="1:49" s="15" customFormat="1" ht="15" x14ac:dyDescent="0.25">
      <c r="A436" s="253"/>
      <c r="B436" s="324"/>
      <c r="C436" s="444" t="s">
        <v>1729</v>
      </c>
      <c r="D436" s="444"/>
      <c r="E436" s="444"/>
      <c r="F436" s="444"/>
      <c r="G436" s="444"/>
      <c r="H436" s="444"/>
      <c r="I436" s="444"/>
      <c r="J436" s="444"/>
      <c r="K436" s="444"/>
      <c r="L436" s="325"/>
      <c r="M436" s="326"/>
      <c r="N436" s="259">
        <f>N434+N435</f>
        <v>50982421.770000003</v>
      </c>
      <c r="AQ436" s="258"/>
      <c r="AS436" s="258"/>
    </row>
    <row r="437" spans="1:49" s="15" customFormat="1" ht="15" x14ac:dyDescent="0.25">
      <c r="A437" s="253"/>
      <c r="B437" s="324"/>
      <c r="C437" s="445" t="s">
        <v>63</v>
      </c>
      <c r="D437" s="445"/>
      <c r="E437" s="445"/>
      <c r="F437" s="445"/>
      <c r="G437" s="445"/>
      <c r="H437" s="445"/>
      <c r="I437" s="445"/>
      <c r="J437" s="445"/>
      <c r="K437" s="445"/>
      <c r="L437" s="325"/>
      <c r="M437" s="326"/>
      <c r="N437" s="257">
        <f>ROUND(N436*0.024,2)</f>
        <v>1223578.1200000001</v>
      </c>
      <c r="AQ437" s="258"/>
      <c r="AS437" s="258"/>
    </row>
    <row r="438" spans="1:49" s="15" customFormat="1" ht="15" x14ac:dyDescent="0.25">
      <c r="A438" s="253"/>
      <c r="B438" s="324"/>
      <c r="C438" s="444" t="s">
        <v>1730</v>
      </c>
      <c r="D438" s="444"/>
      <c r="E438" s="444"/>
      <c r="F438" s="444"/>
      <c r="G438" s="444"/>
      <c r="H438" s="444"/>
      <c r="I438" s="444"/>
      <c r="J438" s="444"/>
      <c r="K438" s="444"/>
      <c r="L438" s="325"/>
      <c r="M438" s="326"/>
      <c r="N438" s="259">
        <f>N436+N437</f>
        <v>52205999.890000001</v>
      </c>
      <c r="AQ438" s="258"/>
      <c r="AS438" s="258"/>
    </row>
    <row r="439" spans="1:49" s="15" customFormat="1" ht="15" x14ac:dyDescent="0.25">
      <c r="A439" s="253"/>
      <c r="B439" s="324"/>
      <c r="C439" s="444" t="s">
        <v>1754</v>
      </c>
      <c r="D439" s="444"/>
      <c r="E439" s="444"/>
      <c r="F439" s="444"/>
      <c r="G439" s="444"/>
      <c r="H439" s="444"/>
      <c r="I439" s="444"/>
      <c r="J439" s="444"/>
      <c r="K439" s="444"/>
      <c r="L439" s="325"/>
      <c r="M439" s="326"/>
      <c r="N439" s="259">
        <f>ROUND(N438*1.0514*0.83,2)</f>
        <v>45558192.280000001</v>
      </c>
      <c r="R439" s="259"/>
      <c r="S439" s="312"/>
      <c r="AQ439" s="258"/>
      <c r="AS439" s="258"/>
    </row>
    <row r="440" spans="1:49" s="15" customFormat="1" ht="15" x14ac:dyDescent="0.25">
      <c r="A440" s="253"/>
      <c r="B440" s="324"/>
      <c r="C440" s="444" t="s">
        <v>1751</v>
      </c>
      <c r="D440" s="444"/>
      <c r="E440" s="444"/>
      <c r="F440" s="444"/>
      <c r="G440" s="444"/>
      <c r="H440" s="444"/>
      <c r="I440" s="444"/>
      <c r="J440" s="444"/>
      <c r="K440" s="444"/>
      <c r="L440" s="325"/>
      <c r="M440" s="326"/>
      <c r="N440" s="259">
        <f>N439</f>
        <v>45558192.280000001</v>
      </c>
      <c r="AQ440" s="258"/>
      <c r="AS440" s="258"/>
    </row>
    <row r="441" spans="1:49" s="15" customFormat="1" ht="15" x14ac:dyDescent="0.25">
      <c r="A441" s="253"/>
      <c r="B441" s="334"/>
      <c r="C441" s="445" t="s">
        <v>1752</v>
      </c>
      <c r="D441" s="445"/>
      <c r="E441" s="445"/>
      <c r="F441" s="445"/>
      <c r="G441" s="445"/>
      <c r="H441" s="445"/>
      <c r="I441" s="445"/>
      <c r="J441" s="445"/>
      <c r="K441" s="445"/>
      <c r="L441" s="335"/>
      <c r="M441" s="336"/>
      <c r="N441" s="257">
        <f>ROUND(N440*0.2,2)</f>
        <v>9111638.4600000009</v>
      </c>
      <c r="AQ441" s="314"/>
      <c r="AS441" s="314"/>
    </row>
    <row r="442" spans="1:49" s="15" customFormat="1" ht="15" x14ac:dyDescent="0.25">
      <c r="A442" s="260"/>
      <c r="B442" s="261"/>
      <c r="C442" s="446" t="s">
        <v>1753</v>
      </c>
      <c r="D442" s="446"/>
      <c r="E442" s="446"/>
      <c r="F442" s="446"/>
      <c r="G442" s="446"/>
      <c r="H442" s="446"/>
      <c r="I442" s="446"/>
      <c r="J442" s="446"/>
      <c r="K442" s="446"/>
      <c r="L442" s="262"/>
      <c r="M442" s="263"/>
      <c r="N442" s="264">
        <f>N440+N441</f>
        <v>54669830.740000002</v>
      </c>
      <c r="AQ442" s="258"/>
      <c r="AS442" s="258"/>
    </row>
    <row r="445" spans="1:49" s="15" customFormat="1" ht="15" x14ac:dyDescent="0.25">
      <c r="A445" s="313"/>
      <c r="B445" s="254"/>
      <c r="C445" s="291"/>
      <c r="D445" s="291"/>
      <c r="E445" s="291"/>
      <c r="F445" s="291"/>
      <c r="G445" s="291"/>
      <c r="H445" s="291"/>
      <c r="I445" s="291"/>
      <c r="J445" s="291"/>
      <c r="K445" s="291"/>
      <c r="L445" s="255"/>
      <c r="M445" s="256"/>
      <c r="N445" s="255"/>
      <c r="AQ445" s="258"/>
      <c r="AS445" s="258"/>
    </row>
    <row r="446" spans="1:49" s="15" customFormat="1" ht="15" x14ac:dyDescent="0.25">
      <c r="A446" s="313"/>
      <c r="B446" s="254"/>
      <c r="C446" s="291"/>
      <c r="D446" s="291"/>
      <c r="E446" s="291"/>
      <c r="F446" s="291"/>
      <c r="G446" s="291"/>
      <c r="H446" s="291"/>
      <c r="I446" s="291"/>
      <c r="J446" s="291"/>
      <c r="K446" s="291"/>
      <c r="L446" s="255"/>
      <c r="M446" s="256"/>
      <c r="N446" s="255"/>
      <c r="AQ446" s="258"/>
      <c r="AS446" s="258"/>
    </row>
    <row r="447" spans="1:49" s="318" customFormat="1" ht="15" x14ac:dyDescent="0.25">
      <c r="A447" s="315"/>
      <c r="B447" s="316" t="s">
        <v>527</v>
      </c>
      <c r="C447" s="407"/>
      <c r="D447" s="407"/>
      <c r="E447" s="407"/>
      <c r="F447" s="407"/>
      <c r="G447" s="407"/>
      <c r="H447" s="408"/>
      <c r="I447" s="408"/>
      <c r="J447" s="408"/>
      <c r="K447" s="408"/>
      <c r="L447" s="408"/>
      <c r="M447" s="15"/>
      <c r="N447" s="15"/>
      <c r="O447" s="15"/>
      <c r="P447" s="15"/>
      <c r="Q447" s="15"/>
      <c r="R447" s="15"/>
      <c r="S447" s="15"/>
      <c r="T447" s="15"/>
      <c r="U447" s="15"/>
      <c r="V447" s="317"/>
      <c r="W447" s="317"/>
      <c r="X447" s="317"/>
      <c r="Y447" s="317"/>
      <c r="Z447" s="317"/>
      <c r="AA447" s="317"/>
      <c r="AB447" s="317"/>
      <c r="AC447" s="317"/>
      <c r="AD447" s="317"/>
      <c r="AE447" s="317"/>
      <c r="AF447" s="317"/>
      <c r="AG447" s="317"/>
      <c r="AH447" s="317"/>
      <c r="AI447" s="317"/>
      <c r="AJ447" s="317"/>
      <c r="AK447" s="317"/>
      <c r="AL447" s="317"/>
      <c r="AM447" s="317"/>
      <c r="AN447" s="317"/>
      <c r="AO447" s="317"/>
      <c r="AP447" s="317"/>
      <c r="AQ447" s="317"/>
      <c r="AR447" s="317"/>
      <c r="AS447" s="317"/>
      <c r="AT447" s="317" t="s">
        <v>6</v>
      </c>
      <c r="AU447" s="317" t="s">
        <v>6</v>
      </c>
      <c r="AV447" s="317"/>
      <c r="AW447" s="317"/>
    </row>
    <row r="448" spans="1:49" s="320" customFormat="1" ht="16.5" customHeight="1" x14ac:dyDescent="0.25">
      <c r="A448" s="319"/>
      <c r="B448" s="316"/>
      <c r="C448" s="406" t="s">
        <v>81</v>
      </c>
      <c r="D448" s="406"/>
      <c r="E448" s="406"/>
      <c r="F448" s="406"/>
      <c r="G448" s="406"/>
      <c r="H448" s="406"/>
      <c r="I448" s="406"/>
      <c r="J448" s="406"/>
      <c r="K448" s="406"/>
      <c r="L448" s="406"/>
      <c r="V448" s="321"/>
      <c r="W448" s="321"/>
      <c r="X448" s="321"/>
      <c r="Y448" s="321"/>
      <c r="Z448" s="321"/>
      <c r="AA448" s="321"/>
      <c r="AB448" s="321"/>
      <c r="AC448" s="321"/>
      <c r="AD448" s="321"/>
      <c r="AE448" s="321"/>
      <c r="AF448" s="321"/>
      <c r="AG448" s="321"/>
      <c r="AH448" s="321"/>
      <c r="AI448" s="321"/>
      <c r="AJ448" s="321"/>
      <c r="AK448" s="321"/>
      <c r="AL448" s="321"/>
      <c r="AM448" s="321"/>
      <c r="AN448" s="321"/>
      <c r="AO448" s="321"/>
      <c r="AP448" s="321"/>
      <c r="AQ448" s="321"/>
      <c r="AR448" s="321"/>
      <c r="AS448" s="321"/>
      <c r="AT448" s="321"/>
      <c r="AU448" s="321"/>
      <c r="AV448" s="321"/>
      <c r="AW448" s="321"/>
    </row>
    <row r="449" spans="1:49" s="318" customFormat="1" ht="15" x14ac:dyDescent="0.25">
      <c r="A449" s="315"/>
      <c r="B449" s="316" t="s">
        <v>528</v>
      </c>
      <c r="C449" s="407"/>
      <c r="D449" s="407"/>
      <c r="E449" s="407"/>
      <c r="F449" s="407"/>
      <c r="G449" s="407"/>
      <c r="H449" s="408"/>
      <c r="I449" s="408"/>
      <c r="J449" s="408"/>
      <c r="K449" s="408"/>
      <c r="L449" s="408"/>
      <c r="M449" s="15"/>
      <c r="N449" s="15"/>
      <c r="O449" s="15"/>
      <c r="P449" s="15"/>
      <c r="Q449" s="15"/>
      <c r="R449" s="15"/>
      <c r="S449" s="15"/>
      <c r="T449" s="15"/>
      <c r="U449" s="15"/>
      <c r="V449" s="317"/>
      <c r="W449" s="317"/>
      <c r="X449" s="317"/>
      <c r="Y449" s="317"/>
      <c r="Z449" s="317"/>
      <c r="AA449" s="317"/>
      <c r="AB449" s="317"/>
      <c r="AC449" s="317"/>
      <c r="AD449" s="317"/>
      <c r="AE449" s="317"/>
      <c r="AF449" s="317"/>
      <c r="AG449" s="317"/>
      <c r="AH449" s="317"/>
      <c r="AI449" s="317"/>
      <c r="AJ449" s="317"/>
      <c r="AK449" s="317"/>
      <c r="AL449" s="317"/>
      <c r="AM449" s="317"/>
      <c r="AN449" s="317"/>
      <c r="AO449" s="317"/>
      <c r="AP449" s="317"/>
      <c r="AQ449" s="317"/>
      <c r="AR449" s="317"/>
      <c r="AS449" s="317"/>
      <c r="AT449" s="317"/>
      <c r="AU449" s="317"/>
      <c r="AV449" s="317" t="s">
        <v>6</v>
      </c>
      <c r="AW449" s="317" t="s">
        <v>6</v>
      </c>
    </row>
    <row r="450" spans="1:49" s="320" customFormat="1" ht="16.5" customHeight="1" x14ac:dyDescent="0.25">
      <c r="A450" s="319"/>
      <c r="C450" s="406" t="s">
        <v>81</v>
      </c>
      <c r="D450" s="406"/>
      <c r="E450" s="406"/>
      <c r="F450" s="406"/>
      <c r="G450" s="406"/>
      <c r="H450" s="406"/>
      <c r="I450" s="406"/>
      <c r="J450" s="406"/>
      <c r="K450" s="406"/>
      <c r="L450" s="406"/>
      <c r="V450" s="321"/>
      <c r="W450" s="321"/>
      <c r="X450" s="321"/>
      <c r="Y450" s="321"/>
      <c r="Z450" s="321"/>
      <c r="AA450" s="321"/>
      <c r="AB450" s="321"/>
      <c r="AC450" s="321"/>
      <c r="AD450" s="321"/>
      <c r="AE450" s="321"/>
      <c r="AF450" s="321"/>
      <c r="AG450" s="321"/>
      <c r="AH450" s="321"/>
      <c r="AI450" s="321"/>
      <c r="AJ450" s="321"/>
      <c r="AK450" s="321"/>
      <c r="AL450" s="321"/>
      <c r="AM450" s="321"/>
      <c r="AN450" s="321"/>
      <c r="AO450" s="321"/>
      <c r="AP450" s="321"/>
      <c r="AQ450" s="321"/>
      <c r="AR450" s="321"/>
      <c r="AS450" s="321"/>
      <c r="AT450" s="321"/>
      <c r="AU450" s="321"/>
      <c r="AV450" s="321"/>
      <c r="AW450" s="321"/>
    </row>
    <row r="451" spans="1:49" s="318" customFormat="1" ht="19.5" customHeight="1" x14ac:dyDescent="0.2">
      <c r="A451" s="315"/>
      <c r="C451" s="322"/>
      <c r="D451" s="322"/>
      <c r="E451" s="322"/>
      <c r="F451" s="322"/>
      <c r="G451" s="322"/>
      <c r="H451" s="322"/>
      <c r="I451" s="322"/>
      <c r="J451" s="322"/>
      <c r="K451" s="322"/>
      <c r="L451" s="322"/>
      <c r="V451" s="317"/>
      <c r="W451" s="317"/>
      <c r="X451" s="317"/>
      <c r="Y451" s="317"/>
      <c r="Z451" s="317"/>
      <c r="AA451" s="317"/>
      <c r="AB451" s="317"/>
      <c r="AC451" s="317"/>
      <c r="AD451" s="317"/>
      <c r="AE451" s="317"/>
      <c r="AF451" s="317"/>
      <c r="AG451" s="317"/>
      <c r="AH451" s="317"/>
      <c r="AI451" s="317"/>
      <c r="AJ451" s="317"/>
      <c r="AK451" s="317"/>
      <c r="AL451" s="317"/>
      <c r="AM451" s="317"/>
      <c r="AN451" s="317"/>
      <c r="AO451" s="317"/>
      <c r="AP451" s="317"/>
      <c r="AQ451" s="317"/>
      <c r="AR451" s="317"/>
      <c r="AS451" s="317"/>
      <c r="AT451" s="317"/>
      <c r="AU451" s="317"/>
      <c r="AV451" s="317"/>
      <c r="AW451" s="317"/>
    </row>
    <row r="452" spans="1:49" s="15" customFormat="1" ht="22.5" customHeight="1" x14ac:dyDescent="0.25">
      <c r="A452" s="409" t="s">
        <v>529</v>
      </c>
      <c r="B452" s="409"/>
      <c r="C452" s="409"/>
      <c r="D452" s="409"/>
      <c r="E452" s="409"/>
      <c r="F452" s="409"/>
      <c r="G452" s="409"/>
      <c r="H452" s="409"/>
      <c r="I452" s="409"/>
      <c r="J452" s="409"/>
      <c r="K452" s="409"/>
      <c r="L452" s="409"/>
      <c r="M452" s="409"/>
      <c r="N452" s="409"/>
      <c r="O452" s="323"/>
      <c r="P452" s="323"/>
    </row>
    <row r="453" spans="1:49" s="15" customFormat="1" ht="12.75" customHeight="1" x14ac:dyDescent="0.25">
      <c r="A453" s="409" t="s">
        <v>530</v>
      </c>
      <c r="B453" s="409"/>
      <c r="C453" s="409"/>
      <c r="D453" s="409"/>
      <c r="E453" s="409"/>
      <c r="F453" s="409"/>
      <c r="G453" s="409"/>
      <c r="H453" s="409"/>
      <c r="I453" s="409"/>
      <c r="J453" s="409"/>
      <c r="K453" s="409"/>
      <c r="L453" s="409"/>
      <c r="M453" s="409"/>
      <c r="N453" s="409"/>
      <c r="O453" s="323"/>
      <c r="P453" s="323"/>
    </row>
    <row r="454" spans="1:49" s="15" customFormat="1" ht="12.75" customHeight="1" x14ac:dyDescent="0.25">
      <c r="A454" s="409" t="s">
        <v>531</v>
      </c>
      <c r="B454" s="409"/>
      <c r="C454" s="409"/>
      <c r="D454" s="409"/>
      <c r="E454" s="409"/>
      <c r="F454" s="409"/>
      <c r="G454" s="409"/>
      <c r="H454" s="409"/>
      <c r="I454" s="409"/>
      <c r="J454" s="409"/>
      <c r="K454" s="409"/>
      <c r="L454" s="409"/>
      <c r="M454" s="409"/>
      <c r="N454" s="409"/>
      <c r="O454" s="323"/>
      <c r="P454" s="323"/>
    </row>
  </sheetData>
  <autoFilter ref="A44:N409" xr:uid="{0D687B5E-1153-4C41-B21A-088FD888EE06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443">
    <mergeCell ref="C441:K441"/>
    <mergeCell ref="C442:K442"/>
    <mergeCell ref="C447:G447"/>
    <mergeCell ref="H447:L447"/>
    <mergeCell ref="C432:K432"/>
    <mergeCell ref="C433:K433"/>
    <mergeCell ref="C434:K434"/>
    <mergeCell ref="C438:K438"/>
    <mergeCell ref="C435:K435"/>
    <mergeCell ref="C436:K436"/>
    <mergeCell ref="C437:K437"/>
    <mergeCell ref="C439:K439"/>
    <mergeCell ref="C440:K440"/>
    <mergeCell ref="C426:K426"/>
    <mergeCell ref="C427:K427"/>
    <mergeCell ref="C428:K428"/>
    <mergeCell ref="C429:K429"/>
    <mergeCell ref="C430:K430"/>
    <mergeCell ref="C431:K431"/>
    <mergeCell ref="C420:K420"/>
    <mergeCell ref="C421:K421"/>
    <mergeCell ref="C422:K422"/>
    <mergeCell ref="C423:K423"/>
    <mergeCell ref="C424:K424"/>
    <mergeCell ref="C425:K425"/>
    <mergeCell ref="C414:K414"/>
    <mergeCell ref="C415:K415"/>
    <mergeCell ref="C416:K416"/>
    <mergeCell ref="C417:K417"/>
    <mergeCell ref="C418:K418"/>
    <mergeCell ref="C419:K419"/>
    <mergeCell ref="C406:E406"/>
    <mergeCell ref="C407:E407"/>
    <mergeCell ref="C408:N408"/>
    <mergeCell ref="C409:E409"/>
    <mergeCell ref="C412:K412"/>
    <mergeCell ref="C413:K413"/>
    <mergeCell ref="C400:E400"/>
    <mergeCell ref="C401:N401"/>
    <mergeCell ref="C402:E402"/>
    <mergeCell ref="C403:E403"/>
    <mergeCell ref="C404:N404"/>
    <mergeCell ref="C405:N405"/>
    <mergeCell ref="C394:E394"/>
    <mergeCell ref="C395:E395"/>
    <mergeCell ref="C396:E396"/>
    <mergeCell ref="C397:E397"/>
    <mergeCell ref="C398:E398"/>
    <mergeCell ref="C399:E399"/>
    <mergeCell ref="C388:N388"/>
    <mergeCell ref="C389:E389"/>
    <mergeCell ref="C390:E390"/>
    <mergeCell ref="C391:E391"/>
    <mergeCell ref="C392:E392"/>
    <mergeCell ref="C393:E393"/>
    <mergeCell ref="C382:E382"/>
    <mergeCell ref="C383:N383"/>
    <mergeCell ref="C384:N384"/>
    <mergeCell ref="C385:E385"/>
    <mergeCell ref="C386:E386"/>
    <mergeCell ref="C387:N387"/>
    <mergeCell ref="C376:E376"/>
    <mergeCell ref="C377:E377"/>
    <mergeCell ref="C378:E378"/>
    <mergeCell ref="C379:E379"/>
    <mergeCell ref="C380:E380"/>
    <mergeCell ref="C381:E381"/>
    <mergeCell ref="C370:E370"/>
    <mergeCell ref="C371:E371"/>
    <mergeCell ref="C372:N372"/>
    <mergeCell ref="C373:N373"/>
    <mergeCell ref="C374:E374"/>
    <mergeCell ref="C375:E375"/>
    <mergeCell ref="C364:E364"/>
    <mergeCell ref="C365:E365"/>
    <mergeCell ref="C366:E366"/>
    <mergeCell ref="C367:E367"/>
    <mergeCell ref="C368:E368"/>
    <mergeCell ref="C369:E369"/>
    <mergeCell ref="C358:N358"/>
    <mergeCell ref="C359:N359"/>
    <mergeCell ref="C360:E360"/>
    <mergeCell ref="C361:E361"/>
    <mergeCell ref="C362:E362"/>
    <mergeCell ref="C363:E363"/>
    <mergeCell ref="C352:E352"/>
    <mergeCell ref="C353:E353"/>
    <mergeCell ref="C354:E354"/>
    <mergeCell ref="C355:E355"/>
    <mergeCell ref="C356:E356"/>
    <mergeCell ref="C357:E357"/>
    <mergeCell ref="C346:E346"/>
    <mergeCell ref="C347:E347"/>
    <mergeCell ref="C348:E348"/>
    <mergeCell ref="C349:N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C334:E334"/>
    <mergeCell ref="C335:N335"/>
    <mergeCell ref="C336:N336"/>
    <mergeCell ref="C337:E337"/>
    <mergeCell ref="C338:E338"/>
    <mergeCell ref="C339:E339"/>
    <mergeCell ref="C328:E328"/>
    <mergeCell ref="C329:E329"/>
    <mergeCell ref="C330:N330"/>
    <mergeCell ref="C331:N331"/>
    <mergeCell ref="C332:E332"/>
    <mergeCell ref="A333:N333"/>
    <mergeCell ref="C322:E322"/>
    <mergeCell ref="C323:N323"/>
    <mergeCell ref="C324:E324"/>
    <mergeCell ref="C325:E325"/>
    <mergeCell ref="C326:N326"/>
    <mergeCell ref="C327:N327"/>
    <mergeCell ref="C316:E316"/>
    <mergeCell ref="C317:E317"/>
    <mergeCell ref="C318:E318"/>
    <mergeCell ref="C319:N319"/>
    <mergeCell ref="C320:N320"/>
    <mergeCell ref="C321:E321"/>
    <mergeCell ref="C310:E310"/>
    <mergeCell ref="C311:E311"/>
    <mergeCell ref="C312:E312"/>
    <mergeCell ref="C313:E313"/>
    <mergeCell ref="C314:E314"/>
    <mergeCell ref="C315:E315"/>
    <mergeCell ref="C304:E304"/>
    <mergeCell ref="C305:E305"/>
    <mergeCell ref="C306:E306"/>
    <mergeCell ref="C307:E307"/>
    <mergeCell ref="C308:N308"/>
    <mergeCell ref="C309:N309"/>
    <mergeCell ref="C298:E298"/>
    <mergeCell ref="C299:E299"/>
    <mergeCell ref="C300:E300"/>
    <mergeCell ref="C301:E301"/>
    <mergeCell ref="C302:E302"/>
    <mergeCell ref="C303:E303"/>
    <mergeCell ref="C292:E292"/>
    <mergeCell ref="C293:E293"/>
    <mergeCell ref="C294:E294"/>
    <mergeCell ref="C295:E295"/>
    <mergeCell ref="C296:E296"/>
    <mergeCell ref="C297:N297"/>
    <mergeCell ref="C286:E286"/>
    <mergeCell ref="C287:E287"/>
    <mergeCell ref="C288:E288"/>
    <mergeCell ref="C289:E289"/>
    <mergeCell ref="C290:E290"/>
    <mergeCell ref="C291:E291"/>
    <mergeCell ref="C280:N280"/>
    <mergeCell ref="C281:E281"/>
    <mergeCell ref="A282:N282"/>
    <mergeCell ref="C283:E283"/>
    <mergeCell ref="C284:N284"/>
    <mergeCell ref="C285:N285"/>
    <mergeCell ref="C274:E274"/>
    <mergeCell ref="C275:N275"/>
    <mergeCell ref="C276:N276"/>
    <mergeCell ref="C277:E277"/>
    <mergeCell ref="C278:E278"/>
    <mergeCell ref="C279:N279"/>
    <mergeCell ref="C268:N268"/>
    <mergeCell ref="C269:N269"/>
    <mergeCell ref="C270:E270"/>
    <mergeCell ref="C271:E271"/>
    <mergeCell ref="C272:N272"/>
    <mergeCell ref="C273:E273"/>
    <mergeCell ref="C262:E262"/>
    <mergeCell ref="C263:E263"/>
    <mergeCell ref="C264:E264"/>
    <mergeCell ref="C265:E265"/>
    <mergeCell ref="C266:E266"/>
    <mergeCell ref="C267:E267"/>
    <mergeCell ref="C256:E256"/>
    <mergeCell ref="C257:N257"/>
    <mergeCell ref="C258:N258"/>
    <mergeCell ref="C259:E259"/>
    <mergeCell ref="C260:E260"/>
    <mergeCell ref="C261:E261"/>
    <mergeCell ref="C250:E250"/>
    <mergeCell ref="C251:E251"/>
    <mergeCell ref="C252:E252"/>
    <mergeCell ref="C253:E253"/>
    <mergeCell ref="C254:E254"/>
    <mergeCell ref="C255:E255"/>
    <mergeCell ref="C244:E244"/>
    <mergeCell ref="C245:E245"/>
    <mergeCell ref="C246:N246"/>
    <mergeCell ref="C247:E247"/>
    <mergeCell ref="C248:E248"/>
    <mergeCell ref="C249:E249"/>
    <mergeCell ref="C238:E238"/>
    <mergeCell ref="C239:E239"/>
    <mergeCell ref="C240:E240"/>
    <mergeCell ref="C241:E241"/>
    <mergeCell ref="C242:E242"/>
    <mergeCell ref="C243:E243"/>
    <mergeCell ref="C232:E232"/>
    <mergeCell ref="C233:N233"/>
    <mergeCell ref="C234:N234"/>
    <mergeCell ref="C235:E235"/>
    <mergeCell ref="C236:E236"/>
    <mergeCell ref="C237:E237"/>
    <mergeCell ref="C226:E226"/>
    <mergeCell ref="C227:E227"/>
    <mergeCell ref="C228:N228"/>
    <mergeCell ref="C229:N229"/>
    <mergeCell ref="C230:E230"/>
    <mergeCell ref="A231:N231"/>
    <mergeCell ref="C220:E220"/>
    <mergeCell ref="C221:N221"/>
    <mergeCell ref="C222:E222"/>
    <mergeCell ref="C223:E223"/>
    <mergeCell ref="C224:N224"/>
    <mergeCell ref="C225:N225"/>
    <mergeCell ref="C214:E214"/>
    <mergeCell ref="C215:E215"/>
    <mergeCell ref="C216:E216"/>
    <mergeCell ref="C217:E217"/>
    <mergeCell ref="C218:E218"/>
    <mergeCell ref="C219:E219"/>
    <mergeCell ref="C208:E208"/>
    <mergeCell ref="C209:N209"/>
    <mergeCell ref="C210:N210"/>
    <mergeCell ref="C211:E211"/>
    <mergeCell ref="C212:E212"/>
    <mergeCell ref="C213:E213"/>
    <mergeCell ref="C202:E202"/>
    <mergeCell ref="C203:E203"/>
    <mergeCell ref="C204:E204"/>
    <mergeCell ref="C205:E205"/>
    <mergeCell ref="C206:E206"/>
    <mergeCell ref="C207:E207"/>
    <mergeCell ref="C196:N196"/>
    <mergeCell ref="C197:N197"/>
    <mergeCell ref="C198:E198"/>
    <mergeCell ref="C199:E199"/>
    <mergeCell ref="C200:E200"/>
    <mergeCell ref="C201:E201"/>
    <mergeCell ref="C190:E190"/>
    <mergeCell ref="C191:E191"/>
    <mergeCell ref="C192:E192"/>
    <mergeCell ref="C193:E193"/>
    <mergeCell ref="A194:N194"/>
    <mergeCell ref="C195:E195"/>
    <mergeCell ref="C184:E184"/>
    <mergeCell ref="C185:E185"/>
    <mergeCell ref="C186:E186"/>
    <mergeCell ref="C187:E187"/>
    <mergeCell ref="C188:E188"/>
    <mergeCell ref="C189:E189"/>
    <mergeCell ref="C178:N178"/>
    <mergeCell ref="C179:E179"/>
    <mergeCell ref="A180:N180"/>
    <mergeCell ref="C181:E181"/>
    <mergeCell ref="C182:N182"/>
    <mergeCell ref="C183:N183"/>
    <mergeCell ref="C172:E172"/>
    <mergeCell ref="C173:E173"/>
    <mergeCell ref="C174:N174"/>
    <mergeCell ref="C175:N175"/>
    <mergeCell ref="C176:E176"/>
    <mergeCell ref="C177:E177"/>
    <mergeCell ref="C166:E166"/>
    <mergeCell ref="C167:E167"/>
    <mergeCell ref="C168:E168"/>
    <mergeCell ref="C169:E169"/>
    <mergeCell ref="C170:E170"/>
    <mergeCell ref="C171:N171"/>
    <mergeCell ref="C160:N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N159"/>
    <mergeCell ref="C148:E148"/>
    <mergeCell ref="C149:E149"/>
    <mergeCell ref="C150:E150"/>
    <mergeCell ref="C151:E151"/>
    <mergeCell ref="C152:E152"/>
    <mergeCell ref="C153:E153"/>
    <mergeCell ref="C142:N142"/>
    <mergeCell ref="C143:E143"/>
    <mergeCell ref="A144:N144"/>
    <mergeCell ref="C145:E145"/>
    <mergeCell ref="C146:N146"/>
    <mergeCell ref="C147:N147"/>
    <mergeCell ref="C136:E136"/>
    <mergeCell ref="C137:E137"/>
    <mergeCell ref="C138:N138"/>
    <mergeCell ref="C139:N139"/>
    <mergeCell ref="C140:E140"/>
    <mergeCell ref="C141:E141"/>
    <mergeCell ref="C130:E130"/>
    <mergeCell ref="C131:E131"/>
    <mergeCell ref="C132:E132"/>
    <mergeCell ref="C133:E133"/>
    <mergeCell ref="C134:E134"/>
    <mergeCell ref="C135:N135"/>
    <mergeCell ref="C124:N124"/>
    <mergeCell ref="C125:E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112:E112"/>
    <mergeCell ref="C113:E113"/>
    <mergeCell ref="C114:E114"/>
    <mergeCell ref="C115:E115"/>
    <mergeCell ref="C116:E116"/>
    <mergeCell ref="C117:E117"/>
    <mergeCell ref="C106:N106"/>
    <mergeCell ref="C107:E107"/>
    <mergeCell ref="A108:N108"/>
    <mergeCell ref="C109:E109"/>
    <mergeCell ref="C110:N110"/>
    <mergeCell ref="C111:N111"/>
    <mergeCell ref="C100:E100"/>
    <mergeCell ref="C101:N101"/>
    <mergeCell ref="C102:N102"/>
    <mergeCell ref="C103:E103"/>
    <mergeCell ref="C104:E104"/>
    <mergeCell ref="C105:N105"/>
    <mergeCell ref="C94:E94"/>
    <mergeCell ref="C95:N95"/>
    <mergeCell ref="C96:E96"/>
    <mergeCell ref="C97:E97"/>
    <mergeCell ref="C98:N98"/>
    <mergeCell ref="C99:E99"/>
    <mergeCell ref="C88:E88"/>
    <mergeCell ref="C89:E89"/>
    <mergeCell ref="C90:E90"/>
    <mergeCell ref="C91:E91"/>
    <mergeCell ref="C92:E92"/>
    <mergeCell ref="C93:E93"/>
    <mergeCell ref="C82:N82"/>
    <mergeCell ref="C83:E83"/>
    <mergeCell ref="C84:E84"/>
    <mergeCell ref="C85:E85"/>
    <mergeCell ref="C86:E86"/>
    <mergeCell ref="C87:E87"/>
    <mergeCell ref="C76:N76"/>
    <mergeCell ref="C77:E77"/>
    <mergeCell ref="A78:N78"/>
    <mergeCell ref="C79:E79"/>
    <mergeCell ref="C80:N80"/>
    <mergeCell ref="C81:N81"/>
    <mergeCell ref="C70:E70"/>
    <mergeCell ref="C71:E71"/>
    <mergeCell ref="C72:N72"/>
    <mergeCell ref="C73:E73"/>
    <mergeCell ref="C74:E74"/>
    <mergeCell ref="C75:N75"/>
    <mergeCell ref="C64:E64"/>
    <mergeCell ref="C65:E65"/>
    <mergeCell ref="C66:E66"/>
    <mergeCell ref="C67:E67"/>
    <mergeCell ref="C68:E68"/>
    <mergeCell ref="C69:E69"/>
    <mergeCell ref="C58:E58"/>
    <mergeCell ref="C59:E59"/>
    <mergeCell ref="C60:N60"/>
    <mergeCell ref="C61:E61"/>
    <mergeCell ref="C62:E62"/>
    <mergeCell ref="C63:E63"/>
    <mergeCell ref="C52:E52"/>
    <mergeCell ref="C53:E53"/>
    <mergeCell ref="C54:E54"/>
    <mergeCell ref="C55:E55"/>
    <mergeCell ref="C56:E56"/>
    <mergeCell ref="C57:E57"/>
    <mergeCell ref="N44:N46"/>
    <mergeCell ref="C47:E47"/>
    <mergeCell ref="A48:N48"/>
    <mergeCell ref="A49:N49"/>
    <mergeCell ref="C50:E50"/>
    <mergeCell ref="C51:N51"/>
    <mergeCell ref="A44:A46"/>
    <mergeCell ref="B44:B46"/>
    <mergeCell ref="C44:E46"/>
    <mergeCell ref="F44:F46"/>
    <mergeCell ref="G44:I45"/>
    <mergeCell ref="J44:L45"/>
    <mergeCell ref="M44:M46"/>
    <mergeCell ref="A30:N30"/>
    <mergeCell ref="B32:F32"/>
    <mergeCell ref="B33:F33"/>
    <mergeCell ref="D35:F35"/>
    <mergeCell ref="L40:M40"/>
    <mergeCell ref="L41:M41"/>
    <mergeCell ref="A27:N27"/>
    <mergeCell ref="A29:N29"/>
    <mergeCell ref="A18:F18"/>
    <mergeCell ref="G18:N18"/>
    <mergeCell ref="A19:F19"/>
    <mergeCell ref="G19:N19"/>
    <mergeCell ref="A20:F20"/>
    <mergeCell ref="G20:N20"/>
    <mergeCell ref="L42:M42"/>
    <mergeCell ref="C448:L448"/>
    <mergeCell ref="C449:G449"/>
    <mergeCell ref="H449:L449"/>
    <mergeCell ref="C450:L450"/>
    <mergeCell ref="A452:N452"/>
    <mergeCell ref="A453:N453"/>
    <mergeCell ref="A454:N454"/>
    <mergeCell ref="A1:N1"/>
    <mergeCell ref="A3:N3"/>
    <mergeCell ref="H5:I5"/>
    <mergeCell ref="A6:D6"/>
    <mergeCell ref="H6:K6"/>
    <mergeCell ref="J7:K7"/>
    <mergeCell ref="G14:N14"/>
    <mergeCell ref="G15:N15"/>
    <mergeCell ref="A16:F16"/>
    <mergeCell ref="G16:N16"/>
    <mergeCell ref="C7:D7"/>
    <mergeCell ref="A17:F17"/>
    <mergeCell ref="G17:N17"/>
    <mergeCell ref="A22:N22"/>
    <mergeCell ref="A23:N23"/>
    <mergeCell ref="A25:N25"/>
    <mergeCell ref="A26:N26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16" orientation="landscape" r:id="rId1"/>
  <headerFooter>
    <oddFooter>&amp;RСтраница &amp;P</oddFooter>
  </headerFooter>
  <rowBreaks count="1" manualBreakCount="1">
    <brk id="43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86A04-9D35-4986-91EF-A46DC6FA3BA9}">
  <sheetPr>
    <pageSetUpPr fitToPage="1"/>
  </sheetPr>
  <dimension ref="A1:AZ607"/>
  <sheetViews>
    <sheetView topLeftCell="A15" workbookViewId="0">
      <selection activeCell="B43" sqref="B43:B45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3" width="164.140625" style="180" hidden="1" customWidth="1"/>
    <col min="34" max="34" width="39.5703125" style="180" hidden="1" customWidth="1"/>
    <col min="35" max="35" width="134.85546875" style="180" hidden="1" customWidth="1"/>
    <col min="36" max="39" width="39.5703125" style="180" hidden="1" customWidth="1"/>
    <col min="40" max="41" width="134.85546875" style="180" hidden="1" customWidth="1"/>
    <col min="42" max="48" width="101.140625" style="180" hidden="1" customWidth="1"/>
    <col min="49" max="49" width="58.7109375" style="180" hidden="1" customWidth="1"/>
    <col min="50" max="50" width="55.28515625" style="180" hidden="1" customWidth="1"/>
    <col min="51" max="51" width="58.7109375" style="180" hidden="1" customWidth="1"/>
    <col min="52" max="52" width="55.28515625" style="180" hidden="1" customWidth="1"/>
    <col min="53" max="16384" width="9.140625" style="240"/>
  </cols>
  <sheetData>
    <row r="1" spans="1:49" s="271" customFormat="1" ht="11.25" customHeight="1" x14ac:dyDescent="0.2">
      <c r="A1" s="410" t="s">
        <v>1744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410" t="s">
        <v>1745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411" t="s">
        <v>1734</v>
      </c>
      <c r="I5" s="411"/>
      <c r="L5" s="276"/>
      <c r="M5" s="276"/>
    </row>
    <row r="6" spans="1:49" s="275" customFormat="1" ht="31.15" customHeight="1" x14ac:dyDescent="0.2">
      <c r="A6" s="412" t="s">
        <v>1735</v>
      </c>
      <c r="B6" s="412"/>
      <c r="C6" s="412"/>
      <c r="D6" s="412"/>
      <c r="H6" s="412" t="s">
        <v>1746</v>
      </c>
      <c r="I6" s="412"/>
      <c r="J6" s="412"/>
      <c r="K6" s="412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413" t="s">
        <v>1736</v>
      </c>
      <c r="D7" s="413"/>
      <c r="H7" s="280"/>
      <c r="I7" s="281"/>
      <c r="J7" s="413" t="s">
        <v>1747</v>
      </c>
      <c r="K7" s="413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20" customFormat="1" ht="15" x14ac:dyDescent="0.25">
      <c r="N9" s="121" t="s">
        <v>86</v>
      </c>
    </row>
    <row r="10" spans="1:49" s="120" customFormat="1" ht="11.25" customHeight="1" x14ac:dyDescent="0.25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3" t="s">
        <v>87</v>
      </c>
    </row>
    <row r="11" spans="1:49" s="120" customFormat="1" ht="6.75" customHeight="1" x14ac:dyDescent="0.25">
      <c r="A11" s="122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1"/>
    </row>
    <row r="12" spans="1:49" s="120" customFormat="1" ht="2.25" customHeight="1" x14ac:dyDescent="0.25">
      <c r="A12" s="125"/>
      <c r="B12" s="126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49" s="120" customFormat="1" ht="11.25" customHeight="1" x14ac:dyDescent="0.25">
      <c r="A13" s="125" t="s">
        <v>88</v>
      </c>
      <c r="B13" s="126"/>
      <c r="C13" s="122"/>
      <c r="E13" s="122"/>
      <c r="F13" s="122"/>
      <c r="G13" s="450" t="s">
        <v>532</v>
      </c>
      <c r="H13" s="450"/>
      <c r="I13" s="450"/>
      <c r="J13" s="450"/>
      <c r="K13" s="450"/>
      <c r="L13" s="450"/>
      <c r="M13" s="450"/>
      <c r="N13" s="450"/>
    </row>
    <row r="14" spans="1:49" s="120" customFormat="1" ht="22.5" customHeight="1" x14ac:dyDescent="0.25">
      <c r="A14" s="125" t="s">
        <v>89</v>
      </c>
      <c r="B14" s="126"/>
      <c r="C14" s="122"/>
      <c r="E14" s="127"/>
      <c r="F14" s="127"/>
      <c r="G14" s="448" t="s">
        <v>1003</v>
      </c>
      <c r="H14" s="448"/>
      <c r="I14" s="448"/>
      <c r="J14" s="448"/>
      <c r="K14" s="448"/>
      <c r="L14" s="448"/>
      <c r="M14" s="448"/>
      <c r="N14" s="448"/>
      <c r="V14" s="128" t="s">
        <v>1003</v>
      </c>
    </row>
    <row r="15" spans="1:49" s="120" customFormat="1" ht="90" customHeight="1" x14ac:dyDescent="0.25">
      <c r="A15" s="447" t="s">
        <v>91</v>
      </c>
      <c r="B15" s="447"/>
      <c r="C15" s="447"/>
      <c r="D15" s="447"/>
      <c r="E15" s="447"/>
      <c r="F15" s="447"/>
      <c r="G15" s="448" t="s">
        <v>1004</v>
      </c>
      <c r="H15" s="448"/>
      <c r="I15" s="448"/>
      <c r="J15" s="448"/>
      <c r="K15" s="448"/>
      <c r="L15" s="448"/>
      <c r="M15" s="448"/>
      <c r="N15" s="448"/>
      <c r="P15" s="129" t="s">
        <v>91</v>
      </c>
      <c r="Q15" s="129" t="s">
        <v>1004</v>
      </c>
      <c r="R15" s="130"/>
      <c r="S15" s="130"/>
      <c r="T15" s="130"/>
      <c r="U15" s="130"/>
      <c r="W15" s="128" t="s">
        <v>1004</v>
      </c>
    </row>
    <row r="16" spans="1:49" s="120" customFormat="1" ht="67.5" customHeight="1" x14ac:dyDescent="0.25">
      <c r="A16" s="451" t="s">
        <v>93</v>
      </c>
      <c r="B16" s="451"/>
      <c r="C16" s="451"/>
      <c r="D16" s="451"/>
      <c r="E16" s="451"/>
      <c r="F16" s="451"/>
      <c r="G16" s="448"/>
      <c r="H16" s="448"/>
      <c r="I16" s="448"/>
      <c r="J16" s="448"/>
      <c r="K16" s="448"/>
      <c r="L16" s="448"/>
      <c r="M16" s="448"/>
      <c r="N16" s="448"/>
      <c r="P16" s="129" t="s">
        <v>94</v>
      </c>
      <c r="Q16" s="129"/>
      <c r="R16" s="130"/>
      <c r="S16" s="130"/>
      <c r="T16" s="130"/>
      <c r="U16" s="130"/>
      <c r="X16" s="128" t="s">
        <v>6</v>
      </c>
    </row>
    <row r="17" spans="1:30" s="120" customFormat="1" ht="33.75" customHeight="1" x14ac:dyDescent="0.25">
      <c r="A17" s="447" t="s">
        <v>95</v>
      </c>
      <c r="B17" s="447"/>
      <c r="C17" s="447"/>
      <c r="D17" s="447"/>
      <c r="E17" s="447"/>
      <c r="F17" s="447"/>
      <c r="G17" s="448"/>
      <c r="H17" s="448"/>
      <c r="I17" s="448"/>
      <c r="J17" s="448"/>
      <c r="K17" s="448"/>
      <c r="L17" s="448"/>
      <c r="M17" s="448"/>
      <c r="N17" s="448"/>
      <c r="P17" s="129" t="s">
        <v>95</v>
      </c>
      <c r="Q17" s="129"/>
      <c r="R17" s="130"/>
      <c r="S17" s="130"/>
      <c r="T17" s="130"/>
      <c r="U17" s="130"/>
      <c r="Y17" s="128" t="s">
        <v>6</v>
      </c>
    </row>
    <row r="18" spans="1:30" s="120" customFormat="1" ht="11.25" customHeight="1" x14ac:dyDescent="0.25">
      <c r="A18" s="449" t="s">
        <v>96</v>
      </c>
      <c r="B18" s="449"/>
      <c r="C18" s="449"/>
      <c r="D18" s="449"/>
      <c r="E18" s="449"/>
      <c r="F18" s="449"/>
      <c r="G18" s="448"/>
      <c r="H18" s="448"/>
      <c r="I18" s="448"/>
      <c r="J18" s="448"/>
      <c r="K18" s="448"/>
      <c r="L18" s="448"/>
      <c r="M18" s="448"/>
      <c r="N18" s="448"/>
      <c r="Z18" s="128" t="s">
        <v>6</v>
      </c>
    </row>
    <row r="19" spans="1:30" s="120" customFormat="1" ht="15" x14ac:dyDescent="0.25">
      <c r="A19" s="449" t="s">
        <v>98</v>
      </c>
      <c r="B19" s="449"/>
      <c r="C19" s="449"/>
      <c r="D19" s="449"/>
      <c r="E19" s="449"/>
      <c r="F19" s="449"/>
      <c r="G19" s="448"/>
      <c r="H19" s="448"/>
      <c r="I19" s="448"/>
      <c r="J19" s="448"/>
      <c r="K19" s="448"/>
      <c r="L19" s="448"/>
      <c r="M19" s="448"/>
      <c r="N19" s="448"/>
      <c r="AA19" s="128" t="s">
        <v>6</v>
      </c>
    </row>
    <row r="20" spans="1:30" s="120" customFormat="1" ht="3.75" customHeight="1" x14ac:dyDescent="0.25">
      <c r="A20" s="131"/>
      <c r="B20" s="122"/>
      <c r="C20" s="122"/>
      <c r="D20" s="122"/>
      <c r="E20" s="122"/>
      <c r="F20" s="126"/>
      <c r="G20" s="126"/>
      <c r="H20" s="126"/>
      <c r="I20" s="126"/>
      <c r="J20" s="126"/>
      <c r="K20" s="126"/>
      <c r="L20" s="126"/>
      <c r="M20" s="126"/>
      <c r="N20" s="126"/>
    </row>
    <row r="21" spans="1:30" s="15" customFormat="1" ht="15" x14ac:dyDescent="0.25">
      <c r="A21" s="418" t="s">
        <v>83</v>
      </c>
      <c r="B21" s="418"/>
      <c r="C21" s="418"/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AB21" s="21" t="s">
        <v>6</v>
      </c>
    </row>
    <row r="22" spans="1:30" s="15" customFormat="1" ht="15" x14ac:dyDescent="0.25">
      <c r="A22" s="419" t="s">
        <v>7</v>
      </c>
      <c r="B22" s="419"/>
      <c r="C22" s="419"/>
      <c r="D22" s="419"/>
      <c r="E22" s="419"/>
      <c r="F22" s="419"/>
      <c r="G22" s="419"/>
      <c r="H22" s="419"/>
      <c r="I22" s="419"/>
      <c r="J22" s="419"/>
      <c r="K22" s="419"/>
      <c r="L22" s="419"/>
      <c r="M22" s="419"/>
      <c r="N22" s="419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418" t="s">
        <v>83</v>
      </c>
      <c r="B24" s="418"/>
      <c r="C24" s="418"/>
      <c r="D24" s="418"/>
      <c r="E24" s="418"/>
      <c r="F24" s="418"/>
      <c r="G24" s="418"/>
      <c r="H24" s="418"/>
      <c r="I24" s="418"/>
      <c r="J24" s="418"/>
      <c r="K24" s="418"/>
      <c r="L24" s="418"/>
      <c r="M24" s="418"/>
      <c r="N24" s="418"/>
      <c r="AC24" s="21" t="s">
        <v>6</v>
      </c>
    </row>
    <row r="25" spans="1:30" s="15" customFormat="1" ht="15" x14ac:dyDescent="0.25">
      <c r="A25" s="419" t="s">
        <v>99</v>
      </c>
      <c r="B25" s="419"/>
      <c r="C25" s="419"/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</row>
    <row r="26" spans="1:30" s="120" customFormat="1" ht="21" customHeight="1" x14ac:dyDescent="0.25">
      <c r="A26" s="455" t="s">
        <v>1093</v>
      </c>
      <c r="B26" s="455"/>
      <c r="C26" s="455"/>
      <c r="D26" s="455"/>
      <c r="E26" s="455"/>
      <c r="F26" s="455"/>
      <c r="G26" s="455"/>
      <c r="H26" s="455"/>
      <c r="I26" s="455"/>
      <c r="J26" s="455"/>
      <c r="K26" s="455"/>
      <c r="L26" s="455"/>
      <c r="M26" s="455"/>
      <c r="N26" s="455"/>
    </row>
    <row r="27" spans="1:30" s="120" customFormat="1" ht="3.75" customHeight="1" x14ac:dyDescent="0.25">
      <c r="A27" s="242"/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</row>
    <row r="28" spans="1:30" s="120" customFormat="1" ht="15" x14ac:dyDescent="0.25">
      <c r="A28" s="456" t="s">
        <v>19</v>
      </c>
      <c r="B28" s="456"/>
      <c r="C28" s="456"/>
      <c r="D28" s="456"/>
      <c r="E28" s="456"/>
      <c r="F28" s="456"/>
      <c r="G28" s="456"/>
      <c r="H28" s="456"/>
      <c r="I28" s="456"/>
      <c r="J28" s="456"/>
      <c r="K28" s="456"/>
      <c r="L28" s="456"/>
      <c r="M28" s="456"/>
      <c r="N28" s="456"/>
      <c r="AD28" s="128" t="s">
        <v>19</v>
      </c>
    </row>
    <row r="29" spans="1:30" s="120" customFormat="1" ht="12" customHeight="1" x14ac:dyDescent="0.25">
      <c r="A29" s="452" t="s">
        <v>101</v>
      </c>
      <c r="B29" s="452"/>
      <c r="C29" s="452"/>
      <c r="D29" s="452"/>
      <c r="E29" s="452"/>
      <c r="F29" s="452"/>
      <c r="G29" s="452"/>
      <c r="H29" s="452"/>
      <c r="I29" s="452"/>
      <c r="J29" s="452"/>
      <c r="K29" s="452"/>
      <c r="L29" s="452"/>
      <c r="M29" s="452"/>
      <c r="N29" s="452"/>
    </row>
    <row r="30" spans="1:30" s="120" customFormat="1" ht="12" customHeight="1" x14ac:dyDescent="0.25">
      <c r="A30" s="122" t="s">
        <v>102</v>
      </c>
      <c r="B30" s="133" t="s">
        <v>103</v>
      </c>
      <c r="C30" s="134" t="s">
        <v>104</v>
      </c>
      <c r="D30" s="134"/>
      <c r="E30" s="134"/>
      <c r="F30" s="127"/>
      <c r="G30" s="127"/>
      <c r="H30" s="127"/>
      <c r="I30" s="127"/>
      <c r="J30" s="127"/>
      <c r="K30" s="127"/>
      <c r="L30" s="127"/>
      <c r="M30" s="127"/>
      <c r="N30" s="127"/>
    </row>
    <row r="31" spans="1:30" s="120" customFormat="1" ht="12" customHeight="1" x14ac:dyDescent="0.25">
      <c r="A31" s="122" t="s">
        <v>105</v>
      </c>
      <c r="B31" s="450" t="s">
        <v>1244</v>
      </c>
      <c r="C31" s="450"/>
      <c r="D31" s="450"/>
      <c r="E31" s="450"/>
      <c r="F31" s="450"/>
      <c r="G31" s="127"/>
      <c r="H31" s="127"/>
      <c r="I31" s="127"/>
      <c r="J31" s="127"/>
      <c r="K31" s="127"/>
      <c r="L31" s="127"/>
      <c r="M31" s="127"/>
      <c r="N31" s="127"/>
    </row>
    <row r="32" spans="1:30" s="120" customFormat="1" ht="15" x14ac:dyDescent="0.25">
      <c r="A32" s="122"/>
      <c r="B32" s="453" t="s">
        <v>106</v>
      </c>
      <c r="C32" s="453"/>
      <c r="D32" s="453"/>
      <c r="E32" s="453"/>
      <c r="F32" s="453"/>
      <c r="G32" s="135"/>
      <c r="H32" s="135"/>
      <c r="I32" s="135"/>
      <c r="J32" s="135"/>
      <c r="K32" s="135"/>
      <c r="L32" s="135"/>
      <c r="M32" s="136"/>
      <c r="N32" s="135"/>
    </row>
    <row r="33" spans="1:33" s="120" customFormat="1" ht="5.25" customHeight="1" x14ac:dyDescent="0.25">
      <c r="A33" s="122"/>
      <c r="B33" s="122"/>
      <c r="C33" s="122"/>
      <c r="D33" s="137"/>
      <c r="E33" s="137"/>
      <c r="F33" s="137"/>
      <c r="G33" s="137"/>
      <c r="H33" s="137"/>
      <c r="I33" s="137"/>
      <c r="J33" s="137"/>
      <c r="K33" s="137"/>
      <c r="L33" s="137"/>
      <c r="M33" s="135"/>
      <c r="N33" s="135"/>
    </row>
    <row r="34" spans="1:33" s="120" customFormat="1" ht="15" x14ac:dyDescent="0.25">
      <c r="A34" s="138" t="s">
        <v>107</v>
      </c>
      <c r="B34" s="122"/>
      <c r="C34" s="122"/>
      <c r="D34" s="454" t="s">
        <v>534</v>
      </c>
      <c r="E34" s="454"/>
      <c r="F34" s="454"/>
      <c r="G34" s="139"/>
      <c r="H34" s="139"/>
      <c r="I34" s="139"/>
      <c r="J34" s="139"/>
      <c r="K34" s="139"/>
      <c r="L34" s="139"/>
      <c r="M34" s="139"/>
      <c r="N34" s="139"/>
      <c r="AE34" s="128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39281.46</v>
      </c>
      <c r="D36" s="157" t="s">
        <v>1094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39281.46</v>
      </c>
      <c r="D38" s="157" t="s">
        <v>1094</v>
      </c>
      <c r="E38" s="158" t="s">
        <v>110</v>
      </c>
      <c r="G38" s="17" t="s">
        <v>113</v>
      </c>
      <c r="I38" s="17"/>
      <c r="J38" s="17"/>
      <c r="K38" s="17"/>
      <c r="L38" s="156">
        <v>9734.3700000000008</v>
      </c>
      <c r="M38" s="162" t="s">
        <v>1095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0</v>
      </c>
      <c r="D39" s="163" t="s">
        <v>115</v>
      </c>
      <c r="E39" s="158" t="s">
        <v>110</v>
      </c>
      <c r="G39" s="17" t="s">
        <v>116</v>
      </c>
      <c r="I39" s="17"/>
      <c r="J39" s="17"/>
      <c r="K39" s="17"/>
      <c r="L39" s="428">
        <v>25391.08</v>
      </c>
      <c r="M39" s="42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428">
        <v>820.34</v>
      </c>
      <c r="M40" s="42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423" t="s">
        <v>119</v>
      </c>
      <c r="M41" s="423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424" t="s">
        <v>8</v>
      </c>
      <c r="B43" s="425" t="s">
        <v>9</v>
      </c>
      <c r="C43" s="425" t="s">
        <v>120</v>
      </c>
      <c r="D43" s="425"/>
      <c r="E43" s="425"/>
      <c r="F43" s="425" t="s">
        <v>121</v>
      </c>
      <c r="G43" s="425" t="s">
        <v>122</v>
      </c>
      <c r="H43" s="425"/>
      <c r="I43" s="425"/>
      <c r="J43" s="425" t="s">
        <v>123</v>
      </c>
      <c r="K43" s="425"/>
      <c r="L43" s="425"/>
      <c r="M43" s="425" t="s">
        <v>124</v>
      </c>
      <c r="N43" s="425" t="s">
        <v>125</v>
      </c>
    </row>
    <row r="44" spans="1:33" s="15" customFormat="1" ht="28.5" customHeight="1" x14ac:dyDescent="0.25">
      <c r="A44" s="424"/>
      <c r="B44" s="425"/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</row>
    <row r="45" spans="1:33" s="15" customFormat="1" ht="22.5" x14ac:dyDescent="0.25">
      <c r="A45" s="424"/>
      <c r="B45" s="425"/>
      <c r="C45" s="425"/>
      <c r="D45" s="425"/>
      <c r="E45" s="425"/>
      <c r="F45" s="425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425"/>
      <c r="N45" s="425"/>
    </row>
    <row r="46" spans="1:33" s="15" customFormat="1" ht="15" x14ac:dyDescent="0.25">
      <c r="A46" s="166">
        <v>1</v>
      </c>
      <c r="B46" s="167">
        <v>2</v>
      </c>
      <c r="C46" s="431">
        <v>3</v>
      </c>
      <c r="D46" s="431"/>
      <c r="E46" s="431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432" t="s">
        <v>1096</v>
      </c>
      <c r="B47" s="433"/>
      <c r="C47" s="433"/>
      <c r="D47" s="433"/>
      <c r="E47" s="433"/>
      <c r="F47" s="433"/>
      <c r="G47" s="433"/>
      <c r="H47" s="433"/>
      <c r="I47" s="433"/>
      <c r="J47" s="433"/>
      <c r="K47" s="433"/>
      <c r="L47" s="433"/>
      <c r="M47" s="433"/>
      <c r="N47" s="434"/>
      <c r="AF47" s="168" t="s">
        <v>1096</v>
      </c>
    </row>
    <row r="48" spans="1:33" s="15" customFormat="1" ht="15" x14ac:dyDescent="0.25">
      <c r="A48" s="435" t="s">
        <v>1097</v>
      </c>
      <c r="B48" s="436"/>
      <c r="C48" s="436"/>
      <c r="D48" s="436"/>
      <c r="E48" s="436"/>
      <c r="F48" s="436"/>
      <c r="G48" s="436"/>
      <c r="H48" s="436"/>
      <c r="I48" s="436"/>
      <c r="J48" s="436"/>
      <c r="K48" s="436"/>
      <c r="L48" s="436"/>
      <c r="M48" s="436"/>
      <c r="N48" s="437"/>
      <c r="AF48" s="168"/>
      <c r="AG48" s="169" t="s">
        <v>1097</v>
      </c>
    </row>
    <row r="49" spans="1:39" s="15" customFormat="1" ht="23.25" x14ac:dyDescent="0.25">
      <c r="A49" s="170" t="s">
        <v>130</v>
      </c>
      <c r="B49" s="171" t="s">
        <v>1098</v>
      </c>
      <c r="C49" s="438" t="s">
        <v>1099</v>
      </c>
      <c r="D49" s="438"/>
      <c r="E49" s="438"/>
      <c r="F49" s="172" t="s">
        <v>599</v>
      </c>
      <c r="G49" s="173">
        <v>15.4872</v>
      </c>
      <c r="H49" s="174">
        <v>1</v>
      </c>
      <c r="I49" s="209">
        <v>15.4872</v>
      </c>
      <c r="J49" s="176"/>
      <c r="K49" s="173"/>
      <c r="L49" s="176"/>
      <c r="M49" s="173"/>
      <c r="N49" s="177"/>
      <c r="AF49" s="168"/>
      <c r="AG49" s="169"/>
      <c r="AH49" s="169" t="s">
        <v>1099</v>
      </c>
    </row>
    <row r="50" spans="1:39" s="15" customFormat="1" ht="15" x14ac:dyDescent="0.25">
      <c r="A50" s="212"/>
      <c r="B50" s="213"/>
      <c r="C50" s="429" t="s">
        <v>1100</v>
      </c>
      <c r="D50" s="429"/>
      <c r="E50" s="429"/>
      <c r="F50" s="429"/>
      <c r="G50" s="429"/>
      <c r="H50" s="429"/>
      <c r="I50" s="429"/>
      <c r="J50" s="429"/>
      <c r="K50" s="429"/>
      <c r="L50" s="429"/>
      <c r="M50" s="429"/>
      <c r="N50" s="441"/>
      <c r="AF50" s="168"/>
      <c r="AG50" s="169"/>
      <c r="AH50" s="169"/>
      <c r="AI50" s="180" t="s">
        <v>1100</v>
      </c>
    </row>
    <row r="51" spans="1:39" s="15" customFormat="1" ht="15" x14ac:dyDescent="0.25">
      <c r="A51" s="181"/>
      <c r="B51" s="179" t="s">
        <v>130</v>
      </c>
      <c r="C51" s="429" t="s">
        <v>140</v>
      </c>
      <c r="D51" s="429"/>
      <c r="E51" s="429"/>
      <c r="F51" s="182"/>
      <c r="G51" s="183"/>
      <c r="H51" s="183"/>
      <c r="I51" s="183"/>
      <c r="J51" s="184">
        <v>112.16</v>
      </c>
      <c r="K51" s="183"/>
      <c r="L51" s="187">
        <v>1737.04</v>
      </c>
      <c r="M51" s="185">
        <v>44.77</v>
      </c>
      <c r="N51" s="206">
        <v>77767.28</v>
      </c>
      <c r="AF51" s="168"/>
      <c r="AG51" s="169"/>
      <c r="AH51" s="169"/>
      <c r="AJ51" s="180" t="s">
        <v>140</v>
      </c>
    </row>
    <row r="52" spans="1:39" s="15" customFormat="1" ht="15" x14ac:dyDescent="0.25">
      <c r="A52" s="181"/>
      <c r="B52" s="179" t="s">
        <v>141</v>
      </c>
      <c r="C52" s="429" t="s">
        <v>142</v>
      </c>
      <c r="D52" s="429"/>
      <c r="E52" s="429"/>
      <c r="F52" s="182"/>
      <c r="G52" s="183"/>
      <c r="H52" s="183"/>
      <c r="I52" s="183"/>
      <c r="J52" s="184">
        <v>41.43</v>
      </c>
      <c r="K52" s="183"/>
      <c r="L52" s="184">
        <v>641.63</v>
      </c>
      <c r="M52" s="185">
        <v>13.24</v>
      </c>
      <c r="N52" s="206">
        <v>8495.18</v>
      </c>
      <c r="AF52" s="168"/>
      <c r="AG52" s="169"/>
      <c r="AH52" s="169"/>
      <c r="AJ52" s="180" t="s">
        <v>142</v>
      </c>
    </row>
    <row r="53" spans="1:39" s="15" customFormat="1" ht="15" x14ac:dyDescent="0.25">
      <c r="A53" s="188"/>
      <c r="B53" s="179"/>
      <c r="C53" s="429" t="s">
        <v>147</v>
      </c>
      <c r="D53" s="429"/>
      <c r="E53" s="429"/>
      <c r="F53" s="182" t="s">
        <v>148</v>
      </c>
      <c r="G53" s="185">
        <v>14.38</v>
      </c>
      <c r="H53" s="183"/>
      <c r="I53" s="189">
        <v>222.70593600000001</v>
      </c>
      <c r="J53" s="190"/>
      <c r="K53" s="183"/>
      <c r="L53" s="190"/>
      <c r="M53" s="183"/>
      <c r="N53" s="191"/>
      <c r="AF53" s="168"/>
      <c r="AG53" s="169"/>
      <c r="AH53" s="169"/>
      <c r="AK53" s="180" t="s">
        <v>147</v>
      </c>
    </row>
    <row r="54" spans="1:39" s="15" customFormat="1" ht="15" x14ac:dyDescent="0.25">
      <c r="A54" s="181"/>
      <c r="B54" s="179"/>
      <c r="C54" s="430" t="s">
        <v>150</v>
      </c>
      <c r="D54" s="430"/>
      <c r="E54" s="430"/>
      <c r="F54" s="194"/>
      <c r="G54" s="195"/>
      <c r="H54" s="195"/>
      <c r="I54" s="195"/>
      <c r="J54" s="197">
        <v>153.59</v>
      </c>
      <c r="K54" s="195"/>
      <c r="L54" s="196">
        <v>2378.67</v>
      </c>
      <c r="M54" s="195"/>
      <c r="N54" s="207">
        <v>86262.46</v>
      </c>
      <c r="AF54" s="168"/>
      <c r="AG54" s="169"/>
      <c r="AH54" s="169"/>
      <c r="AL54" s="180" t="s">
        <v>150</v>
      </c>
    </row>
    <row r="55" spans="1:39" s="15" customFormat="1" ht="15" x14ac:dyDescent="0.25">
      <c r="A55" s="188"/>
      <c r="B55" s="179"/>
      <c r="C55" s="429" t="s">
        <v>151</v>
      </c>
      <c r="D55" s="429"/>
      <c r="E55" s="429"/>
      <c r="F55" s="182"/>
      <c r="G55" s="183"/>
      <c r="H55" s="183"/>
      <c r="I55" s="183"/>
      <c r="J55" s="190"/>
      <c r="K55" s="183"/>
      <c r="L55" s="187">
        <v>1737.04</v>
      </c>
      <c r="M55" s="183"/>
      <c r="N55" s="206">
        <v>77767.28</v>
      </c>
      <c r="AF55" s="168"/>
      <c r="AG55" s="169"/>
      <c r="AH55" s="169"/>
      <c r="AK55" s="180" t="s">
        <v>151</v>
      </c>
    </row>
    <row r="56" spans="1:39" s="15" customFormat="1" ht="45.75" x14ac:dyDescent="0.25">
      <c r="A56" s="188"/>
      <c r="B56" s="179" t="s">
        <v>1042</v>
      </c>
      <c r="C56" s="429" t="s">
        <v>482</v>
      </c>
      <c r="D56" s="429"/>
      <c r="E56" s="429"/>
      <c r="F56" s="182" t="s">
        <v>154</v>
      </c>
      <c r="G56" s="199">
        <v>91</v>
      </c>
      <c r="H56" s="183"/>
      <c r="I56" s="199">
        <v>91</v>
      </c>
      <c r="J56" s="190"/>
      <c r="K56" s="183"/>
      <c r="L56" s="187">
        <v>1580.71</v>
      </c>
      <c r="M56" s="183"/>
      <c r="N56" s="206">
        <v>70768.22</v>
      </c>
      <c r="AF56" s="168"/>
      <c r="AG56" s="169"/>
      <c r="AH56" s="169"/>
      <c r="AK56" s="180" t="s">
        <v>482</v>
      </c>
    </row>
    <row r="57" spans="1:39" s="15" customFormat="1" ht="45.75" x14ac:dyDescent="0.25">
      <c r="A57" s="188"/>
      <c r="B57" s="179" t="s">
        <v>1043</v>
      </c>
      <c r="C57" s="429" t="s">
        <v>484</v>
      </c>
      <c r="D57" s="429"/>
      <c r="E57" s="429"/>
      <c r="F57" s="182" t="s">
        <v>154</v>
      </c>
      <c r="G57" s="199">
        <v>52</v>
      </c>
      <c r="H57" s="183"/>
      <c r="I57" s="199">
        <v>52</v>
      </c>
      <c r="J57" s="190"/>
      <c r="K57" s="183"/>
      <c r="L57" s="184">
        <v>903.26</v>
      </c>
      <c r="M57" s="183"/>
      <c r="N57" s="206">
        <v>40438.99</v>
      </c>
      <c r="AF57" s="168"/>
      <c r="AG57" s="169"/>
      <c r="AH57" s="169"/>
      <c r="AK57" s="180" t="s">
        <v>484</v>
      </c>
    </row>
    <row r="58" spans="1:39" s="15" customFormat="1" ht="15" x14ac:dyDescent="0.25">
      <c r="A58" s="200"/>
      <c r="B58" s="201"/>
      <c r="C58" s="438" t="s">
        <v>157</v>
      </c>
      <c r="D58" s="438"/>
      <c r="E58" s="438"/>
      <c r="F58" s="172"/>
      <c r="G58" s="173"/>
      <c r="H58" s="173"/>
      <c r="I58" s="173"/>
      <c r="J58" s="176"/>
      <c r="K58" s="173"/>
      <c r="L58" s="210">
        <v>4862.6400000000003</v>
      </c>
      <c r="M58" s="195"/>
      <c r="N58" s="208">
        <v>197469.67</v>
      </c>
      <c r="AF58" s="168"/>
      <c r="AG58" s="169"/>
      <c r="AH58" s="169"/>
      <c r="AM58" s="169" t="s">
        <v>157</v>
      </c>
    </row>
    <row r="59" spans="1:39" s="15" customFormat="1" ht="45.75" x14ac:dyDescent="0.25">
      <c r="A59" s="170" t="s">
        <v>141</v>
      </c>
      <c r="B59" s="171" t="s">
        <v>1101</v>
      </c>
      <c r="C59" s="438" t="s">
        <v>1102</v>
      </c>
      <c r="D59" s="438"/>
      <c r="E59" s="438"/>
      <c r="F59" s="172" t="s">
        <v>171</v>
      </c>
      <c r="G59" s="173">
        <v>16.850000000000001</v>
      </c>
      <c r="H59" s="174">
        <v>1</v>
      </c>
      <c r="I59" s="211">
        <v>16.850000000000001</v>
      </c>
      <c r="J59" s="202">
        <v>21.74</v>
      </c>
      <c r="K59" s="173"/>
      <c r="L59" s="202">
        <v>366.32</v>
      </c>
      <c r="M59" s="211">
        <v>13.24</v>
      </c>
      <c r="N59" s="208">
        <v>4850.08</v>
      </c>
      <c r="AF59" s="168"/>
      <c r="AG59" s="169"/>
      <c r="AH59" s="169" t="s">
        <v>1102</v>
      </c>
      <c r="AM59" s="169"/>
    </row>
    <row r="60" spans="1:39" s="15" customFormat="1" ht="15" x14ac:dyDescent="0.25">
      <c r="A60" s="212"/>
      <c r="B60" s="213"/>
      <c r="C60" s="429" t="s">
        <v>1103</v>
      </c>
      <c r="D60" s="429"/>
      <c r="E60" s="429"/>
      <c r="F60" s="429"/>
      <c r="G60" s="429"/>
      <c r="H60" s="429"/>
      <c r="I60" s="429"/>
      <c r="J60" s="429"/>
      <c r="K60" s="429"/>
      <c r="L60" s="429"/>
      <c r="M60" s="429"/>
      <c r="N60" s="441"/>
      <c r="AF60" s="168"/>
      <c r="AG60" s="169"/>
      <c r="AH60" s="169"/>
      <c r="AI60" s="180" t="s">
        <v>1103</v>
      </c>
      <c r="AM60" s="169"/>
    </row>
    <row r="61" spans="1:39" s="15" customFormat="1" ht="15" x14ac:dyDescent="0.25">
      <c r="A61" s="200"/>
      <c r="B61" s="201"/>
      <c r="C61" s="438" t="s">
        <v>157</v>
      </c>
      <c r="D61" s="438"/>
      <c r="E61" s="438"/>
      <c r="F61" s="172"/>
      <c r="G61" s="173"/>
      <c r="H61" s="173"/>
      <c r="I61" s="173"/>
      <c r="J61" s="176"/>
      <c r="K61" s="173"/>
      <c r="L61" s="202">
        <v>366.32</v>
      </c>
      <c r="M61" s="195"/>
      <c r="N61" s="208">
        <v>4850.08</v>
      </c>
      <c r="AF61" s="168"/>
      <c r="AG61" s="169"/>
      <c r="AH61" s="169"/>
      <c r="AM61" s="169" t="s">
        <v>157</v>
      </c>
    </row>
    <row r="62" spans="1:39" s="15" customFormat="1" ht="23.25" x14ac:dyDescent="0.25">
      <c r="A62" s="170" t="s">
        <v>143</v>
      </c>
      <c r="B62" s="171" t="s">
        <v>491</v>
      </c>
      <c r="C62" s="438" t="s">
        <v>492</v>
      </c>
      <c r="D62" s="438"/>
      <c r="E62" s="438"/>
      <c r="F62" s="172" t="s">
        <v>171</v>
      </c>
      <c r="G62" s="173">
        <v>4.21</v>
      </c>
      <c r="H62" s="174">
        <v>1</v>
      </c>
      <c r="I62" s="211">
        <v>4.21</v>
      </c>
      <c r="J62" s="202">
        <v>42.98</v>
      </c>
      <c r="K62" s="173"/>
      <c r="L62" s="202">
        <v>180.95</v>
      </c>
      <c r="M62" s="211">
        <v>13.24</v>
      </c>
      <c r="N62" s="208">
        <v>2395.7800000000002</v>
      </c>
      <c r="AF62" s="168"/>
      <c r="AG62" s="169"/>
      <c r="AH62" s="169" t="s">
        <v>492</v>
      </c>
      <c r="AM62" s="169"/>
    </row>
    <row r="63" spans="1:39" s="15" customFormat="1" ht="15" x14ac:dyDescent="0.25">
      <c r="A63" s="212"/>
      <c r="B63" s="213"/>
      <c r="C63" s="429" t="s">
        <v>1104</v>
      </c>
      <c r="D63" s="429"/>
      <c r="E63" s="429"/>
      <c r="F63" s="429"/>
      <c r="G63" s="429"/>
      <c r="H63" s="429"/>
      <c r="I63" s="429"/>
      <c r="J63" s="429"/>
      <c r="K63" s="429"/>
      <c r="L63" s="429"/>
      <c r="M63" s="429"/>
      <c r="N63" s="441"/>
      <c r="AF63" s="168"/>
      <c r="AG63" s="169"/>
      <c r="AH63" s="169"/>
      <c r="AI63" s="180" t="s">
        <v>1104</v>
      </c>
      <c r="AM63" s="169"/>
    </row>
    <row r="64" spans="1:39" s="15" customFormat="1" ht="15" x14ac:dyDescent="0.25">
      <c r="A64" s="200"/>
      <c r="B64" s="201"/>
      <c r="C64" s="438" t="s">
        <v>157</v>
      </c>
      <c r="D64" s="438"/>
      <c r="E64" s="438"/>
      <c r="F64" s="172"/>
      <c r="G64" s="173"/>
      <c r="H64" s="173"/>
      <c r="I64" s="173"/>
      <c r="J64" s="176"/>
      <c r="K64" s="173"/>
      <c r="L64" s="202">
        <v>180.95</v>
      </c>
      <c r="M64" s="195"/>
      <c r="N64" s="208">
        <v>2395.7800000000002</v>
      </c>
      <c r="AF64" s="168"/>
      <c r="AG64" s="169"/>
      <c r="AH64" s="169"/>
      <c r="AM64" s="169" t="s">
        <v>157</v>
      </c>
    </row>
    <row r="65" spans="1:40" s="15" customFormat="1" ht="23.25" x14ac:dyDescent="0.25">
      <c r="A65" s="170" t="s">
        <v>145</v>
      </c>
      <c r="B65" s="171" t="s">
        <v>1105</v>
      </c>
      <c r="C65" s="438" t="s">
        <v>1106</v>
      </c>
      <c r="D65" s="438"/>
      <c r="E65" s="438"/>
      <c r="F65" s="172" t="s">
        <v>599</v>
      </c>
      <c r="G65" s="173">
        <v>15.4872</v>
      </c>
      <c r="H65" s="174">
        <v>1</v>
      </c>
      <c r="I65" s="209">
        <v>15.4872</v>
      </c>
      <c r="J65" s="176"/>
      <c r="K65" s="173"/>
      <c r="L65" s="176"/>
      <c r="M65" s="173"/>
      <c r="N65" s="177"/>
      <c r="AF65" s="168"/>
      <c r="AG65" s="169"/>
      <c r="AH65" s="169" t="s">
        <v>1106</v>
      </c>
      <c r="AM65" s="169"/>
    </row>
    <row r="66" spans="1:40" s="15" customFormat="1" ht="15" x14ac:dyDescent="0.25">
      <c r="A66" s="212"/>
      <c r="B66" s="213"/>
      <c r="C66" s="429" t="s">
        <v>1100</v>
      </c>
      <c r="D66" s="429"/>
      <c r="E66" s="429"/>
      <c r="F66" s="429"/>
      <c r="G66" s="429"/>
      <c r="H66" s="429"/>
      <c r="I66" s="429"/>
      <c r="J66" s="429"/>
      <c r="K66" s="429"/>
      <c r="L66" s="429"/>
      <c r="M66" s="429"/>
      <c r="N66" s="441"/>
      <c r="AF66" s="168"/>
      <c r="AG66" s="169"/>
      <c r="AH66" s="169"/>
      <c r="AI66" s="180" t="s">
        <v>1100</v>
      </c>
      <c r="AM66" s="169"/>
    </row>
    <row r="67" spans="1:40" s="15" customFormat="1" ht="22.5" x14ac:dyDescent="0.25">
      <c r="A67" s="178"/>
      <c r="B67" s="179" t="s">
        <v>1028</v>
      </c>
      <c r="C67" s="439" t="s">
        <v>1029</v>
      </c>
      <c r="D67" s="439"/>
      <c r="E67" s="439"/>
      <c r="F67" s="439"/>
      <c r="G67" s="439"/>
      <c r="H67" s="439"/>
      <c r="I67" s="439"/>
      <c r="J67" s="439"/>
      <c r="K67" s="439"/>
      <c r="L67" s="439"/>
      <c r="M67" s="439"/>
      <c r="N67" s="440"/>
      <c r="AF67" s="168"/>
      <c r="AG67" s="169"/>
      <c r="AH67" s="169"/>
      <c r="AM67" s="169"/>
      <c r="AN67" s="180" t="s">
        <v>1029</v>
      </c>
    </row>
    <row r="68" spans="1:40" s="15" customFormat="1" ht="15" x14ac:dyDescent="0.25">
      <c r="A68" s="181"/>
      <c r="B68" s="179" t="s">
        <v>130</v>
      </c>
      <c r="C68" s="429" t="s">
        <v>140</v>
      </c>
      <c r="D68" s="429"/>
      <c r="E68" s="429"/>
      <c r="F68" s="182"/>
      <c r="G68" s="183"/>
      <c r="H68" s="183"/>
      <c r="I68" s="183"/>
      <c r="J68" s="184">
        <v>209.95</v>
      </c>
      <c r="K68" s="192">
        <v>0.8</v>
      </c>
      <c r="L68" s="187">
        <v>2601.23</v>
      </c>
      <c r="M68" s="185">
        <v>44.77</v>
      </c>
      <c r="N68" s="206">
        <v>116457.07</v>
      </c>
      <c r="AF68" s="168"/>
      <c r="AG68" s="169"/>
      <c r="AH68" s="169"/>
      <c r="AJ68" s="180" t="s">
        <v>140</v>
      </c>
      <c r="AM68" s="169"/>
    </row>
    <row r="69" spans="1:40" s="15" customFormat="1" ht="15" x14ac:dyDescent="0.25">
      <c r="A69" s="181"/>
      <c r="B69" s="179" t="s">
        <v>141</v>
      </c>
      <c r="C69" s="429" t="s">
        <v>142</v>
      </c>
      <c r="D69" s="429"/>
      <c r="E69" s="429"/>
      <c r="F69" s="182"/>
      <c r="G69" s="183"/>
      <c r="H69" s="183"/>
      <c r="I69" s="183"/>
      <c r="J69" s="184">
        <v>189.93</v>
      </c>
      <c r="K69" s="192">
        <v>0.8</v>
      </c>
      <c r="L69" s="187">
        <v>2353.19</v>
      </c>
      <c r="M69" s="185">
        <v>13.24</v>
      </c>
      <c r="N69" s="206">
        <v>31156.240000000002</v>
      </c>
      <c r="AF69" s="168"/>
      <c r="AG69" s="169"/>
      <c r="AH69" s="169"/>
      <c r="AJ69" s="180" t="s">
        <v>142</v>
      </c>
      <c r="AM69" s="169"/>
    </row>
    <row r="70" spans="1:40" s="15" customFormat="1" ht="15" x14ac:dyDescent="0.25">
      <c r="A70" s="181"/>
      <c r="B70" s="179" t="s">
        <v>143</v>
      </c>
      <c r="C70" s="429" t="s">
        <v>144</v>
      </c>
      <c r="D70" s="429"/>
      <c r="E70" s="429"/>
      <c r="F70" s="182"/>
      <c r="G70" s="183"/>
      <c r="H70" s="183"/>
      <c r="I70" s="183"/>
      <c r="J70" s="184">
        <v>21.86</v>
      </c>
      <c r="K70" s="192">
        <v>0.8</v>
      </c>
      <c r="L70" s="184">
        <v>270.83999999999997</v>
      </c>
      <c r="M70" s="185">
        <v>44.77</v>
      </c>
      <c r="N70" s="206">
        <v>12125.51</v>
      </c>
      <c r="AF70" s="168"/>
      <c r="AG70" s="169"/>
      <c r="AH70" s="169"/>
      <c r="AJ70" s="180" t="s">
        <v>144</v>
      </c>
      <c r="AM70" s="169"/>
    </row>
    <row r="71" spans="1:40" s="15" customFormat="1" ht="15" x14ac:dyDescent="0.25">
      <c r="A71" s="181"/>
      <c r="B71" s="179" t="s">
        <v>145</v>
      </c>
      <c r="C71" s="429" t="s">
        <v>146</v>
      </c>
      <c r="D71" s="429"/>
      <c r="E71" s="429"/>
      <c r="F71" s="182"/>
      <c r="G71" s="183"/>
      <c r="H71" s="183"/>
      <c r="I71" s="183"/>
      <c r="J71" s="184">
        <v>36.67</v>
      </c>
      <c r="K71" s="199">
        <v>0</v>
      </c>
      <c r="L71" s="184">
        <v>0</v>
      </c>
      <c r="M71" s="185">
        <v>8.16</v>
      </c>
      <c r="N71" s="191"/>
      <c r="AF71" s="168"/>
      <c r="AG71" s="169"/>
      <c r="AH71" s="169"/>
      <c r="AJ71" s="180" t="s">
        <v>146</v>
      </c>
      <c r="AM71" s="169"/>
    </row>
    <row r="72" spans="1:40" s="15" customFormat="1" ht="15" x14ac:dyDescent="0.25">
      <c r="A72" s="188"/>
      <c r="B72" s="179"/>
      <c r="C72" s="429" t="s">
        <v>147</v>
      </c>
      <c r="D72" s="429"/>
      <c r="E72" s="429"/>
      <c r="F72" s="182" t="s">
        <v>148</v>
      </c>
      <c r="G72" s="192">
        <v>24.3</v>
      </c>
      <c r="H72" s="192">
        <v>0.8</v>
      </c>
      <c r="I72" s="189">
        <v>301.071168</v>
      </c>
      <c r="J72" s="190"/>
      <c r="K72" s="183"/>
      <c r="L72" s="190"/>
      <c r="M72" s="183"/>
      <c r="N72" s="191"/>
      <c r="AF72" s="168"/>
      <c r="AG72" s="169"/>
      <c r="AH72" s="169"/>
      <c r="AK72" s="180" t="s">
        <v>147</v>
      </c>
      <c r="AM72" s="169"/>
    </row>
    <row r="73" spans="1:40" s="15" customFormat="1" ht="15" x14ac:dyDescent="0.25">
      <c r="A73" s="188"/>
      <c r="B73" s="179"/>
      <c r="C73" s="429" t="s">
        <v>149</v>
      </c>
      <c r="D73" s="429"/>
      <c r="E73" s="429"/>
      <c r="F73" s="182" t="s">
        <v>148</v>
      </c>
      <c r="G73" s="185">
        <v>1.94</v>
      </c>
      <c r="H73" s="192">
        <v>0.8</v>
      </c>
      <c r="I73" s="193">
        <v>24.036134400000002</v>
      </c>
      <c r="J73" s="190"/>
      <c r="K73" s="183"/>
      <c r="L73" s="190"/>
      <c r="M73" s="183"/>
      <c r="N73" s="191"/>
      <c r="AF73" s="168"/>
      <c r="AG73" s="169"/>
      <c r="AH73" s="169"/>
      <c r="AK73" s="180" t="s">
        <v>149</v>
      </c>
      <c r="AM73" s="169"/>
    </row>
    <row r="74" spans="1:40" s="15" customFormat="1" ht="15" x14ac:dyDescent="0.25">
      <c r="A74" s="181"/>
      <c r="B74" s="179"/>
      <c r="C74" s="430" t="s">
        <v>150</v>
      </c>
      <c r="D74" s="430"/>
      <c r="E74" s="430"/>
      <c r="F74" s="194"/>
      <c r="G74" s="195"/>
      <c r="H74" s="195"/>
      <c r="I74" s="195"/>
      <c r="J74" s="197">
        <v>436.55</v>
      </c>
      <c r="K74" s="195"/>
      <c r="L74" s="196">
        <v>4954.42</v>
      </c>
      <c r="M74" s="195"/>
      <c r="N74" s="207">
        <v>147613.31</v>
      </c>
      <c r="AF74" s="168"/>
      <c r="AG74" s="169"/>
      <c r="AH74" s="169"/>
      <c r="AL74" s="180" t="s">
        <v>150</v>
      </c>
      <c r="AM74" s="169"/>
    </row>
    <row r="75" spans="1:40" s="15" customFormat="1" ht="15" x14ac:dyDescent="0.25">
      <c r="A75" s="188"/>
      <c r="B75" s="179"/>
      <c r="C75" s="429" t="s">
        <v>151</v>
      </c>
      <c r="D75" s="429"/>
      <c r="E75" s="429"/>
      <c r="F75" s="182"/>
      <c r="G75" s="183"/>
      <c r="H75" s="183"/>
      <c r="I75" s="183"/>
      <c r="J75" s="190"/>
      <c r="K75" s="183"/>
      <c r="L75" s="187">
        <v>2872.07</v>
      </c>
      <c r="M75" s="183"/>
      <c r="N75" s="206">
        <v>128582.58</v>
      </c>
      <c r="AF75" s="168"/>
      <c r="AG75" s="169"/>
      <c r="AH75" s="169"/>
      <c r="AK75" s="180" t="s">
        <v>151</v>
      </c>
      <c r="AM75" s="169"/>
    </row>
    <row r="76" spans="1:40" s="15" customFormat="1" ht="22.5" x14ac:dyDescent="0.25">
      <c r="A76" s="188"/>
      <c r="B76" s="179" t="s">
        <v>1107</v>
      </c>
      <c r="C76" s="429" t="s">
        <v>1108</v>
      </c>
      <c r="D76" s="429"/>
      <c r="E76" s="429"/>
      <c r="F76" s="182" t="s">
        <v>154</v>
      </c>
      <c r="G76" s="199">
        <v>109</v>
      </c>
      <c r="H76" s="183"/>
      <c r="I76" s="199">
        <v>109</v>
      </c>
      <c r="J76" s="190"/>
      <c r="K76" s="183"/>
      <c r="L76" s="187">
        <v>3130.56</v>
      </c>
      <c r="M76" s="183"/>
      <c r="N76" s="206">
        <v>140155.01</v>
      </c>
      <c r="AF76" s="168"/>
      <c r="AG76" s="169"/>
      <c r="AH76" s="169"/>
      <c r="AK76" s="180" t="s">
        <v>1108</v>
      </c>
      <c r="AM76" s="169"/>
    </row>
    <row r="77" spans="1:40" s="15" customFormat="1" ht="22.5" x14ac:dyDescent="0.25">
      <c r="A77" s="188"/>
      <c r="B77" s="179" t="s">
        <v>1109</v>
      </c>
      <c r="C77" s="429" t="s">
        <v>1110</v>
      </c>
      <c r="D77" s="429"/>
      <c r="E77" s="429"/>
      <c r="F77" s="182" t="s">
        <v>154</v>
      </c>
      <c r="G77" s="199">
        <v>57</v>
      </c>
      <c r="H77" s="183"/>
      <c r="I77" s="199">
        <v>57</v>
      </c>
      <c r="J77" s="190"/>
      <c r="K77" s="183"/>
      <c r="L77" s="187">
        <v>1637.08</v>
      </c>
      <c r="M77" s="183"/>
      <c r="N77" s="206">
        <v>73292.070000000007</v>
      </c>
      <c r="AF77" s="168"/>
      <c r="AG77" s="169"/>
      <c r="AH77" s="169"/>
      <c r="AK77" s="180" t="s">
        <v>1110</v>
      </c>
      <c r="AM77" s="169"/>
    </row>
    <row r="78" spans="1:40" s="15" customFormat="1" ht="15" x14ac:dyDescent="0.25">
      <c r="A78" s="200"/>
      <c r="B78" s="201"/>
      <c r="C78" s="438" t="s">
        <v>157</v>
      </c>
      <c r="D78" s="438"/>
      <c r="E78" s="438"/>
      <c r="F78" s="172"/>
      <c r="G78" s="173"/>
      <c r="H78" s="173"/>
      <c r="I78" s="173"/>
      <c r="J78" s="176"/>
      <c r="K78" s="173"/>
      <c r="L78" s="210">
        <v>9722.06</v>
      </c>
      <c r="M78" s="195"/>
      <c r="N78" s="208">
        <v>361060.39</v>
      </c>
      <c r="AF78" s="168"/>
      <c r="AG78" s="169"/>
      <c r="AH78" s="169"/>
      <c r="AM78" s="169" t="s">
        <v>157</v>
      </c>
    </row>
    <row r="79" spans="1:40" s="15" customFormat="1" ht="34.5" x14ac:dyDescent="0.25">
      <c r="A79" s="170" t="s">
        <v>172</v>
      </c>
      <c r="B79" s="171" t="s">
        <v>1111</v>
      </c>
      <c r="C79" s="438" t="s">
        <v>1112</v>
      </c>
      <c r="D79" s="438"/>
      <c r="E79" s="438"/>
      <c r="F79" s="172" t="s">
        <v>599</v>
      </c>
      <c r="G79" s="173">
        <v>15.4872</v>
      </c>
      <c r="H79" s="174">
        <v>1</v>
      </c>
      <c r="I79" s="209">
        <v>15.4872</v>
      </c>
      <c r="J79" s="176"/>
      <c r="K79" s="173"/>
      <c r="L79" s="176"/>
      <c r="M79" s="173"/>
      <c r="N79" s="177"/>
      <c r="AF79" s="168"/>
      <c r="AG79" s="169"/>
      <c r="AH79" s="169" t="s">
        <v>1112</v>
      </c>
      <c r="AM79" s="169"/>
    </row>
    <row r="80" spans="1:40" s="15" customFormat="1" ht="15" x14ac:dyDescent="0.25">
      <c r="A80" s="212"/>
      <c r="B80" s="213"/>
      <c r="C80" s="429" t="s">
        <v>1100</v>
      </c>
      <c r="D80" s="429"/>
      <c r="E80" s="429"/>
      <c r="F80" s="429"/>
      <c r="G80" s="429"/>
      <c r="H80" s="429"/>
      <c r="I80" s="429"/>
      <c r="J80" s="429"/>
      <c r="K80" s="429"/>
      <c r="L80" s="429"/>
      <c r="M80" s="429"/>
      <c r="N80" s="441"/>
      <c r="AF80" s="168"/>
      <c r="AG80" s="169"/>
      <c r="AH80" s="169"/>
      <c r="AI80" s="180" t="s">
        <v>1100</v>
      </c>
      <c r="AM80" s="169"/>
    </row>
    <row r="81" spans="1:40" s="15" customFormat="1" ht="22.5" x14ac:dyDescent="0.25">
      <c r="A81" s="178"/>
      <c r="B81" s="179" t="s">
        <v>1028</v>
      </c>
      <c r="C81" s="439" t="s">
        <v>1029</v>
      </c>
      <c r="D81" s="439"/>
      <c r="E81" s="439"/>
      <c r="F81" s="439"/>
      <c r="G81" s="439"/>
      <c r="H81" s="439"/>
      <c r="I81" s="439"/>
      <c r="J81" s="439"/>
      <c r="K81" s="439"/>
      <c r="L81" s="439"/>
      <c r="M81" s="439"/>
      <c r="N81" s="440"/>
      <c r="AF81" s="168"/>
      <c r="AG81" s="169"/>
      <c r="AH81" s="169"/>
      <c r="AM81" s="169"/>
      <c r="AN81" s="180" t="s">
        <v>1029</v>
      </c>
    </row>
    <row r="82" spans="1:40" s="15" customFormat="1" ht="15" x14ac:dyDescent="0.25">
      <c r="A82" s="178"/>
      <c r="B82" s="179"/>
      <c r="C82" s="439" t="s">
        <v>1113</v>
      </c>
      <c r="D82" s="439"/>
      <c r="E82" s="439"/>
      <c r="F82" s="439"/>
      <c r="G82" s="439"/>
      <c r="H82" s="439"/>
      <c r="I82" s="439"/>
      <c r="J82" s="439"/>
      <c r="K82" s="439"/>
      <c r="L82" s="439"/>
      <c r="M82" s="439"/>
      <c r="N82" s="440"/>
      <c r="AF82" s="168"/>
      <c r="AG82" s="169"/>
      <c r="AH82" s="169"/>
      <c r="AM82" s="169"/>
      <c r="AN82" s="180" t="s">
        <v>1113</v>
      </c>
    </row>
    <row r="83" spans="1:40" s="15" customFormat="1" ht="15" x14ac:dyDescent="0.25">
      <c r="A83" s="181"/>
      <c r="B83" s="179" t="s">
        <v>130</v>
      </c>
      <c r="C83" s="429" t="s">
        <v>140</v>
      </c>
      <c r="D83" s="429"/>
      <c r="E83" s="429"/>
      <c r="F83" s="182"/>
      <c r="G83" s="183"/>
      <c r="H83" s="183"/>
      <c r="I83" s="183"/>
      <c r="J83" s="184">
        <v>8.64</v>
      </c>
      <c r="K83" s="199">
        <v>28</v>
      </c>
      <c r="L83" s="187">
        <v>3746.66</v>
      </c>
      <c r="M83" s="185">
        <v>44.77</v>
      </c>
      <c r="N83" s="206">
        <v>167737.97</v>
      </c>
      <c r="AF83" s="168"/>
      <c r="AG83" s="169"/>
      <c r="AH83" s="169"/>
      <c r="AJ83" s="180" t="s">
        <v>140</v>
      </c>
      <c r="AM83" s="169"/>
    </row>
    <row r="84" spans="1:40" s="15" customFormat="1" ht="15" x14ac:dyDescent="0.25">
      <c r="A84" s="181"/>
      <c r="B84" s="179" t="s">
        <v>141</v>
      </c>
      <c r="C84" s="429" t="s">
        <v>142</v>
      </c>
      <c r="D84" s="429"/>
      <c r="E84" s="429"/>
      <c r="F84" s="182"/>
      <c r="G84" s="183"/>
      <c r="H84" s="183"/>
      <c r="I84" s="183"/>
      <c r="J84" s="184">
        <v>2.66</v>
      </c>
      <c r="K84" s="199">
        <v>28</v>
      </c>
      <c r="L84" s="187">
        <v>1153.49</v>
      </c>
      <c r="M84" s="185">
        <v>13.24</v>
      </c>
      <c r="N84" s="206">
        <v>15272.21</v>
      </c>
      <c r="AF84" s="168"/>
      <c r="AG84" s="169"/>
      <c r="AH84" s="169"/>
      <c r="AJ84" s="180" t="s">
        <v>142</v>
      </c>
      <c r="AM84" s="169"/>
    </row>
    <row r="85" spans="1:40" s="15" customFormat="1" ht="15" x14ac:dyDescent="0.25">
      <c r="A85" s="181"/>
      <c r="B85" s="179" t="s">
        <v>143</v>
      </c>
      <c r="C85" s="429" t="s">
        <v>144</v>
      </c>
      <c r="D85" s="429"/>
      <c r="E85" s="429"/>
      <c r="F85" s="182"/>
      <c r="G85" s="183"/>
      <c r="H85" s="183"/>
      <c r="I85" s="183"/>
      <c r="J85" s="184">
        <v>0.34</v>
      </c>
      <c r="K85" s="199">
        <v>28</v>
      </c>
      <c r="L85" s="184">
        <v>147.44</v>
      </c>
      <c r="M85" s="185">
        <v>44.77</v>
      </c>
      <c r="N85" s="206">
        <v>6600.89</v>
      </c>
      <c r="AF85" s="168"/>
      <c r="AG85" s="169"/>
      <c r="AH85" s="169"/>
      <c r="AJ85" s="180" t="s">
        <v>144</v>
      </c>
      <c r="AM85" s="169"/>
    </row>
    <row r="86" spans="1:40" s="15" customFormat="1" ht="15" x14ac:dyDescent="0.25">
      <c r="A86" s="188"/>
      <c r="B86" s="179"/>
      <c r="C86" s="429" t="s">
        <v>147</v>
      </c>
      <c r="D86" s="429"/>
      <c r="E86" s="429"/>
      <c r="F86" s="182" t="s">
        <v>148</v>
      </c>
      <c r="G86" s="199">
        <v>1</v>
      </c>
      <c r="H86" s="199">
        <v>28</v>
      </c>
      <c r="I86" s="205">
        <v>433.64159999999998</v>
      </c>
      <c r="J86" s="190"/>
      <c r="K86" s="183"/>
      <c r="L86" s="190"/>
      <c r="M86" s="183"/>
      <c r="N86" s="191"/>
      <c r="AF86" s="168"/>
      <c r="AG86" s="169"/>
      <c r="AH86" s="169"/>
      <c r="AK86" s="180" t="s">
        <v>147</v>
      </c>
      <c r="AM86" s="169"/>
    </row>
    <row r="87" spans="1:40" s="15" customFormat="1" ht="15" x14ac:dyDescent="0.25">
      <c r="A87" s="188"/>
      <c r="B87" s="179"/>
      <c r="C87" s="429" t="s">
        <v>149</v>
      </c>
      <c r="D87" s="429"/>
      <c r="E87" s="429"/>
      <c r="F87" s="182" t="s">
        <v>148</v>
      </c>
      <c r="G87" s="185">
        <v>0.03</v>
      </c>
      <c r="H87" s="199">
        <v>28</v>
      </c>
      <c r="I87" s="189">
        <v>13.009247999999999</v>
      </c>
      <c r="J87" s="190"/>
      <c r="K87" s="183"/>
      <c r="L87" s="190"/>
      <c r="M87" s="183"/>
      <c r="N87" s="191"/>
      <c r="AF87" s="168"/>
      <c r="AG87" s="169"/>
      <c r="AH87" s="169"/>
      <c r="AK87" s="180" t="s">
        <v>149</v>
      </c>
      <c r="AM87" s="169"/>
    </row>
    <row r="88" spans="1:40" s="15" customFormat="1" ht="15" x14ac:dyDescent="0.25">
      <c r="A88" s="181"/>
      <c r="B88" s="179"/>
      <c r="C88" s="430" t="s">
        <v>150</v>
      </c>
      <c r="D88" s="430"/>
      <c r="E88" s="430"/>
      <c r="F88" s="194"/>
      <c r="G88" s="195"/>
      <c r="H88" s="195"/>
      <c r="I88" s="195"/>
      <c r="J88" s="197">
        <v>11.3</v>
      </c>
      <c r="K88" s="195"/>
      <c r="L88" s="196">
        <v>4900.1499999999996</v>
      </c>
      <c r="M88" s="195"/>
      <c r="N88" s="207">
        <v>183010.18</v>
      </c>
      <c r="AF88" s="168"/>
      <c r="AG88" s="169"/>
      <c r="AH88" s="169"/>
      <c r="AL88" s="180" t="s">
        <v>150</v>
      </c>
      <c r="AM88" s="169"/>
    </row>
    <row r="89" spans="1:40" s="15" customFormat="1" ht="15" x14ac:dyDescent="0.25">
      <c r="A89" s="188"/>
      <c r="B89" s="179"/>
      <c r="C89" s="429" t="s">
        <v>151</v>
      </c>
      <c r="D89" s="429"/>
      <c r="E89" s="429"/>
      <c r="F89" s="182"/>
      <c r="G89" s="183"/>
      <c r="H89" s="183"/>
      <c r="I89" s="183"/>
      <c r="J89" s="190"/>
      <c r="K89" s="183"/>
      <c r="L89" s="187">
        <v>3894.1</v>
      </c>
      <c r="M89" s="183"/>
      <c r="N89" s="206">
        <v>174338.86</v>
      </c>
      <c r="AF89" s="168"/>
      <c r="AG89" s="169"/>
      <c r="AH89" s="169"/>
      <c r="AK89" s="180" t="s">
        <v>151</v>
      </c>
      <c r="AM89" s="169"/>
    </row>
    <row r="90" spans="1:40" s="15" customFormat="1" ht="22.5" x14ac:dyDescent="0.25">
      <c r="A90" s="188"/>
      <c r="B90" s="179" t="s">
        <v>1107</v>
      </c>
      <c r="C90" s="429" t="s">
        <v>1108</v>
      </c>
      <c r="D90" s="429"/>
      <c r="E90" s="429"/>
      <c r="F90" s="182" t="s">
        <v>154</v>
      </c>
      <c r="G90" s="199">
        <v>109</v>
      </c>
      <c r="H90" s="183"/>
      <c r="I90" s="199">
        <v>109</v>
      </c>
      <c r="J90" s="190"/>
      <c r="K90" s="183"/>
      <c r="L90" s="187">
        <v>4244.57</v>
      </c>
      <c r="M90" s="183"/>
      <c r="N90" s="206">
        <v>190029.36</v>
      </c>
      <c r="AF90" s="168"/>
      <c r="AG90" s="169"/>
      <c r="AH90" s="169"/>
      <c r="AK90" s="180" t="s">
        <v>1108</v>
      </c>
      <c r="AM90" s="169"/>
    </row>
    <row r="91" spans="1:40" s="15" customFormat="1" ht="22.5" x14ac:dyDescent="0.25">
      <c r="A91" s="188"/>
      <c r="B91" s="179" t="s">
        <v>1109</v>
      </c>
      <c r="C91" s="429" t="s">
        <v>1110</v>
      </c>
      <c r="D91" s="429"/>
      <c r="E91" s="429"/>
      <c r="F91" s="182" t="s">
        <v>154</v>
      </c>
      <c r="G91" s="199">
        <v>57</v>
      </c>
      <c r="H91" s="183"/>
      <c r="I91" s="199">
        <v>57</v>
      </c>
      <c r="J91" s="190"/>
      <c r="K91" s="183"/>
      <c r="L91" s="187">
        <v>2219.64</v>
      </c>
      <c r="M91" s="183"/>
      <c r="N91" s="206">
        <v>99373.15</v>
      </c>
      <c r="AF91" s="168"/>
      <c r="AG91" s="169"/>
      <c r="AH91" s="169"/>
      <c r="AK91" s="180" t="s">
        <v>1110</v>
      </c>
      <c r="AM91" s="169"/>
    </row>
    <row r="92" spans="1:40" s="15" customFormat="1" ht="15" x14ac:dyDescent="0.25">
      <c r="A92" s="200"/>
      <c r="B92" s="201"/>
      <c r="C92" s="438" t="s">
        <v>157</v>
      </c>
      <c r="D92" s="438"/>
      <c r="E92" s="438"/>
      <c r="F92" s="172"/>
      <c r="G92" s="173"/>
      <c r="H92" s="173"/>
      <c r="I92" s="173"/>
      <c r="J92" s="176"/>
      <c r="K92" s="173"/>
      <c r="L92" s="210">
        <v>11364.36</v>
      </c>
      <c r="M92" s="195"/>
      <c r="N92" s="208">
        <v>472412.69</v>
      </c>
      <c r="AF92" s="168"/>
      <c r="AG92" s="169"/>
      <c r="AH92" s="169"/>
      <c r="AM92" s="169" t="s">
        <v>157</v>
      </c>
    </row>
    <row r="93" spans="1:40" s="15" customFormat="1" ht="45.75" x14ac:dyDescent="0.25">
      <c r="A93" s="170" t="s">
        <v>176</v>
      </c>
      <c r="B93" s="171" t="s">
        <v>488</v>
      </c>
      <c r="C93" s="438" t="s">
        <v>931</v>
      </c>
      <c r="D93" s="438"/>
      <c r="E93" s="438"/>
      <c r="F93" s="172" t="s">
        <v>171</v>
      </c>
      <c r="G93" s="173">
        <v>111.5</v>
      </c>
      <c r="H93" s="174">
        <v>1</v>
      </c>
      <c r="I93" s="214">
        <v>111.5</v>
      </c>
      <c r="J93" s="202">
        <v>3.28</v>
      </c>
      <c r="K93" s="173"/>
      <c r="L93" s="202">
        <v>365.72</v>
      </c>
      <c r="M93" s="211">
        <v>13.24</v>
      </c>
      <c r="N93" s="208">
        <v>4842.13</v>
      </c>
      <c r="AF93" s="168"/>
      <c r="AG93" s="169"/>
      <c r="AH93" s="169" t="s">
        <v>931</v>
      </c>
      <c r="AM93" s="169"/>
    </row>
    <row r="94" spans="1:40" s="15" customFormat="1" ht="15" x14ac:dyDescent="0.25">
      <c r="A94" s="212"/>
      <c r="B94" s="213"/>
      <c r="C94" s="429" t="s">
        <v>1114</v>
      </c>
      <c r="D94" s="429"/>
      <c r="E94" s="429"/>
      <c r="F94" s="429"/>
      <c r="G94" s="429"/>
      <c r="H94" s="429"/>
      <c r="I94" s="429"/>
      <c r="J94" s="429"/>
      <c r="K94" s="429"/>
      <c r="L94" s="429"/>
      <c r="M94" s="429"/>
      <c r="N94" s="441"/>
      <c r="AF94" s="168"/>
      <c r="AG94" s="169"/>
      <c r="AH94" s="169"/>
      <c r="AI94" s="180" t="s">
        <v>1114</v>
      </c>
      <c r="AM94" s="169"/>
    </row>
    <row r="95" spans="1:40" s="15" customFormat="1" ht="15" x14ac:dyDescent="0.25">
      <c r="A95" s="200"/>
      <c r="B95" s="201"/>
      <c r="C95" s="438" t="s">
        <v>157</v>
      </c>
      <c r="D95" s="438"/>
      <c r="E95" s="438"/>
      <c r="F95" s="172"/>
      <c r="G95" s="173"/>
      <c r="H95" s="173"/>
      <c r="I95" s="173"/>
      <c r="J95" s="176"/>
      <c r="K95" s="173"/>
      <c r="L95" s="202">
        <v>365.72</v>
      </c>
      <c r="M95" s="195"/>
      <c r="N95" s="208">
        <v>4842.13</v>
      </c>
      <c r="AF95" s="168"/>
      <c r="AG95" s="169"/>
      <c r="AH95" s="169"/>
      <c r="AM95" s="169" t="s">
        <v>157</v>
      </c>
    </row>
    <row r="96" spans="1:40" s="15" customFormat="1" ht="23.25" x14ac:dyDescent="0.25">
      <c r="A96" s="170" t="s">
        <v>180</v>
      </c>
      <c r="B96" s="171" t="s">
        <v>491</v>
      </c>
      <c r="C96" s="438" t="s">
        <v>492</v>
      </c>
      <c r="D96" s="438"/>
      <c r="E96" s="438"/>
      <c r="F96" s="172" t="s">
        <v>171</v>
      </c>
      <c r="G96" s="173">
        <v>27.88</v>
      </c>
      <c r="H96" s="174">
        <v>1</v>
      </c>
      <c r="I96" s="211">
        <v>27.88</v>
      </c>
      <c r="J96" s="202">
        <v>42.98</v>
      </c>
      <c r="K96" s="173"/>
      <c r="L96" s="210">
        <v>1198.28</v>
      </c>
      <c r="M96" s="211">
        <v>13.24</v>
      </c>
      <c r="N96" s="208">
        <v>15865.23</v>
      </c>
      <c r="AF96" s="168"/>
      <c r="AG96" s="169"/>
      <c r="AH96" s="169" t="s">
        <v>492</v>
      </c>
      <c r="AM96" s="169"/>
    </row>
    <row r="97" spans="1:40" s="15" customFormat="1" ht="15" x14ac:dyDescent="0.25">
      <c r="A97" s="212"/>
      <c r="B97" s="213"/>
      <c r="C97" s="429" t="s">
        <v>1115</v>
      </c>
      <c r="D97" s="429"/>
      <c r="E97" s="429"/>
      <c r="F97" s="429"/>
      <c r="G97" s="429"/>
      <c r="H97" s="429"/>
      <c r="I97" s="429"/>
      <c r="J97" s="429"/>
      <c r="K97" s="429"/>
      <c r="L97" s="429"/>
      <c r="M97" s="429"/>
      <c r="N97" s="441"/>
      <c r="AF97" s="168"/>
      <c r="AG97" s="169"/>
      <c r="AH97" s="169"/>
      <c r="AI97" s="180" t="s">
        <v>1115</v>
      </c>
      <c r="AM97" s="169"/>
    </row>
    <row r="98" spans="1:40" s="15" customFormat="1" ht="15" x14ac:dyDescent="0.25">
      <c r="A98" s="200"/>
      <c r="B98" s="201"/>
      <c r="C98" s="438" t="s">
        <v>157</v>
      </c>
      <c r="D98" s="438"/>
      <c r="E98" s="438"/>
      <c r="F98" s="172"/>
      <c r="G98" s="173"/>
      <c r="H98" s="173"/>
      <c r="I98" s="173"/>
      <c r="J98" s="176"/>
      <c r="K98" s="173"/>
      <c r="L98" s="210">
        <v>1198.28</v>
      </c>
      <c r="M98" s="195"/>
      <c r="N98" s="208">
        <v>15865.23</v>
      </c>
      <c r="AF98" s="168"/>
      <c r="AG98" s="169"/>
      <c r="AH98" s="169"/>
      <c r="AM98" s="169" t="s">
        <v>157</v>
      </c>
    </row>
    <row r="99" spans="1:40" s="15" customFormat="1" ht="15" x14ac:dyDescent="0.25">
      <c r="A99" s="170" t="s">
        <v>183</v>
      </c>
      <c r="B99" s="171" t="s">
        <v>1116</v>
      </c>
      <c r="C99" s="438" t="s">
        <v>1117</v>
      </c>
      <c r="D99" s="438"/>
      <c r="E99" s="438"/>
      <c r="F99" s="172" t="s">
        <v>174</v>
      </c>
      <c r="G99" s="173">
        <v>154.87</v>
      </c>
      <c r="H99" s="174">
        <v>1</v>
      </c>
      <c r="I99" s="211">
        <v>154.87</v>
      </c>
      <c r="J99" s="176"/>
      <c r="K99" s="173"/>
      <c r="L99" s="176"/>
      <c r="M99" s="173"/>
      <c r="N99" s="177"/>
      <c r="AF99" s="168"/>
      <c r="AG99" s="169"/>
      <c r="AH99" s="169" t="s">
        <v>1117</v>
      </c>
      <c r="AM99" s="169"/>
    </row>
    <row r="100" spans="1:40" s="15" customFormat="1" ht="22.5" x14ac:dyDescent="0.25">
      <c r="A100" s="178"/>
      <c r="B100" s="179" t="s">
        <v>1028</v>
      </c>
      <c r="C100" s="439" t="s">
        <v>1029</v>
      </c>
      <c r="D100" s="439"/>
      <c r="E100" s="439"/>
      <c r="F100" s="439"/>
      <c r="G100" s="439"/>
      <c r="H100" s="439"/>
      <c r="I100" s="439"/>
      <c r="J100" s="439"/>
      <c r="K100" s="439"/>
      <c r="L100" s="439"/>
      <c r="M100" s="439"/>
      <c r="N100" s="440"/>
      <c r="AF100" s="168"/>
      <c r="AG100" s="169"/>
      <c r="AH100" s="169"/>
      <c r="AM100" s="169"/>
      <c r="AN100" s="180" t="s">
        <v>1029</v>
      </c>
    </row>
    <row r="101" spans="1:40" s="15" customFormat="1" ht="15" x14ac:dyDescent="0.25">
      <c r="A101" s="181"/>
      <c r="B101" s="179" t="s">
        <v>130</v>
      </c>
      <c r="C101" s="429" t="s">
        <v>140</v>
      </c>
      <c r="D101" s="429"/>
      <c r="E101" s="429"/>
      <c r="F101" s="182"/>
      <c r="G101" s="183"/>
      <c r="H101" s="183"/>
      <c r="I101" s="183"/>
      <c r="J101" s="184">
        <v>21.14</v>
      </c>
      <c r="K101" s="192">
        <v>0.8</v>
      </c>
      <c r="L101" s="187">
        <v>2619.16</v>
      </c>
      <c r="M101" s="185">
        <v>44.77</v>
      </c>
      <c r="N101" s="206">
        <v>117259.79</v>
      </c>
      <c r="AF101" s="168"/>
      <c r="AG101" s="169"/>
      <c r="AH101" s="169"/>
      <c r="AJ101" s="180" t="s">
        <v>140</v>
      </c>
      <c r="AM101" s="169"/>
    </row>
    <row r="102" spans="1:40" s="15" customFormat="1" ht="15" x14ac:dyDescent="0.25">
      <c r="A102" s="181"/>
      <c r="B102" s="179" t="s">
        <v>141</v>
      </c>
      <c r="C102" s="429" t="s">
        <v>142</v>
      </c>
      <c r="D102" s="429"/>
      <c r="E102" s="429"/>
      <c r="F102" s="182"/>
      <c r="G102" s="183"/>
      <c r="H102" s="183"/>
      <c r="I102" s="183"/>
      <c r="J102" s="184">
        <v>30.17</v>
      </c>
      <c r="K102" s="192">
        <v>0.8</v>
      </c>
      <c r="L102" s="187">
        <v>3737.94</v>
      </c>
      <c r="M102" s="185">
        <v>13.24</v>
      </c>
      <c r="N102" s="206">
        <v>49490.33</v>
      </c>
      <c r="AF102" s="168"/>
      <c r="AG102" s="169"/>
      <c r="AH102" s="169"/>
      <c r="AJ102" s="180" t="s">
        <v>142</v>
      </c>
      <c r="AM102" s="169"/>
    </row>
    <row r="103" spans="1:40" s="15" customFormat="1" ht="15" x14ac:dyDescent="0.25">
      <c r="A103" s="181"/>
      <c r="B103" s="179" t="s">
        <v>143</v>
      </c>
      <c r="C103" s="429" t="s">
        <v>144</v>
      </c>
      <c r="D103" s="429"/>
      <c r="E103" s="429"/>
      <c r="F103" s="182"/>
      <c r="G103" s="183"/>
      <c r="H103" s="183"/>
      <c r="I103" s="183"/>
      <c r="J103" s="184">
        <v>3.83</v>
      </c>
      <c r="K103" s="192">
        <v>0.8</v>
      </c>
      <c r="L103" s="184">
        <v>474.52</v>
      </c>
      <c r="M103" s="185">
        <v>44.77</v>
      </c>
      <c r="N103" s="206">
        <v>21244.26</v>
      </c>
      <c r="AF103" s="168"/>
      <c r="AG103" s="169"/>
      <c r="AH103" s="169"/>
      <c r="AJ103" s="180" t="s">
        <v>144</v>
      </c>
      <c r="AM103" s="169"/>
    </row>
    <row r="104" spans="1:40" s="15" customFormat="1" ht="15" x14ac:dyDescent="0.25">
      <c r="A104" s="188"/>
      <c r="B104" s="179"/>
      <c r="C104" s="429" t="s">
        <v>147</v>
      </c>
      <c r="D104" s="429"/>
      <c r="E104" s="429"/>
      <c r="F104" s="182" t="s">
        <v>148</v>
      </c>
      <c r="G104" s="185">
        <v>2.71</v>
      </c>
      <c r="H104" s="192">
        <v>0.8</v>
      </c>
      <c r="I104" s="216">
        <v>335.75815999999998</v>
      </c>
      <c r="J104" s="190"/>
      <c r="K104" s="183"/>
      <c r="L104" s="190"/>
      <c r="M104" s="183"/>
      <c r="N104" s="191"/>
      <c r="AF104" s="168"/>
      <c r="AG104" s="169"/>
      <c r="AH104" s="169"/>
      <c r="AK104" s="180" t="s">
        <v>147</v>
      </c>
      <c r="AM104" s="169"/>
    </row>
    <row r="105" spans="1:40" s="15" customFormat="1" ht="15" x14ac:dyDescent="0.25">
      <c r="A105" s="188"/>
      <c r="B105" s="179"/>
      <c r="C105" s="429" t="s">
        <v>149</v>
      </c>
      <c r="D105" s="429"/>
      <c r="E105" s="429"/>
      <c r="F105" s="182" t="s">
        <v>148</v>
      </c>
      <c r="G105" s="185">
        <v>0.34</v>
      </c>
      <c r="H105" s="192">
        <v>0.8</v>
      </c>
      <c r="I105" s="216">
        <v>42.124639999999999</v>
      </c>
      <c r="J105" s="190"/>
      <c r="K105" s="183"/>
      <c r="L105" s="190"/>
      <c r="M105" s="183"/>
      <c r="N105" s="191"/>
      <c r="AF105" s="168"/>
      <c r="AG105" s="169"/>
      <c r="AH105" s="169"/>
      <c r="AK105" s="180" t="s">
        <v>149</v>
      </c>
      <c r="AM105" s="169"/>
    </row>
    <row r="106" spans="1:40" s="15" customFormat="1" ht="15" x14ac:dyDescent="0.25">
      <c r="A106" s="181"/>
      <c r="B106" s="179"/>
      <c r="C106" s="430" t="s">
        <v>150</v>
      </c>
      <c r="D106" s="430"/>
      <c r="E106" s="430"/>
      <c r="F106" s="194"/>
      <c r="G106" s="195"/>
      <c r="H106" s="195"/>
      <c r="I106" s="195"/>
      <c r="J106" s="197">
        <v>51.31</v>
      </c>
      <c r="K106" s="195"/>
      <c r="L106" s="196">
        <v>6357.1</v>
      </c>
      <c r="M106" s="195"/>
      <c r="N106" s="207">
        <v>166750.12</v>
      </c>
      <c r="AF106" s="168"/>
      <c r="AG106" s="169"/>
      <c r="AH106" s="169"/>
      <c r="AL106" s="180" t="s">
        <v>150</v>
      </c>
      <c r="AM106" s="169"/>
    </row>
    <row r="107" spans="1:40" s="15" customFormat="1" ht="15" x14ac:dyDescent="0.25">
      <c r="A107" s="188"/>
      <c r="B107" s="179"/>
      <c r="C107" s="429" t="s">
        <v>151</v>
      </c>
      <c r="D107" s="429"/>
      <c r="E107" s="429"/>
      <c r="F107" s="182"/>
      <c r="G107" s="183"/>
      <c r="H107" s="183"/>
      <c r="I107" s="183"/>
      <c r="J107" s="190"/>
      <c r="K107" s="183"/>
      <c r="L107" s="187">
        <v>3093.68</v>
      </c>
      <c r="M107" s="183"/>
      <c r="N107" s="206">
        <v>138504.04999999999</v>
      </c>
      <c r="AF107" s="168"/>
      <c r="AG107" s="169"/>
      <c r="AH107" s="169"/>
      <c r="AK107" s="180" t="s">
        <v>151</v>
      </c>
      <c r="AM107" s="169"/>
    </row>
    <row r="108" spans="1:40" s="15" customFormat="1" ht="22.5" x14ac:dyDescent="0.25">
      <c r="A108" s="188"/>
      <c r="B108" s="179" t="s">
        <v>1107</v>
      </c>
      <c r="C108" s="429" t="s">
        <v>1108</v>
      </c>
      <c r="D108" s="429"/>
      <c r="E108" s="429"/>
      <c r="F108" s="182" t="s">
        <v>154</v>
      </c>
      <c r="G108" s="199">
        <v>109</v>
      </c>
      <c r="H108" s="183"/>
      <c r="I108" s="199">
        <v>109</v>
      </c>
      <c r="J108" s="190"/>
      <c r="K108" s="183"/>
      <c r="L108" s="187">
        <v>3372.11</v>
      </c>
      <c r="M108" s="183"/>
      <c r="N108" s="206">
        <v>150969.41</v>
      </c>
      <c r="AF108" s="168"/>
      <c r="AG108" s="169"/>
      <c r="AH108" s="169"/>
      <c r="AK108" s="180" t="s">
        <v>1108</v>
      </c>
      <c r="AM108" s="169"/>
    </row>
    <row r="109" spans="1:40" s="15" customFormat="1" ht="22.5" x14ac:dyDescent="0.25">
      <c r="A109" s="188"/>
      <c r="B109" s="179" t="s">
        <v>1109</v>
      </c>
      <c r="C109" s="429" t="s">
        <v>1110</v>
      </c>
      <c r="D109" s="429"/>
      <c r="E109" s="429"/>
      <c r="F109" s="182" t="s">
        <v>154</v>
      </c>
      <c r="G109" s="199">
        <v>57</v>
      </c>
      <c r="H109" s="183"/>
      <c r="I109" s="199">
        <v>57</v>
      </c>
      <c r="J109" s="190"/>
      <c r="K109" s="183"/>
      <c r="L109" s="187">
        <v>1763.4</v>
      </c>
      <c r="M109" s="183"/>
      <c r="N109" s="206">
        <v>78947.31</v>
      </c>
      <c r="AF109" s="168"/>
      <c r="AG109" s="169"/>
      <c r="AH109" s="169"/>
      <c r="AK109" s="180" t="s">
        <v>1110</v>
      </c>
      <c r="AM109" s="169"/>
    </row>
    <row r="110" spans="1:40" s="15" customFormat="1" ht="15" x14ac:dyDescent="0.25">
      <c r="A110" s="200"/>
      <c r="B110" s="201"/>
      <c r="C110" s="438" t="s">
        <v>157</v>
      </c>
      <c r="D110" s="438"/>
      <c r="E110" s="438"/>
      <c r="F110" s="172"/>
      <c r="G110" s="173"/>
      <c r="H110" s="173"/>
      <c r="I110" s="173"/>
      <c r="J110" s="176"/>
      <c r="K110" s="173"/>
      <c r="L110" s="210">
        <v>11492.61</v>
      </c>
      <c r="M110" s="195"/>
      <c r="N110" s="208">
        <v>396666.84</v>
      </c>
      <c r="AF110" s="168"/>
      <c r="AG110" s="169"/>
      <c r="AH110" s="169"/>
      <c r="AM110" s="169" t="s">
        <v>157</v>
      </c>
    </row>
    <row r="111" spans="1:40" s="15" customFormat="1" ht="45.75" x14ac:dyDescent="0.25">
      <c r="A111" s="170" t="s">
        <v>186</v>
      </c>
      <c r="B111" s="171" t="s">
        <v>1118</v>
      </c>
      <c r="C111" s="438" t="s">
        <v>1119</v>
      </c>
      <c r="D111" s="438"/>
      <c r="E111" s="438"/>
      <c r="F111" s="172" t="s">
        <v>171</v>
      </c>
      <c r="G111" s="173">
        <v>61.95</v>
      </c>
      <c r="H111" s="174">
        <v>1</v>
      </c>
      <c r="I111" s="211">
        <v>61.95</v>
      </c>
      <c r="J111" s="202">
        <v>6.43</v>
      </c>
      <c r="K111" s="173"/>
      <c r="L111" s="202">
        <v>398.34</v>
      </c>
      <c r="M111" s="211">
        <v>13.24</v>
      </c>
      <c r="N111" s="208">
        <v>5274.02</v>
      </c>
      <c r="AF111" s="168"/>
      <c r="AG111" s="169"/>
      <c r="AH111" s="169" t="s">
        <v>1119</v>
      </c>
      <c r="AM111" s="169"/>
    </row>
    <row r="112" spans="1:40" s="15" customFormat="1" ht="15" x14ac:dyDescent="0.25">
      <c r="A112" s="200"/>
      <c r="B112" s="201"/>
      <c r="C112" s="438" t="s">
        <v>157</v>
      </c>
      <c r="D112" s="438"/>
      <c r="E112" s="438"/>
      <c r="F112" s="172"/>
      <c r="G112" s="173"/>
      <c r="H112" s="173"/>
      <c r="I112" s="173"/>
      <c r="J112" s="176"/>
      <c r="K112" s="173"/>
      <c r="L112" s="202">
        <v>398.34</v>
      </c>
      <c r="M112" s="195"/>
      <c r="N112" s="208">
        <v>5274.02</v>
      </c>
      <c r="AF112" s="168"/>
      <c r="AG112" s="169"/>
      <c r="AH112" s="169"/>
      <c r="AM112" s="169" t="s">
        <v>157</v>
      </c>
    </row>
    <row r="113" spans="1:41" s="15" customFormat="1" ht="23.25" x14ac:dyDescent="0.25">
      <c r="A113" s="170" t="s">
        <v>187</v>
      </c>
      <c r="B113" s="171" t="s">
        <v>494</v>
      </c>
      <c r="C113" s="438" t="s">
        <v>173</v>
      </c>
      <c r="D113" s="438"/>
      <c r="E113" s="438"/>
      <c r="F113" s="172" t="s">
        <v>174</v>
      </c>
      <c r="G113" s="173">
        <v>294.26</v>
      </c>
      <c r="H113" s="174">
        <v>1</v>
      </c>
      <c r="I113" s="211">
        <v>294.26</v>
      </c>
      <c r="J113" s="202">
        <v>162.38</v>
      </c>
      <c r="K113" s="173"/>
      <c r="L113" s="210">
        <v>47781.94</v>
      </c>
      <c r="M113" s="211">
        <v>8.16</v>
      </c>
      <c r="N113" s="208">
        <v>389900.63</v>
      </c>
      <c r="AF113" s="168"/>
      <c r="AG113" s="169"/>
      <c r="AH113" s="169" t="s">
        <v>173</v>
      </c>
      <c r="AM113" s="169"/>
    </row>
    <row r="114" spans="1:41" s="15" customFormat="1" ht="15" x14ac:dyDescent="0.25">
      <c r="A114" s="212"/>
      <c r="B114" s="213"/>
      <c r="C114" s="429" t="s">
        <v>1120</v>
      </c>
      <c r="D114" s="429"/>
      <c r="E114" s="429"/>
      <c r="F114" s="429"/>
      <c r="G114" s="429"/>
      <c r="H114" s="429"/>
      <c r="I114" s="429"/>
      <c r="J114" s="429"/>
      <c r="K114" s="429"/>
      <c r="L114" s="429"/>
      <c r="M114" s="429"/>
      <c r="N114" s="441"/>
      <c r="AF114" s="168"/>
      <c r="AG114" s="169"/>
      <c r="AH114" s="169"/>
      <c r="AI114" s="180" t="s">
        <v>1120</v>
      </c>
      <c r="AM114" s="169"/>
    </row>
    <row r="115" spans="1:41" s="15" customFormat="1" ht="15" x14ac:dyDescent="0.25">
      <c r="A115" s="212"/>
      <c r="B115" s="213"/>
      <c r="C115" s="429" t="s">
        <v>175</v>
      </c>
      <c r="D115" s="429"/>
      <c r="E115" s="429"/>
      <c r="F115" s="429"/>
      <c r="G115" s="429"/>
      <c r="H115" s="429"/>
      <c r="I115" s="429"/>
      <c r="J115" s="429"/>
      <c r="K115" s="429"/>
      <c r="L115" s="429"/>
      <c r="M115" s="429"/>
      <c r="N115" s="441"/>
      <c r="AF115" s="168"/>
      <c r="AG115" s="169"/>
      <c r="AH115" s="169"/>
      <c r="AM115" s="169"/>
      <c r="AO115" s="180" t="s">
        <v>175</v>
      </c>
    </row>
    <row r="116" spans="1:41" s="15" customFormat="1" ht="15" x14ac:dyDescent="0.25">
      <c r="A116" s="200"/>
      <c r="B116" s="201"/>
      <c r="C116" s="438" t="s">
        <v>157</v>
      </c>
      <c r="D116" s="438"/>
      <c r="E116" s="438"/>
      <c r="F116" s="172"/>
      <c r="G116" s="173"/>
      <c r="H116" s="173"/>
      <c r="I116" s="173"/>
      <c r="J116" s="176"/>
      <c r="K116" s="173"/>
      <c r="L116" s="210">
        <v>47781.94</v>
      </c>
      <c r="M116" s="195"/>
      <c r="N116" s="208">
        <v>389900.63</v>
      </c>
      <c r="AF116" s="168"/>
      <c r="AG116" s="169"/>
      <c r="AH116" s="169"/>
      <c r="AM116" s="169" t="s">
        <v>157</v>
      </c>
    </row>
    <row r="117" spans="1:41" s="15" customFormat="1" ht="15" x14ac:dyDescent="0.25">
      <c r="A117" s="435" t="s">
        <v>1121</v>
      </c>
      <c r="B117" s="436"/>
      <c r="C117" s="436"/>
      <c r="D117" s="436"/>
      <c r="E117" s="436"/>
      <c r="F117" s="436"/>
      <c r="G117" s="436"/>
      <c r="H117" s="436"/>
      <c r="I117" s="436"/>
      <c r="J117" s="436"/>
      <c r="K117" s="436"/>
      <c r="L117" s="436"/>
      <c r="M117" s="436"/>
      <c r="N117" s="437"/>
      <c r="AF117" s="168"/>
      <c r="AG117" s="169" t="s">
        <v>1121</v>
      </c>
      <c r="AH117" s="169"/>
      <c r="AM117" s="169"/>
    </row>
    <row r="118" spans="1:41" s="15" customFormat="1" ht="23.25" x14ac:dyDescent="0.25">
      <c r="A118" s="170" t="s">
        <v>194</v>
      </c>
      <c r="B118" s="171" t="s">
        <v>1122</v>
      </c>
      <c r="C118" s="438" t="s">
        <v>1123</v>
      </c>
      <c r="D118" s="438"/>
      <c r="E118" s="438"/>
      <c r="F118" s="172" t="s">
        <v>1124</v>
      </c>
      <c r="G118" s="173">
        <v>1.68</v>
      </c>
      <c r="H118" s="174">
        <v>1</v>
      </c>
      <c r="I118" s="211">
        <v>1.68</v>
      </c>
      <c r="J118" s="176"/>
      <c r="K118" s="173"/>
      <c r="L118" s="176"/>
      <c r="M118" s="173"/>
      <c r="N118" s="177"/>
      <c r="AF118" s="168"/>
      <c r="AG118" s="169"/>
      <c r="AH118" s="169" t="s">
        <v>1123</v>
      </c>
      <c r="AM118" s="169"/>
    </row>
    <row r="119" spans="1:41" s="15" customFormat="1" ht="15" x14ac:dyDescent="0.25">
      <c r="A119" s="212"/>
      <c r="B119" s="213"/>
      <c r="C119" s="429" t="s">
        <v>1125</v>
      </c>
      <c r="D119" s="429"/>
      <c r="E119" s="429"/>
      <c r="F119" s="429"/>
      <c r="G119" s="429"/>
      <c r="H119" s="429"/>
      <c r="I119" s="429"/>
      <c r="J119" s="429"/>
      <c r="K119" s="429"/>
      <c r="L119" s="429"/>
      <c r="M119" s="429"/>
      <c r="N119" s="441"/>
      <c r="AF119" s="168"/>
      <c r="AG119" s="169"/>
      <c r="AH119" s="169"/>
      <c r="AI119" s="180" t="s">
        <v>1125</v>
      </c>
      <c r="AM119" s="169"/>
    </row>
    <row r="120" spans="1:41" s="15" customFormat="1" ht="22.5" x14ac:dyDescent="0.25">
      <c r="A120" s="178"/>
      <c r="B120" s="179" t="s">
        <v>1028</v>
      </c>
      <c r="C120" s="439" t="s">
        <v>1029</v>
      </c>
      <c r="D120" s="439"/>
      <c r="E120" s="439"/>
      <c r="F120" s="439"/>
      <c r="G120" s="439"/>
      <c r="H120" s="439"/>
      <c r="I120" s="439"/>
      <c r="J120" s="439"/>
      <c r="K120" s="439"/>
      <c r="L120" s="439"/>
      <c r="M120" s="439"/>
      <c r="N120" s="440"/>
      <c r="AF120" s="168"/>
      <c r="AG120" s="169"/>
      <c r="AH120" s="169"/>
      <c r="AM120" s="169"/>
      <c r="AN120" s="180" t="s">
        <v>1029</v>
      </c>
    </row>
    <row r="121" spans="1:41" s="15" customFormat="1" ht="68.25" x14ac:dyDescent="0.25">
      <c r="A121" s="178"/>
      <c r="B121" s="179" t="s">
        <v>1012</v>
      </c>
      <c r="C121" s="439" t="s">
        <v>1013</v>
      </c>
      <c r="D121" s="439"/>
      <c r="E121" s="439"/>
      <c r="F121" s="439"/>
      <c r="G121" s="439"/>
      <c r="H121" s="439"/>
      <c r="I121" s="439"/>
      <c r="J121" s="439"/>
      <c r="K121" s="439"/>
      <c r="L121" s="439"/>
      <c r="M121" s="439"/>
      <c r="N121" s="440"/>
      <c r="AF121" s="168"/>
      <c r="AG121" s="169"/>
      <c r="AH121" s="169"/>
      <c r="AM121" s="169"/>
      <c r="AN121" s="180" t="s">
        <v>1013</v>
      </c>
    </row>
    <row r="122" spans="1:41" s="15" customFormat="1" ht="15" x14ac:dyDescent="0.25">
      <c r="A122" s="181"/>
      <c r="B122" s="179" t="s">
        <v>130</v>
      </c>
      <c r="C122" s="429" t="s">
        <v>140</v>
      </c>
      <c r="D122" s="429"/>
      <c r="E122" s="429"/>
      <c r="F122" s="182"/>
      <c r="G122" s="183"/>
      <c r="H122" s="183"/>
      <c r="I122" s="183"/>
      <c r="J122" s="187">
        <v>1124.68</v>
      </c>
      <c r="K122" s="185">
        <v>0.92</v>
      </c>
      <c r="L122" s="187">
        <v>1738.31</v>
      </c>
      <c r="M122" s="185">
        <v>44.77</v>
      </c>
      <c r="N122" s="206">
        <v>77824.14</v>
      </c>
      <c r="AF122" s="168"/>
      <c r="AG122" s="169"/>
      <c r="AH122" s="169"/>
      <c r="AJ122" s="180" t="s">
        <v>140</v>
      </c>
      <c r="AM122" s="169"/>
    </row>
    <row r="123" spans="1:41" s="15" customFormat="1" ht="15" x14ac:dyDescent="0.25">
      <c r="A123" s="181"/>
      <c r="B123" s="179" t="s">
        <v>141</v>
      </c>
      <c r="C123" s="429" t="s">
        <v>142</v>
      </c>
      <c r="D123" s="429"/>
      <c r="E123" s="429"/>
      <c r="F123" s="182"/>
      <c r="G123" s="183"/>
      <c r="H123" s="183"/>
      <c r="I123" s="183"/>
      <c r="J123" s="187">
        <v>2095.8000000000002</v>
      </c>
      <c r="K123" s="185">
        <v>0.92</v>
      </c>
      <c r="L123" s="187">
        <v>3239.27</v>
      </c>
      <c r="M123" s="185">
        <v>13.24</v>
      </c>
      <c r="N123" s="206">
        <v>42887.93</v>
      </c>
      <c r="AF123" s="168"/>
      <c r="AG123" s="169"/>
      <c r="AH123" s="169"/>
      <c r="AJ123" s="180" t="s">
        <v>142</v>
      </c>
      <c r="AM123" s="169"/>
    </row>
    <row r="124" spans="1:41" s="15" customFormat="1" ht="15" x14ac:dyDescent="0.25">
      <c r="A124" s="181"/>
      <c r="B124" s="179" t="s">
        <v>143</v>
      </c>
      <c r="C124" s="429" t="s">
        <v>144</v>
      </c>
      <c r="D124" s="429"/>
      <c r="E124" s="429"/>
      <c r="F124" s="182"/>
      <c r="G124" s="183"/>
      <c r="H124" s="183"/>
      <c r="I124" s="183"/>
      <c r="J124" s="184">
        <v>321.13</v>
      </c>
      <c r="K124" s="185">
        <v>0.92</v>
      </c>
      <c r="L124" s="184">
        <v>496.34</v>
      </c>
      <c r="M124" s="185">
        <v>44.77</v>
      </c>
      <c r="N124" s="206">
        <v>22221.14</v>
      </c>
      <c r="AF124" s="168"/>
      <c r="AG124" s="169"/>
      <c r="AH124" s="169"/>
      <c r="AJ124" s="180" t="s">
        <v>144</v>
      </c>
      <c r="AM124" s="169"/>
    </row>
    <row r="125" spans="1:41" s="15" customFormat="1" ht="15" x14ac:dyDescent="0.25">
      <c r="A125" s="181"/>
      <c r="B125" s="179" t="s">
        <v>145</v>
      </c>
      <c r="C125" s="429" t="s">
        <v>146</v>
      </c>
      <c r="D125" s="429"/>
      <c r="E125" s="429"/>
      <c r="F125" s="182"/>
      <c r="G125" s="183"/>
      <c r="H125" s="183"/>
      <c r="I125" s="183"/>
      <c r="J125" s="184">
        <v>446.59</v>
      </c>
      <c r="K125" s="199">
        <v>0</v>
      </c>
      <c r="L125" s="184">
        <v>0</v>
      </c>
      <c r="M125" s="185">
        <v>8.16</v>
      </c>
      <c r="N125" s="191"/>
      <c r="AF125" s="168"/>
      <c r="AG125" s="169"/>
      <c r="AH125" s="169"/>
      <c r="AJ125" s="180" t="s">
        <v>146</v>
      </c>
      <c r="AM125" s="169"/>
    </row>
    <row r="126" spans="1:41" s="15" customFormat="1" ht="15" x14ac:dyDescent="0.25">
      <c r="A126" s="188"/>
      <c r="B126" s="179"/>
      <c r="C126" s="429" t="s">
        <v>147</v>
      </c>
      <c r="D126" s="429"/>
      <c r="E126" s="429"/>
      <c r="F126" s="182" t="s">
        <v>148</v>
      </c>
      <c r="G126" s="199">
        <v>124</v>
      </c>
      <c r="H126" s="185">
        <v>0.92</v>
      </c>
      <c r="I126" s="205">
        <v>191.65440000000001</v>
      </c>
      <c r="J126" s="190"/>
      <c r="K126" s="183"/>
      <c r="L126" s="190"/>
      <c r="M126" s="183"/>
      <c r="N126" s="191"/>
      <c r="AF126" s="168"/>
      <c r="AG126" s="169"/>
      <c r="AH126" s="169"/>
      <c r="AK126" s="180" t="s">
        <v>147</v>
      </c>
      <c r="AM126" s="169"/>
    </row>
    <row r="127" spans="1:41" s="15" customFormat="1" ht="15" x14ac:dyDescent="0.25">
      <c r="A127" s="188"/>
      <c r="B127" s="179"/>
      <c r="C127" s="429" t="s">
        <v>149</v>
      </c>
      <c r="D127" s="429"/>
      <c r="E127" s="429"/>
      <c r="F127" s="182" t="s">
        <v>148</v>
      </c>
      <c r="G127" s="192">
        <v>23.9</v>
      </c>
      <c r="H127" s="185">
        <v>0.92</v>
      </c>
      <c r="I127" s="216">
        <v>36.939839999999997</v>
      </c>
      <c r="J127" s="190"/>
      <c r="K127" s="183"/>
      <c r="L127" s="190"/>
      <c r="M127" s="183"/>
      <c r="N127" s="191"/>
      <c r="AF127" s="168"/>
      <c r="AG127" s="169"/>
      <c r="AH127" s="169"/>
      <c r="AK127" s="180" t="s">
        <v>149</v>
      </c>
      <c r="AM127" s="169"/>
    </row>
    <row r="128" spans="1:41" s="15" customFormat="1" ht="15" x14ac:dyDescent="0.25">
      <c r="A128" s="181"/>
      <c r="B128" s="179"/>
      <c r="C128" s="430" t="s">
        <v>150</v>
      </c>
      <c r="D128" s="430"/>
      <c r="E128" s="430"/>
      <c r="F128" s="194"/>
      <c r="G128" s="195"/>
      <c r="H128" s="195"/>
      <c r="I128" s="195"/>
      <c r="J128" s="196">
        <v>3667.07</v>
      </c>
      <c r="K128" s="195"/>
      <c r="L128" s="196">
        <v>4977.58</v>
      </c>
      <c r="M128" s="195"/>
      <c r="N128" s="207">
        <v>120712.07</v>
      </c>
      <c r="AF128" s="168"/>
      <c r="AG128" s="169"/>
      <c r="AH128" s="169"/>
      <c r="AL128" s="180" t="s">
        <v>150</v>
      </c>
      <c r="AM128" s="169"/>
    </row>
    <row r="129" spans="1:40" s="15" customFormat="1" ht="15" x14ac:dyDescent="0.25">
      <c r="A129" s="188"/>
      <c r="B129" s="179"/>
      <c r="C129" s="429" t="s">
        <v>151</v>
      </c>
      <c r="D129" s="429"/>
      <c r="E129" s="429"/>
      <c r="F129" s="182"/>
      <c r="G129" s="183"/>
      <c r="H129" s="183"/>
      <c r="I129" s="183"/>
      <c r="J129" s="190"/>
      <c r="K129" s="183"/>
      <c r="L129" s="187">
        <v>2234.65</v>
      </c>
      <c r="M129" s="183"/>
      <c r="N129" s="206">
        <v>100045.28</v>
      </c>
      <c r="AF129" s="168"/>
      <c r="AG129" s="169"/>
      <c r="AH129" s="169"/>
      <c r="AK129" s="180" t="s">
        <v>151</v>
      </c>
      <c r="AM129" s="169"/>
    </row>
    <row r="130" spans="1:40" s="15" customFormat="1" ht="45.75" x14ac:dyDescent="0.25">
      <c r="A130" s="188"/>
      <c r="B130" s="179" t="s">
        <v>1126</v>
      </c>
      <c r="C130" s="429" t="s">
        <v>1127</v>
      </c>
      <c r="D130" s="429"/>
      <c r="E130" s="429"/>
      <c r="F130" s="182" t="s">
        <v>154</v>
      </c>
      <c r="G130" s="199">
        <v>116</v>
      </c>
      <c r="H130" s="183"/>
      <c r="I130" s="199">
        <v>116</v>
      </c>
      <c r="J130" s="190"/>
      <c r="K130" s="183"/>
      <c r="L130" s="187">
        <v>2592.19</v>
      </c>
      <c r="M130" s="183"/>
      <c r="N130" s="206">
        <v>116052.52</v>
      </c>
      <c r="AF130" s="168"/>
      <c r="AG130" s="169"/>
      <c r="AH130" s="169"/>
      <c r="AK130" s="180" t="s">
        <v>1127</v>
      </c>
      <c r="AM130" s="169"/>
    </row>
    <row r="131" spans="1:40" s="15" customFormat="1" ht="45.75" x14ac:dyDescent="0.25">
      <c r="A131" s="188"/>
      <c r="B131" s="179" t="s">
        <v>1128</v>
      </c>
      <c r="C131" s="429" t="s">
        <v>1129</v>
      </c>
      <c r="D131" s="429"/>
      <c r="E131" s="429"/>
      <c r="F131" s="182" t="s">
        <v>154</v>
      </c>
      <c r="G131" s="199">
        <v>80</v>
      </c>
      <c r="H131" s="183"/>
      <c r="I131" s="199">
        <v>80</v>
      </c>
      <c r="J131" s="190"/>
      <c r="K131" s="183"/>
      <c r="L131" s="187">
        <v>1787.72</v>
      </c>
      <c r="M131" s="183"/>
      <c r="N131" s="206">
        <v>80036.22</v>
      </c>
      <c r="AF131" s="168"/>
      <c r="AG131" s="169"/>
      <c r="AH131" s="169"/>
      <c r="AK131" s="180" t="s">
        <v>1129</v>
      </c>
      <c r="AM131" s="169"/>
    </row>
    <row r="132" spans="1:40" s="15" customFormat="1" ht="15" x14ac:dyDescent="0.25">
      <c r="A132" s="200"/>
      <c r="B132" s="201"/>
      <c r="C132" s="438" t="s">
        <v>157</v>
      </c>
      <c r="D132" s="438"/>
      <c r="E132" s="438"/>
      <c r="F132" s="172"/>
      <c r="G132" s="173"/>
      <c r="H132" s="173"/>
      <c r="I132" s="173"/>
      <c r="J132" s="176"/>
      <c r="K132" s="173"/>
      <c r="L132" s="210">
        <v>9357.49</v>
      </c>
      <c r="M132" s="195"/>
      <c r="N132" s="208">
        <v>316800.81</v>
      </c>
      <c r="AF132" s="168"/>
      <c r="AG132" s="169"/>
      <c r="AH132" s="169"/>
      <c r="AM132" s="169" t="s">
        <v>157</v>
      </c>
    </row>
    <row r="133" spans="1:40" s="15" customFormat="1" ht="34.5" x14ac:dyDescent="0.25">
      <c r="A133" s="170" t="s">
        <v>198</v>
      </c>
      <c r="B133" s="171" t="s">
        <v>1031</v>
      </c>
      <c r="C133" s="438" t="s">
        <v>1032</v>
      </c>
      <c r="D133" s="438"/>
      <c r="E133" s="438"/>
      <c r="F133" s="172" t="s">
        <v>171</v>
      </c>
      <c r="G133" s="173">
        <v>252</v>
      </c>
      <c r="H133" s="174">
        <v>1</v>
      </c>
      <c r="I133" s="174">
        <v>252</v>
      </c>
      <c r="J133" s="202">
        <v>10.71</v>
      </c>
      <c r="K133" s="173"/>
      <c r="L133" s="210">
        <v>2698.92</v>
      </c>
      <c r="M133" s="211">
        <v>13.24</v>
      </c>
      <c r="N133" s="208">
        <v>35733.699999999997</v>
      </c>
      <c r="AF133" s="168"/>
      <c r="AG133" s="169"/>
      <c r="AH133" s="169" t="s">
        <v>1032</v>
      </c>
      <c r="AM133" s="169"/>
    </row>
    <row r="134" spans="1:40" s="15" customFormat="1" ht="15" x14ac:dyDescent="0.25">
      <c r="A134" s="212"/>
      <c r="B134" s="213"/>
      <c r="C134" s="429" t="s">
        <v>1130</v>
      </c>
      <c r="D134" s="429"/>
      <c r="E134" s="429"/>
      <c r="F134" s="429"/>
      <c r="G134" s="429"/>
      <c r="H134" s="429"/>
      <c r="I134" s="429"/>
      <c r="J134" s="429"/>
      <c r="K134" s="429"/>
      <c r="L134" s="429"/>
      <c r="M134" s="429"/>
      <c r="N134" s="441"/>
      <c r="AF134" s="168"/>
      <c r="AG134" s="169"/>
      <c r="AH134" s="169"/>
      <c r="AI134" s="180" t="s">
        <v>1130</v>
      </c>
      <c r="AM134" s="169"/>
    </row>
    <row r="135" spans="1:40" s="15" customFormat="1" ht="15" x14ac:dyDescent="0.25">
      <c r="A135" s="200"/>
      <c r="B135" s="201"/>
      <c r="C135" s="438" t="s">
        <v>157</v>
      </c>
      <c r="D135" s="438"/>
      <c r="E135" s="438"/>
      <c r="F135" s="172"/>
      <c r="G135" s="173"/>
      <c r="H135" s="173"/>
      <c r="I135" s="173"/>
      <c r="J135" s="176"/>
      <c r="K135" s="173"/>
      <c r="L135" s="210">
        <v>2698.92</v>
      </c>
      <c r="M135" s="195"/>
      <c r="N135" s="208">
        <v>35733.699999999997</v>
      </c>
      <c r="AF135" s="168"/>
      <c r="AG135" s="169"/>
      <c r="AH135" s="169"/>
      <c r="AM135" s="169" t="s">
        <v>157</v>
      </c>
    </row>
    <row r="136" spans="1:40" s="15" customFormat="1" ht="34.5" x14ac:dyDescent="0.25">
      <c r="A136" s="170" t="s">
        <v>201</v>
      </c>
      <c r="B136" s="171" t="s">
        <v>1131</v>
      </c>
      <c r="C136" s="438" t="s">
        <v>1132</v>
      </c>
      <c r="D136" s="438"/>
      <c r="E136" s="438"/>
      <c r="F136" s="172" t="s">
        <v>171</v>
      </c>
      <c r="G136" s="173">
        <v>252</v>
      </c>
      <c r="H136" s="174">
        <v>1</v>
      </c>
      <c r="I136" s="174">
        <v>252</v>
      </c>
      <c r="J136" s="202">
        <v>8.7899999999999991</v>
      </c>
      <c r="K136" s="173"/>
      <c r="L136" s="210">
        <v>2215.08</v>
      </c>
      <c r="M136" s="211">
        <v>13.62</v>
      </c>
      <c r="N136" s="208">
        <v>30169.39</v>
      </c>
      <c r="AF136" s="168"/>
      <c r="AG136" s="169"/>
      <c r="AH136" s="169" t="s">
        <v>1132</v>
      </c>
      <c r="AM136" s="169"/>
    </row>
    <row r="137" spans="1:40" s="15" customFormat="1" ht="15" x14ac:dyDescent="0.25">
      <c r="A137" s="200"/>
      <c r="B137" s="201"/>
      <c r="C137" s="438" t="s">
        <v>157</v>
      </c>
      <c r="D137" s="438"/>
      <c r="E137" s="438"/>
      <c r="F137" s="172"/>
      <c r="G137" s="173"/>
      <c r="H137" s="173"/>
      <c r="I137" s="173"/>
      <c r="J137" s="176"/>
      <c r="K137" s="173"/>
      <c r="L137" s="210">
        <v>2215.08</v>
      </c>
      <c r="M137" s="195"/>
      <c r="N137" s="208">
        <v>30169.39</v>
      </c>
      <c r="AF137" s="168"/>
      <c r="AG137" s="169"/>
      <c r="AH137" s="169"/>
      <c r="AM137" s="169" t="s">
        <v>157</v>
      </c>
    </row>
    <row r="138" spans="1:40" s="15" customFormat="1" ht="34.5" x14ac:dyDescent="0.25">
      <c r="A138" s="170" t="s">
        <v>226</v>
      </c>
      <c r="B138" s="171" t="s">
        <v>1133</v>
      </c>
      <c r="C138" s="438" t="s">
        <v>1134</v>
      </c>
      <c r="D138" s="438"/>
      <c r="E138" s="438"/>
      <c r="F138" s="172" t="s">
        <v>171</v>
      </c>
      <c r="G138" s="173">
        <v>252</v>
      </c>
      <c r="H138" s="174">
        <v>1</v>
      </c>
      <c r="I138" s="174">
        <v>252</v>
      </c>
      <c r="J138" s="202">
        <v>10.71</v>
      </c>
      <c r="K138" s="173"/>
      <c r="L138" s="210">
        <v>2698.92</v>
      </c>
      <c r="M138" s="211">
        <v>13.24</v>
      </c>
      <c r="N138" s="208">
        <v>35733.699999999997</v>
      </c>
      <c r="AF138" s="168"/>
      <c r="AG138" s="169"/>
      <c r="AH138" s="169" t="s">
        <v>1134</v>
      </c>
      <c r="AM138" s="169"/>
    </row>
    <row r="139" spans="1:40" s="15" customFormat="1" ht="15" x14ac:dyDescent="0.25">
      <c r="A139" s="212"/>
      <c r="B139" s="213"/>
      <c r="C139" s="429" t="s">
        <v>1130</v>
      </c>
      <c r="D139" s="429"/>
      <c r="E139" s="429"/>
      <c r="F139" s="429"/>
      <c r="G139" s="429"/>
      <c r="H139" s="429"/>
      <c r="I139" s="429"/>
      <c r="J139" s="429"/>
      <c r="K139" s="429"/>
      <c r="L139" s="429"/>
      <c r="M139" s="429"/>
      <c r="N139" s="441"/>
      <c r="AF139" s="168"/>
      <c r="AG139" s="169"/>
      <c r="AH139" s="169"/>
      <c r="AI139" s="180" t="s">
        <v>1130</v>
      </c>
      <c r="AM139" s="169"/>
    </row>
    <row r="140" spans="1:40" s="15" customFormat="1" ht="15" x14ac:dyDescent="0.25">
      <c r="A140" s="200"/>
      <c r="B140" s="201"/>
      <c r="C140" s="438" t="s">
        <v>157</v>
      </c>
      <c r="D140" s="438"/>
      <c r="E140" s="438"/>
      <c r="F140" s="172"/>
      <c r="G140" s="173"/>
      <c r="H140" s="173"/>
      <c r="I140" s="173"/>
      <c r="J140" s="176"/>
      <c r="K140" s="173"/>
      <c r="L140" s="210">
        <v>2698.92</v>
      </c>
      <c r="M140" s="195"/>
      <c r="N140" s="208">
        <v>35733.699999999997</v>
      </c>
      <c r="AF140" s="168"/>
      <c r="AG140" s="169"/>
      <c r="AH140" s="169"/>
      <c r="AM140" s="169" t="s">
        <v>157</v>
      </c>
    </row>
    <row r="141" spans="1:40" s="15" customFormat="1" ht="23.25" x14ac:dyDescent="0.25">
      <c r="A141" s="170" t="s">
        <v>234</v>
      </c>
      <c r="B141" s="171" t="s">
        <v>1135</v>
      </c>
      <c r="C141" s="438" t="s">
        <v>1136</v>
      </c>
      <c r="D141" s="438"/>
      <c r="E141" s="438"/>
      <c r="F141" s="172" t="s">
        <v>1124</v>
      </c>
      <c r="G141" s="173">
        <v>0.16</v>
      </c>
      <c r="H141" s="174">
        <v>1</v>
      </c>
      <c r="I141" s="211">
        <v>0.16</v>
      </c>
      <c r="J141" s="176"/>
      <c r="K141" s="173"/>
      <c r="L141" s="176"/>
      <c r="M141" s="173"/>
      <c r="N141" s="177"/>
      <c r="AF141" s="168"/>
      <c r="AG141" s="169"/>
      <c r="AH141" s="169" t="s">
        <v>1136</v>
      </c>
      <c r="AM141" s="169"/>
    </row>
    <row r="142" spans="1:40" s="15" customFormat="1" ht="15" x14ac:dyDescent="0.25">
      <c r="A142" s="212"/>
      <c r="B142" s="213"/>
      <c r="C142" s="429" t="s">
        <v>1137</v>
      </c>
      <c r="D142" s="429"/>
      <c r="E142" s="429"/>
      <c r="F142" s="429"/>
      <c r="G142" s="429"/>
      <c r="H142" s="429"/>
      <c r="I142" s="429"/>
      <c r="J142" s="429"/>
      <c r="K142" s="429"/>
      <c r="L142" s="429"/>
      <c r="M142" s="429"/>
      <c r="N142" s="441"/>
      <c r="AF142" s="168"/>
      <c r="AG142" s="169"/>
      <c r="AH142" s="169"/>
      <c r="AI142" s="180" t="s">
        <v>1137</v>
      </c>
      <c r="AM142" s="169"/>
    </row>
    <row r="143" spans="1:40" s="15" customFormat="1" ht="22.5" x14ac:dyDescent="0.25">
      <c r="A143" s="178"/>
      <c r="B143" s="179" t="s">
        <v>1028</v>
      </c>
      <c r="C143" s="439" t="s">
        <v>1029</v>
      </c>
      <c r="D143" s="439"/>
      <c r="E143" s="439"/>
      <c r="F143" s="439"/>
      <c r="G143" s="439"/>
      <c r="H143" s="439"/>
      <c r="I143" s="439"/>
      <c r="J143" s="439"/>
      <c r="K143" s="439"/>
      <c r="L143" s="439"/>
      <c r="M143" s="439"/>
      <c r="N143" s="440"/>
      <c r="AF143" s="168"/>
      <c r="AG143" s="169"/>
      <c r="AH143" s="169"/>
      <c r="AM143" s="169"/>
      <c r="AN143" s="180" t="s">
        <v>1029</v>
      </c>
    </row>
    <row r="144" spans="1:40" s="15" customFormat="1" ht="68.25" x14ac:dyDescent="0.25">
      <c r="A144" s="178"/>
      <c r="B144" s="179" t="s">
        <v>1012</v>
      </c>
      <c r="C144" s="439" t="s">
        <v>1013</v>
      </c>
      <c r="D144" s="439"/>
      <c r="E144" s="439"/>
      <c r="F144" s="439"/>
      <c r="G144" s="439"/>
      <c r="H144" s="439"/>
      <c r="I144" s="439"/>
      <c r="J144" s="439"/>
      <c r="K144" s="439"/>
      <c r="L144" s="439"/>
      <c r="M144" s="439"/>
      <c r="N144" s="440"/>
      <c r="AF144" s="168"/>
      <c r="AG144" s="169"/>
      <c r="AH144" s="169"/>
      <c r="AM144" s="169"/>
      <c r="AN144" s="180" t="s">
        <v>1013</v>
      </c>
    </row>
    <row r="145" spans="1:39" s="15" customFormat="1" ht="15" x14ac:dyDescent="0.25">
      <c r="A145" s="181"/>
      <c r="B145" s="179" t="s">
        <v>130</v>
      </c>
      <c r="C145" s="429" t="s">
        <v>140</v>
      </c>
      <c r="D145" s="429"/>
      <c r="E145" s="429"/>
      <c r="F145" s="182"/>
      <c r="G145" s="183"/>
      <c r="H145" s="183"/>
      <c r="I145" s="183"/>
      <c r="J145" s="187">
        <v>1616.46</v>
      </c>
      <c r="K145" s="185">
        <v>0.92</v>
      </c>
      <c r="L145" s="184">
        <v>237.94</v>
      </c>
      <c r="M145" s="185">
        <v>44.77</v>
      </c>
      <c r="N145" s="206">
        <v>10652.57</v>
      </c>
      <c r="AF145" s="168"/>
      <c r="AG145" s="169"/>
      <c r="AH145" s="169"/>
      <c r="AJ145" s="180" t="s">
        <v>140</v>
      </c>
      <c r="AM145" s="169"/>
    </row>
    <row r="146" spans="1:39" s="15" customFormat="1" ht="15" x14ac:dyDescent="0.25">
      <c r="A146" s="181"/>
      <c r="B146" s="179" t="s">
        <v>141</v>
      </c>
      <c r="C146" s="429" t="s">
        <v>142</v>
      </c>
      <c r="D146" s="429"/>
      <c r="E146" s="429"/>
      <c r="F146" s="182"/>
      <c r="G146" s="183"/>
      <c r="H146" s="183"/>
      <c r="I146" s="183"/>
      <c r="J146" s="187">
        <v>1481.81</v>
      </c>
      <c r="K146" s="185">
        <v>0.92</v>
      </c>
      <c r="L146" s="184">
        <v>218.12</v>
      </c>
      <c r="M146" s="185">
        <v>13.24</v>
      </c>
      <c r="N146" s="206">
        <v>2887.91</v>
      </c>
      <c r="AF146" s="168"/>
      <c r="AG146" s="169"/>
      <c r="AH146" s="169"/>
      <c r="AJ146" s="180" t="s">
        <v>142</v>
      </c>
      <c r="AM146" s="169"/>
    </row>
    <row r="147" spans="1:39" s="15" customFormat="1" ht="15" x14ac:dyDescent="0.25">
      <c r="A147" s="181"/>
      <c r="B147" s="179" t="s">
        <v>143</v>
      </c>
      <c r="C147" s="429" t="s">
        <v>144</v>
      </c>
      <c r="D147" s="429"/>
      <c r="E147" s="429"/>
      <c r="F147" s="182"/>
      <c r="G147" s="183"/>
      <c r="H147" s="183"/>
      <c r="I147" s="183"/>
      <c r="J147" s="184">
        <v>216.37</v>
      </c>
      <c r="K147" s="185">
        <v>0.92</v>
      </c>
      <c r="L147" s="184">
        <v>31.85</v>
      </c>
      <c r="M147" s="185">
        <v>44.77</v>
      </c>
      <c r="N147" s="206">
        <v>1425.92</v>
      </c>
      <c r="AF147" s="168"/>
      <c r="AG147" s="169"/>
      <c r="AH147" s="169"/>
      <c r="AJ147" s="180" t="s">
        <v>144</v>
      </c>
      <c r="AM147" s="169"/>
    </row>
    <row r="148" spans="1:39" s="15" customFormat="1" ht="15" x14ac:dyDescent="0.25">
      <c r="A148" s="181"/>
      <c r="B148" s="179" t="s">
        <v>145</v>
      </c>
      <c r="C148" s="429" t="s">
        <v>146</v>
      </c>
      <c r="D148" s="429"/>
      <c r="E148" s="429"/>
      <c r="F148" s="182"/>
      <c r="G148" s="183"/>
      <c r="H148" s="183"/>
      <c r="I148" s="183"/>
      <c r="J148" s="187">
        <v>3312.81</v>
      </c>
      <c r="K148" s="199">
        <v>0</v>
      </c>
      <c r="L148" s="184">
        <v>0</v>
      </c>
      <c r="M148" s="185">
        <v>8.16</v>
      </c>
      <c r="N148" s="191"/>
      <c r="AF148" s="168"/>
      <c r="AG148" s="169"/>
      <c r="AH148" s="169"/>
      <c r="AJ148" s="180" t="s">
        <v>146</v>
      </c>
      <c r="AM148" s="169"/>
    </row>
    <row r="149" spans="1:39" s="15" customFormat="1" ht="15" x14ac:dyDescent="0.25">
      <c r="A149" s="188"/>
      <c r="B149" s="179"/>
      <c r="C149" s="429" t="s">
        <v>147</v>
      </c>
      <c r="D149" s="429"/>
      <c r="E149" s="429"/>
      <c r="F149" s="182" t="s">
        <v>148</v>
      </c>
      <c r="G149" s="199">
        <v>174</v>
      </c>
      <c r="H149" s="185">
        <v>0.92</v>
      </c>
      <c r="I149" s="205">
        <v>25.6128</v>
      </c>
      <c r="J149" s="190"/>
      <c r="K149" s="183"/>
      <c r="L149" s="190"/>
      <c r="M149" s="183"/>
      <c r="N149" s="191"/>
      <c r="AF149" s="168"/>
      <c r="AG149" s="169"/>
      <c r="AH149" s="169"/>
      <c r="AK149" s="180" t="s">
        <v>147</v>
      </c>
      <c r="AM149" s="169"/>
    </row>
    <row r="150" spans="1:39" s="15" customFormat="1" ht="15" x14ac:dyDescent="0.25">
      <c r="A150" s="188"/>
      <c r="B150" s="179"/>
      <c r="C150" s="429" t="s">
        <v>149</v>
      </c>
      <c r="D150" s="429"/>
      <c r="E150" s="429"/>
      <c r="F150" s="182" t="s">
        <v>148</v>
      </c>
      <c r="G150" s="185">
        <v>16.13</v>
      </c>
      <c r="H150" s="185">
        <v>0.92</v>
      </c>
      <c r="I150" s="189">
        <v>2.374336</v>
      </c>
      <c r="J150" s="190"/>
      <c r="K150" s="183"/>
      <c r="L150" s="190"/>
      <c r="M150" s="183"/>
      <c r="N150" s="191"/>
      <c r="AF150" s="168"/>
      <c r="AG150" s="169"/>
      <c r="AH150" s="169"/>
      <c r="AK150" s="180" t="s">
        <v>149</v>
      </c>
      <c r="AM150" s="169"/>
    </row>
    <row r="151" spans="1:39" s="15" customFormat="1" ht="15" x14ac:dyDescent="0.25">
      <c r="A151" s="181"/>
      <c r="B151" s="179"/>
      <c r="C151" s="430" t="s">
        <v>150</v>
      </c>
      <c r="D151" s="430"/>
      <c r="E151" s="430"/>
      <c r="F151" s="194"/>
      <c r="G151" s="195"/>
      <c r="H151" s="195"/>
      <c r="I151" s="195"/>
      <c r="J151" s="196">
        <v>6411.08</v>
      </c>
      <c r="K151" s="195"/>
      <c r="L151" s="197">
        <v>456.06</v>
      </c>
      <c r="M151" s="195"/>
      <c r="N151" s="207">
        <v>13540.48</v>
      </c>
      <c r="AF151" s="168"/>
      <c r="AG151" s="169"/>
      <c r="AH151" s="169"/>
      <c r="AL151" s="180" t="s">
        <v>150</v>
      </c>
      <c r="AM151" s="169"/>
    </row>
    <row r="152" spans="1:39" s="15" customFormat="1" ht="15" x14ac:dyDescent="0.25">
      <c r="A152" s="188"/>
      <c r="B152" s="179"/>
      <c r="C152" s="429" t="s">
        <v>151</v>
      </c>
      <c r="D152" s="429"/>
      <c r="E152" s="429"/>
      <c r="F152" s="182"/>
      <c r="G152" s="183"/>
      <c r="H152" s="183"/>
      <c r="I152" s="183"/>
      <c r="J152" s="190"/>
      <c r="K152" s="183"/>
      <c r="L152" s="184">
        <v>269.79000000000002</v>
      </c>
      <c r="M152" s="183"/>
      <c r="N152" s="206">
        <v>12078.49</v>
      </c>
      <c r="AF152" s="168"/>
      <c r="AG152" s="169"/>
      <c r="AH152" s="169"/>
      <c r="AK152" s="180" t="s">
        <v>151</v>
      </c>
      <c r="AM152" s="169"/>
    </row>
    <row r="153" spans="1:39" s="15" customFormat="1" ht="45.75" x14ac:dyDescent="0.25">
      <c r="A153" s="188"/>
      <c r="B153" s="179" t="s">
        <v>1126</v>
      </c>
      <c r="C153" s="429" t="s">
        <v>1127</v>
      </c>
      <c r="D153" s="429"/>
      <c r="E153" s="429"/>
      <c r="F153" s="182" t="s">
        <v>154</v>
      </c>
      <c r="G153" s="199">
        <v>116</v>
      </c>
      <c r="H153" s="183"/>
      <c r="I153" s="199">
        <v>116</v>
      </c>
      <c r="J153" s="190"/>
      <c r="K153" s="183"/>
      <c r="L153" s="184">
        <v>312.95999999999998</v>
      </c>
      <c r="M153" s="183"/>
      <c r="N153" s="206">
        <v>14011.05</v>
      </c>
      <c r="AF153" s="168"/>
      <c r="AG153" s="169"/>
      <c r="AH153" s="169"/>
      <c r="AK153" s="180" t="s">
        <v>1127</v>
      </c>
      <c r="AM153" s="169"/>
    </row>
    <row r="154" spans="1:39" s="15" customFormat="1" ht="45.75" x14ac:dyDescent="0.25">
      <c r="A154" s="188"/>
      <c r="B154" s="179" t="s">
        <v>1128</v>
      </c>
      <c r="C154" s="429" t="s">
        <v>1129</v>
      </c>
      <c r="D154" s="429"/>
      <c r="E154" s="429"/>
      <c r="F154" s="182" t="s">
        <v>154</v>
      </c>
      <c r="G154" s="199">
        <v>80</v>
      </c>
      <c r="H154" s="183"/>
      <c r="I154" s="199">
        <v>80</v>
      </c>
      <c r="J154" s="190"/>
      <c r="K154" s="183"/>
      <c r="L154" s="184">
        <v>215.83</v>
      </c>
      <c r="M154" s="183"/>
      <c r="N154" s="206">
        <v>9662.7900000000009</v>
      </c>
      <c r="AF154" s="168"/>
      <c r="AG154" s="169"/>
      <c r="AH154" s="169"/>
      <c r="AK154" s="180" t="s">
        <v>1129</v>
      </c>
      <c r="AM154" s="169"/>
    </row>
    <row r="155" spans="1:39" s="15" customFormat="1" ht="15" x14ac:dyDescent="0.25">
      <c r="A155" s="200"/>
      <c r="B155" s="201"/>
      <c r="C155" s="438" t="s">
        <v>157</v>
      </c>
      <c r="D155" s="438"/>
      <c r="E155" s="438"/>
      <c r="F155" s="172"/>
      <c r="G155" s="173"/>
      <c r="H155" s="173"/>
      <c r="I155" s="173"/>
      <c r="J155" s="176"/>
      <c r="K155" s="173"/>
      <c r="L155" s="202">
        <v>984.85</v>
      </c>
      <c r="M155" s="195"/>
      <c r="N155" s="208">
        <v>37214.32</v>
      </c>
      <c r="AF155" s="168"/>
      <c r="AG155" s="169"/>
      <c r="AH155" s="169"/>
      <c r="AM155" s="169" t="s">
        <v>157</v>
      </c>
    </row>
    <row r="156" spans="1:39" s="15" customFormat="1" ht="34.5" x14ac:dyDescent="0.25">
      <c r="A156" s="170" t="s">
        <v>238</v>
      </c>
      <c r="B156" s="171" t="s">
        <v>1031</v>
      </c>
      <c r="C156" s="438" t="s">
        <v>1032</v>
      </c>
      <c r="D156" s="438"/>
      <c r="E156" s="438"/>
      <c r="F156" s="172" t="s">
        <v>171</v>
      </c>
      <c r="G156" s="173">
        <v>20.6</v>
      </c>
      <c r="H156" s="174">
        <v>1</v>
      </c>
      <c r="I156" s="214">
        <v>20.6</v>
      </c>
      <c r="J156" s="202">
        <v>10.71</v>
      </c>
      <c r="K156" s="173"/>
      <c r="L156" s="202">
        <v>220.63</v>
      </c>
      <c r="M156" s="211">
        <v>13.24</v>
      </c>
      <c r="N156" s="208">
        <v>2921.14</v>
      </c>
      <c r="AF156" s="168"/>
      <c r="AG156" s="169"/>
      <c r="AH156" s="169" t="s">
        <v>1032</v>
      </c>
      <c r="AM156" s="169"/>
    </row>
    <row r="157" spans="1:39" s="15" customFormat="1" ht="15" x14ac:dyDescent="0.25">
      <c r="A157" s="212"/>
      <c r="B157" s="213"/>
      <c r="C157" s="429" t="s">
        <v>1138</v>
      </c>
      <c r="D157" s="429"/>
      <c r="E157" s="429"/>
      <c r="F157" s="429"/>
      <c r="G157" s="429"/>
      <c r="H157" s="429"/>
      <c r="I157" s="429"/>
      <c r="J157" s="429"/>
      <c r="K157" s="429"/>
      <c r="L157" s="429"/>
      <c r="M157" s="429"/>
      <c r="N157" s="441"/>
      <c r="AF157" s="168"/>
      <c r="AG157" s="169"/>
      <c r="AH157" s="169"/>
      <c r="AI157" s="180" t="s">
        <v>1138</v>
      </c>
      <c r="AM157" s="169"/>
    </row>
    <row r="158" spans="1:39" s="15" customFormat="1" ht="15" x14ac:dyDescent="0.25">
      <c r="A158" s="200"/>
      <c r="B158" s="201"/>
      <c r="C158" s="438" t="s">
        <v>157</v>
      </c>
      <c r="D158" s="438"/>
      <c r="E158" s="438"/>
      <c r="F158" s="172"/>
      <c r="G158" s="173"/>
      <c r="H158" s="173"/>
      <c r="I158" s="173"/>
      <c r="J158" s="176"/>
      <c r="K158" s="173"/>
      <c r="L158" s="202">
        <v>220.63</v>
      </c>
      <c r="M158" s="195"/>
      <c r="N158" s="208">
        <v>2921.14</v>
      </c>
      <c r="AF158" s="168"/>
      <c r="AG158" s="169"/>
      <c r="AH158" s="169"/>
      <c r="AM158" s="169" t="s">
        <v>157</v>
      </c>
    </row>
    <row r="159" spans="1:39" s="15" customFormat="1" ht="34.5" x14ac:dyDescent="0.25">
      <c r="A159" s="170" t="s">
        <v>242</v>
      </c>
      <c r="B159" s="171" t="s">
        <v>1131</v>
      </c>
      <c r="C159" s="438" t="s">
        <v>1132</v>
      </c>
      <c r="D159" s="438"/>
      <c r="E159" s="438"/>
      <c r="F159" s="172" t="s">
        <v>171</v>
      </c>
      <c r="G159" s="173">
        <v>20.6</v>
      </c>
      <c r="H159" s="174">
        <v>1</v>
      </c>
      <c r="I159" s="214">
        <v>20.6</v>
      </c>
      <c r="J159" s="202">
        <v>8.7899999999999991</v>
      </c>
      <c r="K159" s="173"/>
      <c r="L159" s="202">
        <v>181.07</v>
      </c>
      <c r="M159" s="211">
        <v>13.62</v>
      </c>
      <c r="N159" s="208">
        <v>2466.17</v>
      </c>
      <c r="AF159" s="168"/>
      <c r="AG159" s="169"/>
      <c r="AH159" s="169" t="s">
        <v>1132</v>
      </c>
      <c r="AM159" s="169"/>
    </row>
    <row r="160" spans="1:39" s="15" customFormat="1" ht="15" x14ac:dyDescent="0.25">
      <c r="A160" s="200"/>
      <c r="B160" s="201"/>
      <c r="C160" s="438" t="s">
        <v>157</v>
      </c>
      <c r="D160" s="438"/>
      <c r="E160" s="438"/>
      <c r="F160" s="172"/>
      <c r="G160" s="173"/>
      <c r="H160" s="173"/>
      <c r="I160" s="173"/>
      <c r="J160" s="176"/>
      <c r="K160" s="173"/>
      <c r="L160" s="202">
        <v>181.07</v>
      </c>
      <c r="M160" s="195"/>
      <c r="N160" s="208">
        <v>2466.17</v>
      </c>
      <c r="AF160" s="168"/>
      <c r="AG160" s="169"/>
      <c r="AH160" s="169"/>
      <c r="AM160" s="169" t="s">
        <v>157</v>
      </c>
    </row>
    <row r="161" spans="1:41" s="15" customFormat="1" ht="34.5" x14ac:dyDescent="0.25">
      <c r="A161" s="170" t="s">
        <v>245</v>
      </c>
      <c r="B161" s="171" t="s">
        <v>1133</v>
      </c>
      <c r="C161" s="438" t="s">
        <v>1134</v>
      </c>
      <c r="D161" s="438"/>
      <c r="E161" s="438"/>
      <c r="F161" s="172" t="s">
        <v>171</v>
      </c>
      <c r="G161" s="173">
        <v>20.6</v>
      </c>
      <c r="H161" s="174">
        <v>1</v>
      </c>
      <c r="I161" s="214">
        <v>20.6</v>
      </c>
      <c r="J161" s="202">
        <v>10.71</v>
      </c>
      <c r="K161" s="173"/>
      <c r="L161" s="202">
        <v>220.63</v>
      </c>
      <c r="M161" s="211">
        <v>13.24</v>
      </c>
      <c r="N161" s="208">
        <v>2921.14</v>
      </c>
      <c r="AF161" s="168"/>
      <c r="AG161" s="169"/>
      <c r="AH161" s="169" t="s">
        <v>1134</v>
      </c>
      <c r="AM161" s="169"/>
    </row>
    <row r="162" spans="1:41" s="15" customFormat="1" ht="15" x14ac:dyDescent="0.25">
      <c r="A162" s="200"/>
      <c r="B162" s="201"/>
      <c r="C162" s="438" t="s">
        <v>157</v>
      </c>
      <c r="D162" s="438"/>
      <c r="E162" s="438"/>
      <c r="F162" s="172"/>
      <c r="G162" s="173"/>
      <c r="H162" s="173"/>
      <c r="I162" s="173"/>
      <c r="J162" s="176"/>
      <c r="K162" s="173"/>
      <c r="L162" s="202">
        <v>220.63</v>
      </c>
      <c r="M162" s="195"/>
      <c r="N162" s="208">
        <v>2921.14</v>
      </c>
      <c r="AF162" s="168"/>
      <c r="AG162" s="169"/>
      <c r="AH162" s="169"/>
      <c r="AM162" s="169" t="s">
        <v>157</v>
      </c>
    </row>
    <row r="163" spans="1:41" s="15" customFormat="1" ht="34.5" x14ac:dyDescent="0.25">
      <c r="A163" s="170" t="s">
        <v>248</v>
      </c>
      <c r="B163" s="171" t="s">
        <v>1031</v>
      </c>
      <c r="C163" s="438" t="s">
        <v>1032</v>
      </c>
      <c r="D163" s="438"/>
      <c r="E163" s="438"/>
      <c r="F163" s="172" t="s">
        <v>171</v>
      </c>
      <c r="G163" s="173">
        <v>272.60000000000002</v>
      </c>
      <c r="H163" s="174">
        <v>1</v>
      </c>
      <c r="I163" s="214">
        <v>272.60000000000002</v>
      </c>
      <c r="J163" s="202">
        <v>10.71</v>
      </c>
      <c r="K163" s="173"/>
      <c r="L163" s="210">
        <v>2919.55</v>
      </c>
      <c r="M163" s="211">
        <v>13.24</v>
      </c>
      <c r="N163" s="208">
        <v>38654.839999999997</v>
      </c>
      <c r="AF163" s="168"/>
      <c r="AG163" s="169"/>
      <c r="AH163" s="169" t="s">
        <v>1032</v>
      </c>
      <c r="AM163" s="169"/>
    </row>
    <row r="164" spans="1:41" s="15" customFormat="1" ht="15" x14ac:dyDescent="0.25">
      <c r="A164" s="212"/>
      <c r="B164" s="213"/>
      <c r="C164" s="429" t="s">
        <v>1139</v>
      </c>
      <c r="D164" s="429"/>
      <c r="E164" s="429"/>
      <c r="F164" s="429"/>
      <c r="G164" s="429"/>
      <c r="H164" s="429"/>
      <c r="I164" s="429"/>
      <c r="J164" s="429"/>
      <c r="K164" s="429"/>
      <c r="L164" s="429"/>
      <c r="M164" s="429"/>
      <c r="N164" s="441"/>
      <c r="AF164" s="168"/>
      <c r="AG164" s="169"/>
      <c r="AH164" s="169"/>
      <c r="AI164" s="180" t="s">
        <v>1139</v>
      </c>
      <c r="AM164" s="169"/>
    </row>
    <row r="165" spans="1:41" s="15" customFormat="1" ht="15" x14ac:dyDescent="0.25">
      <c r="A165" s="200"/>
      <c r="B165" s="201"/>
      <c r="C165" s="438" t="s">
        <v>157</v>
      </c>
      <c r="D165" s="438"/>
      <c r="E165" s="438"/>
      <c r="F165" s="172"/>
      <c r="G165" s="173"/>
      <c r="H165" s="173"/>
      <c r="I165" s="173"/>
      <c r="J165" s="176"/>
      <c r="K165" s="173"/>
      <c r="L165" s="210">
        <v>2919.55</v>
      </c>
      <c r="M165" s="195"/>
      <c r="N165" s="208">
        <v>38654.839999999997</v>
      </c>
      <c r="AF165" s="168"/>
      <c r="AG165" s="169"/>
      <c r="AH165" s="169"/>
      <c r="AM165" s="169" t="s">
        <v>157</v>
      </c>
    </row>
    <row r="166" spans="1:41" s="15" customFormat="1" ht="23.25" x14ac:dyDescent="0.25">
      <c r="A166" s="170" t="s">
        <v>251</v>
      </c>
      <c r="B166" s="171" t="s">
        <v>494</v>
      </c>
      <c r="C166" s="438" t="s">
        <v>173</v>
      </c>
      <c r="D166" s="438"/>
      <c r="E166" s="438"/>
      <c r="F166" s="172" t="s">
        <v>174</v>
      </c>
      <c r="G166" s="173">
        <v>112.49</v>
      </c>
      <c r="H166" s="174">
        <v>1</v>
      </c>
      <c r="I166" s="211">
        <v>112.49</v>
      </c>
      <c r="J166" s="202">
        <v>162.38</v>
      </c>
      <c r="K166" s="173"/>
      <c r="L166" s="210">
        <v>18266.13</v>
      </c>
      <c r="M166" s="211">
        <v>8.16</v>
      </c>
      <c r="N166" s="208">
        <v>149051.62</v>
      </c>
      <c r="AF166" s="168"/>
      <c r="AG166" s="169"/>
      <c r="AH166" s="169" t="s">
        <v>173</v>
      </c>
      <c r="AM166" s="169"/>
    </row>
    <row r="167" spans="1:41" s="15" customFormat="1" ht="15" x14ac:dyDescent="0.25">
      <c r="A167" s="212"/>
      <c r="B167" s="213"/>
      <c r="C167" s="429" t="s">
        <v>1140</v>
      </c>
      <c r="D167" s="429"/>
      <c r="E167" s="429"/>
      <c r="F167" s="429"/>
      <c r="G167" s="429"/>
      <c r="H167" s="429"/>
      <c r="I167" s="429"/>
      <c r="J167" s="429"/>
      <c r="K167" s="429"/>
      <c r="L167" s="429"/>
      <c r="M167" s="429"/>
      <c r="N167" s="441"/>
      <c r="AF167" s="168"/>
      <c r="AG167" s="169"/>
      <c r="AH167" s="169"/>
      <c r="AI167" s="180" t="s">
        <v>1140</v>
      </c>
      <c r="AM167" s="169"/>
    </row>
    <row r="168" spans="1:41" s="15" customFormat="1" ht="15" x14ac:dyDescent="0.25">
      <c r="A168" s="212"/>
      <c r="B168" s="213"/>
      <c r="C168" s="429" t="s">
        <v>175</v>
      </c>
      <c r="D168" s="429"/>
      <c r="E168" s="429"/>
      <c r="F168" s="429"/>
      <c r="G168" s="429"/>
      <c r="H168" s="429"/>
      <c r="I168" s="429"/>
      <c r="J168" s="429"/>
      <c r="K168" s="429"/>
      <c r="L168" s="429"/>
      <c r="M168" s="429"/>
      <c r="N168" s="441"/>
      <c r="AF168" s="168"/>
      <c r="AG168" s="169"/>
      <c r="AH168" s="169"/>
      <c r="AM168" s="169"/>
      <c r="AO168" s="180" t="s">
        <v>175</v>
      </c>
    </row>
    <row r="169" spans="1:41" s="15" customFormat="1" ht="15" x14ac:dyDescent="0.25">
      <c r="A169" s="200"/>
      <c r="B169" s="201"/>
      <c r="C169" s="438" t="s">
        <v>157</v>
      </c>
      <c r="D169" s="438"/>
      <c r="E169" s="438"/>
      <c r="F169" s="172"/>
      <c r="G169" s="173"/>
      <c r="H169" s="173"/>
      <c r="I169" s="173"/>
      <c r="J169" s="176"/>
      <c r="K169" s="173"/>
      <c r="L169" s="210">
        <v>18266.13</v>
      </c>
      <c r="M169" s="195"/>
      <c r="N169" s="208">
        <v>149051.62</v>
      </c>
      <c r="AF169" s="168"/>
      <c r="AG169" s="169"/>
      <c r="AH169" s="169"/>
      <c r="AM169" s="169" t="s">
        <v>157</v>
      </c>
    </row>
    <row r="170" spans="1:41" s="15" customFormat="1" ht="15" x14ac:dyDescent="0.25">
      <c r="A170" s="435" t="s">
        <v>1141</v>
      </c>
      <c r="B170" s="436"/>
      <c r="C170" s="436"/>
      <c r="D170" s="436"/>
      <c r="E170" s="436"/>
      <c r="F170" s="436"/>
      <c r="G170" s="436"/>
      <c r="H170" s="436"/>
      <c r="I170" s="436"/>
      <c r="J170" s="436"/>
      <c r="K170" s="436"/>
      <c r="L170" s="436"/>
      <c r="M170" s="436"/>
      <c r="N170" s="437"/>
      <c r="AF170" s="168"/>
      <c r="AG170" s="169" t="s">
        <v>1141</v>
      </c>
      <c r="AH170" s="169"/>
      <c r="AM170" s="169"/>
    </row>
    <row r="171" spans="1:41" s="15" customFormat="1" ht="45.75" x14ac:dyDescent="0.25">
      <c r="A171" s="170" t="s">
        <v>254</v>
      </c>
      <c r="B171" s="171" t="s">
        <v>1142</v>
      </c>
      <c r="C171" s="438" t="s">
        <v>1143</v>
      </c>
      <c r="D171" s="438"/>
      <c r="E171" s="438"/>
      <c r="F171" s="172" t="s">
        <v>1124</v>
      </c>
      <c r="G171" s="173">
        <v>0.13</v>
      </c>
      <c r="H171" s="174">
        <v>1</v>
      </c>
      <c r="I171" s="211">
        <v>0.13</v>
      </c>
      <c r="J171" s="176"/>
      <c r="K171" s="173"/>
      <c r="L171" s="176"/>
      <c r="M171" s="173"/>
      <c r="N171" s="177"/>
      <c r="AF171" s="168"/>
      <c r="AG171" s="169"/>
      <c r="AH171" s="169" t="s">
        <v>1143</v>
      </c>
      <c r="AM171" s="169"/>
    </row>
    <row r="172" spans="1:41" s="15" customFormat="1" ht="15" x14ac:dyDescent="0.25">
      <c r="A172" s="212"/>
      <c r="B172" s="213"/>
      <c r="C172" s="429" t="s">
        <v>1144</v>
      </c>
      <c r="D172" s="429"/>
      <c r="E172" s="429"/>
      <c r="F172" s="429"/>
      <c r="G172" s="429"/>
      <c r="H172" s="429"/>
      <c r="I172" s="429"/>
      <c r="J172" s="429"/>
      <c r="K172" s="429"/>
      <c r="L172" s="429"/>
      <c r="M172" s="429"/>
      <c r="N172" s="441"/>
      <c r="AF172" s="168"/>
      <c r="AG172" s="169"/>
      <c r="AH172" s="169"/>
      <c r="AI172" s="180" t="s">
        <v>1144</v>
      </c>
      <c r="AM172" s="169"/>
    </row>
    <row r="173" spans="1:41" s="15" customFormat="1" ht="22.5" x14ac:dyDescent="0.25">
      <c r="A173" s="178"/>
      <c r="B173" s="179" t="s">
        <v>1028</v>
      </c>
      <c r="C173" s="439" t="s">
        <v>1029</v>
      </c>
      <c r="D173" s="439"/>
      <c r="E173" s="439"/>
      <c r="F173" s="439"/>
      <c r="G173" s="439"/>
      <c r="H173" s="439"/>
      <c r="I173" s="439"/>
      <c r="J173" s="439"/>
      <c r="K173" s="439"/>
      <c r="L173" s="439"/>
      <c r="M173" s="439"/>
      <c r="N173" s="440"/>
      <c r="AF173" s="168"/>
      <c r="AG173" s="169"/>
      <c r="AH173" s="169"/>
      <c r="AM173" s="169"/>
      <c r="AN173" s="180" t="s">
        <v>1029</v>
      </c>
    </row>
    <row r="174" spans="1:41" s="15" customFormat="1" ht="68.25" x14ac:dyDescent="0.25">
      <c r="A174" s="178"/>
      <c r="B174" s="179" t="s">
        <v>1012</v>
      </c>
      <c r="C174" s="439" t="s">
        <v>1013</v>
      </c>
      <c r="D174" s="439"/>
      <c r="E174" s="439"/>
      <c r="F174" s="439"/>
      <c r="G174" s="439"/>
      <c r="H174" s="439"/>
      <c r="I174" s="439"/>
      <c r="J174" s="439"/>
      <c r="K174" s="439"/>
      <c r="L174" s="439"/>
      <c r="M174" s="439"/>
      <c r="N174" s="440"/>
      <c r="AF174" s="168"/>
      <c r="AG174" s="169"/>
      <c r="AH174" s="169"/>
      <c r="AM174" s="169"/>
      <c r="AN174" s="180" t="s">
        <v>1013</v>
      </c>
    </row>
    <row r="175" spans="1:41" s="15" customFormat="1" ht="15" x14ac:dyDescent="0.25">
      <c r="A175" s="181"/>
      <c r="B175" s="179" t="s">
        <v>130</v>
      </c>
      <c r="C175" s="429" t="s">
        <v>140</v>
      </c>
      <c r="D175" s="429"/>
      <c r="E175" s="429"/>
      <c r="F175" s="182"/>
      <c r="G175" s="183"/>
      <c r="H175" s="183"/>
      <c r="I175" s="183"/>
      <c r="J175" s="187">
        <v>14294</v>
      </c>
      <c r="K175" s="185">
        <v>0.92</v>
      </c>
      <c r="L175" s="187">
        <v>1709.56</v>
      </c>
      <c r="M175" s="185">
        <v>44.77</v>
      </c>
      <c r="N175" s="206">
        <v>76537</v>
      </c>
      <c r="AF175" s="168"/>
      <c r="AG175" s="169"/>
      <c r="AH175" s="169"/>
      <c r="AJ175" s="180" t="s">
        <v>140</v>
      </c>
      <c r="AM175" s="169"/>
    </row>
    <row r="176" spans="1:41" s="15" customFormat="1" ht="15" x14ac:dyDescent="0.25">
      <c r="A176" s="181"/>
      <c r="B176" s="179" t="s">
        <v>141</v>
      </c>
      <c r="C176" s="429" t="s">
        <v>142</v>
      </c>
      <c r="D176" s="429"/>
      <c r="E176" s="429"/>
      <c r="F176" s="182"/>
      <c r="G176" s="183"/>
      <c r="H176" s="183"/>
      <c r="I176" s="183"/>
      <c r="J176" s="187">
        <v>34575.980000000003</v>
      </c>
      <c r="K176" s="185">
        <v>0.92</v>
      </c>
      <c r="L176" s="187">
        <v>4135.29</v>
      </c>
      <c r="M176" s="185">
        <v>13.24</v>
      </c>
      <c r="N176" s="206">
        <v>54751.24</v>
      </c>
      <c r="AF176" s="168"/>
      <c r="AG176" s="169"/>
      <c r="AH176" s="169"/>
      <c r="AJ176" s="180" t="s">
        <v>142</v>
      </c>
      <c r="AM176" s="169"/>
    </row>
    <row r="177" spans="1:40" s="15" customFormat="1" ht="15" x14ac:dyDescent="0.25">
      <c r="A177" s="181"/>
      <c r="B177" s="179" t="s">
        <v>143</v>
      </c>
      <c r="C177" s="429" t="s">
        <v>144</v>
      </c>
      <c r="D177" s="429"/>
      <c r="E177" s="429"/>
      <c r="F177" s="182"/>
      <c r="G177" s="183"/>
      <c r="H177" s="183"/>
      <c r="I177" s="183"/>
      <c r="J177" s="187">
        <v>3810.97</v>
      </c>
      <c r="K177" s="185">
        <v>0.92</v>
      </c>
      <c r="L177" s="184">
        <v>455.79</v>
      </c>
      <c r="M177" s="185">
        <v>44.77</v>
      </c>
      <c r="N177" s="206">
        <v>20405.72</v>
      </c>
      <c r="AF177" s="168"/>
      <c r="AG177" s="169"/>
      <c r="AH177" s="169"/>
      <c r="AJ177" s="180" t="s">
        <v>144</v>
      </c>
      <c r="AM177" s="169"/>
    </row>
    <row r="178" spans="1:40" s="15" customFormat="1" ht="15" x14ac:dyDescent="0.25">
      <c r="A178" s="181"/>
      <c r="B178" s="179" t="s">
        <v>145</v>
      </c>
      <c r="C178" s="429" t="s">
        <v>146</v>
      </c>
      <c r="D178" s="429"/>
      <c r="E178" s="429"/>
      <c r="F178" s="182"/>
      <c r="G178" s="183"/>
      <c r="H178" s="183"/>
      <c r="I178" s="183"/>
      <c r="J178" s="187">
        <v>36937.43</v>
      </c>
      <c r="K178" s="199">
        <v>0</v>
      </c>
      <c r="L178" s="184">
        <v>0</v>
      </c>
      <c r="M178" s="185">
        <v>8.16</v>
      </c>
      <c r="N178" s="191"/>
      <c r="AF178" s="168"/>
      <c r="AG178" s="169"/>
      <c r="AH178" s="169"/>
      <c r="AJ178" s="180" t="s">
        <v>146</v>
      </c>
      <c r="AM178" s="169"/>
    </row>
    <row r="179" spans="1:40" s="15" customFormat="1" ht="15" x14ac:dyDescent="0.25">
      <c r="A179" s="188"/>
      <c r="B179" s="179"/>
      <c r="C179" s="429" t="s">
        <v>147</v>
      </c>
      <c r="D179" s="429"/>
      <c r="E179" s="429"/>
      <c r="F179" s="182" t="s">
        <v>148</v>
      </c>
      <c r="G179" s="199">
        <v>1400</v>
      </c>
      <c r="H179" s="185">
        <v>0.92</v>
      </c>
      <c r="I179" s="185">
        <v>167.44</v>
      </c>
      <c r="J179" s="190"/>
      <c r="K179" s="183"/>
      <c r="L179" s="190"/>
      <c r="M179" s="183"/>
      <c r="N179" s="191"/>
      <c r="AF179" s="168"/>
      <c r="AG179" s="169"/>
      <c r="AH179" s="169"/>
      <c r="AK179" s="180" t="s">
        <v>147</v>
      </c>
      <c r="AM179" s="169"/>
    </row>
    <row r="180" spans="1:40" s="15" customFormat="1" ht="15" x14ac:dyDescent="0.25">
      <c r="A180" s="188"/>
      <c r="B180" s="179"/>
      <c r="C180" s="429" t="s">
        <v>149</v>
      </c>
      <c r="D180" s="429"/>
      <c r="E180" s="429"/>
      <c r="F180" s="182" t="s">
        <v>148</v>
      </c>
      <c r="G180" s="185">
        <v>282.72000000000003</v>
      </c>
      <c r="H180" s="185">
        <v>0.92</v>
      </c>
      <c r="I180" s="189">
        <v>33.813312000000003</v>
      </c>
      <c r="J180" s="190"/>
      <c r="K180" s="183"/>
      <c r="L180" s="190"/>
      <c r="M180" s="183"/>
      <c r="N180" s="191"/>
      <c r="AF180" s="168"/>
      <c r="AG180" s="169"/>
      <c r="AH180" s="169"/>
      <c r="AK180" s="180" t="s">
        <v>149</v>
      </c>
      <c r="AM180" s="169"/>
    </row>
    <row r="181" spans="1:40" s="15" customFormat="1" ht="15" x14ac:dyDescent="0.25">
      <c r="A181" s="181"/>
      <c r="B181" s="179"/>
      <c r="C181" s="430" t="s">
        <v>150</v>
      </c>
      <c r="D181" s="430"/>
      <c r="E181" s="430"/>
      <c r="F181" s="194"/>
      <c r="G181" s="195"/>
      <c r="H181" s="195"/>
      <c r="I181" s="195"/>
      <c r="J181" s="196">
        <v>85807.41</v>
      </c>
      <c r="K181" s="195"/>
      <c r="L181" s="196">
        <v>5844.85</v>
      </c>
      <c r="M181" s="195"/>
      <c r="N181" s="207">
        <v>131288.24</v>
      </c>
      <c r="AF181" s="168"/>
      <c r="AG181" s="169"/>
      <c r="AH181" s="169"/>
      <c r="AL181" s="180" t="s">
        <v>150</v>
      </c>
      <c r="AM181" s="169"/>
    </row>
    <row r="182" spans="1:40" s="15" customFormat="1" ht="15" x14ac:dyDescent="0.25">
      <c r="A182" s="188"/>
      <c r="B182" s="179"/>
      <c r="C182" s="429" t="s">
        <v>151</v>
      </c>
      <c r="D182" s="429"/>
      <c r="E182" s="429"/>
      <c r="F182" s="182"/>
      <c r="G182" s="183"/>
      <c r="H182" s="183"/>
      <c r="I182" s="183"/>
      <c r="J182" s="190"/>
      <c r="K182" s="183"/>
      <c r="L182" s="187">
        <v>2165.35</v>
      </c>
      <c r="M182" s="183"/>
      <c r="N182" s="206">
        <v>96942.720000000001</v>
      </c>
      <c r="AF182" s="168"/>
      <c r="AG182" s="169"/>
      <c r="AH182" s="169"/>
      <c r="AK182" s="180" t="s">
        <v>151</v>
      </c>
      <c r="AM182" s="169"/>
    </row>
    <row r="183" spans="1:40" s="15" customFormat="1" ht="23.25" x14ac:dyDescent="0.25">
      <c r="A183" s="188"/>
      <c r="B183" s="179" t="s">
        <v>651</v>
      </c>
      <c r="C183" s="429" t="s">
        <v>652</v>
      </c>
      <c r="D183" s="429"/>
      <c r="E183" s="429"/>
      <c r="F183" s="182" t="s">
        <v>154</v>
      </c>
      <c r="G183" s="199">
        <v>110</v>
      </c>
      <c r="H183" s="183"/>
      <c r="I183" s="199">
        <v>110</v>
      </c>
      <c r="J183" s="190"/>
      <c r="K183" s="183"/>
      <c r="L183" s="187">
        <v>2381.89</v>
      </c>
      <c r="M183" s="183"/>
      <c r="N183" s="206">
        <v>106636.99</v>
      </c>
      <c r="AF183" s="168"/>
      <c r="AG183" s="169"/>
      <c r="AH183" s="169"/>
      <c r="AK183" s="180" t="s">
        <v>652</v>
      </c>
      <c r="AM183" s="169"/>
    </row>
    <row r="184" spans="1:40" s="15" customFormat="1" ht="23.25" x14ac:dyDescent="0.25">
      <c r="A184" s="188"/>
      <c r="B184" s="179" t="s">
        <v>1030</v>
      </c>
      <c r="C184" s="429" t="s">
        <v>654</v>
      </c>
      <c r="D184" s="429"/>
      <c r="E184" s="429"/>
      <c r="F184" s="182" t="s">
        <v>154</v>
      </c>
      <c r="G184" s="199">
        <v>73</v>
      </c>
      <c r="H184" s="183"/>
      <c r="I184" s="199">
        <v>73</v>
      </c>
      <c r="J184" s="190"/>
      <c r="K184" s="183"/>
      <c r="L184" s="187">
        <v>1580.71</v>
      </c>
      <c r="M184" s="183"/>
      <c r="N184" s="206">
        <v>70768.19</v>
      </c>
      <c r="AF184" s="168"/>
      <c r="AG184" s="169"/>
      <c r="AH184" s="169"/>
      <c r="AK184" s="180" t="s">
        <v>654</v>
      </c>
      <c r="AM184" s="169"/>
    </row>
    <row r="185" spans="1:40" s="15" customFormat="1" ht="15" x14ac:dyDescent="0.25">
      <c r="A185" s="200"/>
      <c r="B185" s="201"/>
      <c r="C185" s="438" t="s">
        <v>157</v>
      </c>
      <c r="D185" s="438"/>
      <c r="E185" s="438"/>
      <c r="F185" s="172"/>
      <c r="G185" s="173"/>
      <c r="H185" s="173"/>
      <c r="I185" s="173"/>
      <c r="J185" s="176"/>
      <c r="K185" s="173"/>
      <c r="L185" s="210">
        <v>9807.4500000000007</v>
      </c>
      <c r="M185" s="195"/>
      <c r="N185" s="208">
        <v>308693.42</v>
      </c>
      <c r="AF185" s="168"/>
      <c r="AG185" s="169"/>
      <c r="AH185" s="169"/>
      <c r="AM185" s="169" t="s">
        <v>157</v>
      </c>
    </row>
    <row r="186" spans="1:40" s="15" customFormat="1" ht="45.75" x14ac:dyDescent="0.25">
      <c r="A186" s="170" t="s">
        <v>257</v>
      </c>
      <c r="B186" s="171" t="s">
        <v>1145</v>
      </c>
      <c r="C186" s="438" t="s">
        <v>1146</v>
      </c>
      <c r="D186" s="438"/>
      <c r="E186" s="438"/>
      <c r="F186" s="172" t="s">
        <v>1124</v>
      </c>
      <c r="G186" s="173">
        <v>0.22</v>
      </c>
      <c r="H186" s="174">
        <v>1</v>
      </c>
      <c r="I186" s="211">
        <v>0.22</v>
      </c>
      <c r="J186" s="176"/>
      <c r="K186" s="173"/>
      <c r="L186" s="176"/>
      <c r="M186" s="173"/>
      <c r="N186" s="177"/>
      <c r="AF186" s="168"/>
      <c r="AG186" s="169"/>
      <c r="AH186" s="169" t="s">
        <v>1146</v>
      </c>
      <c r="AM186" s="169"/>
    </row>
    <row r="187" spans="1:40" s="15" customFormat="1" ht="15" x14ac:dyDescent="0.25">
      <c r="A187" s="212"/>
      <c r="B187" s="213"/>
      <c r="C187" s="429" t="s">
        <v>1147</v>
      </c>
      <c r="D187" s="429"/>
      <c r="E187" s="429"/>
      <c r="F187" s="429"/>
      <c r="G187" s="429"/>
      <c r="H187" s="429"/>
      <c r="I187" s="429"/>
      <c r="J187" s="429"/>
      <c r="K187" s="429"/>
      <c r="L187" s="429"/>
      <c r="M187" s="429"/>
      <c r="N187" s="441"/>
      <c r="AF187" s="168"/>
      <c r="AG187" s="169"/>
      <c r="AH187" s="169"/>
      <c r="AI187" s="180" t="s">
        <v>1147</v>
      </c>
      <c r="AM187" s="169"/>
    </row>
    <row r="188" spans="1:40" s="15" customFormat="1" ht="22.5" x14ac:dyDescent="0.25">
      <c r="A188" s="178"/>
      <c r="B188" s="179" t="s">
        <v>1028</v>
      </c>
      <c r="C188" s="439" t="s">
        <v>1029</v>
      </c>
      <c r="D188" s="439"/>
      <c r="E188" s="439"/>
      <c r="F188" s="439"/>
      <c r="G188" s="439"/>
      <c r="H188" s="439"/>
      <c r="I188" s="439"/>
      <c r="J188" s="439"/>
      <c r="K188" s="439"/>
      <c r="L188" s="439"/>
      <c r="M188" s="439"/>
      <c r="N188" s="440"/>
      <c r="AF188" s="168"/>
      <c r="AG188" s="169"/>
      <c r="AH188" s="169"/>
      <c r="AM188" s="169"/>
      <c r="AN188" s="180" t="s">
        <v>1029</v>
      </c>
    </row>
    <row r="189" spans="1:40" s="15" customFormat="1" ht="68.25" x14ac:dyDescent="0.25">
      <c r="A189" s="178"/>
      <c r="B189" s="179" t="s">
        <v>1012</v>
      </c>
      <c r="C189" s="439" t="s">
        <v>1013</v>
      </c>
      <c r="D189" s="439"/>
      <c r="E189" s="439"/>
      <c r="F189" s="439"/>
      <c r="G189" s="439"/>
      <c r="H189" s="439"/>
      <c r="I189" s="439"/>
      <c r="J189" s="439"/>
      <c r="K189" s="439"/>
      <c r="L189" s="439"/>
      <c r="M189" s="439"/>
      <c r="N189" s="440"/>
      <c r="AF189" s="168"/>
      <c r="AG189" s="169"/>
      <c r="AH189" s="169"/>
      <c r="AM189" s="169"/>
      <c r="AN189" s="180" t="s">
        <v>1013</v>
      </c>
    </row>
    <row r="190" spans="1:40" s="15" customFormat="1" ht="15" x14ac:dyDescent="0.25">
      <c r="A190" s="181"/>
      <c r="B190" s="179" t="s">
        <v>130</v>
      </c>
      <c r="C190" s="429" t="s">
        <v>140</v>
      </c>
      <c r="D190" s="429"/>
      <c r="E190" s="429"/>
      <c r="F190" s="182"/>
      <c r="G190" s="183"/>
      <c r="H190" s="183"/>
      <c r="I190" s="183"/>
      <c r="J190" s="187">
        <v>9067.0400000000009</v>
      </c>
      <c r="K190" s="185">
        <v>0.92</v>
      </c>
      <c r="L190" s="187">
        <v>1835.17</v>
      </c>
      <c r="M190" s="185">
        <v>44.77</v>
      </c>
      <c r="N190" s="206">
        <v>82160.56</v>
      </c>
      <c r="AF190" s="168"/>
      <c r="AG190" s="169"/>
      <c r="AH190" s="169"/>
      <c r="AJ190" s="180" t="s">
        <v>140</v>
      </c>
      <c r="AM190" s="169"/>
    </row>
    <row r="191" spans="1:40" s="15" customFormat="1" ht="15" x14ac:dyDescent="0.25">
      <c r="A191" s="181"/>
      <c r="B191" s="179" t="s">
        <v>141</v>
      </c>
      <c r="C191" s="429" t="s">
        <v>142</v>
      </c>
      <c r="D191" s="429"/>
      <c r="E191" s="429"/>
      <c r="F191" s="182"/>
      <c r="G191" s="183"/>
      <c r="H191" s="183"/>
      <c r="I191" s="183"/>
      <c r="J191" s="187">
        <v>19148.189999999999</v>
      </c>
      <c r="K191" s="185">
        <v>0.92</v>
      </c>
      <c r="L191" s="187">
        <v>3875.59</v>
      </c>
      <c r="M191" s="185">
        <v>13.24</v>
      </c>
      <c r="N191" s="206">
        <v>51312.81</v>
      </c>
      <c r="AF191" s="168"/>
      <c r="AG191" s="169"/>
      <c r="AH191" s="169"/>
      <c r="AJ191" s="180" t="s">
        <v>142</v>
      </c>
      <c r="AM191" s="169"/>
    </row>
    <row r="192" spans="1:40" s="15" customFormat="1" ht="15" x14ac:dyDescent="0.25">
      <c r="A192" s="181"/>
      <c r="B192" s="179" t="s">
        <v>143</v>
      </c>
      <c r="C192" s="429" t="s">
        <v>144</v>
      </c>
      <c r="D192" s="429"/>
      <c r="E192" s="429"/>
      <c r="F192" s="182"/>
      <c r="G192" s="183"/>
      <c r="H192" s="183"/>
      <c r="I192" s="183"/>
      <c r="J192" s="187">
        <v>2016.24</v>
      </c>
      <c r="K192" s="185">
        <v>0.92</v>
      </c>
      <c r="L192" s="184">
        <v>408.09</v>
      </c>
      <c r="M192" s="185">
        <v>44.77</v>
      </c>
      <c r="N192" s="206">
        <v>18270.189999999999</v>
      </c>
      <c r="AF192" s="168"/>
      <c r="AG192" s="169"/>
      <c r="AH192" s="169"/>
      <c r="AJ192" s="180" t="s">
        <v>144</v>
      </c>
      <c r="AM192" s="169"/>
    </row>
    <row r="193" spans="1:39" s="15" customFormat="1" ht="15" x14ac:dyDescent="0.25">
      <c r="A193" s="181"/>
      <c r="B193" s="179" t="s">
        <v>145</v>
      </c>
      <c r="C193" s="429" t="s">
        <v>146</v>
      </c>
      <c r="D193" s="429"/>
      <c r="E193" s="429"/>
      <c r="F193" s="182"/>
      <c r="G193" s="183"/>
      <c r="H193" s="183"/>
      <c r="I193" s="183"/>
      <c r="J193" s="187">
        <v>21380.35</v>
      </c>
      <c r="K193" s="199">
        <v>0</v>
      </c>
      <c r="L193" s="184">
        <v>0</v>
      </c>
      <c r="M193" s="185">
        <v>8.16</v>
      </c>
      <c r="N193" s="191"/>
      <c r="AF193" s="168"/>
      <c r="AG193" s="169"/>
      <c r="AH193" s="169"/>
      <c r="AJ193" s="180" t="s">
        <v>146</v>
      </c>
      <c r="AM193" s="169"/>
    </row>
    <row r="194" spans="1:39" s="15" customFormat="1" ht="15" x14ac:dyDescent="0.25">
      <c r="A194" s="188"/>
      <c r="B194" s="179"/>
      <c r="C194" s="429" t="s">
        <v>147</v>
      </c>
      <c r="D194" s="429"/>
      <c r="E194" s="429"/>
      <c r="F194" s="182" t="s">
        <v>148</v>
      </c>
      <c r="G194" s="199">
        <v>929</v>
      </c>
      <c r="H194" s="185">
        <v>0.92</v>
      </c>
      <c r="I194" s="205">
        <v>188.02959999999999</v>
      </c>
      <c r="J194" s="190"/>
      <c r="K194" s="183"/>
      <c r="L194" s="190"/>
      <c r="M194" s="183"/>
      <c r="N194" s="191"/>
      <c r="AF194" s="168"/>
      <c r="AG194" s="169"/>
      <c r="AH194" s="169"/>
      <c r="AK194" s="180" t="s">
        <v>147</v>
      </c>
      <c r="AM194" s="169"/>
    </row>
    <row r="195" spans="1:39" s="15" customFormat="1" ht="15" x14ac:dyDescent="0.25">
      <c r="A195" s="188"/>
      <c r="B195" s="179"/>
      <c r="C195" s="429" t="s">
        <v>149</v>
      </c>
      <c r="D195" s="429"/>
      <c r="E195" s="429"/>
      <c r="F195" s="182" t="s">
        <v>148</v>
      </c>
      <c r="G195" s="192">
        <v>149.6</v>
      </c>
      <c r="H195" s="185">
        <v>0.92</v>
      </c>
      <c r="I195" s="216">
        <v>30.279039999999998</v>
      </c>
      <c r="J195" s="190"/>
      <c r="K195" s="183"/>
      <c r="L195" s="190"/>
      <c r="M195" s="183"/>
      <c r="N195" s="191"/>
      <c r="AF195" s="168"/>
      <c r="AG195" s="169"/>
      <c r="AH195" s="169"/>
      <c r="AK195" s="180" t="s">
        <v>149</v>
      </c>
      <c r="AM195" s="169"/>
    </row>
    <row r="196" spans="1:39" s="15" customFormat="1" ht="15" x14ac:dyDescent="0.25">
      <c r="A196" s="181"/>
      <c r="B196" s="179"/>
      <c r="C196" s="430" t="s">
        <v>150</v>
      </c>
      <c r="D196" s="430"/>
      <c r="E196" s="430"/>
      <c r="F196" s="194"/>
      <c r="G196" s="195"/>
      <c r="H196" s="195"/>
      <c r="I196" s="195"/>
      <c r="J196" s="196">
        <v>49595.58</v>
      </c>
      <c r="K196" s="195"/>
      <c r="L196" s="196">
        <v>5710.76</v>
      </c>
      <c r="M196" s="195"/>
      <c r="N196" s="207">
        <v>133473.37</v>
      </c>
      <c r="AF196" s="168"/>
      <c r="AG196" s="169"/>
      <c r="AH196" s="169"/>
      <c r="AL196" s="180" t="s">
        <v>150</v>
      </c>
      <c r="AM196" s="169"/>
    </row>
    <row r="197" spans="1:39" s="15" customFormat="1" ht="15" x14ac:dyDescent="0.25">
      <c r="A197" s="188"/>
      <c r="B197" s="179"/>
      <c r="C197" s="429" t="s">
        <v>151</v>
      </c>
      <c r="D197" s="429"/>
      <c r="E197" s="429"/>
      <c r="F197" s="182"/>
      <c r="G197" s="183"/>
      <c r="H197" s="183"/>
      <c r="I197" s="183"/>
      <c r="J197" s="190"/>
      <c r="K197" s="183"/>
      <c r="L197" s="187">
        <v>2243.2600000000002</v>
      </c>
      <c r="M197" s="183"/>
      <c r="N197" s="206">
        <v>100430.75</v>
      </c>
      <c r="AF197" s="168"/>
      <c r="AG197" s="169"/>
      <c r="AH197" s="169"/>
      <c r="AK197" s="180" t="s">
        <v>151</v>
      </c>
      <c r="AM197" s="169"/>
    </row>
    <row r="198" spans="1:39" s="15" customFormat="1" ht="23.25" x14ac:dyDescent="0.25">
      <c r="A198" s="188"/>
      <c r="B198" s="179" t="s">
        <v>651</v>
      </c>
      <c r="C198" s="429" t="s">
        <v>652</v>
      </c>
      <c r="D198" s="429"/>
      <c r="E198" s="429"/>
      <c r="F198" s="182" t="s">
        <v>154</v>
      </c>
      <c r="G198" s="199">
        <v>110</v>
      </c>
      <c r="H198" s="183"/>
      <c r="I198" s="199">
        <v>110</v>
      </c>
      <c r="J198" s="190"/>
      <c r="K198" s="183"/>
      <c r="L198" s="187">
        <v>2467.59</v>
      </c>
      <c r="M198" s="183"/>
      <c r="N198" s="206">
        <v>110473.83</v>
      </c>
      <c r="AF198" s="168"/>
      <c r="AG198" s="169"/>
      <c r="AH198" s="169"/>
      <c r="AK198" s="180" t="s">
        <v>652</v>
      </c>
      <c r="AM198" s="169"/>
    </row>
    <row r="199" spans="1:39" s="15" customFormat="1" ht="23.25" x14ac:dyDescent="0.25">
      <c r="A199" s="188"/>
      <c r="B199" s="179" t="s">
        <v>1030</v>
      </c>
      <c r="C199" s="429" t="s">
        <v>654</v>
      </c>
      <c r="D199" s="429"/>
      <c r="E199" s="429"/>
      <c r="F199" s="182" t="s">
        <v>154</v>
      </c>
      <c r="G199" s="199">
        <v>73</v>
      </c>
      <c r="H199" s="183"/>
      <c r="I199" s="199">
        <v>73</v>
      </c>
      <c r="J199" s="190"/>
      <c r="K199" s="183"/>
      <c r="L199" s="187">
        <v>1637.58</v>
      </c>
      <c r="M199" s="183"/>
      <c r="N199" s="206">
        <v>73314.45</v>
      </c>
      <c r="AF199" s="168"/>
      <c r="AG199" s="169"/>
      <c r="AH199" s="169"/>
      <c r="AK199" s="180" t="s">
        <v>654</v>
      </c>
      <c r="AM199" s="169"/>
    </row>
    <row r="200" spans="1:39" s="15" customFormat="1" ht="15" x14ac:dyDescent="0.25">
      <c r="A200" s="200"/>
      <c r="B200" s="201"/>
      <c r="C200" s="438" t="s">
        <v>157</v>
      </c>
      <c r="D200" s="438"/>
      <c r="E200" s="438"/>
      <c r="F200" s="172"/>
      <c r="G200" s="173"/>
      <c r="H200" s="173"/>
      <c r="I200" s="173"/>
      <c r="J200" s="176"/>
      <c r="K200" s="173"/>
      <c r="L200" s="210">
        <v>9815.93</v>
      </c>
      <c r="M200" s="195"/>
      <c r="N200" s="208">
        <v>317261.65000000002</v>
      </c>
      <c r="AF200" s="168"/>
      <c r="AG200" s="169"/>
      <c r="AH200" s="169"/>
      <c r="AM200" s="169" t="s">
        <v>157</v>
      </c>
    </row>
    <row r="201" spans="1:39" s="15" customFormat="1" ht="34.5" x14ac:dyDescent="0.25">
      <c r="A201" s="170" t="s">
        <v>588</v>
      </c>
      <c r="B201" s="171" t="s">
        <v>1148</v>
      </c>
      <c r="C201" s="438" t="s">
        <v>1149</v>
      </c>
      <c r="D201" s="438"/>
      <c r="E201" s="438"/>
      <c r="F201" s="172" t="s">
        <v>171</v>
      </c>
      <c r="G201" s="173">
        <v>204.36</v>
      </c>
      <c r="H201" s="174">
        <v>1</v>
      </c>
      <c r="I201" s="211">
        <v>204.36</v>
      </c>
      <c r="J201" s="202">
        <v>10.15</v>
      </c>
      <c r="K201" s="173"/>
      <c r="L201" s="210">
        <v>2074.25</v>
      </c>
      <c r="M201" s="211">
        <v>13.24</v>
      </c>
      <c r="N201" s="208">
        <v>27463.07</v>
      </c>
      <c r="AF201" s="168"/>
      <c r="AG201" s="169"/>
      <c r="AH201" s="169" t="s">
        <v>1149</v>
      </c>
      <c r="AM201" s="169"/>
    </row>
    <row r="202" spans="1:39" s="15" customFormat="1" ht="15" x14ac:dyDescent="0.25">
      <c r="A202" s="212"/>
      <c r="B202" s="213"/>
      <c r="C202" s="429" t="s">
        <v>1150</v>
      </c>
      <c r="D202" s="429"/>
      <c r="E202" s="429"/>
      <c r="F202" s="429"/>
      <c r="G202" s="429"/>
      <c r="H202" s="429"/>
      <c r="I202" s="429"/>
      <c r="J202" s="429"/>
      <c r="K202" s="429"/>
      <c r="L202" s="429"/>
      <c r="M202" s="429"/>
      <c r="N202" s="441"/>
      <c r="AF202" s="168"/>
      <c r="AG202" s="169"/>
      <c r="AH202" s="169"/>
      <c r="AI202" s="180" t="s">
        <v>1150</v>
      </c>
      <c r="AM202" s="169"/>
    </row>
    <row r="203" spans="1:39" s="15" customFormat="1" ht="15" x14ac:dyDescent="0.25">
      <c r="A203" s="200"/>
      <c r="B203" s="201"/>
      <c r="C203" s="438" t="s">
        <v>157</v>
      </c>
      <c r="D203" s="438"/>
      <c r="E203" s="438"/>
      <c r="F203" s="172"/>
      <c r="G203" s="173"/>
      <c r="H203" s="173"/>
      <c r="I203" s="173"/>
      <c r="J203" s="176"/>
      <c r="K203" s="173"/>
      <c r="L203" s="210">
        <v>2074.25</v>
      </c>
      <c r="M203" s="195"/>
      <c r="N203" s="208">
        <v>27463.07</v>
      </c>
      <c r="AF203" s="168"/>
      <c r="AG203" s="169"/>
      <c r="AH203" s="169"/>
      <c r="AM203" s="169" t="s">
        <v>157</v>
      </c>
    </row>
    <row r="204" spans="1:39" s="15" customFormat="1" ht="34.5" x14ac:dyDescent="0.25">
      <c r="A204" s="170" t="s">
        <v>260</v>
      </c>
      <c r="B204" s="171" t="s">
        <v>1131</v>
      </c>
      <c r="C204" s="438" t="s">
        <v>1132</v>
      </c>
      <c r="D204" s="438"/>
      <c r="E204" s="438"/>
      <c r="F204" s="172" t="s">
        <v>171</v>
      </c>
      <c r="G204" s="173">
        <v>204.36</v>
      </c>
      <c r="H204" s="174">
        <v>1</v>
      </c>
      <c r="I204" s="211">
        <v>204.36</v>
      </c>
      <c r="J204" s="202">
        <v>8.7899999999999991</v>
      </c>
      <c r="K204" s="173"/>
      <c r="L204" s="210">
        <v>1796.32</v>
      </c>
      <c r="M204" s="211">
        <v>13.62</v>
      </c>
      <c r="N204" s="208">
        <v>24465.88</v>
      </c>
      <c r="AF204" s="168"/>
      <c r="AG204" s="169"/>
      <c r="AH204" s="169" t="s">
        <v>1132</v>
      </c>
      <c r="AM204" s="169"/>
    </row>
    <row r="205" spans="1:39" s="15" customFormat="1" ht="15" x14ac:dyDescent="0.25">
      <c r="A205" s="200"/>
      <c r="B205" s="201"/>
      <c r="C205" s="438" t="s">
        <v>157</v>
      </c>
      <c r="D205" s="438"/>
      <c r="E205" s="438"/>
      <c r="F205" s="172"/>
      <c r="G205" s="173"/>
      <c r="H205" s="173"/>
      <c r="I205" s="173"/>
      <c r="J205" s="176"/>
      <c r="K205" s="173"/>
      <c r="L205" s="210">
        <v>1796.32</v>
      </c>
      <c r="M205" s="195"/>
      <c r="N205" s="208">
        <v>24465.88</v>
      </c>
      <c r="AF205" s="168"/>
      <c r="AG205" s="169"/>
      <c r="AH205" s="169"/>
      <c r="AM205" s="169" t="s">
        <v>157</v>
      </c>
    </row>
    <row r="206" spans="1:39" s="15" customFormat="1" ht="34.5" x14ac:dyDescent="0.25">
      <c r="A206" s="170" t="s">
        <v>593</v>
      </c>
      <c r="B206" s="171" t="s">
        <v>1151</v>
      </c>
      <c r="C206" s="438" t="s">
        <v>1152</v>
      </c>
      <c r="D206" s="438"/>
      <c r="E206" s="438"/>
      <c r="F206" s="172" t="s">
        <v>171</v>
      </c>
      <c r="G206" s="173">
        <v>204.36</v>
      </c>
      <c r="H206" s="174">
        <v>1</v>
      </c>
      <c r="I206" s="211">
        <v>204.36</v>
      </c>
      <c r="J206" s="202">
        <v>10.15</v>
      </c>
      <c r="K206" s="173"/>
      <c r="L206" s="210">
        <v>2074.25</v>
      </c>
      <c r="M206" s="211">
        <v>13.24</v>
      </c>
      <c r="N206" s="208">
        <v>27463.07</v>
      </c>
      <c r="AF206" s="168"/>
      <c r="AG206" s="169"/>
      <c r="AH206" s="169" t="s">
        <v>1152</v>
      </c>
      <c r="AM206" s="169"/>
    </row>
    <row r="207" spans="1:39" s="15" customFormat="1" ht="15" x14ac:dyDescent="0.25">
      <c r="A207" s="200"/>
      <c r="B207" s="201"/>
      <c r="C207" s="438" t="s">
        <v>157</v>
      </c>
      <c r="D207" s="438"/>
      <c r="E207" s="438"/>
      <c r="F207" s="172"/>
      <c r="G207" s="173"/>
      <c r="H207" s="173"/>
      <c r="I207" s="173"/>
      <c r="J207" s="176"/>
      <c r="K207" s="173"/>
      <c r="L207" s="210">
        <v>2074.25</v>
      </c>
      <c r="M207" s="195"/>
      <c r="N207" s="208">
        <v>27463.07</v>
      </c>
      <c r="AF207" s="168"/>
      <c r="AG207" s="169"/>
      <c r="AH207" s="169"/>
      <c r="AM207" s="169" t="s">
        <v>157</v>
      </c>
    </row>
    <row r="208" spans="1:39" s="15" customFormat="1" ht="34.5" x14ac:dyDescent="0.25">
      <c r="A208" s="170" t="s">
        <v>596</v>
      </c>
      <c r="B208" s="171" t="s">
        <v>1148</v>
      </c>
      <c r="C208" s="438" t="s">
        <v>1149</v>
      </c>
      <c r="D208" s="438"/>
      <c r="E208" s="438"/>
      <c r="F208" s="172" t="s">
        <v>171</v>
      </c>
      <c r="G208" s="173">
        <v>204.36</v>
      </c>
      <c r="H208" s="174">
        <v>1</v>
      </c>
      <c r="I208" s="211">
        <v>204.36</v>
      </c>
      <c r="J208" s="202">
        <v>10.15</v>
      </c>
      <c r="K208" s="173"/>
      <c r="L208" s="210">
        <v>2074.25</v>
      </c>
      <c r="M208" s="211">
        <v>13.24</v>
      </c>
      <c r="N208" s="208">
        <v>27463.07</v>
      </c>
      <c r="AF208" s="168"/>
      <c r="AG208" s="169"/>
      <c r="AH208" s="169" t="s">
        <v>1149</v>
      </c>
      <c r="AM208" s="169"/>
    </row>
    <row r="209" spans="1:41" s="15" customFormat="1" ht="15" x14ac:dyDescent="0.25">
      <c r="A209" s="200"/>
      <c r="B209" s="201"/>
      <c r="C209" s="438" t="s">
        <v>157</v>
      </c>
      <c r="D209" s="438"/>
      <c r="E209" s="438"/>
      <c r="F209" s="172"/>
      <c r="G209" s="173"/>
      <c r="H209" s="173"/>
      <c r="I209" s="173"/>
      <c r="J209" s="176"/>
      <c r="K209" s="173"/>
      <c r="L209" s="210">
        <v>2074.25</v>
      </c>
      <c r="M209" s="195"/>
      <c r="N209" s="208">
        <v>27463.07</v>
      </c>
      <c r="AF209" s="168"/>
      <c r="AG209" s="169"/>
      <c r="AH209" s="169"/>
      <c r="AM209" s="169" t="s">
        <v>157</v>
      </c>
    </row>
    <row r="210" spans="1:41" s="15" customFormat="1" ht="23.25" x14ac:dyDescent="0.25">
      <c r="A210" s="170" t="s">
        <v>600</v>
      </c>
      <c r="B210" s="171" t="s">
        <v>494</v>
      </c>
      <c r="C210" s="438" t="s">
        <v>173</v>
      </c>
      <c r="D210" s="438"/>
      <c r="E210" s="438"/>
      <c r="F210" s="172" t="s">
        <v>174</v>
      </c>
      <c r="G210" s="173">
        <v>44.72</v>
      </c>
      <c r="H210" s="174">
        <v>1</v>
      </c>
      <c r="I210" s="211">
        <v>44.72</v>
      </c>
      <c r="J210" s="202">
        <v>162.38</v>
      </c>
      <c r="K210" s="173"/>
      <c r="L210" s="210">
        <v>7261.63</v>
      </c>
      <c r="M210" s="211">
        <v>8.16</v>
      </c>
      <c r="N210" s="208">
        <v>59254.9</v>
      </c>
      <c r="AF210" s="168"/>
      <c r="AG210" s="169"/>
      <c r="AH210" s="169" t="s">
        <v>173</v>
      </c>
      <c r="AM210" s="169"/>
    </row>
    <row r="211" spans="1:41" s="15" customFormat="1" ht="15" x14ac:dyDescent="0.25">
      <c r="A211" s="212"/>
      <c r="B211" s="213"/>
      <c r="C211" s="429" t="s">
        <v>1153</v>
      </c>
      <c r="D211" s="429"/>
      <c r="E211" s="429"/>
      <c r="F211" s="429"/>
      <c r="G211" s="429"/>
      <c r="H211" s="429"/>
      <c r="I211" s="429"/>
      <c r="J211" s="429"/>
      <c r="K211" s="429"/>
      <c r="L211" s="429"/>
      <c r="M211" s="429"/>
      <c r="N211" s="441"/>
      <c r="AF211" s="168"/>
      <c r="AG211" s="169"/>
      <c r="AH211" s="169"/>
      <c r="AI211" s="180" t="s">
        <v>1153</v>
      </c>
      <c r="AM211" s="169"/>
    </row>
    <row r="212" spans="1:41" s="15" customFormat="1" ht="15" x14ac:dyDescent="0.25">
      <c r="A212" s="212"/>
      <c r="B212" s="213"/>
      <c r="C212" s="429" t="s">
        <v>175</v>
      </c>
      <c r="D212" s="429"/>
      <c r="E212" s="429"/>
      <c r="F212" s="429"/>
      <c r="G212" s="429"/>
      <c r="H212" s="429"/>
      <c r="I212" s="429"/>
      <c r="J212" s="429"/>
      <c r="K212" s="429"/>
      <c r="L212" s="429"/>
      <c r="M212" s="429"/>
      <c r="N212" s="441"/>
      <c r="AF212" s="168"/>
      <c r="AG212" s="169"/>
      <c r="AH212" s="169"/>
      <c r="AM212" s="169"/>
      <c r="AO212" s="180" t="s">
        <v>175</v>
      </c>
    </row>
    <row r="213" spans="1:41" s="15" customFormat="1" ht="15" x14ac:dyDescent="0.25">
      <c r="A213" s="200"/>
      <c r="B213" s="201"/>
      <c r="C213" s="438" t="s">
        <v>157</v>
      </c>
      <c r="D213" s="438"/>
      <c r="E213" s="438"/>
      <c r="F213" s="172"/>
      <c r="G213" s="173"/>
      <c r="H213" s="173"/>
      <c r="I213" s="173"/>
      <c r="J213" s="176"/>
      <c r="K213" s="173"/>
      <c r="L213" s="210">
        <v>7261.63</v>
      </c>
      <c r="M213" s="195"/>
      <c r="N213" s="208">
        <v>59254.9</v>
      </c>
      <c r="AF213" s="168"/>
      <c r="AG213" s="169"/>
      <c r="AH213" s="169"/>
      <c r="AM213" s="169" t="s">
        <v>157</v>
      </c>
    </row>
    <row r="214" spans="1:41" s="15" customFormat="1" ht="15" x14ac:dyDescent="0.25">
      <c r="A214" s="435" t="s">
        <v>1154</v>
      </c>
      <c r="B214" s="436"/>
      <c r="C214" s="436"/>
      <c r="D214" s="436"/>
      <c r="E214" s="436"/>
      <c r="F214" s="436"/>
      <c r="G214" s="436"/>
      <c r="H214" s="436"/>
      <c r="I214" s="436"/>
      <c r="J214" s="436"/>
      <c r="K214" s="436"/>
      <c r="L214" s="436"/>
      <c r="M214" s="436"/>
      <c r="N214" s="437"/>
      <c r="AF214" s="168"/>
      <c r="AG214" s="169" t="s">
        <v>1154</v>
      </c>
      <c r="AH214" s="169"/>
      <c r="AM214" s="169"/>
    </row>
    <row r="215" spans="1:41" s="15" customFormat="1" ht="68.25" x14ac:dyDescent="0.25">
      <c r="A215" s="170" t="s">
        <v>268</v>
      </c>
      <c r="B215" s="171" t="s">
        <v>1155</v>
      </c>
      <c r="C215" s="438" t="s">
        <v>1156</v>
      </c>
      <c r="D215" s="438"/>
      <c r="E215" s="438"/>
      <c r="F215" s="172" t="s">
        <v>278</v>
      </c>
      <c r="G215" s="173">
        <v>11.999000000000001</v>
      </c>
      <c r="H215" s="174">
        <v>1</v>
      </c>
      <c r="I215" s="204">
        <v>11.999000000000001</v>
      </c>
      <c r="J215" s="176"/>
      <c r="K215" s="173"/>
      <c r="L215" s="176"/>
      <c r="M215" s="173"/>
      <c r="N215" s="177"/>
      <c r="AF215" s="168"/>
      <c r="AG215" s="169"/>
      <c r="AH215" s="169" t="s">
        <v>1156</v>
      </c>
      <c r="AM215" s="169"/>
    </row>
    <row r="216" spans="1:41" s="15" customFormat="1" ht="15" x14ac:dyDescent="0.25">
      <c r="A216" s="212"/>
      <c r="B216" s="213"/>
      <c r="C216" s="429" t="s">
        <v>1157</v>
      </c>
      <c r="D216" s="429"/>
      <c r="E216" s="429"/>
      <c r="F216" s="429"/>
      <c r="G216" s="429"/>
      <c r="H216" s="429"/>
      <c r="I216" s="429"/>
      <c r="J216" s="429"/>
      <c r="K216" s="429"/>
      <c r="L216" s="429"/>
      <c r="M216" s="429"/>
      <c r="N216" s="441"/>
      <c r="AF216" s="168"/>
      <c r="AG216" s="169"/>
      <c r="AH216" s="169"/>
      <c r="AI216" s="180" t="s">
        <v>1157</v>
      </c>
      <c r="AM216" s="169"/>
    </row>
    <row r="217" spans="1:41" s="15" customFormat="1" ht="22.5" x14ac:dyDescent="0.25">
      <c r="A217" s="178"/>
      <c r="B217" s="179" t="s">
        <v>1158</v>
      </c>
      <c r="C217" s="439" t="s">
        <v>1159</v>
      </c>
      <c r="D217" s="439"/>
      <c r="E217" s="439"/>
      <c r="F217" s="439"/>
      <c r="G217" s="439"/>
      <c r="H217" s="439"/>
      <c r="I217" s="439"/>
      <c r="J217" s="439"/>
      <c r="K217" s="439"/>
      <c r="L217" s="439"/>
      <c r="M217" s="439"/>
      <c r="N217" s="440"/>
      <c r="AF217" s="168"/>
      <c r="AG217" s="169"/>
      <c r="AH217" s="169"/>
      <c r="AM217" s="169"/>
      <c r="AN217" s="180" t="s">
        <v>1159</v>
      </c>
    </row>
    <row r="218" spans="1:41" s="15" customFormat="1" ht="68.25" x14ac:dyDescent="0.25">
      <c r="A218" s="178"/>
      <c r="B218" s="179" t="s">
        <v>1012</v>
      </c>
      <c r="C218" s="439" t="s">
        <v>1013</v>
      </c>
      <c r="D218" s="439"/>
      <c r="E218" s="439"/>
      <c r="F218" s="439"/>
      <c r="G218" s="439"/>
      <c r="H218" s="439"/>
      <c r="I218" s="439"/>
      <c r="J218" s="439"/>
      <c r="K218" s="439"/>
      <c r="L218" s="439"/>
      <c r="M218" s="439"/>
      <c r="N218" s="440"/>
      <c r="AF218" s="168"/>
      <c r="AG218" s="169"/>
      <c r="AH218" s="169"/>
      <c r="AM218" s="169"/>
      <c r="AN218" s="180" t="s">
        <v>1013</v>
      </c>
    </row>
    <row r="219" spans="1:41" s="15" customFormat="1" ht="15" x14ac:dyDescent="0.25">
      <c r="A219" s="181"/>
      <c r="B219" s="179" t="s">
        <v>130</v>
      </c>
      <c r="C219" s="429" t="s">
        <v>140</v>
      </c>
      <c r="D219" s="429"/>
      <c r="E219" s="429"/>
      <c r="F219" s="182"/>
      <c r="G219" s="183"/>
      <c r="H219" s="183"/>
      <c r="I219" s="183"/>
      <c r="J219" s="184">
        <v>183.74</v>
      </c>
      <c r="K219" s="215">
        <v>0.80500000000000005</v>
      </c>
      <c r="L219" s="187">
        <v>1774.78</v>
      </c>
      <c r="M219" s="185">
        <v>44.77</v>
      </c>
      <c r="N219" s="206">
        <v>79456.899999999994</v>
      </c>
      <c r="AF219" s="168"/>
      <c r="AG219" s="169"/>
      <c r="AH219" s="169"/>
      <c r="AJ219" s="180" t="s">
        <v>140</v>
      </c>
      <c r="AM219" s="169"/>
    </row>
    <row r="220" spans="1:41" s="15" customFormat="1" ht="15" x14ac:dyDescent="0.25">
      <c r="A220" s="181"/>
      <c r="B220" s="179" t="s">
        <v>141</v>
      </c>
      <c r="C220" s="429" t="s">
        <v>142</v>
      </c>
      <c r="D220" s="429"/>
      <c r="E220" s="429"/>
      <c r="F220" s="182"/>
      <c r="G220" s="183"/>
      <c r="H220" s="183"/>
      <c r="I220" s="183"/>
      <c r="J220" s="184">
        <v>472.04</v>
      </c>
      <c r="K220" s="215">
        <v>0.80500000000000005</v>
      </c>
      <c r="L220" s="187">
        <v>4559.53</v>
      </c>
      <c r="M220" s="185">
        <v>13.24</v>
      </c>
      <c r="N220" s="206">
        <v>60368.18</v>
      </c>
      <c r="AF220" s="168"/>
      <c r="AG220" s="169"/>
      <c r="AH220" s="169"/>
      <c r="AJ220" s="180" t="s">
        <v>142</v>
      </c>
      <c r="AM220" s="169"/>
    </row>
    <row r="221" spans="1:41" s="15" customFormat="1" ht="15" x14ac:dyDescent="0.25">
      <c r="A221" s="181"/>
      <c r="B221" s="179" t="s">
        <v>143</v>
      </c>
      <c r="C221" s="429" t="s">
        <v>144</v>
      </c>
      <c r="D221" s="429"/>
      <c r="E221" s="429"/>
      <c r="F221" s="182"/>
      <c r="G221" s="183"/>
      <c r="H221" s="183"/>
      <c r="I221" s="183"/>
      <c r="J221" s="184">
        <v>41.59</v>
      </c>
      <c r="K221" s="215">
        <v>0.80500000000000005</v>
      </c>
      <c r="L221" s="184">
        <v>401.73</v>
      </c>
      <c r="M221" s="185">
        <v>44.77</v>
      </c>
      <c r="N221" s="206">
        <v>17985.45</v>
      </c>
      <c r="AF221" s="168"/>
      <c r="AG221" s="169"/>
      <c r="AH221" s="169"/>
      <c r="AJ221" s="180" t="s">
        <v>144</v>
      </c>
      <c r="AM221" s="169"/>
    </row>
    <row r="222" spans="1:41" s="15" customFormat="1" ht="15" x14ac:dyDescent="0.25">
      <c r="A222" s="181"/>
      <c r="B222" s="179" t="s">
        <v>145</v>
      </c>
      <c r="C222" s="429" t="s">
        <v>146</v>
      </c>
      <c r="D222" s="429"/>
      <c r="E222" s="429"/>
      <c r="F222" s="182"/>
      <c r="G222" s="183"/>
      <c r="H222" s="183"/>
      <c r="I222" s="183"/>
      <c r="J222" s="184">
        <v>202.15</v>
      </c>
      <c r="K222" s="199">
        <v>0</v>
      </c>
      <c r="L222" s="184">
        <v>0</v>
      </c>
      <c r="M222" s="185">
        <v>8.16</v>
      </c>
      <c r="N222" s="191"/>
      <c r="AF222" s="168"/>
      <c r="AG222" s="169"/>
      <c r="AH222" s="169"/>
      <c r="AJ222" s="180" t="s">
        <v>146</v>
      </c>
      <c r="AM222" s="169"/>
    </row>
    <row r="223" spans="1:41" s="15" customFormat="1" ht="15" x14ac:dyDescent="0.25">
      <c r="A223" s="188"/>
      <c r="B223" s="179"/>
      <c r="C223" s="429" t="s">
        <v>147</v>
      </c>
      <c r="D223" s="429"/>
      <c r="E223" s="429"/>
      <c r="F223" s="182" t="s">
        <v>148</v>
      </c>
      <c r="G223" s="192">
        <v>19.100000000000001</v>
      </c>
      <c r="H223" s="215">
        <v>0.80500000000000005</v>
      </c>
      <c r="I223" s="193">
        <v>184.4906245</v>
      </c>
      <c r="J223" s="190"/>
      <c r="K223" s="183"/>
      <c r="L223" s="190"/>
      <c r="M223" s="183"/>
      <c r="N223" s="191"/>
      <c r="AF223" s="168"/>
      <c r="AG223" s="169"/>
      <c r="AH223" s="169"/>
      <c r="AK223" s="180" t="s">
        <v>147</v>
      </c>
      <c r="AM223" s="169"/>
    </row>
    <row r="224" spans="1:41" s="15" customFormat="1" ht="15" x14ac:dyDescent="0.25">
      <c r="A224" s="188"/>
      <c r="B224" s="179"/>
      <c r="C224" s="429" t="s">
        <v>149</v>
      </c>
      <c r="D224" s="429"/>
      <c r="E224" s="429"/>
      <c r="F224" s="182" t="s">
        <v>148</v>
      </c>
      <c r="G224" s="185">
        <v>2.96</v>
      </c>
      <c r="H224" s="215">
        <v>0.80500000000000005</v>
      </c>
      <c r="I224" s="193">
        <v>28.591217199999999</v>
      </c>
      <c r="J224" s="190"/>
      <c r="K224" s="183"/>
      <c r="L224" s="190"/>
      <c r="M224" s="183"/>
      <c r="N224" s="191"/>
      <c r="AF224" s="168"/>
      <c r="AG224" s="169"/>
      <c r="AH224" s="169"/>
      <c r="AK224" s="180" t="s">
        <v>149</v>
      </c>
      <c r="AM224" s="169"/>
    </row>
    <row r="225" spans="1:40" s="15" customFormat="1" ht="15" x14ac:dyDescent="0.25">
      <c r="A225" s="181"/>
      <c r="B225" s="179"/>
      <c r="C225" s="430" t="s">
        <v>150</v>
      </c>
      <c r="D225" s="430"/>
      <c r="E225" s="430"/>
      <c r="F225" s="194"/>
      <c r="G225" s="195"/>
      <c r="H225" s="195"/>
      <c r="I225" s="195"/>
      <c r="J225" s="197">
        <v>857.93</v>
      </c>
      <c r="K225" s="195"/>
      <c r="L225" s="196">
        <v>6334.31</v>
      </c>
      <c r="M225" s="195"/>
      <c r="N225" s="207">
        <v>139825.07999999999</v>
      </c>
      <c r="AF225" s="168"/>
      <c r="AG225" s="169"/>
      <c r="AH225" s="169"/>
      <c r="AL225" s="180" t="s">
        <v>150</v>
      </c>
      <c r="AM225" s="169"/>
    </row>
    <row r="226" spans="1:40" s="15" customFormat="1" ht="15" x14ac:dyDescent="0.25">
      <c r="A226" s="188"/>
      <c r="B226" s="179"/>
      <c r="C226" s="429" t="s">
        <v>151</v>
      </c>
      <c r="D226" s="429"/>
      <c r="E226" s="429"/>
      <c r="F226" s="182"/>
      <c r="G226" s="183"/>
      <c r="H226" s="183"/>
      <c r="I226" s="183"/>
      <c r="J226" s="190"/>
      <c r="K226" s="183"/>
      <c r="L226" s="187">
        <v>2176.5100000000002</v>
      </c>
      <c r="M226" s="183"/>
      <c r="N226" s="206">
        <v>97442.35</v>
      </c>
      <c r="AF226" s="168"/>
      <c r="AG226" s="169"/>
      <c r="AH226" s="169"/>
      <c r="AK226" s="180" t="s">
        <v>151</v>
      </c>
      <c r="AM226" s="169"/>
    </row>
    <row r="227" spans="1:40" s="15" customFormat="1" ht="22.5" x14ac:dyDescent="0.25">
      <c r="A227" s="188"/>
      <c r="B227" s="179" t="s">
        <v>464</v>
      </c>
      <c r="C227" s="429" t="s">
        <v>465</v>
      </c>
      <c r="D227" s="429"/>
      <c r="E227" s="429"/>
      <c r="F227" s="182" t="s">
        <v>154</v>
      </c>
      <c r="G227" s="199">
        <v>93</v>
      </c>
      <c r="H227" s="183"/>
      <c r="I227" s="199">
        <v>93</v>
      </c>
      <c r="J227" s="190"/>
      <c r="K227" s="183"/>
      <c r="L227" s="187">
        <v>2024.15</v>
      </c>
      <c r="M227" s="183"/>
      <c r="N227" s="206">
        <v>90621.39</v>
      </c>
      <c r="AF227" s="168"/>
      <c r="AG227" s="169"/>
      <c r="AH227" s="169"/>
      <c r="AK227" s="180" t="s">
        <v>465</v>
      </c>
      <c r="AM227" s="169"/>
    </row>
    <row r="228" spans="1:40" s="15" customFormat="1" ht="22.5" x14ac:dyDescent="0.25">
      <c r="A228" s="188"/>
      <c r="B228" s="179" t="s">
        <v>1160</v>
      </c>
      <c r="C228" s="429" t="s">
        <v>467</v>
      </c>
      <c r="D228" s="429"/>
      <c r="E228" s="429"/>
      <c r="F228" s="182" t="s">
        <v>154</v>
      </c>
      <c r="G228" s="199">
        <v>62</v>
      </c>
      <c r="H228" s="183"/>
      <c r="I228" s="199">
        <v>62</v>
      </c>
      <c r="J228" s="190"/>
      <c r="K228" s="183"/>
      <c r="L228" s="187">
        <v>1349.44</v>
      </c>
      <c r="M228" s="183"/>
      <c r="N228" s="206">
        <v>60414.26</v>
      </c>
      <c r="AF228" s="168"/>
      <c r="AG228" s="169"/>
      <c r="AH228" s="169"/>
      <c r="AK228" s="180" t="s">
        <v>467</v>
      </c>
      <c r="AM228" s="169"/>
    </row>
    <row r="229" spans="1:40" s="15" customFormat="1" ht="15" x14ac:dyDescent="0.25">
      <c r="A229" s="200"/>
      <c r="B229" s="201"/>
      <c r="C229" s="438" t="s">
        <v>157</v>
      </c>
      <c r="D229" s="438"/>
      <c r="E229" s="438"/>
      <c r="F229" s="172"/>
      <c r="G229" s="173"/>
      <c r="H229" s="173"/>
      <c r="I229" s="173"/>
      <c r="J229" s="176"/>
      <c r="K229" s="173"/>
      <c r="L229" s="210">
        <v>9707.9</v>
      </c>
      <c r="M229" s="195"/>
      <c r="N229" s="208">
        <v>290860.73</v>
      </c>
      <c r="AF229" s="168"/>
      <c r="AG229" s="169"/>
      <c r="AH229" s="169"/>
      <c r="AM229" s="169" t="s">
        <v>157</v>
      </c>
    </row>
    <row r="230" spans="1:40" s="15" customFormat="1" ht="23.25" x14ac:dyDescent="0.25">
      <c r="A230" s="170" t="s">
        <v>271</v>
      </c>
      <c r="B230" s="171" t="s">
        <v>1161</v>
      </c>
      <c r="C230" s="438" t="s">
        <v>1162</v>
      </c>
      <c r="D230" s="438"/>
      <c r="E230" s="438"/>
      <c r="F230" s="172" t="s">
        <v>278</v>
      </c>
      <c r="G230" s="173">
        <v>1.9</v>
      </c>
      <c r="H230" s="174">
        <v>1</v>
      </c>
      <c r="I230" s="214">
        <v>1.9</v>
      </c>
      <c r="J230" s="176"/>
      <c r="K230" s="173"/>
      <c r="L230" s="176"/>
      <c r="M230" s="173"/>
      <c r="N230" s="177"/>
      <c r="AF230" s="168"/>
      <c r="AG230" s="169"/>
      <c r="AH230" s="169" t="s">
        <v>1162</v>
      </c>
      <c r="AM230" s="169"/>
    </row>
    <row r="231" spans="1:40" s="15" customFormat="1" ht="22.5" x14ac:dyDescent="0.25">
      <c r="A231" s="178"/>
      <c r="B231" s="179" t="s">
        <v>1158</v>
      </c>
      <c r="C231" s="439" t="s">
        <v>1159</v>
      </c>
      <c r="D231" s="439"/>
      <c r="E231" s="439"/>
      <c r="F231" s="439"/>
      <c r="G231" s="439"/>
      <c r="H231" s="439"/>
      <c r="I231" s="439"/>
      <c r="J231" s="439"/>
      <c r="K231" s="439"/>
      <c r="L231" s="439"/>
      <c r="M231" s="439"/>
      <c r="N231" s="440"/>
      <c r="AF231" s="168"/>
      <c r="AG231" s="169"/>
      <c r="AH231" s="169"/>
      <c r="AM231" s="169"/>
      <c r="AN231" s="180" t="s">
        <v>1159</v>
      </c>
    </row>
    <row r="232" spans="1:40" s="15" customFormat="1" ht="68.25" x14ac:dyDescent="0.25">
      <c r="A232" s="178"/>
      <c r="B232" s="179" t="s">
        <v>1012</v>
      </c>
      <c r="C232" s="439" t="s">
        <v>1013</v>
      </c>
      <c r="D232" s="439"/>
      <c r="E232" s="439"/>
      <c r="F232" s="439"/>
      <c r="G232" s="439"/>
      <c r="H232" s="439"/>
      <c r="I232" s="439"/>
      <c r="J232" s="439"/>
      <c r="K232" s="439"/>
      <c r="L232" s="439"/>
      <c r="M232" s="439"/>
      <c r="N232" s="440"/>
      <c r="AF232" s="168"/>
      <c r="AG232" s="169"/>
      <c r="AH232" s="169"/>
      <c r="AM232" s="169"/>
      <c r="AN232" s="180" t="s">
        <v>1013</v>
      </c>
    </row>
    <row r="233" spans="1:40" s="15" customFormat="1" ht="15" x14ac:dyDescent="0.25">
      <c r="A233" s="181"/>
      <c r="B233" s="179" t="s">
        <v>130</v>
      </c>
      <c r="C233" s="429" t="s">
        <v>140</v>
      </c>
      <c r="D233" s="429"/>
      <c r="E233" s="429"/>
      <c r="F233" s="182"/>
      <c r="G233" s="183"/>
      <c r="H233" s="183"/>
      <c r="I233" s="183"/>
      <c r="J233" s="184">
        <v>271.66000000000003</v>
      </c>
      <c r="K233" s="215">
        <v>0.80500000000000005</v>
      </c>
      <c r="L233" s="184">
        <v>415.5</v>
      </c>
      <c r="M233" s="185">
        <v>44.77</v>
      </c>
      <c r="N233" s="206">
        <v>18601.939999999999</v>
      </c>
      <c r="AF233" s="168"/>
      <c r="AG233" s="169"/>
      <c r="AH233" s="169"/>
      <c r="AJ233" s="180" t="s">
        <v>140</v>
      </c>
      <c r="AM233" s="169"/>
    </row>
    <row r="234" spans="1:40" s="15" customFormat="1" ht="15" x14ac:dyDescent="0.25">
      <c r="A234" s="181"/>
      <c r="B234" s="179" t="s">
        <v>141</v>
      </c>
      <c r="C234" s="429" t="s">
        <v>142</v>
      </c>
      <c r="D234" s="429"/>
      <c r="E234" s="429"/>
      <c r="F234" s="182"/>
      <c r="G234" s="183"/>
      <c r="H234" s="183"/>
      <c r="I234" s="183"/>
      <c r="J234" s="184">
        <v>671.33</v>
      </c>
      <c r="K234" s="215">
        <v>0.80500000000000005</v>
      </c>
      <c r="L234" s="187">
        <v>1026.8</v>
      </c>
      <c r="M234" s="185">
        <v>13.24</v>
      </c>
      <c r="N234" s="206">
        <v>13594.83</v>
      </c>
      <c r="AF234" s="168"/>
      <c r="AG234" s="169"/>
      <c r="AH234" s="169"/>
      <c r="AJ234" s="180" t="s">
        <v>142</v>
      </c>
      <c r="AM234" s="169"/>
    </row>
    <row r="235" spans="1:40" s="15" customFormat="1" ht="15" x14ac:dyDescent="0.25">
      <c r="A235" s="181"/>
      <c r="B235" s="179" t="s">
        <v>143</v>
      </c>
      <c r="C235" s="429" t="s">
        <v>144</v>
      </c>
      <c r="D235" s="429"/>
      <c r="E235" s="429"/>
      <c r="F235" s="182"/>
      <c r="G235" s="183"/>
      <c r="H235" s="183"/>
      <c r="I235" s="183"/>
      <c r="J235" s="184">
        <v>78.48</v>
      </c>
      <c r="K235" s="215">
        <v>0.80500000000000005</v>
      </c>
      <c r="L235" s="184">
        <v>120.04</v>
      </c>
      <c r="M235" s="185">
        <v>44.77</v>
      </c>
      <c r="N235" s="206">
        <v>5374.19</v>
      </c>
      <c r="AF235" s="168"/>
      <c r="AG235" s="169"/>
      <c r="AH235" s="169"/>
      <c r="AJ235" s="180" t="s">
        <v>144</v>
      </c>
      <c r="AM235" s="169"/>
    </row>
    <row r="236" spans="1:40" s="15" customFormat="1" ht="15" x14ac:dyDescent="0.25">
      <c r="A236" s="181"/>
      <c r="B236" s="179" t="s">
        <v>145</v>
      </c>
      <c r="C236" s="429" t="s">
        <v>146</v>
      </c>
      <c r="D236" s="429"/>
      <c r="E236" s="429"/>
      <c r="F236" s="182"/>
      <c r="G236" s="183"/>
      <c r="H236" s="183"/>
      <c r="I236" s="183"/>
      <c r="J236" s="184">
        <v>88.49</v>
      </c>
      <c r="K236" s="199">
        <v>0</v>
      </c>
      <c r="L236" s="184">
        <v>0</v>
      </c>
      <c r="M236" s="185">
        <v>8.16</v>
      </c>
      <c r="N236" s="191"/>
      <c r="AF236" s="168"/>
      <c r="AG236" s="169"/>
      <c r="AH236" s="169"/>
      <c r="AJ236" s="180" t="s">
        <v>146</v>
      </c>
      <c r="AM236" s="169"/>
    </row>
    <row r="237" spans="1:40" s="15" customFormat="1" ht="15" x14ac:dyDescent="0.25">
      <c r="A237" s="188"/>
      <c r="B237" s="179"/>
      <c r="C237" s="429" t="s">
        <v>147</v>
      </c>
      <c r="D237" s="429"/>
      <c r="E237" s="429"/>
      <c r="F237" s="182" t="s">
        <v>148</v>
      </c>
      <c r="G237" s="192">
        <v>28.9</v>
      </c>
      <c r="H237" s="215">
        <v>0.80500000000000005</v>
      </c>
      <c r="I237" s="216">
        <v>44.202550000000002</v>
      </c>
      <c r="J237" s="190"/>
      <c r="K237" s="183"/>
      <c r="L237" s="190"/>
      <c r="M237" s="183"/>
      <c r="N237" s="191"/>
      <c r="AF237" s="168"/>
      <c r="AG237" s="169"/>
      <c r="AH237" s="169"/>
      <c r="AK237" s="180" t="s">
        <v>147</v>
      </c>
      <c r="AM237" s="169"/>
    </row>
    <row r="238" spans="1:40" s="15" customFormat="1" ht="15" x14ac:dyDescent="0.25">
      <c r="A238" s="188"/>
      <c r="B238" s="179"/>
      <c r="C238" s="429" t="s">
        <v>149</v>
      </c>
      <c r="D238" s="429"/>
      <c r="E238" s="429"/>
      <c r="F238" s="182" t="s">
        <v>148</v>
      </c>
      <c r="G238" s="185">
        <v>5.83</v>
      </c>
      <c r="H238" s="215">
        <v>0.80500000000000005</v>
      </c>
      <c r="I238" s="189">
        <v>8.9169850000000004</v>
      </c>
      <c r="J238" s="190"/>
      <c r="K238" s="183"/>
      <c r="L238" s="190"/>
      <c r="M238" s="183"/>
      <c r="N238" s="191"/>
      <c r="AF238" s="168"/>
      <c r="AG238" s="169"/>
      <c r="AH238" s="169"/>
      <c r="AK238" s="180" t="s">
        <v>149</v>
      </c>
      <c r="AM238" s="169"/>
    </row>
    <row r="239" spans="1:40" s="15" customFormat="1" ht="15" x14ac:dyDescent="0.25">
      <c r="A239" s="181"/>
      <c r="B239" s="179"/>
      <c r="C239" s="430" t="s">
        <v>150</v>
      </c>
      <c r="D239" s="430"/>
      <c r="E239" s="430"/>
      <c r="F239" s="194"/>
      <c r="G239" s="195"/>
      <c r="H239" s="195"/>
      <c r="I239" s="195"/>
      <c r="J239" s="196">
        <v>1031.48</v>
      </c>
      <c r="K239" s="195"/>
      <c r="L239" s="196">
        <v>1442.3</v>
      </c>
      <c r="M239" s="195"/>
      <c r="N239" s="207">
        <v>32196.77</v>
      </c>
      <c r="AF239" s="168"/>
      <c r="AG239" s="169"/>
      <c r="AH239" s="169"/>
      <c r="AL239" s="180" t="s">
        <v>150</v>
      </c>
      <c r="AM239" s="169"/>
    </row>
    <row r="240" spans="1:40" s="15" customFormat="1" ht="15" x14ac:dyDescent="0.25">
      <c r="A240" s="188"/>
      <c r="B240" s="179"/>
      <c r="C240" s="429" t="s">
        <v>151</v>
      </c>
      <c r="D240" s="429"/>
      <c r="E240" s="429"/>
      <c r="F240" s="182"/>
      <c r="G240" s="183"/>
      <c r="H240" s="183"/>
      <c r="I240" s="183"/>
      <c r="J240" s="190"/>
      <c r="K240" s="183"/>
      <c r="L240" s="184">
        <v>535.54</v>
      </c>
      <c r="M240" s="183"/>
      <c r="N240" s="206">
        <v>23976.13</v>
      </c>
      <c r="AF240" s="168"/>
      <c r="AG240" s="169"/>
      <c r="AH240" s="169"/>
      <c r="AK240" s="180" t="s">
        <v>151</v>
      </c>
      <c r="AM240" s="169"/>
    </row>
    <row r="241" spans="1:39" s="15" customFormat="1" ht="22.5" x14ac:dyDescent="0.25">
      <c r="A241" s="188"/>
      <c r="B241" s="179" t="s">
        <v>464</v>
      </c>
      <c r="C241" s="429" t="s">
        <v>465</v>
      </c>
      <c r="D241" s="429"/>
      <c r="E241" s="429"/>
      <c r="F241" s="182" t="s">
        <v>154</v>
      </c>
      <c r="G241" s="199">
        <v>93</v>
      </c>
      <c r="H241" s="183"/>
      <c r="I241" s="199">
        <v>93</v>
      </c>
      <c r="J241" s="190"/>
      <c r="K241" s="183"/>
      <c r="L241" s="184">
        <v>498.05</v>
      </c>
      <c r="M241" s="183"/>
      <c r="N241" s="206">
        <v>22297.8</v>
      </c>
      <c r="AF241" s="168"/>
      <c r="AG241" s="169"/>
      <c r="AH241" s="169"/>
      <c r="AK241" s="180" t="s">
        <v>465</v>
      </c>
      <c r="AM241" s="169"/>
    </row>
    <row r="242" spans="1:39" s="15" customFormat="1" ht="22.5" x14ac:dyDescent="0.25">
      <c r="A242" s="188"/>
      <c r="B242" s="179" t="s">
        <v>1160</v>
      </c>
      <c r="C242" s="429" t="s">
        <v>467</v>
      </c>
      <c r="D242" s="429"/>
      <c r="E242" s="429"/>
      <c r="F242" s="182" t="s">
        <v>154</v>
      </c>
      <c r="G242" s="199">
        <v>62</v>
      </c>
      <c r="H242" s="183"/>
      <c r="I242" s="199">
        <v>62</v>
      </c>
      <c r="J242" s="190"/>
      <c r="K242" s="183"/>
      <c r="L242" s="184">
        <v>332.03</v>
      </c>
      <c r="M242" s="183"/>
      <c r="N242" s="206">
        <v>14865.2</v>
      </c>
      <c r="AF242" s="168"/>
      <c r="AG242" s="169"/>
      <c r="AH242" s="169"/>
      <c r="AK242" s="180" t="s">
        <v>467</v>
      </c>
      <c r="AM242" s="169"/>
    </row>
    <row r="243" spans="1:39" s="15" customFormat="1" ht="15" x14ac:dyDescent="0.25">
      <c r="A243" s="200"/>
      <c r="B243" s="201"/>
      <c r="C243" s="438" t="s">
        <v>157</v>
      </c>
      <c r="D243" s="438"/>
      <c r="E243" s="438"/>
      <c r="F243" s="172"/>
      <c r="G243" s="173"/>
      <c r="H243" s="173"/>
      <c r="I243" s="173"/>
      <c r="J243" s="176"/>
      <c r="K243" s="173"/>
      <c r="L243" s="210">
        <v>2272.38</v>
      </c>
      <c r="M243" s="195"/>
      <c r="N243" s="208">
        <v>69359.77</v>
      </c>
      <c r="AF243" s="168"/>
      <c r="AG243" s="169"/>
      <c r="AH243" s="169"/>
      <c r="AM243" s="169" t="s">
        <v>157</v>
      </c>
    </row>
    <row r="244" spans="1:39" s="15" customFormat="1" ht="34.5" x14ac:dyDescent="0.25">
      <c r="A244" s="170" t="s">
        <v>275</v>
      </c>
      <c r="B244" s="171" t="s">
        <v>249</v>
      </c>
      <c r="C244" s="438" t="s">
        <v>1163</v>
      </c>
      <c r="D244" s="438"/>
      <c r="E244" s="438"/>
      <c r="F244" s="172" t="s">
        <v>171</v>
      </c>
      <c r="G244" s="173">
        <v>10.913</v>
      </c>
      <c r="H244" s="174">
        <v>1</v>
      </c>
      <c r="I244" s="204">
        <v>10.913</v>
      </c>
      <c r="J244" s="202">
        <v>22.33</v>
      </c>
      <c r="K244" s="173"/>
      <c r="L244" s="202">
        <v>243.69</v>
      </c>
      <c r="M244" s="211">
        <v>13.24</v>
      </c>
      <c r="N244" s="208">
        <v>3226.46</v>
      </c>
      <c r="AF244" s="168"/>
      <c r="AG244" s="169"/>
      <c r="AH244" s="169" t="s">
        <v>1163</v>
      </c>
      <c r="AM244" s="169"/>
    </row>
    <row r="245" spans="1:39" s="15" customFormat="1" ht="15" x14ac:dyDescent="0.25">
      <c r="A245" s="212"/>
      <c r="B245" s="213"/>
      <c r="C245" s="429" t="s">
        <v>1164</v>
      </c>
      <c r="D245" s="429"/>
      <c r="E245" s="429"/>
      <c r="F245" s="429"/>
      <c r="G245" s="429"/>
      <c r="H245" s="429"/>
      <c r="I245" s="429"/>
      <c r="J245" s="429"/>
      <c r="K245" s="429"/>
      <c r="L245" s="429"/>
      <c r="M245" s="429"/>
      <c r="N245" s="441"/>
      <c r="AF245" s="168"/>
      <c r="AG245" s="169"/>
      <c r="AH245" s="169"/>
      <c r="AI245" s="180" t="s">
        <v>1164</v>
      </c>
      <c r="AM245" s="169"/>
    </row>
    <row r="246" spans="1:39" s="15" customFormat="1" ht="15" x14ac:dyDescent="0.25">
      <c r="A246" s="200"/>
      <c r="B246" s="201"/>
      <c r="C246" s="438" t="s">
        <v>157</v>
      </c>
      <c r="D246" s="438"/>
      <c r="E246" s="438"/>
      <c r="F246" s="172"/>
      <c r="G246" s="173"/>
      <c r="H246" s="173"/>
      <c r="I246" s="173"/>
      <c r="J246" s="176"/>
      <c r="K246" s="173"/>
      <c r="L246" s="202">
        <v>243.69</v>
      </c>
      <c r="M246" s="195"/>
      <c r="N246" s="208">
        <v>3226.46</v>
      </c>
      <c r="AF246" s="168"/>
      <c r="AG246" s="169"/>
      <c r="AH246" s="169"/>
      <c r="AM246" s="169" t="s">
        <v>157</v>
      </c>
    </row>
    <row r="247" spans="1:39" s="15" customFormat="1" ht="23.25" x14ac:dyDescent="0.25">
      <c r="A247" s="170" t="s">
        <v>281</v>
      </c>
      <c r="B247" s="171" t="s">
        <v>1165</v>
      </c>
      <c r="C247" s="438" t="s">
        <v>1166</v>
      </c>
      <c r="D247" s="438"/>
      <c r="E247" s="438"/>
      <c r="F247" s="172" t="s">
        <v>171</v>
      </c>
      <c r="G247" s="173">
        <v>2.7669999999999999</v>
      </c>
      <c r="H247" s="174">
        <v>1</v>
      </c>
      <c r="I247" s="204">
        <v>2.7669999999999999</v>
      </c>
      <c r="J247" s="202">
        <v>10.45</v>
      </c>
      <c r="K247" s="173"/>
      <c r="L247" s="202">
        <v>28.92</v>
      </c>
      <c r="M247" s="211">
        <v>13.24</v>
      </c>
      <c r="N247" s="203">
        <v>382.9</v>
      </c>
      <c r="AF247" s="168"/>
      <c r="AG247" s="169"/>
      <c r="AH247" s="169" t="s">
        <v>1166</v>
      </c>
      <c r="AM247" s="169"/>
    </row>
    <row r="248" spans="1:39" s="15" customFormat="1" ht="15" x14ac:dyDescent="0.25">
      <c r="A248" s="212"/>
      <c r="B248" s="213"/>
      <c r="C248" s="429" t="s">
        <v>1167</v>
      </c>
      <c r="D248" s="429"/>
      <c r="E248" s="429"/>
      <c r="F248" s="429"/>
      <c r="G248" s="429"/>
      <c r="H248" s="429"/>
      <c r="I248" s="429"/>
      <c r="J248" s="429"/>
      <c r="K248" s="429"/>
      <c r="L248" s="429"/>
      <c r="M248" s="429"/>
      <c r="N248" s="441"/>
      <c r="AF248" s="168"/>
      <c r="AG248" s="169"/>
      <c r="AH248" s="169"/>
      <c r="AI248" s="180" t="s">
        <v>1167</v>
      </c>
      <c r="AM248" s="169"/>
    </row>
    <row r="249" spans="1:39" s="15" customFormat="1" ht="15" x14ac:dyDescent="0.25">
      <c r="A249" s="200"/>
      <c r="B249" s="201"/>
      <c r="C249" s="438" t="s">
        <v>157</v>
      </c>
      <c r="D249" s="438"/>
      <c r="E249" s="438"/>
      <c r="F249" s="172"/>
      <c r="G249" s="173"/>
      <c r="H249" s="173"/>
      <c r="I249" s="173"/>
      <c r="J249" s="176"/>
      <c r="K249" s="173"/>
      <c r="L249" s="202">
        <v>28.92</v>
      </c>
      <c r="M249" s="195"/>
      <c r="N249" s="203">
        <v>382.9</v>
      </c>
      <c r="AF249" s="168"/>
      <c r="AG249" s="169"/>
      <c r="AH249" s="169"/>
      <c r="AM249" s="169" t="s">
        <v>157</v>
      </c>
    </row>
    <row r="250" spans="1:39" s="15" customFormat="1" ht="34.5" x14ac:dyDescent="0.25">
      <c r="A250" s="170" t="s">
        <v>284</v>
      </c>
      <c r="B250" s="171" t="s">
        <v>1131</v>
      </c>
      <c r="C250" s="438" t="s">
        <v>1132</v>
      </c>
      <c r="D250" s="438"/>
      <c r="E250" s="438"/>
      <c r="F250" s="172" t="s">
        <v>171</v>
      </c>
      <c r="G250" s="173">
        <v>13.898999999999999</v>
      </c>
      <c r="H250" s="174">
        <v>1</v>
      </c>
      <c r="I250" s="204">
        <v>13.898999999999999</v>
      </c>
      <c r="J250" s="202">
        <v>8.7899999999999991</v>
      </c>
      <c r="K250" s="173"/>
      <c r="L250" s="202">
        <v>122.17</v>
      </c>
      <c r="M250" s="211">
        <v>13.62</v>
      </c>
      <c r="N250" s="208">
        <v>1663.96</v>
      </c>
      <c r="AF250" s="168"/>
      <c r="AG250" s="169"/>
      <c r="AH250" s="169" t="s">
        <v>1132</v>
      </c>
      <c r="AM250" s="169"/>
    </row>
    <row r="251" spans="1:39" s="15" customFormat="1" ht="15" x14ac:dyDescent="0.25">
      <c r="A251" s="212"/>
      <c r="B251" s="213"/>
      <c r="C251" s="429" t="s">
        <v>1168</v>
      </c>
      <c r="D251" s="429"/>
      <c r="E251" s="429"/>
      <c r="F251" s="429"/>
      <c r="G251" s="429"/>
      <c r="H251" s="429"/>
      <c r="I251" s="429"/>
      <c r="J251" s="429"/>
      <c r="K251" s="429"/>
      <c r="L251" s="429"/>
      <c r="M251" s="429"/>
      <c r="N251" s="441"/>
      <c r="AF251" s="168"/>
      <c r="AG251" s="169"/>
      <c r="AH251" s="169"/>
      <c r="AI251" s="180" t="s">
        <v>1168</v>
      </c>
      <c r="AM251" s="169"/>
    </row>
    <row r="252" spans="1:39" s="15" customFormat="1" ht="15" x14ac:dyDescent="0.25">
      <c r="A252" s="200"/>
      <c r="B252" s="201"/>
      <c r="C252" s="438" t="s">
        <v>157</v>
      </c>
      <c r="D252" s="438"/>
      <c r="E252" s="438"/>
      <c r="F252" s="172"/>
      <c r="G252" s="173"/>
      <c r="H252" s="173"/>
      <c r="I252" s="173"/>
      <c r="J252" s="176"/>
      <c r="K252" s="173"/>
      <c r="L252" s="202">
        <v>122.17</v>
      </c>
      <c r="M252" s="195"/>
      <c r="N252" s="208">
        <v>1663.96</v>
      </c>
      <c r="AF252" s="168"/>
      <c r="AG252" s="169"/>
      <c r="AH252" s="169"/>
      <c r="AM252" s="169" t="s">
        <v>157</v>
      </c>
    </row>
    <row r="253" spans="1:39" s="15" customFormat="1" ht="23.25" x14ac:dyDescent="0.25">
      <c r="A253" s="170" t="s">
        <v>287</v>
      </c>
      <c r="B253" s="171" t="s">
        <v>255</v>
      </c>
      <c r="C253" s="438" t="s">
        <v>474</v>
      </c>
      <c r="D253" s="438"/>
      <c r="E253" s="438"/>
      <c r="F253" s="172" t="s">
        <v>171</v>
      </c>
      <c r="G253" s="173">
        <v>10.913</v>
      </c>
      <c r="H253" s="174">
        <v>1</v>
      </c>
      <c r="I253" s="204">
        <v>10.913</v>
      </c>
      <c r="J253" s="202">
        <v>22.33</v>
      </c>
      <c r="K253" s="173"/>
      <c r="L253" s="202">
        <v>243.69</v>
      </c>
      <c r="M253" s="211">
        <v>13.24</v>
      </c>
      <c r="N253" s="208">
        <v>3226.46</v>
      </c>
      <c r="AF253" s="168"/>
      <c r="AG253" s="169"/>
      <c r="AH253" s="169" t="s">
        <v>474</v>
      </c>
      <c r="AM253" s="169"/>
    </row>
    <row r="254" spans="1:39" s="15" customFormat="1" ht="15" x14ac:dyDescent="0.25">
      <c r="A254" s="200"/>
      <c r="B254" s="201"/>
      <c r="C254" s="438" t="s">
        <v>157</v>
      </c>
      <c r="D254" s="438"/>
      <c r="E254" s="438"/>
      <c r="F254" s="172"/>
      <c r="G254" s="173"/>
      <c r="H254" s="173"/>
      <c r="I254" s="173"/>
      <c r="J254" s="176"/>
      <c r="K254" s="173"/>
      <c r="L254" s="202">
        <v>243.69</v>
      </c>
      <c r="M254" s="195"/>
      <c r="N254" s="208">
        <v>3226.46</v>
      </c>
      <c r="AF254" s="168"/>
      <c r="AG254" s="169"/>
      <c r="AH254" s="169"/>
      <c r="AM254" s="169" t="s">
        <v>157</v>
      </c>
    </row>
    <row r="255" spans="1:39" s="15" customFormat="1" ht="23.25" x14ac:dyDescent="0.25">
      <c r="A255" s="170" t="s">
        <v>290</v>
      </c>
      <c r="B255" s="171" t="s">
        <v>1169</v>
      </c>
      <c r="C255" s="438" t="s">
        <v>1170</v>
      </c>
      <c r="D255" s="438"/>
      <c r="E255" s="438"/>
      <c r="F255" s="172" t="s">
        <v>171</v>
      </c>
      <c r="G255" s="173">
        <v>2.7669999999999999</v>
      </c>
      <c r="H255" s="174">
        <v>1</v>
      </c>
      <c r="I255" s="204">
        <v>2.7669999999999999</v>
      </c>
      <c r="J255" s="202">
        <v>10.45</v>
      </c>
      <c r="K255" s="173"/>
      <c r="L255" s="202">
        <v>28.92</v>
      </c>
      <c r="M255" s="211">
        <v>13.24</v>
      </c>
      <c r="N255" s="203">
        <v>382.9</v>
      </c>
      <c r="AF255" s="168"/>
      <c r="AG255" s="169"/>
      <c r="AH255" s="169" t="s">
        <v>1170</v>
      </c>
      <c r="AM255" s="169"/>
    </row>
    <row r="256" spans="1:39" s="15" customFormat="1" ht="15" x14ac:dyDescent="0.25">
      <c r="A256" s="200"/>
      <c r="B256" s="201"/>
      <c r="C256" s="438" t="s">
        <v>157</v>
      </c>
      <c r="D256" s="438"/>
      <c r="E256" s="438"/>
      <c r="F256" s="172"/>
      <c r="G256" s="173"/>
      <c r="H256" s="173"/>
      <c r="I256" s="173"/>
      <c r="J256" s="176"/>
      <c r="K256" s="173"/>
      <c r="L256" s="202">
        <v>28.92</v>
      </c>
      <c r="M256" s="195"/>
      <c r="N256" s="203">
        <v>382.9</v>
      </c>
      <c r="AF256" s="168"/>
      <c r="AG256" s="169"/>
      <c r="AH256" s="169"/>
      <c r="AM256" s="169" t="s">
        <v>157</v>
      </c>
    </row>
    <row r="257" spans="1:40" s="15" customFormat="1" ht="15" x14ac:dyDescent="0.25">
      <c r="A257" s="435" t="s">
        <v>1171</v>
      </c>
      <c r="B257" s="436"/>
      <c r="C257" s="436"/>
      <c r="D257" s="436"/>
      <c r="E257" s="436"/>
      <c r="F257" s="436"/>
      <c r="G257" s="436"/>
      <c r="H257" s="436"/>
      <c r="I257" s="436"/>
      <c r="J257" s="436"/>
      <c r="K257" s="436"/>
      <c r="L257" s="436"/>
      <c r="M257" s="436"/>
      <c r="N257" s="437"/>
      <c r="AF257" s="168"/>
      <c r="AG257" s="169" t="s">
        <v>1171</v>
      </c>
      <c r="AH257" s="169"/>
      <c r="AM257" s="169"/>
    </row>
    <row r="258" spans="1:40" s="15" customFormat="1" ht="23.25" x14ac:dyDescent="0.25">
      <c r="A258" s="170" t="s">
        <v>293</v>
      </c>
      <c r="B258" s="171" t="s">
        <v>1172</v>
      </c>
      <c r="C258" s="438" t="s">
        <v>1173</v>
      </c>
      <c r="D258" s="438"/>
      <c r="E258" s="438"/>
      <c r="F258" s="172" t="s">
        <v>174</v>
      </c>
      <c r="G258" s="173">
        <v>21.06</v>
      </c>
      <c r="H258" s="174">
        <v>1</v>
      </c>
      <c r="I258" s="211">
        <v>21.06</v>
      </c>
      <c r="J258" s="176"/>
      <c r="K258" s="173"/>
      <c r="L258" s="176"/>
      <c r="M258" s="173"/>
      <c r="N258" s="177"/>
      <c r="AF258" s="168"/>
      <c r="AG258" s="169"/>
      <c r="AH258" s="169" t="s">
        <v>1173</v>
      </c>
      <c r="AM258" s="169"/>
    </row>
    <row r="259" spans="1:40" s="15" customFormat="1" ht="15" x14ac:dyDescent="0.25">
      <c r="A259" s="212"/>
      <c r="B259" s="213"/>
      <c r="C259" s="429" t="s">
        <v>1174</v>
      </c>
      <c r="D259" s="429"/>
      <c r="E259" s="429"/>
      <c r="F259" s="429"/>
      <c r="G259" s="429"/>
      <c r="H259" s="429"/>
      <c r="I259" s="429"/>
      <c r="J259" s="429"/>
      <c r="K259" s="429"/>
      <c r="L259" s="429"/>
      <c r="M259" s="429"/>
      <c r="N259" s="441"/>
      <c r="AF259" s="168"/>
      <c r="AG259" s="169"/>
      <c r="AH259" s="169"/>
      <c r="AI259" s="180" t="s">
        <v>1174</v>
      </c>
      <c r="AM259" s="169"/>
    </row>
    <row r="260" spans="1:40" s="15" customFormat="1" ht="68.25" x14ac:dyDescent="0.25">
      <c r="A260" s="178"/>
      <c r="B260" s="179" t="s">
        <v>1012</v>
      </c>
      <c r="C260" s="439" t="s">
        <v>1013</v>
      </c>
      <c r="D260" s="439"/>
      <c r="E260" s="439"/>
      <c r="F260" s="439"/>
      <c r="G260" s="439"/>
      <c r="H260" s="439"/>
      <c r="I260" s="439"/>
      <c r="J260" s="439"/>
      <c r="K260" s="439"/>
      <c r="L260" s="439"/>
      <c r="M260" s="439"/>
      <c r="N260" s="440"/>
      <c r="AF260" s="168"/>
      <c r="AG260" s="169"/>
      <c r="AH260" s="169"/>
      <c r="AM260" s="169"/>
      <c r="AN260" s="180" t="s">
        <v>1013</v>
      </c>
    </row>
    <row r="261" spans="1:40" s="15" customFormat="1" ht="15" x14ac:dyDescent="0.25">
      <c r="A261" s="181"/>
      <c r="B261" s="179" t="s">
        <v>130</v>
      </c>
      <c r="C261" s="429" t="s">
        <v>140</v>
      </c>
      <c r="D261" s="429"/>
      <c r="E261" s="429"/>
      <c r="F261" s="182"/>
      <c r="G261" s="183"/>
      <c r="H261" s="183"/>
      <c r="I261" s="183"/>
      <c r="J261" s="184">
        <v>89.39</v>
      </c>
      <c r="K261" s="185">
        <v>1.1499999999999999</v>
      </c>
      <c r="L261" s="187">
        <v>2164.94</v>
      </c>
      <c r="M261" s="185">
        <v>44.77</v>
      </c>
      <c r="N261" s="206">
        <v>96924.36</v>
      </c>
      <c r="AF261" s="168"/>
      <c r="AG261" s="169"/>
      <c r="AH261" s="169"/>
      <c r="AJ261" s="180" t="s">
        <v>140</v>
      </c>
      <c r="AM261" s="169"/>
    </row>
    <row r="262" spans="1:40" s="15" customFormat="1" ht="15" x14ac:dyDescent="0.25">
      <c r="A262" s="181"/>
      <c r="B262" s="179" t="s">
        <v>141</v>
      </c>
      <c r="C262" s="429" t="s">
        <v>142</v>
      </c>
      <c r="D262" s="429"/>
      <c r="E262" s="429"/>
      <c r="F262" s="182"/>
      <c r="G262" s="183"/>
      <c r="H262" s="183"/>
      <c r="I262" s="183"/>
      <c r="J262" s="184">
        <v>160.52000000000001</v>
      </c>
      <c r="K262" s="185">
        <v>1.1499999999999999</v>
      </c>
      <c r="L262" s="187">
        <v>3887.63</v>
      </c>
      <c r="M262" s="185">
        <v>13.24</v>
      </c>
      <c r="N262" s="206">
        <v>51472.22</v>
      </c>
      <c r="AF262" s="168"/>
      <c r="AG262" s="169"/>
      <c r="AH262" s="169"/>
      <c r="AJ262" s="180" t="s">
        <v>142</v>
      </c>
      <c r="AM262" s="169"/>
    </row>
    <row r="263" spans="1:40" s="15" customFormat="1" ht="15" x14ac:dyDescent="0.25">
      <c r="A263" s="181"/>
      <c r="B263" s="179" t="s">
        <v>145</v>
      </c>
      <c r="C263" s="429" t="s">
        <v>146</v>
      </c>
      <c r="D263" s="429"/>
      <c r="E263" s="429"/>
      <c r="F263" s="182"/>
      <c r="G263" s="183"/>
      <c r="H263" s="183"/>
      <c r="I263" s="183"/>
      <c r="J263" s="184">
        <v>22.45</v>
      </c>
      <c r="K263" s="183"/>
      <c r="L263" s="184">
        <v>472.8</v>
      </c>
      <c r="M263" s="185">
        <v>8.16</v>
      </c>
      <c r="N263" s="206">
        <v>3858.05</v>
      </c>
      <c r="AF263" s="168"/>
      <c r="AG263" s="169"/>
      <c r="AH263" s="169"/>
      <c r="AJ263" s="180" t="s">
        <v>146</v>
      </c>
      <c r="AM263" s="169"/>
    </row>
    <row r="264" spans="1:40" s="15" customFormat="1" ht="15" x14ac:dyDescent="0.25">
      <c r="A264" s="188"/>
      <c r="B264" s="179"/>
      <c r="C264" s="429" t="s">
        <v>147</v>
      </c>
      <c r="D264" s="429"/>
      <c r="E264" s="429"/>
      <c r="F264" s="182" t="s">
        <v>148</v>
      </c>
      <c r="G264" s="185">
        <v>10.48</v>
      </c>
      <c r="H264" s="185">
        <v>1.1499999999999999</v>
      </c>
      <c r="I264" s="216">
        <v>253.81512000000001</v>
      </c>
      <c r="J264" s="190"/>
      <c r="K264" s="183"/>
      <c r="L264" s="190"/>
      <c r="M264" s="183"/>
      <c r="N264" s="191"/>
      <c r="AF264" s="168"/>
      <c r="AG264" s="169"/>
      <c r="AH264" s="169"/>
      <c r="AK264" s="180" t="s">
        <v>147</v>
      </c>
      <c r="AM264" s="169"/>
    </row>
    <row r="265" spans="1:40" s="15" customFormat="1" ht="15" x14ac:dyDescent="0.25">
      <c r="A265" s="181"/>
      <c r="B265" s="179"/>
      <c r="C265" s="430" t="s">
        <v>150</v>
      </c>
      <c r="D265" s="430"/>
      <c r="E265" s="430"/>
      <c r="F265" s="194"/>
      <c r="G265" s="195"/>
      <c r="H265" s="195"/>
      <c r="I265" s="195"/>
      <c r="J265" s="197">
        <v>272.36</v>
      </c>
      <c r="K265" s="195"/>
      <c r="L265" s="196">
        <v>6525.37</v>
      </c>
      <c r="M265" s="195"/>
      <c r="N265" s="207">
        <v>152254.63</v>
      </c>
      <c r="AF265" s="168"/>
      <c r="AG265" s="169"/>
      <c r="AH265" s="169"/>
      <c r="AL265" s="180" t="s">
        <v>150</v>
      </c>
      <c r="AM265" s="169"/>
    </row>
    <row r="266" spans="1:40" s="15" customFormat="1" ht="15" x14ac:dyDescent="0.25">
      <c r="A266" s="188"/>
      <c r="B266" s="179"/>
      <c r="C266" s="429" t="s">
        <v>151</v>
      </c>
      <c r="D266" s="429"/>
      <c r="E266" s="429"/>
      <c r="F266" s="182"/>
      <c r="G266" s="183"/>
      <c r="H266" s="183"/>
      <c r="I266" s="183"/>
      <c r="J266" s="190"/>
      <c r="K266" s="183"/>
      <c r="L266" s="187">
        <v>2164.94</v>
      </c>
      <c r="M266" s="183"/>
      <c r="N266" s="206">
        <v>96924.36</v>
      </c>
      <c r="AF266" s="168"/>
      <c r="AG266" s="169"/>
      <c r="AH266" s="169"/>
      <c r="AK266" s="180" t="s">
        <v>151</v>
      </c>
      <c r="AM266" s="169"/>
    </row>
    <row r="267" spans="1:40" s="15" customFormat="1" ht="45.75" x14ac:dyDescent="0.25">
      <c r="A267" s="188"/>
      <c r="B267" s="179" t="s">
        <v>1042</v>
      </c>
      <c r="C267" s="429" t="s">
        <v>482</v>
      </c>
      <c r="D267" s="429"/>
      <c r="E267" s="429"/>
      <c r="F267" s="182" t="s">
        <v>154</v>
      </c>
      <c r="G267" s="199">
        <v>91</v>
      </c>
      <c r="H267" s="183"/>
      <c r="I267" s="199">
        <v>91</v>
      </c>
      <c r="J267" s="190"/>
      <c r="K267" s="183"/>
      <c r="L267" s="187">
        <v>1970.1</v>
      </c>
      <c r="M267" s="183"/>
      <c r="N267" s="206">
        <v>88201.17</v>
      </c>
      <c r="AF267" s="168"/>
      <c r="AG267" s="169"/>
      <c r="AH267" s="169"/>
      <c r="AK267" s="180" t="s">
        <v>482</v>
      </c>
      <c r="AM267" s="169"/>
    </row>
    <row r="268" spans="1:40" s="15" customFormat="1" ht="45.75" x14ac:dyDescent="0.25">
      <c r="A268" s="188"/>
      <c r="B268" s="179" t="s">
        <v>1043</v>
      </c>
      <c r="C268" s="429" t="s">
        <v>484</v>
      </c>
      <c r="D268" s="429"/>
      <c r="E268" s="429"/>
      <c r="F268" s="182" t="s">
        <v>154</v>
      </c>
      <c r="G268" s="199">
        <v>52</v>
      </c>
      <c r="H268" s="183"/>
      <c r="I268" s="199">
        <v>52</v>
      </c>
      <c r="J268" s="190"/>
      <c r="K268" s="183"/>
      <c r="L268" s="187">
        <v>1125.77</v>
      </c>
      <c r="M268" s="183"/>
      <c r="N268" s="206">
        <v>50400.67</v>
      </c>
      <c r="AF268" s="168"/>
      <c r="AG268" s="169"/>
      <c r="AH268" s="169"/>
      <c r="AK268" s="180" t="s">
        <v>484</v>
      </c>
      <c r="AM268" s="169"/>
    </row>
    <row r="269" spans="1:40" s="15" customFormat="1" ht="15" x14ac:dyDescent="0.25">
      <c r="A269" s="200"/>
      <c r="B269" s="201"/>
      <c r="C269" s="438" t="s">
        <v>157</v>
      </c>
      <c r="D269" s="438"/>
      <c r="E269" s="438"/>
      <c r="F269" s="172"/>
      <c r="G269" s="173"/>
      <c r="H269" s="173"/>
      <c r="I269" s="173"/>
      <c r="J269" s="176"/>
      <c r="K269" s="173"/>
      <c r="L269" s="210">
        <v>9621.24</v>
      </c>
      <c r="M269" s="195"/>
      <c r="N269" s="208">
        <v>290856.46999999997</v>
      </c>
      <c r="AF269" s="168"/>
      <c r="AG269" s="169"/>
      <c r="AH269" s="169"/>
      <c r="AM269" s="169" t="s">
        <v>157</v>
      </c>
    </row>
    <row r="270" spans="1:40" s="15" customFormat="1" ht="23.25" x14ac:dyDescent="0.25">
      <c r="A270" s="170" t="s">
        <v>296</v>
      </c>
      <c r="B270" s="171" t="s">
        <v>491</v>
      </c>
      <c r="C270" s="438" t="s">
        <v>492</v>
      </c>
      <c r="D270" s="438"/>
      <c r="E270" s="438"/>
      <c r="F270" s="172" t="s">
        <v>171</v>
      </c>
      <c r="G270" s="173">
        <v>52.65</v>
      </c>
      <c r="H270" s="174">
        <v>1</v>
      </c>
      <c r="I270" s="211">
        <v>52.65</v>
      </c>
      <c r="J270" s="202">
        <v>42.98</v>
      </c>
      <c r="K270" s="173"/>
      <c r="L270" s="210">
        <v>2262.9</v>
      </c>
      <c r="M270" s="211">
        <v>13.24</v>
      </c>
      <c r="N270" s="208">
        <v>29960.799999999999</v>
      </c>
      <c r="AF270" s="168"/>
      <c r="AG270" s="169"/>
      <c r="AH270" s="169" t="s">
        <v>492</v>
      </c>
      <c r="AM270" s="169"/>
    </row>
    <row r="271" spans="1:40" s="15" customFormat="1" ht="15" x14ac:dyDescent="0.25">
      <c r="A271" s="212"/>
      <c r="B271" s="213"/>
      <c r="C271" s="429" t="s">
        <v>1175</v>
      </c>
      <c r="D271" s="429"/>
      <c r="E271" s="429"/>
      <c r="F271" s="429"/>
      <c r="G271" s="429"/>
      <c r="H271" s="429"/>
      <c r="I271" s="429"/>
      <c r="J271" s="429"/>
      <c r="K271" s="429"/>
      <c r="L271" s="429"/>
      <c r="M271" s="429"/>
      <c r="N271" s="441"/>
      <c r="AF271" s="168"/>
      <c r="AG271" s="169"/>
      <c r="AH271" s="169"/>
      <c r="AI271" s="180" t="s">
        <v>1175</v>
      </c>
      <c r="AM271" s="169"/>
    </row>
    <row r="272" spans="1:40" s="15" customFormat="1" ht="15" x14ac:dyDescent="0.25">
      <c r="A272" s="200"/>
      <c r="B272" s="201"/>
      <c r="C272" s="438" t="s">
        <v>157</v>
      </c>
      <c r="D272" s="438"/>
      <c r="E272" s="438"/>
      <c r="F272" s="172"/>
      <c r="G272" s="173"/>
      <c r="H272" s="173"/>
      <c r="I272" s="173"/>
      <c r="J272" s="176"/>
      <c r="K272" s="173"/>
      <c r="L272" s="210">
        <v>2262.9</v>
      </c>
      <c r="M272" s="195"/>
      <c r="N272" s="208">
        <v>29960.799999999999</v>
      </c>
      <c r="AF272" s="168"/>
      <c r="AG272" s="169"/>
      <c r="AH272" s="169"/>
      <c r="AM272" s="169" t="s">
        <v>157</v>
      </c>
    </row>
    <row r="273" spans="1:41" s="15" customFormat="1" ht="23.25" x14ac:dyDescent="0.25">
      <c r="A273" s="170" t="s">
        <v>299</v>
      </c>
      <c r="B273" s="171" t="s">
        <v>494</v>
      </c>
      <c r="C273" s="438" t="s">
        <v>173</v>
      </c>
      <c r="D273" s="438"/>
      <c r="E273" s="438"/>
      <c r="F273" s="172" t="s">
        <v>174</v>
      </c>
      <c r="G273" s="173">
        <v>21.06</v>
      </c>
      <c r="H273" s="174">
        <v>1</v>
      </c>
      <c r="I273" s="211">
        <v>21.06</v>
      </c>
      <c r="J273" s="202">
        <v>162.38</v>
      </c>
      <c r="K273" s="173"/>
      <c r="L273" s="210">
        <v>3419.72</v>
      </c>
      <c r="M273" s="211">
        <v>8.16</v>
      </c>
      <c r="N273" s="208">
        <v>27904.92</v>
      </c>
      <c r="AF273" s="168"/>
      <c r="AG273" s="169"/>
      <c r="AH273" s="169" t="s">
        <v>173</v>
      </c>
      <c r="AM273" s="169"/>
    </row>
    <row r="274" spans="1:41" s="15" customFormat="1" ht="15" x14ac:dyDescent="0.25">
      <c r="A274" s="212"/>
      <c r="B274" s="213"/>
      <c r="C274" s="429" t="s">
        <v>1176</v>
      </c>
      <c r="D274" s="429"/>
      <c r="E274" s="429"/>
      <c r="F274" s="429"/>
      <c r="G274" s="429"/>
      <c r="H274" s="429"/>
      <c r="I274" s="429"/>
      <c r="J274" s="429"/>
      <c r="K274" s="429"/>
      <c r="L274" s="429"/>
      <c r="M274" s="429"/>
      <c r="N274" s="441"/>
      <c r="AF274" s="168"/>
      <c r="AG274" s="169"/>
      <c r="AH274" s="169"/>
      <c r="AI274" s="180" t="s">
        <v>1176</v>
      </c>
      <c r="AM274" s="169"/>
    </row>
    <row r="275" spans="1:41" s="15" customFormat="1" ht="15" x14ac:dyDescent="0.25">
      <c r="A275" s="212"/>
      <c r="B275" s="213"/>
      <c r="C275" s="429" t="s">
        <v>175</v>
      </c>
      <c r="D275" s="429"/>
      <c r="E275" s="429"/>
      <c r="F275" s="429"/>
      <c r="G275" s="429"/>
      <c r="H275" s="429"/>
      <c r="I275" s="429"/>
      <c r="J275" s="429"/>
      <c r="K275" s="429"/>
      <c r="L275" s="429"/>
      <c r="M275" s="429"/>
      <c r="N275" s="441"/>
      <c r="AF275" s="168"/>
      <c r="AG275" s="169"/>
      <c r="AH275" s="169"/>
      <c r="AM275" s="169"/>
      <c r="AO275" s="180" t="s">
        <v>175</v>
      </c>
    </row>
    <row r="276" spans="1:41" s="15" customFormat="1" ht="15" x14ac:dyDescent="0.25">
      <c r="A276" s="200"/>
      <c r="B276" s="201"/>
      <c r="C276" s="438" t="s">
        <v>157</v>
      </c>
      <c r="D276" s="438"/>
      <c r="E276" s="438"/>
      <c r="F276" s="172"/>
      <c r="G276" s="173"/>
      <c r="H276" s="173"/>
      <c r="I276" s="173"/>
      <c r="J276" s="176"/>
      <c r="K276" s="173"/>
      <c r="L276" s="210">
        <v>3419.72</v>
      </c>
      <c r="M276" s="195"/>
      <c r="N276" s="208">
        <v>27904.92</v>
      </c>
      <c r="AF276" s="168"/>
      <c r="AG276" s="169"/>
      <c r="AH276" s="169"/>
      <c r="AM276" s="169" t="s">
        <v>157</v>
      </c>
    </row>
    <row r="277" spans="1:41" s="15" customFormat="1" ht="15" x14ac:dyDescent="0.25">
      <c r="A277" s="435" t="s">
        <v>1177</v>
      </c>
      <c r="B277" s="436"/>
      <c r="C277" s="436"/>
      <c r="D277" s="436"/>
      <c r="E277" s="436"/>
      <c r="F277" s="436"/>
      <c r="G277" s="436"/>
      <c r="H277" s="436"/>
      <c r="I277" s="436"/>
      <c r="J277" s="436"/>
      <c r="K277" s="436"/>
      <c r="L277" s="436"/>
      <c r="M277" s="436"/>
      <c r="N277" s="437"/>
      <c r="AF277" s="168"/>
      <c r="AG277" s="169" t="s">
        <v>1177</v>
      </c>
      <c r="AH277" s="169"/>
      <c r="AM277" s="169"/>
    </row>
    <row r="278" spans="1:41" s="15" customFormat="1" ht="45.75" x14ac:dyDescent="0.25">
      <c r="A278" s="170" t="s">
        <v>302</v>
      </c>
      <c r="B278" s="171" t="s">
        <v>1178</v>
      </c>
      <c r="C278" s="438" t="s">
        <v>1179</v>
      </c>
      <c r="D278" s="438"/>
      <c r="E278" s="438"/>
      <c r="F278" s="172" t="s">
        <v>1124</v>
      </c>
      <c r="G278" s="173">
        <v>0.26</v>
      </c>
      <c r="H278" s="174">
        <v>1</v>
      </c>
      <c r="I278" s="211">
        <v>0.26</v>
      </c>
      <c r="J278" s="176"/>
      <c r="K278" s="173"/>
      <c r="L278" s="176"/>
      <c r="M278" s="173"/>
      <c r="N278" s="177"/>
      <c r="AF278" s="168"/>
      <c r="AG278" s="169"/>
      <c r="AH278" s="169" t="s">
        <v>1179</v>
      </c>
      <c r="AM278" s="169"/>
    </row>
    <row r="279" spans="1:41" s="15" customFormat="1" ht="15" x14ac:dyDescent="0.25">
      <c r="A279" s="212"/>
      <c r="B279" s="213"/>
      <c r="C279" s="429" t="s">
        <v>1180</v>
      </c>
      <c r="D279" s="429"/>
      <c r="E279" s="429"/>
      <c r="F279" s="429"/>
      <c r="G279" s="429"/>
      <c r="H279" s="429"/>
      <c r="I279" s="429"/>
      <c r="J279" s="429"/>
      <c r="K279" s="429"/>
      <c r="L279" s="429"/>
      <c r="M279" s="429"/>
      <c r="N279" s="441"/>
      <c r="AF279" s="168"/>
      <c r="AG279" s="169"/>
      <c r="AH279" s="169"/>
      <c r="AI279" s="180" t="s">
        <v>1180</v>
      </c>
      <c r="AM279" s="169"/>
    </row>
    <row r="280" spans="1:41" s="15" customFormat="1" ht="22.5" x14ac:dyDescent="0.25">
      <c r="A280" s="178"/>
      <c r="B280" s="179" t="s">
        <v>1028</v>
      </c>
      <c r="C280" s="439" t="s">
        <v>1029</v>
      </c>
      <c r="D280" s="439"/>
      <c r="E280" s="439"/>
      <c r="F280" s="439"/>
      <c r="G280" s="439"/>
      <c r="H280" s="439"/>
      <c r="I280" s="439"/>
      <c r="J280" s="439"/>
      <c r="K280" s="439"/>
      <c r="L280" s="439"/>
      <c r="M280" s="439"/>
      <c r="N280" s="440"/>
      <c r="AF280" s="168"/>
      <c r="AG280" s="169"/>
      <c r="AH280" s="169"/>
      <c r="AM280" s="169"/>
      <c r="AN280" s="180" t="s">
        <v>1029</v>
      </c>
    </row>
    <row r="281" spans="1:41" s="15" customFormat="1" ht="68.25" x14ac:dyDescent="0.25">
      <c r="A281" s="178"/>
      <c r="B281" s="179" t="s">
        <v>1012</v>
      </c>
      <c r="C281" s="439" t="s">
        <v>1013</v>
      </c>
      <c r="D281" s="439"/>
      <c r="E281" s="439"/>
      <c r="F281" s="439"/>
      <c r="G281" s="439"/>
      <c r="H281" s="439"/>
      <c r="I281" s="439"/>
      <c r="J281" s="439"/>
      <c r="K281" s="439"/>
      <c r="L281" s="439"/>
      <c r="M281" s="439"/>
      <c r="N281" s="440"/>
      <c r="AF281" s="168"/>
      <c r="AG281" s="169"/>
      <c r="AH281" s="169"/>
      <c r="AM281" s="169"/>
      <c r="AN281" s="180" t="s">
        <v>1013</v>
      </c>
    </row>
    <row r="282" spans="1:41" s="15" customFormat="1" ht="15" x14ac:dyDescent="0.25">
      <c r="A282" s="181"/>
      <c r="B282" s="179" t="s">
        <v>130</v>
      </c>
      <c r="C282" s="429" t="s">
        <v>140</v>
      </c>
      <c r="D282" s="429"/>
      <c r="E282" s="429"/>
      <c r="F282" s="182"/>
      <c r="G282" s="183"/>
      <c r="H282" s="183"/>
      <c r="I282" s="183"/>
      <c r="J282" s="187">
        <v>9215.68</v>
      </c>
      <c r="K282" s="185">
        <v>0.92</v>
      </c>
      <c r="L282" s="187">
        <v>2204.39</v>
      </c>
      <c r="M282" s="185">
        <v>44.77</v>
      </c>
      <c r="N282" s="206">
        <v>98690.54</v>
      </c>
      <c r="AF282" s="168"/>
      <c r="AG282" s="169"/>
      <c r="AH282" s="169"/>
      <c r="AJ282" s="180" t="s">
        <v>140</v>
      </c>
      <c r="AM282" s="169"/>
    </row>
    <row r="283" spans="1:41" s="15" customFormat="1" ht="15" x14ac:dyDescent="0.25">
      <c r="A283" s="181"/>
      <c r="B283" s="179" t="s">
        <v>141</v>
      </c>
      <c r="C283" s="429" t="s">
        <v>142</v>
      </c>
      <c r="D283" s="429"/>
      <c r="E283" s="429"/>
      <c r="F283" s="182"/>
      <c r="G283" s="183"/>
      <c r="H283" s="183"/>
      <c r="I283" s="183"/>
      <c r="J283" s="187">
        <v>21178.85</v>
      </c>
      <c r="K283" s="185">
        <v>0.92</v>
      </c>
      <c r="L283" s="187">
        <v>5065.9799999999996</v>
      </c>
      <c r="M283" s="185">
        <v>13.24</v>
      </c>
      <c r="N283" s="206">
        <v>67073.58</v>
      </c>
      <c r="AF283" s="168"/>
      <c r="AG283" s="169"/>
      <c r="AH283" s="169"/>
      <c r="AJ283" s="180" t="s">
        <v>142</v>
      </c>
      <c r="AM283" s="169"/>
    </row>
    <row r="284" spans="1:41" s="15" customFormat="1" ht="15" x14ac:dyDescent="0.25">
      <c r="A284" s="181"/>
      <c r="B284" s="179" t="s">
        <v>143</v>
      </c>
      <c r="C284" s="429" t="s">
        <v>144</v>
      </c>
      <c r="D284" s="429"/>
      <c r="E284" s="429"/>
      <c r="F284" s="182"/>
      <c r="G284" s="183"/>
      <c r="H284" s="183"/>
      <c r="I284" s="183"/>
      <c r="J284" s="187">
        <v>2372.02</v>
      </c>
      <c r="K284" s="185">
        <v>0.92</v>
      </c>
      <c r="L284" s="184">
        <v>567.39</v>
      </c>
      <c r="M284" s="185">
        <v>44.77</v>
      </c>
      <c r="N284" s="206">
        <v>25402.05</v>
      </c>
      <c r="AF284" s="168"/>
      <c r="AG284" s="169"/>
      <c r="AH284" s="169"/>
      <c r="AJ284" s="180" t="s">
        <v>144</v>
      </c>
      <c r="AM284" s="169"/>
    </row>
    <row r="285" spans="1:41" s="15" customFormat="1" ht="15" x14ac:dyDescent="0.25">
      <c r="A285" s="181"/>
      <c r="B285" s="179" t="s">
        <v>145</v>
      </c>
      <c r="C285" s="429" t="s">
        <v>146</v>
      </c>
      <c r="D285" s="429"/>
      <c r="E285" s="429"/>
      <c r="F285" s="182"/>
      <c r="G285" s="183"/>
      <c r="H285" s="183"/>
      <c r="I285" s="183"/>
      <c r="J285" s="184">
        <v>399.04</v>
      </c>
      <c r="K285" s="199">
        <v>0</v>
      </c>
      <c r="L285" s="184">
        <v>0</v>
      </c>
      <c r="M285" s="185">
        <v>8.16</v>
      </c>
      <c r="N285" s="191"/>
      <c r="AF285" s="168"/>
      <c r="AG285" s="169"/>
      <c r="AH285" s="169"/>
      <c r="AJ285" s="180" t="s">
        <v>146</v>
      </c>
      <c r="AM285" s="169"/>
    </row>
    <row r="286" spans="1:41" s="15" customFormat="1" ht="15" x14ac:dyDescent="0.25">
      <c r="A286" s="188"/>
      <c r="B286" s="179"/>
      <c r="C286" s="429" t="s">
        <v>147</v>
      </c>
      <c r="D286" s="429"/>
      <c r="E286" s="429"/>
      <c r="F286" s="182" t="s">
        <v>148</v>
      </c>
      <c r="G286" s="199">
        <v>992</v>
      </c>
      <c r="H286" s="185">
        <v>0.92</v>
      </c>
      <c r="I286" s="205">
        <v>237.28639999999999</v>
      </c>
      <c r="J286" s="190"/>
      <c r="K286" s="183"/>
      <c r="L286" s="190"/>
      <c r="M286" s="183"/>
      <c r="N286" s="191"/>
      <c r="AF286" s="168"/>
      <c r="AG286" s="169"/>
      <c r="AH286" s="169"/>
      <c r="AK286" s="180" t="s">
        <v>147</v>
      </c>
      <c r="AM286" s="169"/>
    </row>
    <row r="287" spans="1:41" s="15" customFormat="1" ht="15" x14ac:dyDescent="0.25">
      <c r="A287" s="188"/>
      <c r="B287" s="179"/>
      <c r="C287" s="429" t="s">
        <v>149</v>
      </c>
      <c r="D287" s="429"/>
      <c r="E287" s="429"/>
      <c r="F287" s="182" t="s">
        <v>148</v>
      </c>
      <c r="G287" s="185">
        <v>175.73</v>
      </c>
      <c r="H287" s="185">
        <v>0.92</v>
      </c>
      <c r="I287" s="189">
        <v>42.034616</v>
      </c>
      <c r="J287" s="190"/>
      <c r="K287" s="183"/>
      <c r="L287" s="190"/>
      <c r="M287" s="183"/>
      <c r="N287" s="191"/>
      <c r="AF287" s="168"/>
      <c r="AG287" s="169"/>
      <c r="AH287" s="169"/>
      <c r="AK287" s="180" t="s">
        <v>149</v>
      </c>
      <c r="AM287" s="169"/>
    </row>
    <row r="288" spans="1:41" s="15" customFormat="1" ht="15" x14ac:dyDescent="0.25">
      <c r="A288" s="181"/>
      <c r="B288" s="179"/>
      <c r="C288" s="430" t="s">
        <v>150</v>
      </c>
      <c r="D288" s="430"/>
      <c r="E288" s="430"/>
      <c r="F288" s="194"/>
      <c r="G288" s="195"/>
      <c r="H288" s="195"/>
      <c r="I288" s="195"/>
      <c r="J288" s="196">
        <v>30793.57</v>
      </c>
      <c r="K288" s="195"/>
      <c r="L288" s="196">
        <v>7270.37</v>
      </c>
      <c r="M288" s="195"/>
      <c r="N288" s="207">
        <v>165764.12</v>
      </c>
      <c r="AF288" s="168"/>
      <c r="AG288" s="169"/>
      <c r="AH288" s="169"/>
      <c r="AL288" s="180" t="s">
        <v>150</v>
      </c>
      <c r="AM288" s="169"/>
    </row>
    <row r="289" spans="1:40" s="15" customFormat="1" ht="15" x14ac:dyDescent="0.25">
      <c r="A289" s="188"/>
      <c r="B289" s="179"/>
      <c r="C289" s="429" t="s">
        <v>151</v>
      </c>
      <c r="D289" s="429"/>
      <c r="E289" s="429"/>
      <c r="F289" s="182"/>
      <c r="G289" s="183"/>
      <c r="H289" s="183"/>
      <c r="I289" s="183"/>
      <c r="J289" s="190"/>
      <c r="K289" s="183"/>
      <c r="L289" s="187">
        <v>2771.78</v>
      </c>
      <c r="M289" s="183"/>
      <c r="N289" s="206">
        <v>124092.59</v>
      </c>
      <c r="AF289" s="168"/>
      <c r="AG289" s="169"/>
      <c r="AH289" s="169"/>
      <c r="AK289" s="180" t="s">
        <v>151</v>
      </c>
      <c r="AM289" s="169"/>
    </row>
    <row r="290" spans="1:40" s="15" customFormat="1" ht="23.25" x14ac:dyDescent="0.25">
      <c r="A290" s="188"/>
      <c r="B290" s="179" t="s">
        <v>651</v>
      </c>
      <c r="C290" s="429" t="s">
        <v>652</v>
      </c>
      <c r="D290" s="429"/>
      <c r="E290" s="429"/>
      <c r="F290" s="182" t="s">
        <v>154</v>
      </c>
      <c r="G290" s="199">
        <v>110</v>
      </c>
      <c r="H290" s="183"/>
      <c r="I290" s="199">
        <v>110</v>
      </c>
      <c r="J290" s="190"/>
      <c r="K290" s="183"/>
      <c r="L290" s="187">
        <v>3048.96</v>
      </c>
      <c r="M290" s="183"/>
      <c r="N290" s="206">
        <v>136501.85</v>
      </c>
      <c r="AF290" s="168"/>
      <c r="AG290" s="169"/>
      <c r="AH290" s="169"/>
      <c r="AK290" s="180" t="s">
        <v>652</v>
      </c>
      <c r="AM290" s="169"/>
    </row>
    <row r="291" spans="1:40" s="15" customFormat="1" ht="23.25" x14ac:dyDescent="0.25">
      <c r="A291" s="188"/>
      <c r="B291" s="179" t="s">
        <v>1030</v>
      </c>
      <c r="C291" s="429" t="s">
        <v>654</v>
      </c>
      <c r="D291" s="429"/>
      <c r="E291" s="429"/>
      <c r="F291" s="182" t="s">
        <v>154</v>
      </c>
      <c r="G291" s="199">
        <v>73</v>
      </c>
      <c r="H291" s="183"/>
      <c r="I291" s="199">
        <v>73</v>
      </c>
      <c r="J291" s="190"/>
      <c r="K291" s="183"/>
      <c r="L291" s="187">
        <v>2023.4</v>
      </c>
      <c r="M291" s="183"/>
      <c r="N291" s="206">
        <v>90587.59</v>
      </c>
      <c r="AF291" s="168"/>
      <c r="AG291" s="169"/>
      <c r="AH291" s="169"/>
      <c r="AK291" s="180" t="s">
        <v>654</v>
      </c>
      <c r="AM291" s="169"/>
    </row>
    <row r="292" spans="1:40" s="15" customFormat="1" ht="15" x14ac:dyDescent="0.25">
      <c r="A292" s="200"/>
      <c r="B292" s="201"/>
      <c r="C292" s="438" t="s">
        <v>157</v>
      </c>
      <c r="D292" s="438"/>
      <c r="E292" s="438"/>
      <c r="F292" s="172"/>
      <c r="G292" s="173"/>
      <c r="H292" s="173"/>
      <c r="I292" s="173"/>
      <c r="J292" s="176"/>
      <c r="K292" s="173"/>
      <c r="L292" s="210">
        <v>12342.73</v>
      </c>
      <c r="M292" s="195"/>
      <c r="N292" s="208">
        <v>392853.56</v>
      </c>
      <c r="AF292" s="168"/>
      <c r="AG292" s="169"/>
      <c r="AH292" s="169"/>
      <c r="AM292" s="169" t="s">
        <v>157</v>
      </c>
    </row>
    <row r="293" spans="1:40" s="15" customFormat="1" ht="45.75" x14ac:dyDescent="0.25">
      <c r="A293" s="170" t="s">
        <v>305</v>
      </c>
      <c r="B293" s="171" t="s">
        <v>1181</v>
      </c>
      <c r="C293" s="438" t="s">
        <v>1182</v>
      </c>
      <c r="D293" s="438"/>
      <c r="E293" s="438"/>
      <c r="F293" s="172" t="s">
        <v>1124</v>
      </c>
      <c r="G293" s="173">
        <v>0.02</v>
      </c>
      <c r="H293" s="174">
        <v>1</v>
      </c>
      <c r="I293" s="211">
        <v>0.02</v>
      </c>
      <c r="J293" s="176"/>
      <c r="K293" s="173"/>
      <c r="L293" s="176"/>
      <c r="M293" s="173"/>
      <c r="N293" s="177"/>
      <c r="AF293" s="168"/>
      <c r="AG293" s="169"/>
      <c r="AH293" s="169" t="s">
        <v>1182</v>
      </c>
      <c r="AM293" s="169"/>
    </row>
    <row r="294" spans="1:40" s="15" customFormat="1" ht="15" x14ac:dyDescent="0.25">
      <c r="A294" s="212"/>
      <c r="B294" s="213"/>
      <c r="C294" s="429" t="s">
        <v>1183</v>
      </c>
      <c r="D294" s="429"/>
      <c r="E294" s="429"/>
      <c r="F294" s="429"/>
      <c r="G294" s="429"/>
      <c r="H294" s="429"/>
      <c r="I294" s="429"/>
      <c r="J294" s="429"/>
      <c r="K294" s="429"/>
      <c r="L294" s="429"/>
      <c r="M294" s="429"/>
      <c r="N294" s="441"/>
      <c r="AF294" s="168"/>
      <c r="AG294" s="169"/>
      <c r="AH294" s="169"/>
      <c r="AI294" s="180" t="s">
        <v>1183</v>
      </c>
      <c r="AM294" s="169"/>
    </row>
    <row r="295" spans="1:40" s="15" customFormat="1" ht="22.5" x14ac:dyDescent="0.25">
      <c r="A295" s="178"/>
      <c r="B295" s="179" t="s">
        <v>1028</v>
      </c>
      <c r="C295" s="439" t="s">
        <v>1029</v>
      </c>
      <c r="D295" s="439"/>
      <c r="E295" s="439"/>
      <c r="F295" s="439"/>
      <c r="G295" s="439"/>
      <c r="H295" s="439"/>
      <c r="I295" s="439"/>
      <c r="J295" s="439"/>
      <c r="K295" s="439"/>
      <c r="L295" s="439"/>
      <c r="M295" s="439"/>
      <c r="N295" s="440"/>
      <c r="AF295" s="168"/>
      <c r="AG295" s="169"/>
      <c r="AH295" s="169"/>
      <c r="AM295" s="169"/>
      <c r="AN295" s="180" t="s">
        <v>1029</v>
      </c>
    </row>
    <row r="296" spans="1:40" s="15" customFormat="1" ht="68.25" x14ac:dyDescent="0.25">
      <c r="A296" s="178"/>
      <c r="B296" s="179" t="s">
        <v>1012</v>
      </c>
      <c r="C296" s="439" t="s">
        <v>1013</v>
      </c>
      <c r="D296" s="439"/>
      <c r="E296" s="439"/>
      <c r="F296" s="439"/>
      <c r="G296" s="439"/>
      <c r="H296" s="439"/>
      <c r="I296" s="439"/>
      <c r="J296" s="439"/>
      <c r="K296" s="439"/>
      <c r="L296" s="439"/>
      <c r="M296" s="439"/>
      <c r="N296" s="440"/>
      <c r="AF296" s="168"/>
      <c r="AG296" s="169"/>
      <c r="AH296" s="169"/>
      <c r="AM296" s="169"/>
      <c r="AN296" s="180" t="s">
        <v>1013</v>
      </c>
    </row>
    <row r="297" spans="1:40" s="15" customFormat="1" ht="15" x14ac:dyDescent="0.25">
      <c r="A297" s="181"/>
      <c r="B297" s="179" t="s">
        <v>130</v>
      </c>
      <c r="C297" s="429" t="s">
        <v>140</v>
      </c>
      <c r="D297" s="429"/>
      <c r="E297" s="429"/>
      <c r="F297" s="182"/>
      <c r="G297" s="183"/>
      <c r="H297" s="183"/>
      <c r="I297" s="183"/>
      <c r="J297" s="187">
        <v>8295.9699999999993</v>
      </c>
      <c r="K297" s="185">
        <v>0.92</v>
      </c>
      <c r="L297" s="184">
        <v>152.65</v>
      </c>
      <c r="M297" s="185">
        <v>44.77</v>
      </c>
      <c r="N297" s="206">
        <v>6834.14</v>
      </c>
      <c r="AF297" s="168"/>
      <c r="AG297" s="169"/>
      <c r="AH297" s="169"/>
      <c r="AJ297" s="180" t="s">
        <v>140</v>
      </c>
      <c r="AM297" s="169"/>
    </row>
    <row r="298" spans="1:40" s="15" customFormat="1" ht="15" x14ac:dyDescent="0.25">
      <c r="A298" s="181"/>
      <c r="B298" s="179" t="s">
        <v>141</v>
      </c>
      <c r="C298" s="429" t="s">
        <v>142</v>
      </c>
      <c r="D298" s="429"/>
      <c r="E298" s="429"/>
      <c r="F298" s="182"/>
      <c r="G298" s="183"/>
      <c r="H298" s="183"/>
      <c r="I298" s="183"/>
      <c r="J298" s="187">
        <v>15566.2</v>
      </c>
      <c r="K298" s="185">
        <v>0.92</v>
      </c>
      <c r="L298" s="184">
        <v>286.42</v>
      </c>
      <c r="M298" s="185">
        <v>13.24</v>
      </c>
      <c r="N298" s="206">
        <v>3792.2</v>
      </c>
      <c r="AF298" s="168"/>
      <c r="AG298" s="169"/>
      <c r="AH298" s="169"/>
      <c r="AJ298" s="180" t="s">
        <v>142</v>
      </c>
      <c r="AM298" s="169"/>
    </row>
    <row r="299" spans="1:40" s="15" customFormat="1" ht="15" x14ac:dyDescent="0.25">
      <c r="A299" s="181"/>
      <c r="B299" s="179" t="s">
        <v>143</v>
      </c>
      <c r="C299" s="429" t="s">
        <v>144</v>
      </c>
      <c r="D299" s="429"/>
      <c r="E299" s="429"/>
      <c r="F299" s="182"/>
      <c r="G299" s="183"/>
      <c r="H299" s="183"/>
      <c r="I299" s="183"/>
      <c r="J299" s="187">
        <v>2094.61</v>
      </c>
      <c r="K299" s="185">
        <v>0.92</v>
      </c>
      <c r="L299" s="184">
        <v>38.54</v>
      </c>
      <c r="M299" s="185">
        <v>44.77</v>
      </c>
      <c r="N299" s="206">
        <v>1725.44</v>
      </c>
      <c r="AF299" s="168"/>
      <c r="AG299" s="169"/>
      <c r="AH299" s="169"/>
      <c r="AJ299" s="180" t="s">
        <v>144</v>
      </c>
      <c r="AM299" s="169"/>
    </row>
    <row r="300" spans="1:40" s="15" customFormat="1" ht="15" x14ac:dyDescent="0.25">
      <c r="A300" s="181"/>
      <c r="B300" s="179" t="s">
        <v>145</v>
      </c>
      <c r="C300" s="429" t="s">
        <v>146</v>
      </c>
      <c r="D300" s="429"/>
      <c r="E300" s="429"/>
      <c r="F300" s="182"/>
      <c r="G300" s="183"/>
      <c r="H300" s="183"/>
      <c r="I300" s="183"/>
      <c r="J300" s="184">
        <v>374.1</v>
      </c>
      <c r="K300" s="199">
        <v>0</v>
      </c>
      <c r="L300" s="184">
        <v>0</v>
      </c>
      <c r="M300" s="185">
        <v>8.16</v>
      </c>
      <c r="N300" s="191"/>
      <c r="AF300" s="168"/>
      <c r="AG300" s="169"/>
      <c r="AH300" s="169"/>
      <c r="AJ300" s="180" t="s">
        <v>146</v>
      </c>
      <c r="AM300" s="169"/>
    </row>
    <row r="301" spans="1:40" s="15" customFormat="1" ht="15" x14ac:dyDescent="0.25">
      <c r="A301" s="188"/>
      <c r="B301" s="179"/>
      <c r="C301" s="429" t="s">
        <v>147</v>
      </c>
      <c r="D301" s="429"/>
      <c r="E301" s="429"/>
      <c r="F301" s="182" t="s">
        <v>148</v>
      </c>
      <c r="G301" s="199">
        <v>893</v>
      </c>
      <c r="H301" s="185">
        <v>0.92</v>
      </c>
      <c r="I301" s="205">
        <v>16.4312</v>
      </c>
      <c r="J301" s="190"/>
      <c r="K301" s="183"/>
      <c r="L301" s="190"/>
      <c r="M301" s="183"/>
      <c r="N301" s="191"/>
      <c r="AF301" s="168"/>
      <c r="AG301" s="169"/>
      <c r="AH301" s="169"/>
      <c r="AK301" s="180" t="s">
        <v>147</v>
      </c>
      <c r="AM301" s="169"/>
    </row>
    <row r="302" spans="1:40" s="15" customFormat="1" ht="15" x14ac:dyDescent="0.25">
      <c r="A302" s="188"/>
      <c r="B302" s="179"/>
      <c r="C302" s="429" t="s">
        <v>149</v>
      </c>
      <c r="D302" s="429"/>
      <c r="E302" s="429"/>
      <c r="F302" s="182" t="s">
        <v>148</v>
      </c>
      <c r="G302" s="185">
        <v>155.18</v>
      </c>
      <c r="H302" s="185">
        <v>0.92</v>
      </c>
      <c r="I302" s="189">
        <v>2.8553120000000001</v>
      </c>
      <c r="J302" s="190"/>
      <c r="K302" s="183"/>
      <c r="L302" s="190"/>
      <c r="M302" s="183"/>
      <c r="N302" s="191"/>
      <c r="AF302" s="168"/>
      <c r="AG302" s="169"/>
      <c r="AH302" s="169"/>
      <c r="AK302" s="180" t="s">
        <v>149</v>
      </c>
      <c r="AM302" s="169"/>
    </row>
    <row r="303" spans="1:40" s="15" customFormat="1" ht="15" x14ac:dyDescent="0.25">
      <c r="A303" s="181"/>
      <c r="B303" s="179"/>
      <c r="C303" s="430" t="s">
        <v>150</v>
      </c>
      <c r="D303" s="430"/>
      <c r="E303" s="430"/>
      <c r="F303" s="194"/>
      <c r="G303" s="195"/>
      <c r="H303" s="195"/>
      <c r="I303" s="195"/>
      <c r="J303" s="196">
        <v>24236.27</v>
      </c>
      <c r="K303" s="195"/>
      <c r="L303" s="197">
        <v>439.07</v>
      </c>
      <c r="M303" s="195"/>
      <c r="N303" s="207">
        <v>10626.34</v>
      </c>
      <c r="AF303" s="168"/>
      <c r="AG303" s="169"/>
      <c r="AH303" s="169"/>
      <c r="AL303" s="180" t="s">
        <v>150</v>
      </c>
      <c r="AM303" s="169"/>
    </row>
    <row r="304" spans="1:40" s="15" customFormat="1" ht="15" x14ac:dyDescent="0.25">
      <c r="A304" s="188"/>
      <c r="B304" s="179"/>
      <c r="C304" s="429" t="s">
        <v>151</v>
      </c>
      <c r="D304" s="429"/>
      <c r="E304" s="429"/>
      <c r="F304" s="182"/>
      <c r="G304" s="183"/>
      <c r="H304" s="183"/>
      <c r="I304" s="183"/>
      <c r="J304" s="190"/>
      <c r="K304" s="183"/>
      <c r="L304" s="184">
        <v>191.19</v>
      </c>
      <c r="M304" s="183"/>
      <c r="N304" s="206">
        <v>8559.58</v>
      </c>
      <c r="AF304" s="168"/>
      <c r="AG304" s="169"/>
      <c r="AH304" s="169"/>
      <c r="AK304" s="180" t="s">
        <v>151</v>
      </c>
      <c r="AM304" s="169"/>
    </row>
    <row r="305" spans="1:40" s="15" customFormat="1" ht="23.25" x14ac:dyDescent="0.25">
      <c r="A305" s="188"/>
      <c r="B305" s="179" t="s">
        <v>651</v>
      </c>
      <c r="C305" s="429" t="s">
        <v>652</v>
      </c>
      <c r="D305" s="429"/>
      <c r="E305" s="429"/>
      <c r="F305" s="182" t="s">
        <v>154</v>
      </c>
      <c r="G305" s="199">
        <v>110</v>
      </c>
      <c r="H305" s="183"/>
      <c r="I305" s="199">
        <v>110</v>
      </c>
      <c r="J305" s="190"/>
      <c r="K305" s="183"/>
      <c r="L305" s="184">
        <v>210.31</v>
      </c>
      <c r="M305" s="183"/>
      <c r="N305" s="206">
        <v>9415.5400000000009</v>
      </c>
      <c r="AF305" s="168"/>
      <c r="AG305" s="169"/>
      <c r="AH305" s="169"/>
      <c r="AK305" s="180" t="s">
        <v>652</v>
      </c>
      <c r="AM305" s="169"/>
    </row>
    <row r="306" spans="1:40" s="15" customFormat="1" ht="23.25" x14ac:dyDescent="0.25">
      <c r="A306" s="188"/>
      <c r="B306" s="179" t="s">
        <v>1030</v>
      </c>
      <c r="C306" s="429" t="s">
        <v>654</v>
      </c>
      <c r="D306" s="429"/>
      <c r="E306" s="429"/>
      <c r="F306" s="182" t="s">
        <v>154</v>
      </c>
      <c r="G306" s="199">
        <v>73</v>
      </c>
      <c r="H306" s="183"/>
      <c r="I306" s="199">
        <v>73</v>
      </c>
      <c r="J306" s="190"/>
      <c r="K306" s="183"/>
      <c r="L306" s="184">
        <v>139.57</v>
      </c>
      <c r="M306" s="183"/>
      <c r="N306" s="206">
        <v>6248.49</v>
      </c>
      <c r="AF306" s="168"/>
      <c r="AG306" s="169"/>
      <c r="AH306" s="169"/>
      <c r="AK306" s="180" t="s">
        <v>654</v>
      </c>
      <c r="AM306" s="169"/>
    </row>
    <row r="307" spans="1:40" s="15" customFormat="1" ht="15" x14ac:dyDescent="0.25">
      <c r="A307" s="200"/>
      <c r="B307" s="201"/>
      <c r="C307" s="438" t="s">
        <v>157</v>
      </c>
      <c r="D307" s="438"/>
      <c r="E307" s="438"/>
      <c r="F307" s="172"/>
      <c r="G307" s="173"/>
      <c r="H307" s="173"/>
      <c r="I307" s="173"/>
      <c r="J307" s="176"/>
      <c r="K307" s="173"/>
      <c r="L307" s="202">
        <v>788.95</v>
      </c>
      <c r="M307" s="195"/>
      <c r="N307" s="208">
        <v>26290.37</v>
      </c>
      <c r="AF307" s="168"/>
      <c r="AG307" s="169"/>
      <c r="AH307" s="169"/>
      <c r="AM307" s="169" t="s">
        <v>157</v>
      </c>
    </row>
    <row r="308" spans="1:40" s="15" customFormat="1" ht="45" x14ac:dyDescent="0.25">
      <c r="A308" s="170" t="s">
        <v>308</v>
      </c>
      <c r="B308" s="171" t="s">
        <v>1184</v>
      </c>
      <c r="C308" s="438" t="s">
        <v>1185</v>
      </c>
      <c r="D308" s="438"/>
      <c r="E308" s="438"/>
      <c r="F308" s="172" t="s">
        <v>1186</v>
      </c>
      <c r="G308" s="173">
        <v>8.8000000000000007</v>
      </c>
      <c r="H308" s="174">
        <v>1</v>
      </c>
      <c r="I308" s="214">
        <v>8.8000000000000007</v>
      </c>
      <c r="J308" s="176"/>
      <c r="K308" s="173"/>
      <c r="L308" s="176"/>
      <c r="M308" s="173"/>
      <c r="N308" s="177"/>
      <c r="AF308" s="168"/>
      <c r="AG308" s="169"/>
      <c r="AH308" s="169" t="s">
        <v>1185</v>
      </c>
      <c r="AM308" s="169"/>
    </row>
    <row r="309" spans="1:40" s="15" customFormat="1" ht="15" x14ac:dyDescent="0.25">
      <c r="A309" s="212"/>
      <c r="B309" s="213"/>
      <c r="C309" s="429" t="s">
        <v>1187</v>
      </c>
      <c r="D309" s="429"/>
      <c r="E309" s="429"/>
      <c r="F309" s="429"/>
      <c r="G309" s="429"/>
      <c r="H309" s="429"/>
      <c r="I309" s="429"/>
      <c r="J309" s="429"/>
      <c r="K309" s="429"/>
      <c r="L309" s="429"/>
      <c r="M309" s="429"/>
      <c r="N309" s="441"/>
      <c r="AF309" s="168"/>
      <c r="AG309" s="169"/>
      <c r="AH309" s="169"/>
      <c r="AI309" s="180" t="s">
        <v>1187</v>
      </c>
      <c r="AM309" s="169"/>
    </row>
    <row r="310" spans="1:40" s="15" customFormat="1" ht="68.25" x14ac:dyDescent="0.25">
      <c r="A310" s="178"/>
      <c r="B310" s="179" t="s">
        <v>1012</v>
      </c>
      <c r="C310" s="439" t="s">
        <v>1013</v>
      </c>
      <c r="D310" s="439"/>
      <c r="E310" s="439"/>
      <c r="F310" s="439"/>
      <c r="G310" s="439"/>
      <c r="H310" s="439"/>
      <c r="I310" s="439"/>
      <c r="J310" s="439"/>
      <c r="K310" s="439"/>
      <c r="L310" s="439"/>
      <c r="M310" s="439"/>
      <c r="N310" s="440"/>
      <c r="AF310" s="168"/>
      <c r="AG310" s="169"/>
      <c r="AH310" s="169"/>
      <c r="AM310" s="169"/>
      <c r="AN310" s="180" t="s">
        <v>1013</v>
      </c>
    </row>
    <row r="311" spans="1:40" s="15" customFormat="1" ht="15" x14ac:dyDescent="0.25">
      <c r="A311" s="181"/>
      <c r="B311" s="179" t="s">
        <v>130</v>
      </c>
      <c r="C311" s="429" t="s">
        <v>140</v>
      </c>
      <c r="D311" s="429"/>
      <c r="E311" s="429"/>
      <c r="F311" s="182"/>
      <c r="G311" s="183"/>
      <c r="H311" s="183"/>
      <c r="I311" s="183"/>
      <c r="J311" s="184">
        <v>62.24</v>
      </c>
      <c r="K311" s="185">
        <v>1.1499999999999999</v>
      </c>
      <c r="L311" s="184">
        <v>629.87</v>
      </c>
      <c r="M311" s="183"/>
      <c r="N311" s="186">
        <v>629.87</v>
      </c>
      <c r="AF311" s="168"/>
      <c r="AG311" s="169"/>
      <c r="AH311" s="169"/>
      <c r="AJ311" s="180" t="s">
        <v>140</v>
      </c>
      <c r="AM311" s="169"/>
    </row>
    <row r="312" spans="1:40" s="15" customFormat="1" ht="15" x14ac:dyDescent="0.25">
      <c r="A312" s="181"/>
      <c r="B312" s="179" t="s">
        <v>141</v>
      </c>
      <c r="C312" s="429" t="s">
        <v>142</v>
      </c>
      <c r="D312" s="429"/>
      <c r="E312" s="429"/>
      <c r="F312" s="182"/>
      <c r="G312" s="183"/>
      <c r="H312" s="183"/>
      <c r="I312" s="183"/>
      <c r="J312" s="184">
        <v>588.09</v>
      </c>
      <c r="K312" s="185">
        <v>1.1499999999999999</v>
      </c>
      <c r="L312" s="187">
        <v>5951.47</v>
      </c>
      <c r="M312" s="185">
        <v>13.24</v>
      </c>
      <c r="N312" s="206">
        <v>78797.460000000006</v>
      </c>
      <c r="AF312" s="168"/>
      <c r="AG312" s="169"/>
      <c r="AH312" s="169"/>
      <c r="AJ312" s="180" t="s">
        <v>142</v>
      </c>
      <c r="AM312" s="169"/>
    </row>
    <row r="313" spans="1:40" s="15" customFormat="1" ht="15" x14ac:dyDescent="0.25">
      <c r="A313" s="181"/>
      <c r="B313" s="179" t="s">
        <v>143</v>
      </c>
      <c r="C313" s="429" t="s">
        <v>144</v>
      </c>
      <c r="D313" s="429"/>
      <c r="E313" s="429"/>
      <c r="F313" s="182"/>
      <c r="G313" s="183"/>
      <c r="H313" s="183"/>
      <c r="I313" s="183"/>
      <c r="J313" s="184">
        <v>0.01</v>
      </c>
      <c r="K313" s="185">
        <v>1.1499999999999999</v>
      </c>
      <c r="L313" s="184">
        <v>0.1</v>
      </c>
      <c r="M313" s="183"/>
      <c r="N313" s="186">
        <v>0.1</v>
      </c>
      <c r="AF313" s="168"/>
      <c r="AG313" s="169"/>
      <c r="AH313" s="169"/>
      <c r="AJ313" s="180" t="s">
        <v>144</v>
      </c>
      <c r="AM313" s="169"/>
    </row>
    <row r="314" spans="1:40" s="15" customFormat="1" ht="15" x14ac:dyDescent="0.25">
      <c r="A314" s="181"/>
      <c r="B314" s="179" t="s">
        <v>145</v>
      </c>
      <c r="C314" s="429" t="s">
        <v>146</v>
      </c>
      <c r="D314" s="429"/>
      <c r="E314" s="429"/>
      <c r="F314" s="182"/>
      <c r="G314" s="183"/>
      <c r="H314" s="183"/>
      <c r="I314" s="183"/>
      <c r="J314" s="184">
        <v>2.41</v>
      </c>
      <c r="K314" s="183"/>
      <c r="L314" s="184">
        <v>21.21</v>
      </c>
      <c r="M314" s="185">
        <v>13.24</v>
      </c>
      <c r="N314" s="186">
        <v>280.82</v>
      </c>
      <c r="AF314" s="168"/>
      <c r="AG314" s="169"/>
      <c r="AH314" s="169"/>
      <c r="AJ314" s="180" t="s">
        <v>146</v>
      </c>
      <c r="AM314" s="169"/>
    </row>
    <row r="315" spans="1:40" s="15" customFormat="1" ht="15" x14ac:dyDescent="0.25">
      <c r="A315" s="188"/>
      <c r="B315" s="179"/>
      <c r="C315" s="429" t="s">
        <v>147</v>
      </c>
      <c r="D315" s="429"/>
      <c r="E315" s="429"/>
      <c r="F315" s="182" t="s">
        <v>148</v>
      </c>
      <c r="G315" s="185">
        <v>6.47</v>
      </c>
      <c r="H315" s="185">
        <v>1.1499999999999999</v>
      </c>
      <c r="I315" s="205">
        <v>65.476399999999998</v>
      </c>
      <c r="J315" s="190"/>
      <c r="K315" s="183"/>
      <c r="L315" s="190"/>
      <c r="M315" s="183"/>
      <c r="N315" s="191"/>
      <c r="AF315" s="168"/>
      <c r="AG315" s="169"/>
      <c r="AH315" s="169"/>
      <c r="AK315" s="180" t="s">
        <v>147</v>
      </c>
      <c r="AM315" s="169"/>
    </row>
    <row r="316" spans="1:40" s="15" customFormat="1" ht="15" x14ac:dyDescent="0.25">
      <c r="A316" s="181"/>
      <c r="B316" s="179"/>
      <c r="C316" s="430" t="s">
        <v>150</v>
      </c>
      <c r="D316" s="430"/>
      <c r="E316" s="430"/>
      <c r="F316" s="194"/>
      <c r="G316" s="195"/>
      <c r="H316" s="195"/>
      <c r="I316" s="195"/>
      <c r="J316" s="197">
        <v>652.74</v>
      </c>
      <c r="K316" s="195"/>
      <c r="L316" s="196">
        <v>6602.55</v>
      </c>
      <c r="M316" s="195"/>
      <c r="N316" s="207">
        <v>79708.149999999994</v>
      </c>
      <c r="AF316" s="168"/>
      <c r="AG316" s="169"/>
      <c r="AH316" s="169"/>
      <c r="AL316" s="180" t="s">
        <v>150</v>
      </c>
      <c r="AM316" s="169"/>
    </row>
    <row r="317" spans="1:40" s="15" customFormat="1" ht="15" x14ac:dyDescent="0.25">
      <c r="A317" s="188"/>
      <c r="B317" s="179"/>
      <c r="C317" s="429" t="s">
        <v>151</v>
      </c>
      <c r="D317" s="429"/>
      <c r="E317" s="429"/>
      <c r="F317" s="182"/>
      <c r="G317" s="183"/>
      <c r="H317" s="183"/>
      <c r="I317" s="183"/>
      <c r="J317" s="190"/>
      <c r="K317" s="183"/>
      <c r="L317" s="184">
        <v>629.97</v>
      </c>
      <c r="M317" s="183"/>
      <c r="N317" s="186">
        <v>629.97</v>
      </c>
      <c r="AF317" s="168"/>
      <c r="AG317" s="169"/>
      <c r="AH317" s="169"/>
      <c r="AK317" s="180" t="s">
        <v>151</v>
      </c>
      <c r="AM317" s="169"/>
    </row>
    <row r="318" spans="1:40" s="15" customFormat="1" ht="23.25" x14ac:dyDescent="0.25">
      <c r="A318" s="188"/>
      <c r="B318" s="179" t="s">
        <v>607</v>
      </c>
      <c r="C318" s="429" t="s">
        <v>608</v>
      </c>
      <c r="D318" s="429"/>
      <c r="E318" s="429"/>
      <c r="F318" s="182" t="s">
        <v>154</v>
      </c>
      <c r="G318" s="199">
        <v>102</v>
      </c>
      <c r="H318" s="183"/>
      <c r="I318" s="199">
        <v>102</v>
      </c>
      <c r="J318" s="190"/>
      <c r="K318" s="183"/>
      <c r="L318" s="184">
        <v>642.57000000000005</v>
      </c>
      <c r="M318" s="183"/>
      <c r="N318" s="186">
        <v>642.57000000000005</v>
      </c>
      <c r="AF318" s="168"/>
      <c r="AG318" s="169"/>
      <c r="AH318" s="169"/>
      <c r="AK318" s="180" t="s">
        <v>608</v>
      </c>
      <c r="AM318" s="169"/>
    </row>
    <row r="319" spans="1:40" s="15" customFormat="1" ht="23.25" x14ac:dyDescent="0.25">
      <c r="A319" s="188"/>
      <c r="B319" s="179" t="s">
        <v>1188</v>
      </c>
      <c r="C319" s="429" t="s">
        <v>610</v>
      </c>
      <c r="D319" s="429"/>
      <c r="E319" s="429"/>
      <c r="F319" s="182" t="s">
        <v>154</v>
      </c>
      <c r="G319" s="199">
        <v>58</v>
      </c>
      <c r="H319" s="183"/>
      <c r="I319" s="199">
        <v>58</v>
      </c>
      <c r="J319" s="190"/>
      <c r="K319" s="183"/>
      <c r="L319" s="184">
        <v>365.38</v>
      </c>
      <c r="M319" s="183"/>
      <c r="N319" s="186">
        <v>365.38</v>
      </c>
      <c r="AF319" s="168"/>
      <c r="AG319" s="169"/>
      <c r="AH319" s="169"/>
      <c r="AK319" s="180" t="s">
        <v>610</v>
      </c>
      <c r="AM319" s="169"/>
    </row>
    <row r="320" spans="1:40" s="15" customFormat="1" ht="15" x14ac:dyDescent="0.25">
      <c r="A320" s="200"/>
      <c r="B320" s="201"/>
      <c r="C320" s="438" t="s">
        <v>157</v>
      </c>
      <c r="D320" s="438"/>
      <c r="E320" s="438"/>
      <c r="F320" s="172"/>
      <c r="G320" s="173"/>
      <c r="H320" s="173"/>
      <c r="I320" s="173"/>
      <c r="J320" s="176"/>
      <c r="K320" s="173"/>
      <c r="L320" s="210">
        <v>7610.5</v>
      </c>
      <c r="M320" s="195"/>
      <c r="N320" s="208">
        <v>80716.100000000006</v>
      </c>
      <c r="AF320" s="168"/>
      <c r="AG320" s="169"/>
      <c r="AH320" s="169"/>
      <c r="AM320" s="169" t="s">
        <v>157</v>
      </c>
    </row>
    <row r="321" spans="1:41" s="15" customFormat="1" ht="23.25" x14ac:dyDescent="0.25">
      <c r="A321" s="170" t="s">
        <v>310</v>
      </c>
      <c r="B321" s="171" t="s">
        <v>1189</v>
      </c>
      <c r="C321" s="438" t="s">
        <v>1190</v>
      </c>
      <c r="D321" s="438"/>
      <c r="E321" s="438"/>
      <c r="F321" s="172" t="s">
        <v>274</v>
      </c>
      <c r="G321" s="173">
        <v>8.8000000000000007</v>
      </c>
      <c r="H321" s="174">
        <v>1</v>
      </c>
      <c r="I321" s="214">
        <v>8.8000000000000007</v>
      </c>
      <c r="J321" s="210">
        <v>1094.48</v>
      </c>
      <c r="K321" s="173"/>
      <c r="L321" s="210">
        <v>9631.42</v>
      </c>
      <c r="M321" s="211">
        <v>8.16</v>
      </c>
      <c r="N321" s="208">
        <v>78592.39</v>
      </c>
      <c r="AF321" s="168"/>
      <c r="AG321" s="169"/>
      <c r="AH321" s="169" t="s">
        <v>1190</v>
      </c>
      <c r="AM321" s="169"/>
    </row>
    <row r="322" spans="1:41" s="15" customFormat="1" ht="15" x14ac:dyDescent="0.25">
      <c r="A322" s="200"/>
      <c r="B322" s="201"/>
      <c r="C322" s="438" t="s">
        <v>157</v>
      </c>
      <c r="D322" s="438"/>
      <c r="E322" s="438"/>
      <c r="F322" s="172"/>
      <c r="G322" s="173"/>
      <c r="H322" s="173"/>
      <c r="I322" s="173"/>
      <c r="J322" s="176"/>
      <c r="K322" s="173"/>
      <c r="L322" s="210">
        <v>9631.42</v>
      </c>
      <c r="M322" s="195"/>
      <c r="N322" s="208">
        <v>78592.39</v>
      </c>
      <c r="AF322" s="168"/>
      <c r="AG322" s="169"/>
      <c r="AH322" s="169"/>
      <c r="AM322" s="169" t="s">
        <v>157</v>
      </c>
    </row>
    <row r="323" spans="1:41" s="15" customFormat="1" ht="34.5" x14ac:dyDescent="0.25">
      <c r="A323" s="170" t="s">
        <v>311</v>
      </c>
      <c r="B323" s="171" t="s">
        <v>1148</v>
      </c>
      <c r="C323" s="438" t="s">
        <v>1149</v>
      </c>
      <c r="D323" s="438"/>
      <c r="E323" s="438"/>
      <c r="F323" s="172" t="s">
        <v>171</v>
      </c>
      <c r="G323" s="173">
        <v>204</v>
      </c>
      <c r="H323" s="174">
        <v>1</v>
      </c>
      <c r="I323" s="174">
        <v>204</v>
      </c>
      <c r="J323" s="202">
        <v>10.15</v>
      </c>
      <c r="K323" s="173"/>
      <c r="L323" s="210">
        <v>2070.6</v>
      </c>
      <c r="M323" s="211">
        <v>13.24</v>
      </c>
      <c r="N323" s="208">
        <v>27414.74</v>
      </c>
      <c r="AF323" s="168"/>
      <c r="AG323" s="169"/>
      <c r="AH323" s="169" t="s">
        <v>1149</v>
      </c>
      <c r="AM323" s="169"/>
    </row>
    <row r="324" spans="1:41" s="15" customFormat="1" ht="15" x14ac:dyDescent="0.25">
      <c r="A324" s="212"/>
      <c r="B324" s="213"/>
      <c r="C324" s="429" t="s">
        <v>1191</v>
      </c>
      <c r="D324" s="429"/>
      <c r="E324" s="429"/>
      <c r="F324" s="429"/>
      <c r="G324" s="429"/>
      <c r="H324" s="429"/>
      <c r="I324" s="429"/>
      <c r="J324" s="429"/>
      <c r="K324" s="429"/>
      <c r="L324" s="429"/>
      <c r="M324" s="429"/>
      <c r="N324" s="441"/>
      <c r="AF324" s="168"/>
      <c r="AG324" s="169"/>
      <c r="AH324" s="169"/>
      <c r="AI324" s="180" t="s">
        <v>1191</v>
      </c>
      <c r="AM324" s="169"/>
    </row>
    <row r="325" spans="1:41" s="15" customFormat="1" ht="15" x14ac:dyDescent="0.25">
      <c r="A325" s="200"/>
      <c r="B325" s="201"/>
      <c r="C325" s="438" t="s">
        <v>157</v>
      </c>
      <c r="D325" s="438"/>
      <c r="E325" s="438"/>
      <c r="F325" s="172"/>
      <c r="G325" s="173"/>
      <c r="H325" s="173"/>
      <c r="I325" s="173"/>
      <c r="J325" s="176"/>
      <c r="K325" s="173"/>
      <c r="L325" s="210">
        <v>2070.6</v>
      </c>
      <c r="M325" s="195"/>
      <c r="N325" s="208">
        <v>27414.74</v>
      </c>
      <c r="AF325" s="168"/>
      <c r="AG325" s="169"/>
      <c r="AH325" s="169"/>
      <c r="AM325" s="169" t="s">
        <v>157</v>
      </c>
    </row>
    <row r="326" spans="1:41" s="15" customFormat="1" ht="34.5" x14ac:dyDescent="0.25">
      <c r="A326" s="170" t="s">
        <v>314</v>
      </c>
      <c r="B326" s="171" t="s">
        <v>1131</v>
      </c>
      <c r="C326" s="438" t="s">
        <v>1132</v>
      </c>
      <c r="D326" s="438"/>
      <c r="E326" s="438"/>
      <c r="F326" s="172" t="s">
        <v>171</v>
      </c>
      <c r="G326" s="173">
        <v>204</v>
      </c>
      <c r="H326" s="174">
        <v>1</v>
      </c>
      <c r="I326" s="174">
        <v>204</v>
      </c>
      <c r="J326" s="202">
        <v>8.7899999999999991</v>
      </c>
      <c r="K326" s="173"/>
      <c r="L326" s="210">
        <v>1793.16</v>
      </c>
      <c r="M326" s="211">
        <v>13.62</v>
      </c>
      <c r="N326" s="208">
        <v>24422.84</v>
      </c>
      <c r="AF326" s="168"/>
      <c r="AG326" s="169"/>
      <c r="AH326" s="169" t="s">
        <v>1132</v>
      </c>
      <c r="AM326" s="169"/>
    </row>
    <row r="327" spans="1:41" s="15" customFormat="1" ht="15" x14ac:dyDescent="0.25">
      <c r="A327" s="212"/>
      <c r="B327" s="213"/>
      <c r="C327" s="429" t="s">
        <v>1192</v>
      </c>
      <c r="D327" s="429"/>
      <c r="E327" s="429"/>
      <c r="F327" s="429"/>
      <c r="G327" s="429"/>
      <c r="H327" s="429"/>
      <c r="I327" s="429"/>
      <c r="J327" s="429"/>
      <c r="K327" s="429"/>
      <c r="L327" s="429"/>
      <c r="M327" s="429"/>
      <c r="N327" s="441"/>
      <c r="AF327" s="168"/>
      <c r="AG327" s="169"/>
      <c r="AH327" s="169"/>
      <c r="AI327" s="180" t="s">
        <v>1192</v>
      </c>
      <c r="AM327" s="169"/>
    </row>
    <row r="328" spans="1:41" s="15" customFormat="1" ht="15" x14ac:dyDescent="0.25">
      <c r="A328" s="200"/>
      <c r="B328" s="201"/>
      <c r="C328" s="438" t="s">
        <v>157</v>
      </c>
      <c r="D328" s="438"/>
      <c r="E328" s="438"/>
      <c r="F328" s="172"/>
      <c r="G328" s="173"/>
      <c r="H328" s="173"/>
      <c r="I328" s="173"/>
      <c r="J328" s="176"/>
      <c r="K328" s="173"/>
      <c r="L328" s="210">
        <v>1793.16</v>
      </c>
      <c r="M328" s="195"/>
      <c r="N328" s="208">
        <v>24422.84</v>
      </c>
      <c r="AF328" s="168"/>
      <c r="AG328" s="169"/>
      <c r="AH328" s="169"/>
      <c r="AM328" s="169" t="s">
        <v>157</v>
      </c>
    </row>
    <row r="329" spans="1:41" s="15" customFormat="1" ht="34.5" x14ac:dyDescent="0.25">
      <c r="A329" s="170" t="s">
        <v>315</v>
      </c>
      <c r="B329" s="171" t="s">
        <v>1151</v>
      </c>
      <c r="C329" s="438" t="s">
        <v>1152</v>
      </c>
      <c r="D329" s="438"/>
      <c r="E329" s="438"/>
      <c r="F329" s="172" t="s">
        <v>171</v>
      </c>
      <c r="G329" s="173">
        <v>204</v>
      </c>
      <c r="H329" s="174">
        <v>1</v>
      </c>
      <c r="I329" s="174">
        <v>204</v>
      </c>
      <c r="J329" s="202">
        <v>10.15</v>
      </c>
      <c r="K329" s="173"/>
      <c r="L329" s="210">
        <v>2070.6</v>
      </c>
      <c r="M329" s="211">
        <v>13.24</v>
      </c>
      <c r="N329" s="208">
        <v>27414.74</v>
      </c>
      <c r="AF329" s="168"/>
      <c r="AG329" s="169"/>
      <c r="AH329" s="169" t="s">
        <v>1152</v>
      </c>
      <c r="AM329" s="169"/>
    </row>
    <row r="330" spans="1:41" s="15" customFormat="1" ht="15" x14ac:dyDescent="0.25">
      <c r="A330" s="200"/>
      <c r="B330" s="201"/>
      <c r="C330" s="438" t="s">
        <v>157</v>
      </c>
      <c r="D330" s="438"/>
      <c r="E330" s="438"/>
      <c r="F330" s="172"/>
      <c r="G330" s="173"/>
      <c r="H330" s="173"/>
      <c r="I330" s="173"/>
      <c r="J330" s="176"/>
      <c r="K330" s="173"/>
      <c r="L330" s="210">
        <v>2070.6</v>
      </c>
      <c r="M330" s="195"/>
      <c r="N330" s="208">
        <v>27414.74</v>
      </c>
      <c r="AF330" s="168"/>
      <c r="AG330" s="169"/>
      <c r="AH330" s="169"/>
      <c r="AM330" s="169" t="s">
        <v>157</v>
      </c>
    </row>
    <row r="331" spans="1:41" s="15" customFormat="1" ht="34.5" x14ac:dyDescent="0.25">
      <c r="A331" s="170" t="s">
        <v>316</v>
      </c>
      <c r="B331" s="171" t="s">
        <v>1148</v>
      </c>
      <c r="C331" s="438" t="s">
        <v>1149</v>
      </c>
      <c r="D331" s="438"/>
      <c r="E331" s="438"/>
      <c r="F331" s="172" t="s">
        <v>171</v>
      </c>
      <c r="G331" s="173">
        <v>204</v>
      </c>
      <c r="H331" s="174">
        <v>1</v>
      </c>
      <c r="I331" s="174">
        <v>204</v>
      </c>
      <c r="J331" s="202">
        <v>10.15</v>
      </c>
      <c r="K331" s="173"/>
      <c r="L331" s="210">
        <v>2070.6</v>
      </c>
      <c r="M331" s="211">
        <v>13.24</v>
      </c>
      <c r="N331" s="208">
        <v>27414.74</v>
      </c>
      <c r="AF331" s="168"/>
      <c r="AG331" s="169"/>
      <c r="AH331" s="169" t="s">
        <v>1149</v>
      </c>
      <c r="AM331" s="169"/>
    </row>
    <row r="332" spans="1:41" s="15" customFormat="1" ht="15" x14ac:dyDescent="0.25">
      <c r="A332" s="200"/>
      <c r="B332" s="201"/>
      <c r="C332" s="438" t="s">
        <v>157</v>
      </c>
      <c r="D332" s="438"/>
      <c r="E332" s="438"/>
      <c r="F332" s="172"/>
      <c r="G332" s="173"/>
      <c r="H332" s="173"/>
      <c r="I332" s="173"/>
      <c r="J332" s="176"/>
      <c r="K332" s="173"/>
      <c r="L332" s="210">
        <v>2070.6</v>
      </c>
      <c r="M332" s="195"/>
      <c r="N332" s="208">
        <v>27414.74</v>
      </c>
      <c r="AF332" s="168"/>
      <c r="AG332" s="169"/>
      <c r="AH332" s="169"/>
      <c r="AM332" s="169" t="s">
        <v>157</v>
      </c>
    </row>
    <row r="333" spans="1:41" s="15" customFormat="1" ht="23.25" x14ac:dyDescent="0.25">
      <c r="A333" s="170" t="s">
        <v>318</v>
      </c>
      <c r="B333" s="171" t="s">
        <v>494</v>
      </c>
      <c r="C333" s="438" t="s">
        <v>173</v>
      </c>
      <c r="D333" s="438"/>
      <c r="E333" s="438"/>
      <c r="F333" s="172" t="s">
        <v>174</v>
      </c>
      <c r="G333" s="173">
        <v>82.64</v>
      </c>
      <c r="H333" s="174">
        <v>1</v>
      </c>
      <c r="I333" s="211">
        <v>82.64</v>
      </c>
      <c r="J333" s="202">
        <v>162.38</v>
      </c>
      <c r="K333" s="173"/>
      <c r="L333" s="210">
        <v>13419.08</v>
      </c>
      <c r="M333" s="211">
        <v>8.16</v>
      </c>
      <c r="N333" s="208">
        <v>109499.69</v>
      </c>
      <c r="AF333" s="168"/>
      <c r="AG333" s="169"/>
      <c r="AH333" s="169" t="s">
        <v>173</v>
      </c>
      <c r="AM333" s="169"/>
    </row>
    <row r="334" spans="1:41" s="15" customFormat="1" ht="15" x14ac:dyDescent="0.25">
      <c r="A334" s="212"/>
      <c r="B334" s="213"/>
      <c r="C334" s="429" t="s">
        <v>1193</v>
      </c>
      <c r="D334" s="429"/>
      <c r="E334" s="429"/>
      <c r="F334" s="429"/>
      <c r="G334" s="429"/>
      <c r="H334" s="429"/>
      <c r="I334" s="429"/>
      <c r="J334" s="429"/>
      <c r="K334" s="429"/>
      <c r="L334" s="429"/>
      <c r="M334" s="429"/>
      <c r="N334" s="441"/>
      <c r="AF334" s="168"/>
      <c r="AG334" s="169"/>
      <c r="AH334" s="169"/>
      <c r="AI334" s="180" t="s">
        <v>1193</v>
      </c>
      <c r="AM334" s="169"/>
    </row>
    <row r="335" spans="1:41" s="15" customFormat="1" ht="15" x14ac:dyDescent="0.25">
      <c r="A335" s="212"/>
      <c r="B335" s="213"/>
      <c r="C335" s="429" t="s">
        <v>175</v>
      </c>
      <c r="D335" s="429"/>
      <c r="E335" s="429"/>
      <c r="F335" s="429"/>
      <c r="G335" s="429"/>
      <c r="H335" s="429"/>
      <c r="I335" s="429"/>
      <c r="J335" s="429"/>
      <c r="K335" s="429"/>
      <c r="L335" s="429"/>
      <c r="M335" s="429"/>
      <c r="N335" s="441"/>
      <c r="AF335" s="168"/>
      <c r="AG335" s="169"/>
      <c r="AH335" s="169"/>
      <c r="AM335" s="169"/>
      <c r="AO335" s="180" t="s">
        <v>175</v>
      </c>
    </row>
    <row r="336" spans="1:41" s="15" customFormat="1" ht="15" x14ac:dyDescent="0.25">
      <c r="A336" s="200"/>
      <c r="B336" s="201"/>
      <c r="C336" s="438" t="s">
        <v>157</v>
      </c>
      <c r="D336" s="438"/>
      <c r="E336" s="438"/>
      <c r="F336" s="172"/>
      <c r="G336" s="173"/>
      <c r="H336" s="173"/>
      <c r="I336" s="173"/>
      <c r="J336" s="176"/>
      <c r="K336" s="173"/>
      <c r="L336" s="210">
        <v>13419.08</v>
      </c>
      <c r="M336" s="195"/>
      <c r="N336" s="208">
        <v>109499.69</v>
      </c>
      <c r="AF336" s="168"/>
      <c r="AG336" s="169"/>
      <c r="AH336" s="169"/>
      <c r="AM336" s="169" t="s">
        <v>157</v>
      </c>
    </row>
    <row r="337" spans="1:40" s="15" customFormat="1" ht="15" x14ac:dyDescent="0.25">
      <c r="A337" s="435" t="s">
        <v>1194</v>
      </c>
      <c r="B337" s="436"/>
      <c r="C337" s="436"/>
      <c r="D337" s="436"/>
      <c r="E337" s="436"/>
      <c r="F337" s="436"/>
      <c r="G337" s="436"/>
      <c r="H337" s="436"/>
      <c r="I337" s="436"/>
      <c r="J337" s="436"/>
      <c r="K337" s="436"/>
      <c r="L337" s="436"/>
      <c r="M337" s="436"/>
      <c r="N337" s="437"/>
      <c r="AF337" s="168"/>
      <c r="AG337" s="169" t="s">
        <v>1194</v>
      </c>
      <c r="AH337" s="169"/>
      <c r="AM337" s="169"/>
    </row>
    <row r="338" spans="1:40" s="15" customFormat="1" ht="23.25" x14ac:dyDescent="0.25">
      <c r="A338" s="170" t="s">
        <v>319</v>
      </c>
      <c r="B338" s="171" t="s">
        <v>1195</v>
      </c>
      <c r="C338" s="438" t="s">
        <v>1196</v>
      </c>
      <c r="D338" s="438"/>
      <c r="E338" s="438"/>
      <c r="F338" s="172" t="s">
        <v>599</v>
      </c>
      <c r="G338" s="173">
        <v>1.1200000000000001</v>
      </c>
      <c r="H338" s="174">
        <v>1</v>
      </c>
      <c r="I338" s="211">
        <v>1.1200000000000001</v>
      </c>
      <c r="J338" s="176"/>
      <c r="K338" s="173"/>
      <c r="L338" s="176"/>
      <c r="M338" s="173"/>
      <c r="N338" s="177"/>
      <c r="AF338" s="168"/>
      <c r="AG338" s="169"/>
      <c r="AH338" s="169" t="s">
        <v>1196</v>
      </c>
      <c r="AM338" s="169"/>
    </row>
    <row r="339" spans="1:40" s="15" customFormat="1" ht="15" x14ac:dyDescent="0.25">
      <c r="A339" s="212"/>
      <c r="B339" s="213"/>
      <c r="C339" s="429" t="s">
        <v>1197</v>
      </c>
      <c r="D339" s="429"/>
      <c r="E339" s="429"/>
      <c r="F339" s="429"/>
      <c r="G339" s="429"/>
      <c r="H339" s="429"/>
      <c r="I339" s="429"/>
      <c r="J339" s="429"/>
      <c r="K339" s="429"/>
      <c r="L339" s="429"/>
      <c r="M339" s="429"/>
      <c r="N339" s="441"/>
      <c r="AF339" s="168"/>
      <c r="AG339" s="169"/>
      <c r="AH339" s="169"/>
      <c r="AI339" s="180" t="s">
        <v>1197</v>
      </c>
      <c r="AM339" s="169"/>
    </row>
    <row r="340" spans="1:40" s="15" customFormat="1" ht="68.25" x14ac:dyDescent="0.25">
      <c r="A340" s="178"/>
      <c r="B340" s="179" t="s">
        <v>1012</v>
      </c>
      <c r="C340" s="439" t="s">
        <v>1013</v>
      </c>
      <c r="D340" s="439"/>
      <c r="E340" s="439"/>
      <c r="F340" s="439"/>
      <c r="G340" s="439"/>
      <c r="H340" s="439"/>
      <c r="I340" s="439"/>
      <c r="J340" s="439"/>
      <c r="K340" s="439"/>
      <c r="L340" s="439"/>
      <c r="M340" s="439"/>
      <c r="N340" s="440"/>
      <c r="AF340" s="168"/>
      <c r="AG340" s="169"/>
      <c r="AH340" s="169"/>
      <c r="AM340" s="169"/>
      <c r="AN340" s="180" t="s">
        <v>1013</v>
      </c>
    </row>
    <row r="341" spans="1:40" s="15" customFormat="1" ht="15" x14ac:dyDescent="0.25">
      <c r="A341" s="181"/>
      <c r="B341" s="179" t="s">
        <v>130</v>
      </c>
      <c r="C341" s="429" t="s">
        <v>140</v>
      </c>
      <c r="D341" s="429"/>
      <c r="E341" s="429"/>
      <c r="F341" s="182"/>
      <c r="G341" s="183"/>
      <c r="H341" s="183"/>
      <c r="I341" s="183"/>
      <c r="J341" s="187">
        <v>1225.96</v>
      </c>
      <c r="K341" s="185">
        <v>1.1499999999999999</v>
      </c>
      <c r="L341" s="187">
        <v>1579.04</v>
      </c>
      <c r="M341" s="185">
        <v>44.77</v>
      </c>
      <c r="N341" s="206">
        <v>70693.62</v>
      </c>
      <c r="AF341" s="168"/>
      <c r="AG341" s="169"/>
      <c r="AH341" s="169"/>
      <c r="AJ341" s="180" t="s">
        <v>140</v>
      </c>
      <c r="AM341" s="169"/>
    </row>
    <row r="342" spans="1:40" s="15" customFormat="1" ht="15" x14ac:dyDescent="0.25">
      <c r="A342" s="181"/>
      <c r="B342" s="179" t="s">
        <v>141</v>
      </c>
      <c r="C342" s="429" t="s">
        <v>142</v>
      </c>
      <c r="D342" s="429"/>
      <c r="E342" s="429"/>
      <c r="F342" s="182"/>
      <c r="G342" s="183"/>
      <c r="H342" s="183"/>
      <c r="I342" s="183"/>
      <c r="J342" s="184">
        <v>241.95</v>
      </c>
      <c r="K342" s="185">
        <v>1.1499999999999999</v>
      </c>
      <c r="L342" s="184">
        <v>311.63</v>
      </c>
      <c r="M342" s="185">
        <v>13.24</v>
      </c>
      <c r="N342" s="206">
        <v>4125.9799999999996</v>
      </c>
      <c r="AF342" s="168"/>
      <c r="AG342" s="169"/>
      <c r="AH342" s="169"/>
      <c r="AJ342" s="180" t="s">
        <v>142</v>
      </c>
      <c r="AM342" s="169"/>
    </row>
    <row r="343" spans="1:40" s="15" customFormat="1" ht="15" x14ac:dyDescent="0.25">
      <c r="A343" s="181"/>
      <c r="B343" s="179" t="s">
        <v>143</v>
      </c>
      <c r="C343" s="429" t="s">
        <v>144</v>
      </c>
      <c r="D343" s="429"/>
      <c r="E343" s="429"/>
      <c r="F343" s="182"/>
      <c r="G343" s="183"/>
      <c r="H343" s="183"/>
      <c r="I343" s="183"/>
      <c r="J343" s="184">
        <v>104.49</v>
      </c>
      <c r="K343" s="185">
        <v>1.1499999999999999</v>
      </c>
      <c r="L343" s="184">
        <v>134.58000000000001</v>
      </c>
      <c r="M343" s="185">
        <v>44.77</v>
      </c>
      <c r="N343" s="206">
        <v>6025.15</v>
      </c>
      <c r="AF343" s="168"/>
      <c r="AG343" s="169"/>
      <c r="AH343" s="169"/>
      <c r="AJ343" s="180" t="s">
        <v>144</v>
      </c>
      <c r="AM343" s="169"/>
    </row>
    <row r="344" spans="1:40" s="15" customFormat="1" ht="15" x14ac:dyDescent="0.25">
      <c r="A344" s="188"/>
      <c r="B344" s="179"/>
      <c r="C344" s="429" t="s">
        <v>147</v>
      </c>
      <c r="D344" s="429"/>
      <c r="E344" s="429"/>
      <c r="F344" s="182" t="s">
        <v>148</v>
      </c>
      <c r="G344" s="185">
        <v>151.54</v>
      </c>
      <c r="H344" s="185">
        <v>1.1499999999999999</v>
      </c>
      <c r="I344" s="216">
        <v>195.18351999999999</v>
      </c>
      <c r="J344" s="190"/>
      <c r="K344" s="183"/>
      <c r="L344" s="190"/>
      <c r="M344" s="183"/>
      <c r="N344" s="191"/>
      <c r="AF344" s="168"/>
      <c r="AG344" s="169"/>
      <c r="AH344" s="169"/>
      <c r="AK344" s="180" t="s">
        <v>147</v>
      </c>
      <c r="AM344" s="169"/>
    </row>
    <row r="345" spans="1:40" s="15" customFormat="1" ht="15" x14ac:dyDescent="0.25">
      <c r="A345" s="188"/>
      <c r="B345" s="179"/>
      <c r="C345" s="429" t="s">
        <v>149</v>
      </c>
      <c r="D345" s="429"/>
      <c r="E345" s="429"/>
      <c r="F345" s="182" t="s">
        <v>148</v>
      </c>
      <c r="G345" s="185">
        <v>7.74</v>
      </c>
      <c r="H345" s="185">
        <v>1.1499999999999999</v>
      </c>
      <c r="I345" s="216">
        <v>9.9691200000000002</v>
      </c>
      <c r="J345" s="190"/>
      <c r="K345" s="183"/>
      <c r="L345" s="190"/>
      <c r="M345" s="183"/>
      <c r="N345" s="191"/>
      <c r="AF345" s="168"/>
      <c r="AG345" s="169"/>
      <c r="AH345" s="169"/>
      <c r="AK345" s="180" t="s">
        <v>149</v>
      </c>
      <c r="AM345" s="169"/>
    </row>
    <row r="346" spans="1:40" s="15" customFormat="1" ht="15" x14ac:dyDescent="0.25">
      <c r="A346" s="181"/>
      <c r="B346" s="179"/>
      <c r="C346" s="430" t="s">
        <v>150</v>
      </c>
      <c r="D346" s="430"/>
      <c r="E346" s="430"/>
      <c r="F346" s="194"/>
      <c r="G346" s="195"/>
      <c r="H346" s="195"/>
      <c r="I346" s="195"/>
      <c r="J346" s="196">
        <v>1467.91</v>
      </c>
      <c r="K346" s="195"/>
      <c r="L346" s="196">
        <v>1890.67</v>
      </c>
      <c r="M346" s="195"/>
      <c r="N346" s="207">
        <v>74819.600000000006</v>
      </c>
      <c r="AF346" s="168"/>
      <c r="AG346" s="169"/>
      <c r="AH346" s="169"/>
      <c r="AL346" s="180" t="s">
        <v>150</v>
      </c>
      <c r="AM346" s="169"/>
    </row>
    <row r="347" spans="1:40" s="15" customFormat="1" ht="15" x14ac:dyDescent="0.25">
      <c r="A347" s="188"/>
      <c r="B347" s="179"/>
      <c r="C347" s="429" t="s">
        <v>151</v>
      </c>
      <c r="D347" s="429"/>
      <c r="E347" s="429"/>
      <c r="F347" s="182"/>
      <c r="G347" s="183"/>
      <c r="H347" s="183"/>
      <c r="I347" s="183"/>
      <c r="J347" s="190"/>
      <c r="K347" s="183"/>
      <c r="L347" s="187">
        <v>1713.62</v>
      </c>
      <c r="M347" s="183"/>
      <c r="N347" s="206">
        <v>76718.77</v>
      </c>
      <c r="AF347" s="168"/>
      <c r="AG347" s="169"/>
      <c r="AH347" s="169"/>
      <c r="AK347" s="180" t="s">
        <v>151</v>
      </c>
      <c r="AM347" s="169"/>
    </row>
    <row r="348" spans="1:40" s="15" customFormat="1" ht="45.75" x14ac:dyDescent="0.25">
      <c r="A348" s="188"/>
      <c r="B348" s="179" t="s">
        <v>1042</v>
      </c>
      <c r="C348" s="429" t="s">
        <v>482</v>
      </c>
      <c r="D348" s="429"/>
      <c r="E348" s="429"/>
      <c r="F348" s="182" t="s">
        <v>154</v>
      </c>
      <c r="G348" s="199">
        <v>91</v>
      </c>
      <c r="H348" s="183"/>
      <c r="I348" s="199">
        <v>91</v>
      </c>
      <c r="J348" s="190"/>
      <c r="K348" s="183"/>
      <c r="L348" s="187">
        <v>1559.39</v>
      </c>
      <c r="M348" s="183"/>
      <c r="N348" s="206">
        <v>69814.080000000002</v>
      </c>
      <c r="AF348" s="168"/>
      <c r="AG348" s="169"/>
      <c r="AH348" s="169"/>
      <c r="AK348" s="180" t="s">
        <v>482</v>
      </c>
      <c r="AM348" s="169"/>
    </row>
    <row r="349" spans="1:40" s="15" customFormat="1" ht="45.75" x14ac:dyDescent="0.25">
      <c r="A349" s="188"/>
      <c r="B349" s="179" t="s">
        <v>1043</v>
      </c>
      <c r="C349" s="429" t="s">
        <v>484</v>
      </c>
      <c r="D349" s="429"/>
      <c r="E349" s="429"/>
      <c r="F349" s="182" t="s">
        <v>154</v>
      </c>
      <c r="G349" s="199">
        <v>52</v>
      </c>
      <c r="H349" s="183"/>
      <c r="I349" s="199">
        <v>52</v>
      </c>
      <c r="J349" s="190"/>
      <c r="K349" s="183"/>
      <c r="L349" s="184">
        <v>891.08</v>
      </c>
      <c r="M349" s="183"/>
      <c r="N349" s="206">
        <v>39893.760000000002</v>
      </c>
      <c r="AF349" s="168"/>
      <c r="AG349" s="169"/>
      <c r="AH349" s="169"/>
      <c r="AK349" s="180" t="s">
        <v>484</v>
      </c>
      <c r="AM349" s="169"/>
    </row>
    <row r="350" spans="1:40" s="15" customFormat="1" ht="15" x14ac:dyDescent="0.25">
      <c r="A350" s="200"/>
      <c r="B350" s="201"/>
      <c r="C350" s="438" t="s">
        <v>157</v>
      </c>
      <c r="D350" s="438"/>
      <c r="E350" s="438"/>
      <c r="F350" s="172"/>
      <c r="G350" s="173"/>
      <c r="H350" s="173"/>
      <c r="I350" s="173"/>
      <c r="J350" s="176"/>
      <c r="K350" s="173"/>
      <c r="L350" s="210">
        <v>4341.1400000000003</v>
      </c>
      <c r="M350" s="195"/>
      <c r="N350" s="208">
        <v>184527.44</v>
      </c>
      <c r="AF350" s="168"/>
      <c r="AG350" s="169"/>
      <c r="AH350" s="169"/>
      <c r="AM350" s="169" t="s">
        <v>157</v>
      </c>
    </row>
    <row r="351" spans="1:40" s="15" customFormat="1" ht="34.5" x14ac:dyDescent="0.25">
      <c r="A351" s="170" t="s">
        <v>320</v>
      </c>
      <c r="B351" s="171" t="s">
        <v>1198</v>
      </c>
      <c r="C351" s="438" t="s">
        <v>1199</v>
      </c>
      <c r="D351" s="438"/>
      <c r="E351" s="438"/>
      <c r="F351" s="172" t="s">
        <v>171</v>
      </c>
      <c r="G351" s="173">
        <v>2.67</v>
      </c>
      <c r="H351" s="174">
        <v>1</v>
      </c>
      <c r="I351" s="211">
        <v>2.67</v>
      </c>
      <c r="J351" s="202">
        <v>17.95</v>
      </c>
      <c r="K351" s="173"/>
      <c r="L351" s="202">
        <v>47.93</v>
      </c>
      <c r="M351" s="211">
        <v>13.24</v>
      </c>
      <c r="N351" s="203">
        <v>634.59</v>
      </c>
      <c r="AF351" s="168"/>
      <c r="AG351" s="169"/>
      <c r="AH351" s="169" t="s">
        <v>1199</v>
      </c>
      <c r="AM351" s="169"/>
    </row>
    <row r="352" spans="1:40" s="15" customFormat="1" ht="15" x14ac:dyDescent="0.25">
      <c r="A352" s="200"/>
      <c r="B352" s="201"/>
      <c r="C352" s="438" t="s">
        <v>157</v>
      </c>
      <c r="D352" s="438"/>
      <c r="E352" s="438"/>
      <c r="F352" s="172"/>
      <c r="G352" s="173"/>
      <c r="H352" s="173"/>
      <c r="I352" s="173"/>
      <c r="J352" s="176"/>
      <c r="K352" s="173"/>
      <c r="L352" s="202">
        <v>47.93</v>
      </c>
      <c r="M352" s="195"/>
      <c r="N352" s="203">
        <v>634.59</v>
      </c>
      <c r="AF352" s="168"/>
      <c r="AG352" s="169"/>
      <c r="AH352" s="169"/>
      <c r="AM352" s="169" t="s">
        <v>157</v>
      </c>
    </row>
    <row r="353" spans="1:41" s="15" customFormat="1" ht="23.25" x14ac:dyDescent="0.25">
      <c r="A353" s="170" t="s">
        <v>321</v>
      </c>
      <c r="B353" s="171" t="s">
        <v>494</v>
      </c>
      <c r="C353" s="438" t="s">
        <v>173</v>
      </c>
      <c r="D353" s="438"/>
      <c r="E353" s="438"/>
      <c r="F353" s="172" t="s">
        <v>174</v>
      </c>
      <c r="G353" s="173">
        <v>4.45</v>
      </c>
      <c r="H353" s="174">
        <v>1</v>
      </c>
      <c r="I353" s="211">
        <v>4.45</v>
      </c>
      <c r="J353" s="202">
        <v>162.38</v>
      </c>
      <c r="K353" s="173"/>
      <c r="L353" s="202">
        <v>722.59</v>
      </c>
      <c r="M353" s="211">
        <v>8.16</v>
      </c>
      <c r="N353" s="208">
        <v>5896.33</v>
      </c>
      <c r="AF353" s="168"/>
      <c r="AG353" s="169"/>
      <c r="AH353" s="169" t="s">
        <v>173</v>
      </c>
      <c r="AM353" s="169"/>
    </row>
    <row r="354" spans="1:41" s="15" customFormat="1" ht="15" x14ac:dyDescent="0.25">
      <c r="A354" s="212"/>
      <c r="B354" s="213"/>
      <c r="C354" s="429" t="s">
        <v>1200</v>
      </c>
      <c r="D354" s="429"/>
      <c r="E354" s="429"/>
      <c r="F354" s="429"/>
      <c r="G354" s="429"/>
      <c r="H354" s="429"/>
      <c r="I354" s="429"/>
      <c r="J354" s="429"/>
      <c r="K354" s="429"/>
      <c r="L354" s="429"/>
      <c r="M354" s="429"/>
      <c r="N354" s="441"/>
      <c r="AF354" s="168"/>
      <c r="AG354" s="169"/>
      <c r="AH354" s="169"/>
      <c r="AI354" s="180" t="s">
        <v>1200</v>
      </c>
      <c r="AM354" s="169"/>
    </row>
    <row r="355" spans="1:41" s="15" customFormat="1" ht="15" x14ac:dyDescent="0.25">
      <c r="A355" s="212"/>
      <c r="B355" s="213"/>
      <c r="C355" s="429" t="s">
        <v>175</v>
      </c>
      <c r="D355" s="429"/>
      <c r="E355" s="429"/>
      <c r="F355" s="429"/>
      <c r="G355" s="429"/>
      <c r="H355" s="429"/>
      <c r="I355" s="429"/>
      <c r="J355" s="429"/>
      <c r="K355" s="429"/>
      <c r="L355" s="429"/>
      <c r="M355" s="429"/>
      <c r="N355" s="441"/>
      <c r="AF355" s="168"/>
      <c r="AG355" s="169"/>
      <c r="AH355" s="169"/>
      <c r="AM355" s="169"/>
      <c r="AO355" s="180" t="s">
        <v>175</v>
      </c>
    </row>
    <row r="356" spans="1:41" s="15" customFormat="1" ht="15" x14ac:dyDescent="0.25">
      <c r="A356" s="200"/>
      <c r="B356" s="201"/>
      <c r="C356" s="438" t="s">
        <v>157</v>
      </c>
      <c r="D356" s="438"/>
      <c r="E356" s="438"/>
      <c r="F356" s="172"/>
      <c r="G356" s="173"/>
      <c r="H356" s="173"/>
      <c r="I356" s="173"/>
      <c r="J356" s="176"/>
      <c r="K356" s="173"/>
      <c r="L356" s="202">
        <v>722.59</v>
      </c>
      <c r="M356" s="195"/>
      <c r="N356" s="208">
        <v>5896.33</v>
      </c>
      <c r="AF356" s="168"/>
      <c r="AG356" s="169"/>
      <c r="AH356" s="169"/>
      <c r="AM356" s="169" t="s">
        <v>157</v>
      </c>
    </row>
    <row r="357" spans="1:41" s="15" customFormat="1" ht="34.5" x14ac:dyDescent="0.25">
      <c r="A357" s="170" t="s">
        <v>322</v>
      </c>
      <c r="B357" s="171" t="s">
        <v>1201</v>
      </c>
      <c r="C357" s="438" t="s">
        <v>1202</v>
      </c>
      <c r="D357" s="438"/>
      <c r="E357" s="438"/>
      <c r="F357" s="172" t="s">
        <v>278</v>
      </c>
      <c r="G357" s="173">
        <v>1.76</v>
      </c>
      <c r="H357" s="174">
        <v>1</v>
      </c>
      <c r="I357" s="211">
        <v>1.76</v>
      </c>
      <c r="J357" s="176"/>
      <c r="K357" s="173"/>
      <c r="L357" s="176"/>
      <c r="M357" s="173"/>
      <c r="N357" s="177"/>
      <c r="AF357" s="168"/>
      <c r="AG357" s="169"/>
      <c r="AH357" s="169" t="s">
        <v>1202</v>
      </c>
      <c r="AM357" s="169"/>
    </row>
    <row r="358" spans="1:41" s="15" customFormat="1" ht="22.5" x14ac:dyDescent="0.25">
      <c r="A358" s="178"/>
      <c r="B358" s="179" t="s">
        <v>1158</v>
      </c>
      <c r="C358" s="439" t="s">
        <v>1159</v>
      </c>
      <c r="D358" s="439"/>
      <c r="E358" s="439"/>
      <c r="F358" s="439"/>
      <c r="G358" s="439"/>
      <c r="H358" s="439"/>
      <c r="I358" s="439"/>
      <c r="J358" s="439"/>
      <c r="K358" s="439"/>
      <c r="L358" s="439"/>
      <c r="M358" s="439"/>
      <c r="N358" s="440"/>
      <c r="AF358" s="168"/>
      <c r="AG358" s="169"/>
      <c r="AH358" s="169"/>
      <c r="AM358" s="169"/>
      <c r="AN358" s="180" t="s">
        <v>1159</v>
      </c>
    </row>
    <row r="359" spans="1:41" s="15" customFormat="1" ht="68.25" x14ac:dyDescent="0.25">
      <c r="A359" s="178"/>
      <c r="B359" s="179" t="s">
        <v>1012</v>
      </c>
      <c r="C359" s="439" t="s">
        <v>1013</v>
      </c>
      <c r="D359" s="439"/>
      <c r="E359" s="439"/>
      <c r="F359" s="439"/>
      <c r="G359" s="439"/>
      <c r="H359" s="439"/>
      <c r="I359" s="439"/>
      <c r="J359" s="439"/>
      <c r="K359" s="439"/>
      <c r="L359" s="439"/>
      <c r="M359" s="439"/>
      <c r="N359" s="440"/>
      <c r="AF359" s="168"/>
      <c r="AG359" s="169"/>
      <c r="AH359" s="169"/>
      <c r="AM359" s="169"/>
      <c r="AN359" s="180" t="s">
        <v>1013</v>
      </c>
    </row>
    <row r="360" spans="1:41" s="15" customFormat="1" ht="15" x14ac:dyDescent="0.25">
      <c r="A360" s="181"/>
      <c r="B360" s="179" t="s">
        <v>130</v>
      </c>
      <c r="C360" s="429" t="s">
        <v>140</v>
      </c>
      <c r="D360" s="429"/>
      <c r="E360" s="429"/>
      <c r="F360" s="182"/>
      <c r="G360" s="183"/>
      <c r="H360" s="183"/>
      <c r="I360" s="183"/>
      <c r="J360" s="184">
        <v>416.48</v>
      </c>
      <c r="K360" s="215">
        <v>0.80500000000000005</v>
      </c>
      <c r="L360" s="184">
        <v>590.07000000000005</v>
      </c>
      <c r="M360" s="185">
        <v>44.77</v>
      </c>
      <c r="N360" s="206">
        <v>26417.43</v>
      </c>
      <c r="AF360" s="168"/>
      <c r="AG360" s="169"/>
      <c r="AH360" s="169"/>
      <c r="AJ360" s="180" t="s">
        <v>140</v>
      </c>
      <c r="AM360" s="169"/>
    </row>
    <row r="361" spans="1:41" s="15" customFormat="1" ht="15" x14ac:dyDescent="0.25">
      <c r="A361" s="181"/>
      <c r="B361" s="179" t="s">
        <v>141</v>
      </c>
      <c r="C361" s="429" t="s">
        <v>142</v>
      </c>
      <c r="D361" s="429"/>
      <c r="E361" s="429"/>
      <c r="F361" s="182"/>
      <c r="G361" s="183"/>
      <c r="H361" s="183"/>
      <c r="I361" s="183"/>
      <c r="J361" s="187">
        <v>2416.02</v>
      </c>
      <c r="K361" s="215">
        <v>0.80500000000000005</v>
      </c>
      <c r="L361" s="187">
        <v>3423.02</v>
      </c>
      <c r="M361" s="185">
        <v>13.24</v>
      </c>
      <c r="N361" s="206">
        <v>45320.78</v>
      </c>
      <c r="AF361" s="168"/>
      <c r="AG361" s="169"/>
      <c r="AH361" s="169"/>
      <c r="AJ361" s="180" t="s">
        <v>142</v>
      </c>
      <c r="AM361" s="169"/>
    </row>
    <row r="362" spans="1:41" s="15" customFormat="1" ht="15" x14ac:dyDescent="0.25">
      <c r="A362" s="181"/>
      <c r="B362" s="179" t="s">
        <v>143</v>
      </c>
      <c r="C362" s="429" t="s">
        <v>144</v>
      </c>
      <c r="D362" s="429"/>
      <c r="E362" s="429"/>
      <c r="F362" s="182"/>
      <c r="G362" s="183"/>
      <c r="H362" s="183"/>
      <c r="I362" s="183"/>
      <c r="J362" s="184">
        <v>123.85</v>
      </c>
      <c r="K362" s="215">
        <v>0.80500000000000005</v>
      </c>
      <c r="L362" s="184">
        <v>175.47</v>
      </c>
      <c r="M362" s="185">
        <v>44.77</v>
      </c>
      <c r="N362" s="206">
        <v>7855.79</v>
      </c>
      <c r="AF362" s="168"/>
      <c r="AG362" s="169"/>
      <c r="AH362" s="169"/>
      <c r="AJ362" s="180" t="s">
        <v>144</v>
      </c>
      <c r="AM362" s="169"/>
    </row>
    <row r="363" spans="1:41" s="15" customFormat="1" ht="15" x14ac:dyDescent="0.25">
      <c r="A363" s="181"/>
      <c r="B363" s="179" t="s">
        <v>145</v>
      </c>
      <c r="C363" s="429" t="s">
        <v>146</v>
      </c>
      <c r="D363" s="429"/>
      <c r="E363" s="429"/>
      <c r="F363" s="182"/>
      <c r="G363" s="183"/>
      <c r="H363" s="183"/>
      <c r="I363" s="183"/>
      <c r="J363" s="184">
        <v>490.24</v>
      </c>
      <c r="K363" s="199">
        <v>0</v>
      </c>
      <c r="L363" s="184">
        <v>0</v>
      </c>
      <c r="M363" s="185">
        <v>8.16</v>
      </c>
      <c r="N363" s="191"/>
      <c r="AF363" s="168"/>
      <c r="AG363" s="169"/>
      <c r="AH363" s="169"/>
      <c r="AJ363" s="180" t="s">
        <v>146</v>
      </c>
      <c r="AM363" s="169"/>
    </row>
    <row r="364" spans="1:41" s="15" customFormat="1" ht="15" x14ac:dyDescent="0.25">
      <c r="A364" s="188"/>
      <c r="B364" s="179"/>
      <c r="C364" s="429" t="s">
        <v>147</v>
      </c>
      <c r="D364" s="429"/>
      <c r="E364" s="429"/>
      <c r="F364" s="182" t="s">
        <v>148</v>
      </c>
      <c r="G364" s="192">
        <v>41.4</v>
      </c>
      <c r="H364" s="215">
        <v>0.80500000000000005</v>
      </c>
      <c r="I364" s="216">
        <v>58.655520000000003</v>
      </c>
      <c r="J364" s="190"/>
      <c r="K364" s="183"/>
      <c r="L364" s="190"/>
      <c r="M364" s="183"/>
      <c r="N364" s="191"/>
      <c r="AF364" s="168"/>
      <c r="AG364" s="169"/>
      <c r="AH364" s="169"/>
      <c r="AK364" s="180" t="s">
        <v>147</v>
      </c>
      <c r="AM364" s="169"/>
    </row>
    <row r="365" spans="1:41" s="15" customFormat="1" ht="15" x14ac:dyDescent="0.25">
      <c r="A365" s="188"/>
      <c r="B365" s="179"/>
      <c r="C365" s="429" t="s">
        <v>149</v>
      </c>
      <c r="D365" s="429"/>
      <c r="E365" s="429"/>
      <c r="F365" s="182" t="s">
        <v>148</v>
      </c>
      <c r="G365" s="185">
        <v>8.8699999999999992</v>
      </c>
      <c r="H365" s="215">
        <v>0.80500000000000005</v>
      </c>
      <c r="I365" s="189">
        <v>12.567016000000001</v>
      </c>
      <c r="J365" s="190"/>
      <c r="K365" s="183"/>
      <c r="L365" s="190"/>
      <c r="M365" s="183"/>
      <c r="N365" s="191"/>
      <c r="AF365" s="168"/>
      <c r="AG365" s="169"/>
      <c r="AH365" s="169"/>
      <c r="AK365" s="180" t="s">
        <v>149</v>
      </c>
      <c r="AM365" s="169"/>
    </row>
    <row r="366" spans="1:41" s="15" customFormat="1" ht="15" x14ac:dyDescent="0.25">
      <c r="A366" s="181"/>
      <c r="B366" s="179"/>
      <c r="C366" s="430" t="s">
        <v>150</v>
      </c>
      <c r="D366" s="430"/>
      <c r="E366" s="430"/>
      <c r="F366" s="194"/>
      <c r="G366" s="195"/>
      <c r="H366" s="195"/>
      <c r="I366" s="195"/>
      <c r="J366" s="196">
        <v>3322.74</v>
      </c>
      <c r="K366" s="195"/>
      <c r="L366" s="196">
        <v>4013.09</v>
      </c>
      <c r="M366" s="195"/>
      <c r="N366" s="207">
        <v>71738.210000000006</v>
      </c>
      <c r="AF366" s="168"/>
      <c r="AG366" s="169"/>
      <c r="AH366" s="169"/>
      <c r="AL366" s="180" t="s">
        <v>150</v>
      </c>
      <c r="AM366" s="169"/>
    </row>
    <row r="367" spans="1:41" s="15" customFormat="1" ht="15" x14ac:dyDescent="0.25">
      <c r="A367" s="188"/>
      <c r="B367" s="179"/>
      <c r="C367" s="429" t="s">
        <v>151</v>
      </c>
      <c r="D367" s="429"/>
      <c r="E367" s="429"/>
      <c r="F367" s="182"/>
      <c r="G367" s="183"/>
      <c r="H367" s="183"/>
      <c r="I367" s="183"/>
      <c r="J367" s="190"/>
      <c r="K367" s="183"/>
      <c r="L367" s="184">
        <v>765.54</v>
      </c>
      <c r="M367" s="183"/>
      <c r="N367" s="206">
        <v>34273.22</v>
      </c>
      <c r="AF367" s="168"/>
      <c r="AG367" s="169"/>
      <c r="AH367" s="169"/>
      <c r="AK367" s="180" t="s">
        <v>151</v>
      </c>
      <c r="AM367" s="169"/>
    </row>
    <row r="368" spans="1:41" s="15" customFormat="1" ht="22.5" x14ac:dyDescent="0.25">
      <c r="A368" s="188"/>
      <c r="B368" s="179" t="s">
        <v>464</v>
      </c>
      <c r="C368" s="429" t="s">
        <v>465</v>
      </c>
      <c r="D368" s="429"/>
      <c r="E368" s="429"/>
      <c r="F368" s="182" t="s">
        <v>154</v>
      </c>
      <c r="G368" s="199">
        <v>93</v>
      </c>
      <c r="H368" s="183"/>
      <c r="I368" s="199">
        <v>93</v>
      </c>
      <c r="J368" s="190"/>
      <c r="K368" s="183"/>
      <c r="L368" s="184">
        <v>711.95</v>
      </c>
      <c r="M368" s="183"/>
      <c r="N368" s="206">
        <v>31874.09</v>
      </c>
      <c r="AF368" s="168"/>
      <c r="AG368" s="169"/>
      <c r="AH368" s="169"/>
      <c r="AK368" s="180" t="s">
        <v>465</v>
      </c>
      <c r="AM368" s="169"/>
    </row>
    <row r="369" spans="1:40" s="15" customFormat="1" ht="22.5" x14ac:dyDescent="0.25">
      <c r="A369" s="188"/>
      <c r="B369" s="179" t="s">
        <v>1160</v>
      </c>
      <c r="C369" s="429" t="s">
        <v>467</v>
      </c>
      <c r="D369" s="429"/>
      <c r="E369" s="429"/>
      <c r="F369" s="182" t="s">
        <v>154</v>
      </c>
      <c r="G369" s="199">
        <v>62</v>
      </c>
      <c r="H369" s="183"/>
      <c r="I369" s="199">
        <v>62</v>
      </c>
      <c r="J369" s="190"/>
      <c r="K369" s="183"/>
      <c r="L369" s="184">
        <v>474.63</v>
      </c>
      <c r="M369" s="183"/>
      <c r="N369" s="206">
        <v>21249.4</v>
      </c>
      <c r="AF369" s="168"/>
      <c r="AG369" s="169"/>
      <c r="AH369" s="169"/>
      <c r="AK369" s="180" t="s">
        <v>467</v>
      </c>
      <c r="AM369" s="169"/>
    </row>
    <row r="370" spans="1:40" s="15" customFormat="1" ht="15" x14ac:dyDescent="0.25">
      <c r="A370" s="200"/>
      <c r="B370" s="201"/>
      <c r="C370" s="438" t="s">
        <v>157</v>
      </c>
      <c r="D370" s="438"/>
      <c r="E370" s="438"/>
      <c r="F370" s="172"/>
      <c r="G370" s="173"/>
      <c r="H370" s="173"/>
      <c r="I370" s="173"/>
      <c r="J370" s="176"/>
      <c r="K370" s="173"/>
      <c r="L370" s="210">
        <v>5199.67</v>
      </c>
      <c r="M370" s="195"/>
      <c r="N370" s="208">
        <v>124861.7</v>
      </c>
      <c r="AF370" s="168"/>
      <c r="AG370" s="169"/>
      <c r="AH370" s="169"/>
      <c r="AM370" s="169" t="s">
        <v>157</v>
      </c>
    </row>
    <row r="371" spans="1:40" s="15" customFormat="1" ht="34.5" x14ac:dyDescent="0.25">
      <c r="A371" s="170" t="s">
        <v>324</v>
      </c>
      <c r="B371" s="171" t="s">
        <v>249</v>
      </c>
      <c r="C371" s="438" t="s">
        <v>1163</v>
      </c>
      <c r="D371" s="438"/>
      <c r="E371" s="438"/>
      <c r="F371" s="172" t="s">
        <v>171</v>
      </c>
      <c r="G371" s="173">
        <v>1.76</v>
      </c>
      <c r="H371" s="174">
        <v>1</v>
      </c>
      <c r="I371" s="211">
        <v>1.76</v>
      </c>
      <c r="J371" s="202">
        <v>22.33</v>
      </c>
      <c r="K371" s="173"/>
      <c r="L371" s="202">
        <v>39.299999999999997</v>
      </c>
      <c r="M371" s="211">
        <v>13.24</v>
      </c>
      <c r="N371" s="203">
        <v>520.33000000000004</v>
      </c>
      <c r="AF371" s="168"/>
      <c r="AG371" s="169"/>
      <c r="AH371" s="169" t="s">
        <v>1163</v>
      </c>
      <c r="AM371" s="169"/>
    </row>
    <row r="372" spans="1:40" s="15" customFormat="1" ht="15" x14ac:dyDescent="0.25">
      <c r="A372" s="200"/>
      <c r="B372" s="201"/>
      <c r="C372" s="438" t="s">
        <v>157</v>
      </c>
      <c r="D372" s="438"/>
      <c r="E372" s="438"/>
      <c r="F372" s="172"/>
      <c r="G372" s="173"/>
      <c r="H372" s="173"/>
      <c r="I372" s="173"/>
      <c r="J372" s="176"/>
      <c r="K372" s="173"/>
      <c r="L372" s="202">
        <v>39.299999999999997</v>
      </c>
      <c r="M372" s="195"/>
      <c r="N372" s="203">
        <v>520.33000000000004</v>
      </c>
      <c r="AF372" s="168"/>
      <c r="AG372" s="169"/>
      <c r="AH372" s="169"/>
      <c r="AM372" s="169" t="s">
        <v>157</v>
      </c>
    </row>
    <row r="373" spans="1:40" s="15" customFormat="1" ht="34.5" x14ac:dyDescent="0.25">
      <c r="A373" s="170" t="s">
        <v>327</v>
      </c>
      <c r="B373" s="171" t="s">
        <v>169</v>
      </c>
      <c r="C373" s="438" t="s">
        <v>170</v>
      </c>
      <c r="D373" s="438"/>
      <c r="E373" s="438"/>
      <c r="F373" s="172" t="s">
        <v>171</v>
      </c>
      <c r="G373" s="173">
        <v>1.76</v>
      </c>
      <c r="H373" s="174">
        <v>1</v>
      </c>
      <c r="I373" s="211">
        <v>1.76</v>
      </c>
      <c r="J373" s="202">
        <v>2.91</v>
      </c>
      <c r="K373" s="173"/>
      <c r="L373" s="202">
        <v>5.12</v>
      </c>
      <c r="M373" s="211">
        <v>13.62</v>
      </c>
      <c r="N373" s="203">
        <v>69.73</v>
      </c>
      <c r="AF373" s="168"/>
      <c r="AG373" s="169"/>
      <c r="AH373" s="169" t="s">
        <v>170</v>
      </c>
      <c r="AM373" s="169"/>
    </row>
    <row r="374" spans="1:40" s="15" customFormat="1" ht="15" x14ac:dyDescent="0.25">
      <c r="A374" s="200"/>
      <c r="B374" s="201"/>
      <c r="C374" s="438" t="s">
        <v>157</v>
      </c>
      <c r="D374" s="438"/>
      <c r="E374" s="438"/>
      <c r="F374" s="172"/>
      <c r="G374" s="173"/>
      <c r="H374" s="173"/>
      <c r="I374" s="173"/>
      <c r="J374" s="176"/>
      <c r="K374" s="173"/>
      <c r="L374" s="202">
        <v>5.12</v>
      </c>
      <c r="M374" s="195"/>
      <c r="N374" s="203">
        <v>69.73</v>
      </c>
      <c r="AF374" s="168"/>
      <c r="AG374" s="169"/>
      <c r="AH374" s="169"/>
      <c r="AM374" s="169" t="s">
        <v>157</v>
      </c>
    </row>
    <row r="375" spans="1:40" s="15" customFormat="1" ht="23.25" x14ac:dyDescent="0.25">
      <c r="A375" s="170" t="s">
        <v>328</v>
      </c>
      <c r="B375" s="171" t="s">
        <v>255</v>
      </c>
      <c r="C375" s="438" t="s">
        <v>474</v>
      </c>
      <c r="D375" s="438"/>
      <c r="E375" s="438"/>
      <c r="F375" s="172" t="s">
        <v>171</v>
      </c>
      <c r="G375" s="173">
        <v>1.76</v>
      </c>
      <c r="H375" s="174">
        <v>1</v>
      </c>
      <c r="I375" s="211">
        <v>1.76</v>
      </c>
      <c r="J375" s="202">
        <v>22.33</v>
      </c>
      <c r="K375" s="173"/>
      <c r="L375" s="202">
        <v>39.299999999999997</v>
      </c>
      <c r="M375" s="211">
        <v>13.24</v>
      </c>
      <c r="N375" s="203">
        <v>520.33000000000004</v>
      </c>
      <c r="AF375" s="168"/>
      <c r="AG375" s="169"/>
      <c r="AH375" s="169" t="s">
        <v>474</v>
      </c>
      <c r="AM375" s="169"/>
    </row>
    <row r="376" spans="1:40" s="15" customFormat="1" ht="15" x14ac:dyDescent="0.25">
      <c r="A376" s="200"/>
      <c r="B376" s="201"/>
      <c r="C376" s="438" t="s">
        <v>157</v>
      </c>
      <c r="D376" s="438"/>
      <c r="E376" s="438"/>
      <c r="F376" s="172"/>
      <c r="G376" s="173"/>
      <c r="H376" s="173"/>
      <c r="I376" s="173"/>
      <c r="J376" s="176"/>
      <c r="K376" s="173"/>
      <c r="L376" s="202">
        <v>39.299999999999997</v>
      </c>
      <c r="M376" s="195"/>
      <c r="N376" s="203">
        <v>520.33000000000004</v>
      </c>
      <c r="AF376" s="168"/>
      <c r="AG376" s="169"/>
      <c r="AH376" s="169"/>
      <c r="AM376" s="169" t="s">
        <v>157</v>
      </c>
    </row>
    <row r="377" spans="1:40" s="15" customFormat="1" ht="15" x14ac:dyDescent="0.25">
      <c r="A377" s="435" t="s">
        <v>1203</v>
      </c>
      <c r="B377" s="436"/>
      <c r="C377" s="436"/>
      <c r="D377" s="436"/>
      <c r="E377" s="436"/>
      <c r="F377" s="436"/>
      <c r="G377" s="436"/>
      <c r="H377" s="436"/>
      <c r="I377" s="436"/>
      <c r="J377" s="436"/>
      <c r="K377" s="436"/>
      <c r="L377" s="436"/>
      <c r="M377" s="436"/>
      <c r="N377" s="437"/>
      <c r="AF377" s="168"/>
      <c r="AG377" s="169" t="s">
        <v>1203</v>
      </c>
      <c r="AH377" s="169"/>
      <c r="AM377" s="169"/>
    </row>
    <row r="378" spans="1:40" s="15" customFormat="1" ht="15" x14ac:dyDescent="0.25">
      <c r="A378" s="170" t="s">
        <v>331</v>
      </c>
      <c r="B378" s="171" t="s">
        <v>1204</v>
      </c>
      <c r="C378" s="438" t="s">
        <v>1205</v>
      </c>
      <c r="D378" s="438"/>
      <c r="E378" s="438"/>
      <c r="F378" s="172" t="s">
        <v>599</v>
      </c>
      <c r="G378" s="173">
        <v>8.6814</v>
      </c>
      <c r="H378" s="174">
        <v>1</v>
      </c>
      <c r="I378" s="209">
        <v>8.6814</v>
      </c>
      <c r="J378" s="176"/>
      <c r="K378" s="173"/>
      <c r="L378" s="176"/>
      <c r="M378" s="173"/>
      <c r="N378" s="177"/>
      <c r="AF378" s="168"/>
      <c r="AG378" s="169"/>
      <c r="AH378" s="169" t="s">
        <v>1205</v>
      </c>
      <c r="AM378" s="169"/>
    </row>
    <row r="379" spans="1:40" s="15" customFormat="1" ht="15" x14ac:dyDescent="0.25">
      <c r="A379" s="212"/>
      <c r="B379" s="213"/>
      <c r="C379" s="429" t="s">
        <v>1206</v>
      </c>
      <c r="D379" s="429"/>
      <c r="E379" s="429"/>
      <c r="F379" s="429"/>
      <c r="G379" s="429"/>
      <c r="H379" s="429"/>
      <c r="I379" s="429"/>
      <c r="J379" s="429"/>
      <c r="K379" s="429"/>
      <c r="L379" s="429"/>
      <c r="M379" s="429"/>
      <c r="N379" s="441"/>
      <c r="AF379" s="168"/>
      <c r="AG379" s="169"/>
      <c r="AH379" s="169"/>
      <c r="AI379" s="180" t="s">
        <v>1206</v>
      </c>
      <c r="AM379" s="169"/>
    </row>
    <row r="380" spans="1:40" s="15" customFormat="1" ht="22.5" x14ac:dyDescent="0.25">
      <c r="A380" s="178"/>
      <c r="B380" s="179" t="s">
        <v>1028</v>
      </c>
      <c r="C380" s="439" t="s">
        <v>1029</v>
      </c>
      <c r="D380" s="439"/>
      <c r="E380" s="439"/>
      <c r="F380" s="439"/>
      <c r="G380" s="439"/>
      <c r="H380" s="439"/>
      <c r="I380" s="439"/>
      <c r="J380" s="439"/>
      <c r="K380" s="439"/>
      <c r="L380" s="439"/>
      <c r="M380" s="439"/>
      <c r="N380" s="440"/>
      <c r="AF380" s="168"/>
      <c r="AG380" s="169"/>
      <c r="AH380" s="169"/>
      <c r="AM380" s="169"/>
      <c r="AN380" s="180" t="s">
        <v>1029</v>
      </c>
    </row>
    <row r="381" spans="1:40" s="15" customFormat="1" ht="68.25" x14ac:dyDescent="0.25">
      <c r="A381" s="178"/>
      <c r="B381" s="179" t="s">
        <v>1012</v>
      </c>
      <c r="C381" s="439" t="s">
        <v>1013</v>
      </c>
      <c r="D381" s="439"/>
      <c r="E381" s="439"/>
      <c r="F381" s="439"/>
      <c r="G381" s="439"/>
      <c r="H381" s="439"/>
      <c r="I381" s="439"/>
      <c r="J381" s="439"/>
      <c r="K381" s="439"/>
      <c r="L381" s="439"/>
      <c r="M381" s="439"/>
      <c r="N381" s="440"/>
      <c r="AF381" s="168"/>
      <c r="AG381" s="169"/>
      <c r="AH381" s="169"/>
      <c r="AM381" s="169"/>
      <c r="AN381" s="180" t="s">
        <v>1013</v>
      </c>
    </row>
    <row r="382" spans="1:40" s="15" customFormat="1" ht="15" x14ac:dyDescent="0.25">
      <c r="A382" s="181"/>
      <c r="B382" s="179" t="s">
        <v>130</v>
      </c>
      <c r="C382" s="429" t="s">
        <v>140</v>
      </c>
      <c r="D382" s="429"/>
      <c r="E382" s="429"/>
      <c r="F382" s="182"/>
      <c r="G382" s="183"/>
      <c r="H382" s="183"/>
      <c r="I382" s="183"/>
      <c r="J382" s="184">
        <v>541.97</v>
      </c>
      <c r="K382" s="185">
        <v>0.92</v>
      </c>
      <c r="L382" s="187">
        <v>4328.6499999999996</v>
      </c>
      <c r="M382" s="185">
        <v>44.77</v>
      </c>
      <c r="N382" s="206">
        <v>193793.66</v>
      </c>
      <c r="AF382" s="168"/>
      <c r="AG382" s="169"/>
      <c r="AH382" s="169"/>
      <c r="AJ382" s="180" t="s">
        <v>140</v>
      </c>
      <c r="AM382" s="169"/>
    </row>
    <row r="383" spans="1:40" s="15" customFormat="1" ht="15" x14ac:dyDescent="0.25">
      <c r="A383" s="181"/>
      <c r="B383" s="179" t="s">
        <v>141</v>
      </c>
      <c r="C383" s="429" t="s">
        <v>142</v>
      </c>
      <c r="D383" s="429"/>
      <c r="E383" s="429"/>
      <c r="F383" s="182"/>
      <c r="G383" s="183"/>
      <c r="H383" s="183"/>
      <c r="I383" s="183"/>
      <c r="J383" s="187">
        <v>7592.11</v>
      </c>
      <c r="K383" s="185">
        <v>0.92</v>
      </c>
      <c r="L383" s="187">
        <v>60637.33</v>
      </c>
      <c r="M383" s="185">
        <v>13.24</v>
      </c>
      <c r="N383" s="206">
        <v>802838.25</v>
      </c>
      <c r="AF383" s="168"/>
      <c r="AG383" s="169"/>
      <c r="AH383" s="169"/>
      <c r="AJ383" s="180" t="s">
        <v>142</v>
      </c>
      <c r="AM383" s="169"/>
    </row>
    <row r="384" spans="1:40" s="15" customFormat="1" ht="15" x14ac:dyDescent="0.25">
      <c r="A384" s="181"/>
      <c r="B384" s="179" t="s">
        <v>143</v>
      </c>
      <c r="C384" s="429" t="s">
        <v>144</v>
      </c>
      <c r="D384" s="429"/>
      <c r="E384" s="429"/>
      <c r="F384" s="182"/>
      <c r="G384" s="183"/>
      <c r="H384" s="183"/>
      <c r="I384" s="183"/>
      <c r="J384" s="184">
        <v>209.87</v>
      </c>
      <c r="K384" s="185">
        <v>0.92</v>
      </c>
      <c r="L384" s="187">
        <v>1676.21</v>
      </c>
      <c r="M384" s="185">
        <v>44.77</v>
      </c>
      <c r="N384" s="206">
        <v>75043.92</v>
      </c>
      <c r="AF384" s="168"/>
      <c r="AG384" s="169"/>
      <c r="AH384" s="169"/>
      <c r="AJ384" s="180" t="s">
        <v>144</v>
      </c>
      <c r="AM384" s="169"/>
    </row>
    <row r="385" spans="1:39" s="15" customFormat="1" ht="15" x14ac:dyDescent="0.25">
      <c r="A385" s="181"/>
      <c r="B385" s="179" t="s">
        <v>145</v>
      </c>
      <c r="C385" s="429" t="s">
        <v>146</v>
      </c>
      <c r="D385" s="429"/>
      <c r="E385" s="429"/>
      <c r="F385" s="182"/>
      <c r="G385" s="183"/>
      <c r="H385" s="183"/>
      <c r="I385" s="183"/>
      <c r="J385" s="184">
        <v>378.31</v>
      </c>
      <c r="K385" s="199">
        <v>0</v>
      </c>
      <c r="L385" s="184">
        <v>0</v>
      </c>
      <c r="M385" s="185">
        <v>8.16</v>
      </c>
      <c r="N385" s="191"/>
      <c r="AF385" s="168"/>
      <c r="AG385" s="169"/>
      <c r="AH385" s="169"/>
      <c r="AJ385" s="180" t="s">
        <v>146</v>
      </c>
      <c r="AM385" s="169"/>
    </row>
    <row r="386" spans="1:39" s="15" customFormat="1" ht="15" x14ac:dyDescent="0.25">
      <c r="A386" s="188"/>
      <c r="B386" s="179"/>
      <c r="C386" s="429" t="s">
        <v>147</v>
      </c>
      <c r="D386" s="429"/>
      <c r="E386" s="429"/>
      <c r="F386" s="182" t="s">
        <v>148</v>
      </c>
      <c r="G386" s="185">
        <v>62.01</v>
      </c>
      <c r="H386" s="185">
        <v>0.92</v>
      </c>
      <c r="I386" s="193">
        <v>495.26692489999999</v>
      </c>
      <c r="J386" s="190"/>
      <c r="K386" s="183"/>
      <c r="L386" s="190"/>
      <c r="M386" s="183"/>
      <c r="N386" s="191"/>
      <c r="AF386" s="168"/>
      <c r="AG386" s="169"/>
      <c r="AH386" s="169"/>
      <c r="AK386" s="180" t="s">
        <v>147</v>
      </c>
      <c r="AM386" s="169"/>
    </row>
    <row r="387" spans="1:39" s="15" customFormat="1" ht="15" x14ac:dyDescent="0.25">
      <c r="A387" s="188"/>
      <c r="B387" s="179"/>
      <c r="C387" s="429" t="s">
        <v>149</v>
      </c>
      <c r="D387" s="429"/>
      <c r="E387" s="429"/>
      <c r="F387" s="182" t="s">
        <v>148</v>
      </c>
      <c r="G387" s="185">
        <v>12.18</v>
      </c>
      <c r="H387" s="185">
        <v>0.92</v>
      </c>
      <c r="I387" s="193">
        <v>97.280295800000005</v>
      </c>
      <c r="J387" s="190"/>
      <c r="K387" s="183"/>
      <c r="L387" s="190"/>
      <c r="M387" s="183"/>
      <c r="N387" s="191"/>
      <c r="AF387" s="168"/>
      <c r="AG387" s="169"/>
      <c r="AH387" s="169"/>
      <c r="AK387" s="180" t="s">
        <v>149</v>
      </c>
      <c r="AM387" s="169"/>
    </row>
    <row r="388" spans="1:39" s="15" customFormat="1" ht="15" x14ac:dyDescent="0.25">
      <c r="A388" s="181"/>
      <c r="B388" s="179"/>
      <c r="C388" s="430" t="s">
        <v>150</v>
      </c>
      <c r="D388" s="430"/>
      <c r="E388" s="430"/>
      <c r="F388" s="194"/>
      <c r="G388" s="195"/>
      <c r="H388" s="195"/>
      <c r="I388" s="195"/>
      <c r="J388" s="196">
        <v>8512.39</v>
      </c>
      <c r="K388" s="195"/>
      <c r="L388" s="196">
        <v>64965.98</v>
      </c>
      <c r="M388" s="195"/>
      <c r="N388" s="207">
        <v>996631.91</v>
      </c>
      <c r="AF388" s="168"/>
      <c r="AG388" s="169"/>
      <c r="AH388" s="169"/>
      <c r="AL388" s="180" t="s">
        <v>150</v>
      </c>
      <c r="AM388" s="169"/>
    </row>
    <row r="389" spans="1:39" s="15" customFormat="1" ht="15" x14ac:dyDescent="0.25">
      <c r="A389" s="188"/>
      <c r="B389" s="179"/>
      <c r="C389" s="429" t="s">
        <v>151</v>
      </c>
      <c r="D389" s="429"/>
      <c r="E389" s="429"/>
      <c r="F389" s="182"/>
      <c r="G389" s="183"/>
      <c r="H389" s="183"/>
      <c r="I389" s="183"/>
      <c r="J389" s="190"/>
      <c r="K389" s="183"/>
      <c r="L389" s="187">
        <v>6004.86</v>
      </c>
      <c r="M389" s="183"/>
      <c r="N389" s="206">
        <v>268837.58</v>
      </c>
      <c r="AF389" s="168"/>
      <c r="AG389" s="169"/>
      <c r="AH389" s="169"/>
      <c r="AK389" s="180" t="s">
        <v>151</v>
      </c>
      <c r="AM389" s="169"/>
    </row>
    <row r="390" spans="1:39" s="15" customFormat="1" ht="23.25" x14ac:dyDescent="0.25">
      <c r="A390" s="188"/>
      <c r="B390" s="179" t="s">
        <v>651</v>
      </c>
      <c r="C390" s="429" t="s">
        <v>652</v>
      </c>
      <c r="D390" s="429"/>
      <c r="E390" s="429"/>
      <c r="F390" s="182" t="s">
        <v>154</v>
      </c>
      <c r="G390" s="199">
        <v>110</v>
      </c>
      <c r="H390" s="183"/>
      <c r="I390" s="199">
        <v>110</v>
      </c>
      <c r="J390" s="190"/>
      <c r="K390" s="183"/>
      <c r="L390" s="187">
        <v>6605.35</v>
      </c>
      <c r="M390" s="183"/>
      <c r="N390" s="206">
        <v>295721.34000000003</v>
      </c>
      <c r="AF390" s="168"/>
      <c r="AG390" s="169"/>
      <c r="AH390" s="169"/>
      <c r="AK390" s="180" t="s">
        <v>652</v>
      </c>
      <c r="AM390" s="169"/>
    </row>
    <row r="391" spans="1:39" s="15" customFormat="1" ht="23.25" x14ac:dyDescent="0.25">
      <c r="A391" s="188"/>
      <c r="B391" s="179" t="s">
        <v>1030</v>
      </c>
      <c r="C391" s="429" t="s">
        <v>654</v>
      </c>
      <c r="D391" s="429"/>
      <c r="E391" s="429"/>
      <c r="F391" s="182" t="s">
        <v>154</v>
      </c>
      <c r="G391" s="199">
        <v>73</v>
      </c>
      <c r="H391" s="183"/>
      <c r="I391" s="199">
        <v>73</v>
      </c>
      <c r="J391" s="190"/>
      <c r="K391" s="183"/>
      <c r="L391" s="187">
        <v>4383.55</v>
      </c>
      <c r="M391" s="183"/>
      <c r="N391" s="206">
        <v>196251.43</v>
      </c>
      <c r="AF391" s="168"/>
      <c r="AG391" s="169"/>
      <c r="AH391" s="169"/>
      <c r="AK391" s="180" t="s">
        <v>654</v>
      </c>
      <c r="AM391" s="169"/>
    </row>
    <row r="392" spans="1:39" s="15" customFormat="1" ht="15" x14ac:dyDescent="0.25">
      <c r="A392" s="200"/>
      <c r="B392" s="201"/>
      <c r="C392" s="438" t="s">
        <v>157</v>
      </c>
      <c r="D392" s="438"/>
      <c r="E392" s="438"/>
      <c r="F392" s="172"/>
      <c r="G392" s="173"/>
      <c r="H392" s="173"/>
      <c r="I392" s="173"/>
      <c r="J392" s="176"/>
      <c r="K392" s="173"/>
      <c r="L392" s="210">
        <v>75954.880000000005</v>
      </c>
      <c r="M392" s="195"/>
      <c r="N392" s="208">
        <v>1488604.68</v>
      </c>
      <c r="AF392" s="168"/>
      <c r="AG392" s="169"/>
      <c r="AH392" s="169"/>
      <c r="AM392" s="169" t="s">
        <v>157</v>
      </c>
    </row>
    <row r="393" spans="1:39" s="15" customFormat="1" ht="34.5" x14ac:dyDescent="0.25">
      <c r="A393" s="170" t="s">
        <v>334</v>
      </c>
      <c r="B393" s="171" t="s">
        <v>1207</v>
      </c>
      <c r="C393" s="438" t="s">
        <v>1208</v>
      </c>
      <c r="D393" s="438"/>
      <c r="E393" s="438"/>
      <c r="F393" s="172" t="s">
        <v>171</v>
      </c>
      <c r="G393" s="173">
        <v>437.5</v>
      </c>
      <c r="H393" s="174">
        <v>1</v>
      </c>
      <c r="I393" s="214">
        <v>437.5</v>
      </c>
      <c r="J393" s="202">
        <v>10.4</v>
      </c>
      <c r="K393" s="173"/>
      <c r="L393" s="210">
        <v>4550</v>
      </c>
      <c r="M393" s="211">
        <v>13.24</v>
      </c>
      <c r="N393" s="208">
        <v>60242</v>
      </c>
      <c r="AF393" s="168"/>
      <c r="AG393" s="169"/>
      <c r="AH393" s="169" t="s">
        <v>1208</v>
      </c>
      <c r="AM393" s="169"/>
    </row>
    <row r="394" spans="1:39" s="15" customFormat="1" ht="15" x14ac:dyDescent="0.25">
      <c r="A394" s="200"/>
      <c r="B394" s="201"/>
      <c r="C394" s="438" t="s">
        <v>157</v>
      </c>
      <c r="D394" s="438"/>
      <c r="E394" s="438"/>
      <c r="F394" s="172"/>
      <c r="G394" s="173"/>
      <c r="H394" s="173"/>
      <c r="I394" s="173"/>
      <c r="J394" s="176"/>
      <c r="K394" s="173"/>
      <c r="L394" s="210">
        <v>4550</v>
      </c>
      <c r="M394" s="195"/>
      <c r="N394" s="208">
        <v>60242</v>
      </c>
      <c r="AF394" s="168"/>
      <c r="AG394" s="169"/>
      <c r="AH394" s="169"/>
      <c r="AM394" s="169" t="s">
        <v>157</v>
      </c>
    </row>
    <row r="395" spans="1:39" s="15" customFormat="1" ht="34.5" x14ac:dyDescent="0.25">
      <c r="A395" s="170" t="s">
        <v>338</v>
      </c>
      <c r="B395" s="171" t="s">
        <v>1131</v>
      </c>
      <c r="C395" s="438" t="s">
        <v>1132</v>
      </c>
      <c r="D395" s="438"/>
      <c r="E395" s="438"/>
      <c r="F395" s="172" t="s">
        <v>171</v>
      </c>
      <c r="G395" s="173">
        <v>437.5</v>
      </c>
      <c r="H395" s="174">
        <v>1</v>
      </c>
      <c r="I395" s="214">
        <v>437.5</v>
      </c>
      <c r="J395" s="202">
        <v>8.7899999999999991</v>
      </c>
      <c r="K395" s="173"/>
      <c r="L395" s="210">
        <v>3845.63</v>
      </c>
      <c r="M395" s="211">
        <v>13.62</v>
      </c>
      <c r="N395" s="208">
        <v>52377.48</v>
      </c>
      <c r="AF395" s="168"/>
      <c r="AG395" s="169"/>
      <c r="AH395" s="169" t="s">
        <v>1132</v>
      </c>
      <c r="AM395" s="169"/>
    </row>
    <row r="396" spans="1:39" s="15" customFormat="1" ht="15" x14ac:dyDescent="0.25">
      <c r="A396" s="200"/>
      <c r="B396" s="201"/>
      <c r="C396" s="438" t="s">
        <v>157</v>
      </c>
      <c r="D396" s="438"/>
      <c r="E396" s="438"/>
      <c r="F396" s="172"/>
      <c r="G396" s="173"/>
      <c r="H396" s="173"/>
      <c r="I396" s="173"/>
      <c r="J396" s="176"/>
      <c r="K396" s="173"/>
      <c r="L396" s="210">
        <v>3845.63</v>
      </c>
      <c r="M396" s="195"/>
      <c r="N396" s="208">
        <v>52377.48</v>
      </c>
      <c r="AF396" s="168"/>
      <c r="AG396" s="169"/>
      <c r="AH396" s="169"/>
      <c r="AM396" s="169" t="s">
        <v>157</v>
      </c>
    </row>
    <row r="397" spans="1:39" s="15" customFormat="1" ht="34.5" x14ac:dyDescent="0.25">
      <c r="A397" s="170" t="s">
        <v>339</v>
      </c>
      <c r="B397" s="171" t="s">
        <v>1209</v>
      </c>
      <c r="C397" s="438" t="s">
        <v>1210</v>
      </c>
      <c r="D397" s="438"/>
      <c r="E397" s="438"/>
      <c r="F397" s="172" t="s">
        <v>171</v>
      </c>
      <c r="G397" s="173">
        <v>437.5</v>
      </c>
      <c r="H397" s="174">
        <v>1</v>
      </c>
      <c r="I397" s="214">
        <v>437.5</v>
      </c>
      <c r="J397" s="202">
        <v>10.4</v>
      </c>
      <c r="K397" s="173"/>
      <c r="L397" s="210">
        <v>4550</v>
      </c>
      <c r="M397" s="211">
        <v>13.24</v>
      </c>
      <c r="N397" s="208">
        <v>60242</v>
      </c>
      <c r="AF397" s="168"/>
      <c r="AG397" s="169"/>
      <c r="AH397" s="169" t="s">
        <v>1210</v>
      </c>
      <c r="AM397" s="169"/>
    </row>
    <row r="398" spans="1:39" s="15" customFormat="1" ht="15" x14ac:dyDescent="0.25">
      <c r="A398" s="200"/>
      <c r="B398" s="201"/>
      <c r="C398" s="438" t="s">
        <v>157</v>
      </c>
      <c r="D398" s="438"/>
      <c r="E398" s="438"/>
      <c r="F398" s="172"/>
      <c r="G398" s="173"/>
      <c r="H398" s="173"/>
      <c r="I398" s="173"/>
      <c r="J398" s="176"/>
      <c r="K398" s="173"/>
      <c r="L398" s="210">
        <v>4550</v>
      </c>
      <c r="M398" s="195"/>
      <c r="N398" s="208">
        <v>60242</v>
      </c>
      <c r="AF398" s="168"/>
      <c r="AG398" s="169"/>
      <c r="AH398" s="169"/>
      <c r="AM398" s="169" t="s">
        <v>157</v>
      </c>
    </row>
    <row r="399" spans="1:39" s="15" customFormat="1" ht="34.5" x14ac:dyDescent="0.25">
      <c r="A399" s="170" t="s">
        <v>341</v>
      </c>
      <c r="B399" s="171" t="s">
        <v>1207</v>
      </c>
      <c r="C399" s="438" t="s">
        <v>1208</v>
      </c>
      <c r="D399" s="438"/>
      <c r="E399" s="438"/>
      <c r="F399" s="172" t="s">
        <v>171</v>
      </c>
      <c r="G399" s="173">
        <v>437.5</v>
      </c>
      <c r="H399" s="174">
        <v>1</v>
      </c>
      <c r="I399" s="214">
        <v>437.5</v>
      </c>
      <c r="J399" s="202">
        <v>10.4</v>
      </c>
      <c r="K399" s="173"/>
      <c r="L399" s="210">
        <v>4550</v>
      </c>
      <c r="M399" s="211">
        <v>13.24</v>
      </c>
      <c r="N399" s="208">
        <v>60242</v>
      </c>
      <c r="AF399" s="168"/>
      <c r="AG399" s="169"/>
      <c r="AH399" s="169" t="s">
        <v>1208</v>
      </c>
      <c r="AM399" s="169"/>
    </row>
    <row r="400" spans="1:39" s="15" customFormat="1" ht="15" x14ac:dyDescent="0.25">
      <c r="A400" s="200"/>
      <c r="B400" s="201"/>
      <c r="C400" s="438" t="s">
        <v>157</v>
      </c>
      <c r="D400" s="438"/>
      <c r="E400" s="438"/>
      <c r="F400" s="172"/>
      <c r="G400" s="173"/>
      <c r="H400" s="173"/>
      <c r="I400" s="173"/>
      <c r="J400" s="176"/>
      <c r="K400" s="173"/>
      <c r="L400" s="210">
        <v>4550</v>
      </c>
      <c r="M400" s="195"/>
      <c r="N400" s="208">
        <v>60242</v>
      </c>
      <c r="AF400" s="168"/>
      <c r="AG400" s="169"/>
      <c r="AH400" s="169"/>
      <c r="AM400" s="169" t="s">
        <v>157</v>
      </c>
    </row>
    <row r="401" spans="1:41" s="15" customFormat="1" ht="23.25" x14ac:dyDescent="0.25">
      <c r="A401" s="170" t="s">
        <v>344</v>
      </c>
      <c r="B401" s="171" t="s">
        <v>494</v>
      </c>
      <c r="C401" s="438" t="s">
        <v>173</v>
      </c>
      <c r="D401" s="438"/>
      <c r="E401" s="438"/>
      <c r="F401" s="172" t="s">
        <v>174</v>
      </c>
      <c r="G401" s="173">
        <v>208.35</v>
      </c>
      <c r="H401" s="174">
        <v>1</v>
      </c>
      <c r="I401" s="211">
        <v>208.35</v>
      </c>
      <c r="J401" s="202">
        <v>162.38</v>
      </c>
      <c r="K401" s="173"/>
      <c r="L401" s="210">
        <v>33831.870000000003</v>
      </c>
      <c r="M401" s="211">
        <v>8.16</v>
      </c>
      <c r="N401" s="208">
        <v>276068.06</v>
      </c>
      <c r="AF401" s="168"/>
      <c r="AG401" s="169"/>
      <c r="AH401" s="169" t="s">
        <v>173</v>
      </c>
      <c r="AM401" s="169"/>
    </row>
    <row r="402" spans="1:41" s="15" customFormat="1" ht="15" x14ac:dyDescent="0.25">
      <c r="A402" s="212"/>
      <c r="B402" s="213"/>
      <c r="C402" s="429" t="s">
        <v>175</v>
      </c>
      <c r="D402" s="429"/>
      <c r="E402" s="429"/>
      <c r="F402" s="429"/>
      <c r="G402" s="429"/>
      <c r="H402" s="429"/>
      <c r="I402" s="429"/>
      <c r="J402" s="429"/>
      <c r="K402" s="429"/>
      <c r="L402" s="429"/>
      <c r="M402" s="429"/>
      <c r="N402" s="441"/>
      <c r="AF402" s="168"/>
      <c r="AG402" s="169"/>
      <c r="AH402" s="169"/>
      <c r="AM402" s="169"/>
      <c r="AO402" s="180" t="s">
        <v>175</v>
      </c>
    </row>
    <row r="403" spans="1:41" s="15" customFormat="1" ht="15" x14ac:dyDescent="0.25">
      <c r="A403" s="200"/>
      <c r="B403" s="201"/>
      <c r="C403" s="438" t="s">
        <v>157</v>
      </c>
      <c r="D403" s="438"/>
      <c r="E403" s="438"/>
      <c r="F403" s="172"/>
      <c r="G403" s="173"/>
      <c r="H403" s="173"/>
      <c r="I403" s="173"/>
      <c r="J403" s="176"/>
      <c r="K403" s="173"/>
      <c r="L403" s="210">
        <v>33831.870000000003</v>
      </c>
      <c r="M403" s="195"/>
      <c r="N403" s="208">
        <v>276068.06</v>
      </c>
      <c r="AF403" s="168"/>
      <c r="AG403" s="169"/>
      <c r="AH403" s="169"/>
      <c r="AM403" s="169" t="s">
        <v>157</v>
      </c>
    </row>
    <row r="404" spans="1:41" s="15" customFormat="1" ht="15" x14ac:dyDescent="0.25">
      <c r="A404" s="435" t="s">
        <v>1211</v>
      </c>
      <c r="B404" s="436"/>
      <c r="C404" s="436"/>
      <c r="D404" s="436"/>
      <c r="E404" s="436"/>
      <c r="F404" s="436"/>
      <c r="G404" s="436"/>
      <c r="H404" s="436"/>
      <c r="I404" s="436"/>
      <c r="J404" s="436"/>
      <c r="K404" s="436"/>
      <c r="L404" s="436"/>
      <c r="M404" s="436"/>
      <c r="N404" s="437"/>
      <c r="AF404" s="168"/>
      <c r="AG404" s="169" t="s">
        <v>1211</v>
      </c>
      <c r="AH404" s="169"/>
      <c r="AM404" s="169"/>
    </row>
    <row r="405" spans="1:41" s="15" customFormat="1" ht="15" x14ac:dyDescent="0.25">
      <c r="A405" s="170" t="s">
        <v>345</v>
      </c>
      <c r="B405" s="171" t="s">
        <v>1212</v>
      </c>
      <c r="C405" s="438" t="s">
        <v>1213</v>
      </c>
      <c r="D405" s="438"/>
      <c r="E405" s="438"/>
      <c r="F405" s="172" t="s">
        <v>174</v>
      </c>
      <c r="G405" s="173">
        <v>179.99</v>
      </c>
      <c r="H405" s="174">
        <v>1</v>
      </c>
      <c r="I405" s="211">
        <v>179.99</v>
      </c>
      <c r="J405" s="176"/>
      <c r="K405" s="173"/>
      <c r="L405" s="176"/>
      <c r="M405" s="173"/>
      <c r="N405" s="177"/>
      <c r="AF405" s="168"/>
      <c r="AG405" s="169"/>
      <c r="AH405" s="169" t="s">
        <v>1213</v>
      </c>
      <c r="AM405" s="169"/>
    </row>
    <row r="406" spans="1:41" s="15" customFormat="1" ht="15" x14ac:dyDescent="0.25">
      <c r="A406" s="212"/>
      <c r="B406" s="213"/>
      <c r="C406" s="429" t="s">
        <v>1214</v>
      </c>
      <c r="D406" s="429"/>
      <c r="E406" s="429"/>
      <c r="F406" s="429"/>
      <c r="G406" s="429"/>
      <c r="H406" s="429"/>
      <c r="I406" s="429"/>
      <c r="J406" s="429"/>
      <c r="K406" s="429"/>
      <c r="L406" s="429"/>
      <c r="M406" s="429"/>
      <c r="N406" s="441"/>
      <c r="AF406" s="168"/>
      <c r="AG406" s="169"/>
      <c r="AH406" s="169"/>
      <c r="AI406" s="180" t="s">
        <v>1214</v>
      </c>
      <c r="AM406" s="169"/>
    </row>
    <row r="407" spans="1:41" s="15" customFormat="1" ht="68.25" x14ac:dyDescent="0.25">
      <c r="A407" s="178"/>
      <c r="B407" s="179" t="s">
        <v>1012</v>
      </c>
      <c r="C407" s="439" t="s">
        <v>1013</v>
      </c>
      <c r="D407" s="439"/>
      <c r="E407" s="439"/>
      <c r="F407" s="439"/>
      <c r="G407" s="439"/>
      <c r="H407" s="439"/>
      <c r="I407" s="439"/>
      <c r="J407" s="439"/>
      <c r="K407" s="439"/>
      <c r="L407" s="439"/>
      <c r="M407" s="439"/>
      <c r="N407" s="440"/>
      <c r="AF407" s="168"/>
      <c r="AG407" s="169"/>
      <c r="AH407" s="169"/>
      <c r="AM407" s="169"/>
      <c r="AN407" s="180" t="s">
        <v>1013</v>
      </c>
    </row>
    <row r="408" spans="1:41" s="15" customFormat="1" ht="15" x14ac:dyDescent="0.25">
      <c r="A408" s="181"/>
      <c r="B408" s="179" t="s">
        <v>130</v>
      </c>
      <c r="C408" s="429" t="s">
        <v>140</v>
      </c>
      <c r="D408" s="429"/>
      <c r="E408" s="429"/>
      <c r="F408" s="182"/>
      <c r="G408" s="183"/>
      <c r="H408" s="183"/>
      <c r="I408" s="183"/>
      <c r="J408" s="184">
        <v>62.91</v>
      </c>
      <c r="K408" s="185">
        <v>1.1499999999999999</v>
      </c>
      <c r="L408" s="187">
        <v>13021.65</v>
      </c>
      <c r="M408" s="185">
        <v>44.77</v>
      </c>
      <c r="N408" s="206">
        <v>582979.27</v>
      </c>
      <c r="AF408" s="168"/>
      <c r="AG408" s="169"/>
      <c r="AH408" s="169"/>
      <c r="AJ408" s="180" t="s">
        <v>140</v>
      </c>
      <c r="AM408" s="169"/>
    </row>
    <row r="409" spans="1:41" s="15" customFormat="1" ht="15" x14ac:dyDescent="0.25">
      <c r="A409" s="181"/>
      <c r="B409" s="179" t="s">
        <v>141</v>
      </c>
      <c r="C409" s="429" t="s">
        <v>142</v>
      </c>
      <c r="D409" s="429"/>
      <c r="E409" s="429"/>
      <c r="F409" s="182"/>
      <c r="G409" s="183"/>
      <c r="H409" s="183"/>
      <c r="I409" s="183"/>
      <c r="J409" s="184">
        <v>59.65</v>
      </c>
      <c r="K409" s="185">
        <v>1.1499999999999999</v>
      </c>
      <c r="L409" s="187">
        <v>12346.86</v>
      </c>
      <c r="M409" s="185">
        <v>13.24</v>
      </c>
      <c r="N409" s="206">
        <v>163472.43</v>
      </c>
      <c r="AF409" s="168"/>
      <c r="AG409" s="169"/>
      <c r="AH409" s="169"/>
      <c r="AJ409" s="180" t="s">
        <v>142</v>
      </c>
      <c r="AM409" s="169"/>
    </row>
    <row r="410" spans="1:41" s="15" customFormat="1" ht="15" x14ac:dyDescent="0.25">
      <c r="A410" s="188"/>
      <c r="B410" s="179"/>
      <c r="C410" s="429" t="s">
        <v>147</v>
      </c>
      <c r="D410" s="429"/>
      <c r="E410" s="429"/>
      <c r="F410" s="182" t="s">
        <v>148</v>
      </c>
      <c r="G410" s="192">
        <v>7.1</v>
      </c>
      <c r="H410" s="185">
        <v>1.1499999999999999</v>
      </c>
      <c r="I410" s="216">
        <v>1469.61835</v>
      </c>
      <c r="J410" s="190"/>
      <c r="K410" s="183"/>
      <c r="L410" s="190"/>
      <c r="M410" s="183"/>
      <c r="N410" s="191"/>
      <c r="AF410" s="168"/>
      <c r="AG410" s="169"/>
      <c r="AH410" s="169"/>
      <c r="AK410" s="180" t="s">
        <v>147</v>
      </c>
      <c r="AM410" s="169"/>
    </row>
    <row r="411" spans="1:41" s="15" customFormat="1" ht="15" x14ac:dyDescent="0.25">
      <c r="A411" s="181"/>
      <c r="B411" s="179"/>
      <c r="C411" s="430" t="s">
        <v>150</v>
      </c>
      <c r="D411" s="430"/>
      <c r="E411" s="430"/>
      <c r="F411" s="194"/>
      <c r="G411" s="195"/>
      <c r="H411" s="195"/>
      <c r="I411" s="195"/>
      <c r="J411" s="197">
        <v>122.56</v>
      </c>
      <c r="K411" s="195"/>
      <c r="L411" s="196">
        <v>25368.51</v>
      </c>
      <c r="M411" s="195"/>
      <c r="N411" s="207">
        <v>746451.7</v>
      </c>
      <c r="AF411" s="168"/>
      <c r="AG411" s="169"/>
      <c r="AH411" s="169"/>
      <c r="AL411" s="180" t="s">
        <v>150</v>
      </c>
      <c r="AM411" s="169"/>
    </row>
    <row r="412" spans="1:41" s="15" customFormat="1" ht="15" x14ac:dyDescent="0.25">
      <c r="A412" s="188"/>
      <c r="B412" s="179"/>
      <c r="C412" s="429" t="s">
        <v>151</v>
      </c>
      <c r="D412" s="429"/>
      <c r="E412" s="429"/>
      <c r="F412" s="182"/>
      <c r="G412" s="183"/>
      <c r="H412" s="183"/>
      <c r="I412" s="183"/>
      <c r="J412" s="190"/>
      <c r="K412" s="183"/>
      <c r="L412" s="187">
        <v>13021.65</v>
      </c>
      <c r="M412" s="183"/>
      <c r="N412" s="206">
        <v>582979.27</v>
      </c>
      <c r="AF412" s="168"/>
      <c r="AG412" s="169"/>
      <c r="AH412" s="169"/>
      <c r="AK412" s="180" t="s">
        <v>151</v>
      </c>
      <c r="AM412" s="169"/>
    </row>
    <row r="413" spans="1:41" s="15" customFormat="1" ht="45.75" x14ac:dyDescent="0.25">
      <c r="A413" s="188"/>
      <c r="B413" s="179" t="s">
        <v>1042</v>
      </c>
      <c r="C413" s="429" t="s">
        <v>482</v>
      </c>
      <c r="D413" s="429"/>
      <c r="E413" s="429"/>
      <c r="F413" s="182" t="s">
        <v>154</v>
      </c>
      <c r="G413" s="199">
        <v>91</v>
      </c>
      <c r="H413" s="183"/>
      <c r="I413" s="199">
        <v>91</v>
      </c>
      <c r="J413" s="190"/>
      <c r="K413" s="183"/>
      <c r="L413" s="187">
        <v>11849.7</v>
      </c>
      <c r="M413" s="183"/>
      <c r="N413" s="206">
        <v>530511.14</v>
      </c>
      <c r="AF413" s="168"/>
      <c r="AG413" s="169"/>
      <c r="AH413" s="169"/>
      <c r="AK413" s="180" t="s">
        <v>482</v>
      </c>
      <c r="AM413" s="169"/>
    </row>
    <row r="414" spans="1:41" s="15" customFormat="1" ht="45.75" x14ac:dyDescent="0.25">
      <c r="A414" s="188"/>
      <c r="B414" s="179" t="s">
        <v>1043</v>
      </c>
      <c r="C414" s="429" t="s">
        <v>484</v>
      </c>
      <c r="D414" s="429"/>
      <c r="E414" s="429"/>
      <c r="F414" s="182" t="s">
        <v>154</v>
      </c>
      <c r="G414" s="199">
        <v>52</v>
      </c>
      <c r="H414" s="183"/>
      <c r="I414" s="199">
        <v>52</v>
      </c>
      <c r="J414" s="190"/>
      <c r="K414" s="183"/>
      <c r="L414" s="187">
        <v>6771.26</v>
      </c>
      <c r="M414" s="183"/>
      <c r="N414" s="206">
        <v>303149.21999999997</v>
      </c>
      <c r="AF414" s="168"/>
      <c r="AG414" s="169"/>
      <c r="AH414" s="169"/>
      <c r="AK414" s="180" t="s">
        <v>484</v>
      </c>
      <c r="AM414" s="169"/>
    </row>
    <row r="415" spans="1:41" s="15" customFormat="1" ht="15" x14ac:dyDescent="0.25">
      <c r="A415" s="200"/>
      <c r="B415" s="201"/>
      <c r="C415" s="438" t="s">
        <v>157</v>
      </c>
      <c r="D415" s="438"/>
      <c r="E415" s="438"/>
      <c r="F415" s="172"/>
      <c r="G415" s="173"/>
      <c r="H415" s="173"/>
      <c r="I415" s="173"/>
      <c r="J415" s="176"/>
      <c r="K415" s="173"/>
      <c r="L415" s="210">
        <v>43989.47</v>
      </c>
      <c r="M415" s="195"/>
      <c r="N415" s="208">
        <v>1580112.06</v>
      </c>
      <c r="AF415" s="168"/>
      <c r="AG415" s="169"/>
      <c r="AH415" s="169"/>
      <c r="AM415" s="169" t="s">
        <v>157</v>
      </c>
    </row>
    <row r="416" spans="1:41" s="15" customFormat="1" ht="45.75" x14ac:dyDescent="0.25">
      <c r="A416" s="170" t="s">
        <v>348</v>
      </c>
      <c r="B416" s="171" t="s">
        <v>488</v>
      </c>
      <c r="C416" s="438" t="s">
        <v>931</v>
      </c>
      <c r="D416" s="438"/>
      <c r="E416" s="438"/>
      <c r="F416" s="172" t="s">
        <v>171</v>
      </c>
      <c r="G416" s="173">
        <v>265.45999999999998</v>
      </c>
      <c r="H416" s="174">
        <v>1</v>
      </c>
      <c r="I416" s="211">
        <v>265.45999999999998</v>
      </c>
      <c r="J416" s="202">
        <v>3.28</v>
      </c>
      <c r="K416" s="173"/>
      <c r="L416" s="202">
        <v>870.71</v>
      </c>
      <c r="M416" s="211">
        <v>13.24</v>
      </c>
      <c r="N416" s="208">
        <v>11528.2</v>
      </c>
      <c r="AF416" s="168"/>
      <c r="AG416" s="169"/>
      <c r="AH416" s="169" t="s">
        <v>931</v>
      </c>
      <c r="AM416" s="169"/>
    </row>
    <row r="417" spans="1:41" s="15" customFormat="1" ht="15" x14ac:dyDescent="0.25">
      <c r="A417" s="212"/>
      <c r="B417" s="213"/>
      <c r="C417" s="429" t="s">
        <v>1215</v>
      </c>
      <c r="D417" s="429"/>
      <c r="E417" s="429"/>
      <c r="F417" s="429"/>
      <c r="G417" s="429"/>
      <c r="H417" s="429"/>
      <c r="I417" s="429"/>
      <c r="J417" s="429"/>
      <c r="K417" s="429"/>
      <c r="L417" s="429"/>
      <c r="M417" s="429"/>
      <c r="N417" s="441"/>
      <c r="AF417" s="168"/>
      <c r="AG417" s="169"/>
      <c r="AH417" s="169"/>
      <c r="AI417" s="180" t="s">
        <v>1215</v>
      </c>
      <c r="AM417" s="169"/>
    </row>
    <row r="418" spans="1:41" s="15" customFormat="1" ht="15" x14ac:dyDescent="0.25">
      <c r="A418" s="200"/>
      <c r="B418" s="201"/>
      <c r="C418" s="438" t="s">
        <v>157</v>
      </c>
      <c r="D418" s="438"/>
      <c r="E418" s="438"/>
      <c r="F418" s="172"/>
      <c r="G418" s="173"/>
      <c r="H418" s="173"/>
      <c r="I418" s="173"/>
      <c r="J418" s="176"/>
      <c r="K418" s="173"/>
      <c r="L418" s="202">
        <v>870.71</v>
      </c>
      <c r="M418" s="195"/>
      <c r="N418" s="208">
        <v>11528.2</v>
      </c>
      <c r="AF418" s="168"/>
      <c r="AG418" s="169"/>
      <c r="AH418" s="169"/>
      <c r="AM418" s="169" t="s">
        <v>157</v>
      </c>
    </row>
    <row r="419" spans="1:41" s="15" customFormat="1" ht="23.25" x14ac:dyDescent="0.25">
      <c r="A419" s="170" t="s">
        <v>351</v>
      </c>
      <c r="B419" s="171" t="s">
        <v>491</v>
      </c>
      <c r="C419" s="438" t="s">
        <v>492</v>
      </c>
      <c r="D419" s="438"/>
      <c r="E419" s="438"/>
      <c r="F419" s="172" t="s">
        <v>171</v>
      </c>
      <c r="G419" s="173">
        <v>66.36</v>
      </c>
      <c r="H419" s="174">
        <v>1</v>
      </c>
      <c r="I419" s="211">
        <v>66.36</v>
      </c>
      <c r="J419" s="202">
        <v>42.98</v>
      </c>
      <c r="K419" s="173"/>
      <c r="L419" s="210">
        <v>2852.15</v>
      </c>
      <c r="M419" s="211">
        <v>13.24</v>
      </c>
      <c r="N419" s="208">
        <v>37762.47</v>
      </c>
      <c r="AF419" s="168"/>
      <c r="AG419" s="169"/>
      <c r="AH419" s="169" t="s">
        <v>492</v>
      </c>
      <c r="AM419" s="169"/>
    </row>
    <row r="420" spans="1:41" s="15" customFormat="1" ht="15" x14ac:dyDescent="0.25">
      <c r="A420" s="212"/>
      <c r="B420" s="213"/>
      <c r="C420" s="429" t="s">
        <v>1216</v>
      </c>
      <c r="D420" s="429"/>
      <c r="E420" s="429"/>
      <c r="F420" s="429"/>
      <c r="G420" s="429"/>
      <c r="H420" s="429"/>
      <c r="I420" s="429"/>
      <c r="J420" s="429"/>
      <c r="K420" s="429"/>
      <c r="L420" s="429"/>
      <c r="M420" s="429"/>
      <c r="N420" s="441"/>
      <c r="AF420" s="168"/>
      <c r="AG420" s="169"/>
      <c r="AH420" s="169"/>
      <c r="AI420" s="180" t="s">
        <v>1216</v>
      </c>
      <c r="AM420" s="169"/>
    </row>
    <row r="421" spans="1:41" s="15" customFormat="1" ht="15" x14ac:dyDescent="0.25">
      <c r="A421" s="200"/>
      <c r="B421" s="201"/>
      <c r="C421" s="438" t="s">
        <v>157</v>
      </c>
      <c r="D421" s="438"/>
      <c r="E421" s="438"/>
      <c r="F421" s="172"/>
      <c r="G421" s="173"/>
      <c r="H421" s="173"/>
      <c r="I421" s="173"/>
      <c r="J421" s="176"/>
      <c r="K421" s="173"/>
      <c r="L421" s="210">
        <v>2852.15</v>
      </c>
      <c r="M421" s="195"/>
      <c r="N421" s="208">
        <v>37762.47</v>
      </c>
      <c r="AF421" s="168"/>
      <c r="AG421" s="169"/>
      <c r="AH421" s="169"/>
      <c r="AM421" s="169" t="s">
        <v>157</v>
      </c>
    </row>
    <row r="422" spans="1:41" s="15" customFormat="1" ht="23.25" x14ac:dyDescent="0.25">
      <c r="A422" s="170" t="s">
        <v>354</v>
      </c>
      <c r="B422" s="171" t="s">
        <v>494</v>
      </c>
      <c r="C422" s="438" t="s">
        <v>173</v>
      </c>
      <c r="D422" s="438"/>
      <c r="E422" s="438"/>
      <c r="F422" s="172" t="s">
        <v>174</v>
      </c>
      <c r="G422" s="173">
        <v>179.99</v>
      </c>
      <c r="H422" s="174">
        <v>1</v>
      </c>
      <c r="I422" s="211">
        <v>179.99</v>
      </c>
      <c r="J422" s="202">
        <v>162.38</v>
      </c>
      <c r="K422" s="173"/>
      <c r="L422" s="210">
        <v>29226.78</v>
      </c>
      <c r="M422" s="211">
        <v>8.16</v>
      </c>
      <c r="N422" s="208">
        <v>238490.52</v>
      </c>
      <c r="AF422" s="168"/>
      <c r="AG422" s="169"/>
      <c r="AH422" s="169" t="s">
        <v>173</v>
      </c>
      <c r="AM422" s="169"/>
    </row>
    <row r="423" spans="1:41" s="15" customFormat="1" ht="15" x14ac:dyDescent="0.25">
      <c r="A423" s="212"/>
      <c r="B423" s="213"/>
      <c r="C423" s="429" t="s">
        <v>175</v>
      </c>
      <c r="D423" s="429"/>
      <c r="E423" s="429"/>
      <c r="F423" s="429"/>
      <c r="G423" s="429"/>
      <c r="H423" s="429"/>
      <c r="I423" s="429"/>
      <c r="J423" s="429"/>
      <c r="K423" s="429"/>
      <c r="L423" s="429"/>
      <c r="M423" s="429"/>
      <c r="N423" s="441"/>
      <c r="AF423" s="168"/>
      <c r="AG423" s="169"/>
      <c r="AH423" s="169"/>
      <c r="AM423" s="169"/>
      <c r="AO423" s="180" t="s">
        <v>175</v>
      </c>
    </row>
    <row r="424" spans="1:41" s="15" customFormat="1" ht="15" x14ac:dyDescent="0.25">
      <c r="A424" s="200"/>
      <c r="B424" s="201"/>
      <c r="C424" s="438" t="s">
        <v>157</v>
      </c>
      <c r="D424" s="438"/>
      <c r="E424" s="438"/>
      <c r="F424" s="172"/>
      <c r="G424" s="173"/>
      <c r="H424" s="173"/>
      <c r="I424" s="173"/>
      <c r="J424" s="176"/>
      <c r="K424" s="173"/>
      <c r="L424" s="210">
        <v>29226.78</v>
      </c>
      <c r="M424" s="195"/>
      <c r="N424" s="208">
        <v>238490.52</v>
      </c>
      <c r="AF424" s="168"/>
      <c r="AG424" s="169"/>
      <c r="AH424" s="169"/>
      <c r="AM424" s="169" t="s">
        <v>157</v>
      </c>
    </row>
    <row r="425" spans="1:41" s="15" customFormat="1" ht="15" x14ac:dyDescent="0.25">
      <c r="A425" s="435" t="s">
        <v>1217</v>
      </c>
      <c r="B425" s="436"/>
      <c r="C425" s="436"/>
      <c r="D425" s="436"/>
      <c r="E425" s="436"/>
      <c r="F425" s="436"/>
      <c r="G425" s="436"/>
      <c r="H425" s="436"/>
      <c r="I425" s="436"/>
      <c r="J425" s="436"/>
      <c r="K425" s="436"/>
      <c r="L425" s="436"/>
      <c r="M425" s="436"/>
      <c r="N425" s="437"/>
      <c r="AF425" s="168"/>
      <c r="AG425" s="169" t="s">
        <v>1217</v>
      </c>
      <c r="AH425" s="169"/>
      <c r="AM425" s="169"/>
    </row>
    <row r="426" spans="1:41" s="15" customFormat="1" ht="34.5" x14ac:dyDescent="0.25">
      <c r="A426" s="170" t="s">
        <v>357</v>
      </c>
      <c r="B426" s="171" t="s">
        <v>1218</v>
      </c>
      <c r="C426" s="438" t="s">
        <v>1219</v>
      </c>
      <c r="D426" s="438"/>
      <c r="E426" s="438"/>
      <c r="F426" s="172" t="s">
        <v>278</v>
      </c>
      <c r="G426" s="173">
        <v>0.25</v>
      </c>
      <c r="H426" s="174">
        <v>1</v>
      </c>
      <c r="I426" s="211">
        <v>0.25</v>
      </c>
      <c r="J426" s="176"/>
      <c r="K426" s="173"/>
      <c r="L426" s="176"/>
      <c r="M426" s="173"/>
      <c r="N426" s="177"/>
      <c r="AF426" s="168"/>
      <c r="AG426" s="169"/>
      <c r="AH426" s="169" t="s">
        <v>1219</v>
      </c>
      <c r="AM426" s="169"/>
    </row>
    <row r="427" spans="1:41" s="15" customFormat="1" ht="22.5" x14ac:dyDescent="0.25">
      <c r="A427" s="178"/>
      <c r="B427" s="179" t="s">
        <v>1158</v>
      </c>
      <c r="C427" s="439" t="s">
        <v>1159</v>
      </c>
      <c r="D427" s="439"/>
      <c r="E427" s="439"/>
      <c r="F427" s="439"/>
      <c r="G427" s="439"/>
      <c r="H427" s="439"/>
      <c r="I427" s="439"/>
      <c r="J427" s="439"/>
      <c r="K427" s="439"/>
      <c r="L427" s="439"/>
      <c r="M427" s="439"/>
      <c r="N427" s="440"/>
      <c r="AF427" s="168"/>
      <c r="AG427" s="169"/>
      <c r="AH427" s="169"/>
      <c r="AM427" s="169"/>
      <c r="AN427" s="180" t="s">
        <v>1159</v>
      </c>
    </row>
    <row r="428" spans="1:41" s="15" customFormat="1" ht="68.25" x14ac:dyDescent="0.25">
      <c r="A428" s="178"/>
      <c r="B428" s="179" t="s">
        <v>1012</v>
      </c>
      <c r="C428" s="439" t="s">
        <v>1013</v>
      </c>
      <c r="D428" s="439"/>
      <c r="E428" s="439"/>
      <c r="F428" s="439"/>
      <c r="G428" s="439"/>
      <c r="H428" s="439"/>
      <c r="I428" s="439"/>
      <c r="J428" s="439"/>
      <c r="K428" s="439"/>
      <c r="L428" s="439"/>
      <c r="M428" s="439"/>
      <c r="N428" s="440"/>
      <c r="AF428" s="168"/>
      <c r="AG428" s="169"/>
      <c r="AH428" s="169"/>
      <c r="AM428" s="169"/>
      <c r="AN428" s="180" t="s">
        <v>1013</v>
      </c>
    </row>
    <row r="429" spans="1:41" s="15" customFormat="1" ht="15" x14ac:dyDescent="0.25">
      <c r="A429" s="181"/>
      <c r="B429" s="179" t="s">
        <v>130</v>
      </c>
      <c r="C429" s="429" t="s">
        <v>140</v>
      </c>
      <c r="D429" s="429"/>
      <c r="E429" s="429"/>
      <c r="F429" s="182"/>
      <c r="G429" s="183"/>
      <c r="H429" s="183"/>
      <c r="I429" s="183"/>
      <c r="J429" s="184">
        <v>942.89</v>
      </c>
      <c r="K429" s="215">
        <v>0.80500000000000005</v>
      </c>
      <c r="L429" s="184">
        <v>189.76</v>
      </c>
      <c r="M429" s="185">
        <v>44.77</v>
      </c>
      <c r="N429" s="206">
        <v>8495.56</v>
      </c>
      <c r="AF429" s="168"/>
      <c r="AG429" s="169"/>
      <c r="AH429" s="169"/>
      <c r="AJ429" s="180" t="s">
        <v>140</v>
      </c>
      <c r="AM429" s="169"/>
    </row>
    <row r="430" spans="1:41" s="15" customFormat="1" ht="15" x14ac:dyDescent="0.25">
      <c r="A430" s="181"/>
      <c r="B430" s="179" t="s">
        <v>141</v>
      </c>
      <c r="C430" s="429" t="s">
        <v>142</v>
      </c>
      <c r="D430" s="429"/>
      <c r="E430" s="429"/>
      <c r="F430" s="182"/>
      <c r="G430" s="183"/>
      <c r="H430" s="183"/>
      <c r="I430" s="183"/>
      <c r="J430" s="187">
        <v>1036.99</v>
      </c>
      <c r="K430" s="215">
        <v>0.80500000000000005</v>
      </c>
      <c r="L430" s="184">
        <v>208.69</v>
      </c>
      <c r="M430" s="185">
        <v>13.24</v>
      </c>
      <c r="N430" s="206">
        <v>2763.06</v>
      </c>
      <c r="AF430" s="168"/>
      <c r="AG430" s="169"/>
      <c r="AH430" s="169"/>
      <c r="AJ430" s="180" t="s">
        <v>142</v>
      </c>
      <c r="AM430" s="169"/>
    </row>
    <row r="431" spans="1:41" s="15" customFormat="1" ht="15" x14ac:dyDescent="0.25">
      <c r="A431" s="181"/>
      <c r="B431" s="179" t="s">
        <v>143</v>
      </c>
      <c r="C431" s="429" t="s">
        <v>144</v>
      </c>
      <c r="D431" s="429"/>
      <c r="E431" s="429"/>
      <c r="F431" s="182"/>
      <c r="G431" s="183"/>
      <c r="H431" s="183"/>
      <c r="I431" s="183"/>
      <c r="J431" s="184">
        <v>85.27</v>
      </c>
      <c r="K431" s="215">
        <v>0.80500000000000005</v>
      </c>
      <c r="L431" s="184">
        <v>17.16</v>
      </c>
      <c r="M431" s="185">
        <v>44.77</v>
      </c>
      <c r="N431" s="186">
        <v>768.25</v>
      </c>
      <c r="AF431" s="168"/>
      <c r="AG431" s="169"/>
      <c r="AH431" s="169"/>
      <c r="AJ431" s="180" t="s">
        <v>144</v>
      </c>
      <c r="AM431" s="169"/>
    </row>
    <row r="432" spans="1:41" s="15" customFormat="1" ht="15" x14ac:dyDescent="0.25">
      <c r="A432" s="181"/>
      <c r="B432" s="179" t="s">
        <v>145</v>
      </c>
      <c r="C432" s="429" t="s">
        <v>146</v>
      </c>
      <c r="D432" s="429"/>
      <c r="E432" s="429"/>
      <c r="F432" s="182"/>
      <c r="G432" s="183"/>
      <c r="H432" s="183"/>
      <c r="I432" s="183"/>
      <c r="J432" s="187">
        <v>1080.74</v>
      </c>
      <c r="K432" s="199">
        <v>0</v>
      </c>
      <c r="L432" s="184">
        <v>0</v>
      </c>
      <c r="M432" s="185">
        <v>8.16</v>
      </c>
      <c r="N432" s="191"/>
      <c r="AF432" s="168"/>
      <c r="AG432" s="169"/>
      <c r="AH432" s="169"/>
      <c r="AJ432" s="180" t="s">
        <v>146</v>
      </c>
      <c r="AM432" s="169"/>
    </row>
    <row r="433" spans="1:40" s="15" customFormat="1" ht="15" x14ac:dyDescent="0.25">
      <c r="A433" s="188"/>
      <c r="B433" s="179"/>
      <c r="C433" s="429" t="s">
        <v>147</v>
      </c>
      <c r="D433" s="429"/>
      <c r="E433" s="429"/>
      <c r="F433" s="182" t="s">
        <v>148</v>
      </c>
      <c r="G433" s="185">
        <v>92.35</v>
      </c>
      <c r="H433" s="215">
        <v>0.80500000000000005</v>
      </c>
      <c r="I433" s="193">
        <v>18.585437500000001</v>
      </c>
      <c r="J433" s="190"/>
      <c r="K433" s="183"/>
      <c r="L433" s="190"/>
      <c r="M433" s="183"/>
      <c r="N433" s="191"/>
      <c r="AF433" s="168"/>
      <c r="AG433" s="169"/>
      <c r="AH433" s="169"/>
      <c r="AK433" s="180" t="s">
        <v>147</v>
      </c>
      <c r="AM433" s="169"/>
    </row>
    <row r="434" spans="1:40" s="15" customFormat="1" ht="15" x14ac:dyDescent="0.25">
      <c r="A434" s="188"/>
      <c r="B434" s="179"/>
      <c r="C434" s="429" t="s">
        <v>149</v>
      </c>
      <c r="D434" s="429"/>
      <c r="E434" s="429"/>
      <c r="F434" s="182" t="s">
        <v>148</v>
      </c>
      <c r="G434" s="185">
        <v>5.97</v>
      </c>
      <c r="H434" s="215">
        <v>0.80500000000000005</v>
      </c>
      <c r="I434" s="193">
        <v>1.2014625000000001</v>
      </c>
      <c r="J434" s="190"/>
      <c r="K434" s="183"/>
      <c r="L434" s="190"/>
      <c r="M434" s="183"/>
      <c r="N434" s="191"/>
      <c r="AF434" s="168"/>
      <c r="AG434" s="169"/>
      <c r="AH434" s="169"/>
      <c r="AK434" s="180" t="s">
        <v>149</v>
      </c>
      <c r="AM434" s="169"/>
    </row>
    <row r="435" spans="1:40" s="15" customFormat="1" ht="15" x14ac:dyDescent="0.25">
      <c r="A435" s="181"/>
      <c r="B435" s="179"/>
      <c r="C435" s="430" t="s">
        <v>150</v>
      </c>
      <c r="D435" s="430"/>
      <c r="E435" s="430"/>
      <c r="F435" s="194"/>
      <c r="G435" s="195"/>
      <c r="H435" s="195"/>
      <c r="I435" s="195"/>
      <c r="J435" s="196">
        <v>3060.62</v>
      </c>
      <c r="K435" s="195"/>
      <c r="L435" s="197">
        <v>398.45</v>
      </c>
      <c r="M435" s="195"/>
      <c r="N435" s="207">
        <v>11258.62</v>
      </c>
      <c r="AF435" s="168"/>
      <c r="AG435" s="169"/>
      <c r="AH435" s="169"/>
      <c r="AL435" s="180" t="s">
        <v>150</v>
      </c>
      <c r="AM435" s="169"/>
    </row>
    <row r="436" spans="1:40" s="15" customFormat="1" ht="15" x14ac:dyDescent="0.25">
      <c r="A436" s="188"/>
      <c r="B436" s="179"/>
      <c r="C436" s="429" t="s">
        <v>151</v>
      </c>
      <c r="D436" s="429"/>
      <c r="E436" s="429"/>
      <c r="F436" s="182"/>
      <c r="G436" s="183"/>
      <c r="H436" s="183"/>
      <c r="I436" s="183"/>
      <c r="J436" s="190"/>
      <c r="K436" s="183"/>
      <c r="L436" s="184">
        <v>206.92</v>
      </c>
      <c r="M436" s="183"/>
      <c r="N436" s="206">
        <v>9263.81</v>
      </c>
      <c r="AF436" s="168"/>
      <c r="AG436" s="169"/>
      <c r="AH436" s="169"/>
      <c r="AK436" s="180" t="s">
        <v>151</v>
      </c>
      <c r="AM436" s="169"/>
    </row>
    <row r="437" spans="1:40" s="15" customFormat="1" ht="22.5" x14ac:dyDescent="0.25">
      <c r="A437" s="188"/>
      <c r="B437" s="179" t="s">
        <v>464</v>
      </c>
      <c r="C437" s="429" t="s">
        <v>465</v>
      </c>
      <c r="D437" s="429"/>
      <c r="E437" s="429"/>
      <c r="F437" s="182" t="s">
        <v>154</v>
      </c>
      <c r="G437" s="199">
        <v>93</v>
      </c>
      <c r="H437" s="183"/>
      <c r="I437" s="199">
        <v>93</v>
      </c>
      <c r="J437" s="190"/>
      <c r="K437" s="183"/>
      <c r="L437" s="184">
        <v>192.44</v>
      </c>
      <c r="M437" s="183"/>
      <c r="N437" s="206">
        <v>8615.34</v>
      </c>
      <c r="AF437" s="168"/>
      <c r="AG437" s="169"/>
      <c r="AH437" s="169"/>
      <c r="AK437" s="180" t="s">
        <v>465</v>
      </c>
      <c r="AM437" s="169"/>
    </row>
    <row r="438" spans="1:40" s="15" customFormat="1" ht="22.5" x14ac:dyDescent="0.25">
      <c r="A438" s="188"/>
      <c r="B438" s="179" t="s">
        <v>1160</v>
      </c>
      <c r="C438" s="429" t="s">
        <v>467</v>
      </c>
      <c r="D438" s="429"/>
      <c r="E438" s="429"/>
      <c r="F438" s="182" t="s">
        <v>154</v>
      </c>
      <c r="G438" s="199">
        <v>62</v>
      </c>
      <c r="H438" s="183"/>
      <c r="I438" s="199">
        <v>62</v>
      </c>
      <c r="J438" s="190"/>
      <c r="K438" s="183"/>
      <c r="L438" s="184">
        <v>128.29</v>
      </c>
      <c r="M438" s="183"/>
      <c r="N438" s="206">
        <v>5743.56</v>
      </c>
      <c r="AF438" s="168"/>
      <c r="AG438" s="169"/>
      <c r="AH438" s="169"/>
      <c r="AK438" s="180" t="s">
        <v>467</v>
      </c>
      <c r="AM438" s="169"/>
    </row>
    <row r="439" spans="1:40" s="15" customFormat="1" ht="15" x14ac:dyDescent="0.25">
      <c r="A439" s="200"/>
      <c r="B439" s="201"/>
      <c r="C439" s="438" t="s">
        <v>157</v>
      </c>
      <c r="D439" s="438"/>
      <c r="E439" s="438"/>
      <c r="F439" s="172"/>
      <c r="G439" s="173"/>
      <c r="H439" s="173"/>
      <c r="I439" s="173"/>
      <c r="J439" s="176"/>
      <c r="K439" s="173"/>
      <c r="L439" s="202">
        <v>719.18</v>
      </c>
      <c r="M439" s="195"/>
      <c r="N439" s="208">
        <v>25617.52</v>
      </c>
      <c r="AF439" s="168"/>
      <c r="AG439" s="169"/>
      <c r="AH439" s="169"/>
      <c r="AM439" s="169" t="s">
        <v>157</v>
      </c>
    </row>
    <row r="440" spans="1:40" s="15" customFormat="1" ht="23.25" x14ac:dyDescent="0.25">
      <c r="A440" s="170" t="s">
        <v>715</v>
      </c>
      <c r="B440" s="171" t="s">
        <v>1220</v>
      </c>
      <c r="C440" s="438" t="s">
        <v>1221</v>
      </c>
      <c r="D440" s="438"/>
      <c r="E440" s="438"/>
      <c r="F440" s="172" t="s">
        <v>644</v>
      </c>
      <c r="G440" s="173">
        <v>26</v>
      </c>
      <c r="H440" s="174">
        <v>1</v>
      </c>
      <c r="I440" s="174">
        <v>26</v>
      </c>
      <c r="J440" s="176"/>
      <c r="K440" s="173"/>
      <c r="L440" s="176"/>
      <c r="M440" s="173"/>
      <c r="N440" s="177"/>
      <c r="AF440" s="168"/>
      <c r="AG440" s="169"/>
      <c r="AH440" s="169" t="s">
        <v>1221</v>
      </c>
      <c r="AM440" s="169"/>
    </row>
    <row r="441" spans="1:40" s="15" customFormat="1" ht="22.5" x14ac:dyDescent="0.25">
      <c r="A441" s="178"/>
      <c r="B441" s="179" t="s">
        <v>1158</v>
      </c>
      <c r="C441" s="439" t="s">
        <v>1159</v>
      </c>
      <c r="D441" s="439"/>
      <c r="E441" s="439"/>
      <c r="F441" s="439"/>
      <c r="G441" s="439"/>
      <c r="H441" s="439"/>
      <c r="I441" s="439"/>
      <c r="J441" s="439"/>
      <c r="K441" s="439"/>
      <c r="L441" s="439"/>
      <c r="M441" s="439"/>
      <c r="N441" s="440"/>
      <c r="AF441" s="168"/>
      <c r="AG441" s="169"/>
      <c r="AH441" s="169"/>
      <c r="AM441" s="169"/>
      <c r="AN441" s="180" t="s">
        <v>1159</v>
      </c>
    </row>
    <row r="442" spans="1:40" s="15" customFormat="1" ht="68.25" x14ac:dyDescent="0.25">
      <c r="A442" s="178"/>
      <c r="B442" s="179" t="s">
        <v>1012</v>
      </c>
      <c r="C442" s="439" t="s">
        <v>1013</v>
      </c>
      <c r="D442" s="439"/>
      <c r="E442" s="439"/>
      <c r="F442" s="439"/>
      <c r="G442" s="439"/>
      <c r="H442" s="439"/>
      <c r="I442" s="439"/>
      <c r="J442" s="439"/>
      <c r="K442" s="439"/>
      <c r="L442" s="439"/>
      <c r="M442" s="439"/>
      <c r="N442" s="440"/>
      <c r="AF442" s="168"/>
      <c r="AG442" s="169"/>
      <c r="AH442" s="169"/>
      <c r="AM442" s="169"/>
      <c r="AN442" s="180" t="s">
        <v>1013</v>
      </c>
    </row>
    <row r="443" spans="1:40" s="15" customFormat="1" ht="15" x14ac:dyDescent="0.25">
      <c r="A443" s="181"/>
      <c r="B443" s="179" t="s">
        <v>130</v>
      </c>
      <c r="C443" s="429" t="s">
        <v>140</v>
      </c>
      <c r="D443" s="429"/>
      <c r="E443" s="429"/>
      <c r="F443" s="182"/>
      <c r="G443" s="183"/>
      <c r="H443" s="183"/>
      <c r="I443" s="183"/>
      <c r="J443" s="184">
        <v>23.81</v>
      </c>
      <c r="K443" s="215">
        <v>0.80500000000000005</v>
      </c>
      <c r="L443" s="184">
        <v>498.34</v>
      </c>
      <c r="M443" s="185">
        <v>44.77</v>
      </c>
      <c r="N443" s="206">
        <v>22310.68</v>
      </c>
      <c r="AF443" s="168"/>
      <c r="AG443" s="169"/>
      <c r="AH443" s="169"/>
      <c r="AJ443" s="180" t="s">
        <v>140</v>
      </c>
      <c r="AM443" s="169"/>
    </row>
    <row r="444" spans="1:40" s="15" customFormat="1" ht="15" x14ac:dyDescent="0.25">
      <c r="A444" s="181"/>
      <c r="B444" s="179" t="s">
        <v>141</v>
      </c>
      <c r="C444" s="429" t="s">
        <v>142</v>
      </c>
      <c r="D444" s="429"/>
      <c r="E444" s="429"/>
      <c r="F444" s="182"/>
      <c r="G444" s="183"/>
      <c r="H444" s="183"/>
      <c r="I444" s="183"/>
      <c r="J444" s="184">
        <v>14.41</v>
      </c>
      <c r="K444" s="215">
        <v>0.80500000000000005</v>
      </c>
      <c r="L444" s="184">
        <v>301.60000000000002</v>
      </c>
      <c r="M444" s="185">
        <v>13.24</v>
      </c>
      <c r="N444" s="206">
        <v>3993.18</v>
      </c>
      <c r="AF444" s="168"/>
      <c r="AG444" s="169"/>
      <c r="AH444" s="169"/>
      <c r="AJ444" s="180" t="s">
        <v>142</v>
      </c>
      <c r="AM444" s="169"/>
    </row>
    <row r="445" spans="1:40" s="15" customFormat="1" ht="15" x14ac:dyDescent="0.25">
      <c r="A445" s="181"/>
      <c r="B445" s="179" t="s">
        <v>143</v>
      </c>
      <c r="C445" s="429" t="s">
        <v>144</v>
      </c>
      <c r="D445" s="429"/>
      <c r="E445" s="429"/>
      <c r="F445" s="182"/>
      <c r="G445" s="183"/>
      <c r="H445" s="183"/>
      <c r="I445" s="183"/>
      <c r="J445" s="184">
        <v>1.97</v>
      </c>
      <c r="K445" s="215">
        <v>0.80500000000000005</v>
      </c>
      <c r="L445" s="184">
        <v>41.23</v>
      </c>
      <c r="M445" s="185">
        <v>44.77</v>
      </c>
      <c r="N445" s="206">
        <v>1845.87</v>
      </c>
      <c r="AF445" s="168"/>
      <c r="AG445" s="169"/>
      <c r="AH445" s="169"/>
      <c r="AJ445" s="180" t="s">
        <v>144</v>
      </c>
      <c r="AM445" s="169"/>
    </row>
    <row r="446" spans="1:40" s="15" customFormat="1" ht="15" x14ac:dyDescent="0.25">
      <c r="A446" s="181"/>
      <c r="B446" s="179" t="s">
        <v>145</v>
      </c>
      <c r="C446" s="429" t="s">
        <v>146</v>
      </c>
      <c r="D446" s="429"/>
      <c r="E446" s="429"/>
      <c r="F446" s="182"/>
      <c r="G446" s="183"/>
      <c r="H446" s="183"/>
      <c r="I446" s="183"/>
      <c r="J446" s="184">
        <v>25.72</v>
      </c>
      <c r="K446" s="199">
        <v>0</v>
      </c>
      <c r="L446" s="184">
        <v>0</v>
      </c>
      <c r="M446" s="185">
        <v>8.16</v>
      </c>
      <c r="N446" s="191"/>
      <c r="AF446" s="168"/>
      <c r="AG446" s="169"/>
      <c r="AH446" s="169"/>
      <c r="AJ446" s="180" t="s">
        <v>146</v>
      </c>
      <c r="AM446" s="169"/>
    </row>
    <row r="447" spans="1:40" s="15" customFormat="1" ht="15" x14ac:dyDescent="0.25">
      <c r="A447" s="188"/>
      <c r="B447" s="179"/>
      <c r="C447" s="429" t="s">
        <v>147</v>
      </c>
      <c r="D447" s="429"/>
      <c r="E447" s="429"/>
      <c r="F447" s="182" t="s">
        <v>148</v>
      </c>
      <c r="G447" s="192">
        <v>2.4</v>
      </c>
      <c r="H447" s="215">
        <v>0.80500000000000005</v>
      </c>
      <c r="I447" s="215">
        <v>50.231999999999999</v>
      </c>
      <c r="J447" s="190"/>
      <c r="K447" s="183"/>
      <c r="L447" s="190"/>
      <c r="M447" s="183"/>
      <c r="N447" s="191"/>
      <c r="AF447" s="168"/>
      <c r="AG447" s="169"/>
      <c r="AH447" s="169"/>
      <c r="AK447" s="180" t="s">
        <v>147</v>
      </c>
      <c r="AM447" s="169"/>
    </row>
    <row r="448" spans="1:40" s="15" customFormat="1" ht="15" x14ac:dyDescent="0.25">
      <c r="A448" s="188"/>
      <c r="B448" s="179"/>
      <c r="C448" s="429" t="s">
        <v>149</v>
      </c>
      <c r="D448" s="429"/>
      <c r="E448" s="429"/>
      <c r="F448" s="182" t="s">
        <v>148</v>
      </c>
      <c r="G448" s="185">
        <v>0.17</v>
      </c>
      <c r="H448" s="215">
        <v>0.80500000000000005</v>
      </c>
      <c r="I448" s="205">
        <v>3.5581</v>
      </c>
      <c r="J448" s="190"/>
      <c r="K448" s="183"/>
      <c r="L448" s="190"/>
      <c r="M448" s="183"/>
      <c r="N448" s="191"/>
      <c r="AF448" s="168"/>
      <c r="AG448" s="169"/>
      <c r="AH448" s="169"/>
      <c r="AK448" s="180" t="s">
        <v>149</v>
      </c>
      <c r="AM448" s="169"/>
    </row>
    <row r="449" spans="1:40" s="15" customFormat="1" ht="15" x14ac:dyDescent="0.25">
      <c r="A449" s="181"/>
      <c r="B449" s="179"/>
      <c r="C449" s="430" t="s">
        <v>150</v>
      </c>
      <c r="D449" s="430"/>
      <c r="E449" s="430"/>
      <c r="F449" s="194"/>
      <c r="G449" s="195"/>
      <c r="H449" s="195"/>
      <c r="I449" s="195"/>
      <c r="J449" s="197">
        <v>63.94</v>
      </c>
      <c r="K449" s="195"/>
      <c r="L449" s="197">
        <v>799.94</v>
      </c>
      <c r="M449" s="195"/>
      <c r="N449" s="207">
        <v>26303.86</v>
      </c>
      <c r="AF449" s="168"/>
      <c r="AG449" s="169"/>
      <c r="AH449" s="169"/>
      <c r="AL449" s="180" t="s">
        <v>150</v>
      </c>
      <c r="AM449" s="169"/>
    </row>
    <row r="450" spans="1:40" s="15" customFormat="1" ht="15" x14ac:dyDescent="0.25">
      <c r="A450" s="188"/>
      <c r="B450" s="179"/>
      <c r="C450" s="429" t="s">
        <v>151</v>
      </c>
      <c r="D450" s="429"/>
      <c r="E450" s="429"/>
      <c r="F450" s="182"/>
      <c r="G450" s="183"/>
      <c r="H450" s="183"/>
      <c r="I450" s="183"/>
      <c r="J450" s="190"/>
      <c r="K450" s="183"/>
      <c r="L450" s="184">
        <v>539.57000000000005</v>
      </c>
      <c r="M450" s="183"/>
      <c r="N450" s="206">
        <v>24156.55</v>
      </c>
      <c r="AF450" s="168"/>
      <c r="AG450" s="169"/>
      <c r="AH450" s="169"/>
      <c r="AK450" s="180" t="s">
        <v>151</v>
      </c>
      <c r="AM450" s="169"/>
    </row>
    <row r="451" spans="1:40" s="15" customFormat="1" ht="22.5" x14ac:dyDescent="0.25">
      <c r="A451" s="188"/>
      <c r="B451" s="179" t="s">
        <v>464</v>
      </c>
      <c r="C451" s="429" t="s">
        <v>465</v>
      </c>
      <c r="D451" s="429"/>
      <c r="E451" s="429"/>
      <c r="F451" s="182" t="s">
        <v>154</v>
      </c>
      <c r="G451" s="199">
        <v>93</v>
      </c>
      <c r="H451" s="183"/>
      <c r="I451" s="199">
        <v>93</v>
      </c>
      <c r="J451" s="190"/>
      <c r="K451" s="183"/>
      <c r="L451" s="184">
        <v>501.8</v>
      </c>
      <c r="M451" s="183"/>
      <c r="N451" s="206">
        <v>22465.59</v>
      </c>
      <c r="AF451" s="168"/>
      <c r="AG451" s="169"/>
      <c r="AH451" s="169"/>
      <c r="AK451" s="180" t="s">
        <v>465</v>
      </c>
      <c r="AM451" s="169"/>
    </row>
    <row r="452" spans="1:40" s="15" customFormat="1" ht="22.5" x14ac:dyDescent="0.25">
      <c r="A452" s="188"/>
      <c r="B452" s="179" t="s">
        <v>1160</v>
      </c>
      <c r="C452" s="429" t="s">
        <v>467</v>
      </c>
      <c r="D452" s="429"/>
      <c r="E452" s="429"/>
      <c r="F452" s="182" t="s">
        <v>154</v>
      </c>
      <c r="G452" s="199">
        <v>62</v>
      </c>
      <c r="H452" s="183"/>
      <c r="I452" s="199">
        <v>62</v>
      </c>
      <c r="J452" s="190"/>
      <c r="K452" s="183"/>
      <c r="L452" s="184">
        <v>334.53</v>
      </c>
      <c r="M452" s="183"/>
      <c r="N452" s="206">
        <v>14977.06</v>
      </c>
      <c r="AF452" s="168"/>
      <c r="AG452" s="169"/>
      <c r="AH452" s="169"/>
      <c r="AK452" s="180" t="s">
        <v>467</v>
      </c>
      <c r="AM452" s="169"/>
    </row>
    <row r="453" spans="1:40" s="15" customFormat="1" ht="15" x14ac:dyDescent="0.25">
      <c r="A453" s="200"/>
      <c r="B453" s="201"/>
      <c r="C453" s="438" t="s">
        <v>157</v>
      </c>
      <c r="D453" s="438"/>
      <c r="E453" s="438"/>
      <c r="F453" s="172"/>
      <c r="G453" s="173"/>
      <c r="H453" s="173"/>
      <c r="I453" s="173"/>
      <c r="J453" s="176"/>
      <c r="K453" s="173"/>
      <c r="L453" s="210">
        <v>1636.27</v>
      </c>
      <c r="M453" s="195"/>
      <c r="N453" s="208">
        <v>63746.51</v>
      </c>
      <c r="AF453" s="168"/>
      <c r="AG453" s="169"/>
      <c r="AH453" s="169"/>
      <c r="AM453" s="169" t="s">
        <v>157</v>
      </c>
    </row>
    <row r="454" spans="1:40" s="15" customFormat="1" ht="23.25" x14ac:dyDescent="0.25">
      <c r="A454" s="170" t="s">
        <v>718</v>
      </c>
      <c r="B454" s="171" t="s">
        <v>1222</v>
      </c>
      <c r="C454" s="438" t="s">
        <v>1223</v>
      </c>
      <c r="D454" s="438"/>
      <c r="E454" s="438"/>
      <c r="F454" s="172" t="s">
        <v>599</v>
      </c>
      <c r="G454" s="173">
        <v>1.9</v>
      </c>
      <c r="H454" s="174">
        <v>1</v>
      </c>
      <c r="I454" s="214">
        <v>1.9</v>
      </c>
      <c r="J454" s="176"/>
      <c r="K454" s="173"/>
      <c r="L454" s="176"/>
      <c r="M454" s="173"/>
      <c r="N454" s="177"/>
      <c r="AF454" s="168"/>
      <c r="AG454" s="169"/>
      <c r="AH454" s="169" t="s">
        <v>1223</v>
      </c>
      <c r="AM454" s="169"/>
    </row>
    <row r="455" spans="1:40" s="15" customFormat="1" ht="15" x14ac:dyDescent="0.25">
      <c r="A455" s="212"/>
      <c r="B455" s="213"/>
      <c r="C455" s="429" t="s">
        <v>1224</v>
      </c>
      <c r="D455" s="429"/>
      <c r="E455" s="429"/>
      <c r="F455" s="429"/>
      <c r="G455" s="429"/>
      <c r="H455" s="429"/>
      <c r="I455" s="429"/>
      <c r="J455" s="429"/>
      <c r="K455" s="429"/>
      <c r="L455" s="429"/>
      <c r="M455" s="429"/>
      <c r="N455" s="441"/>
      <c r="AF455" s="168"/>
      <c r="AG455" s="169"/>
      <c r="AH455" s="169"/>
      <c r="AI455" s="180" t="s">
        <v>1224</v>
      </c>
      <c r="AM455" s="169"/>
    </row>
    <row r="456" spans="1:40" s="15" customFormat="1" ht="68.25" x14ac:dyDescent="0.25">
      <c r="A456" s="178"/>
      <c r="B456" s="179" t="s">
        <v>1012</v>
      </c>
      <c r="C456" s="439" t="s">
        <v>1013</v>
      </c>
      <c r="D456" s="439"/>
      <c r="E456" s="439"/>
      <c r="F456" s="439"/>
      <c r="G456" s="439"/>
      <c r="H456" s="439"/>
      <c r="I456" s="439"/>
      <c r="J456" s="439"/>
      <c r="K456" s="439"/>
      <c r="L456" s="439"/>
      <c r="M456" s="439"/>
      <c r="N456" s="440"/>
      <c r="AF456" s="168"/>
      <c r="AG456" s="169"/>
      <c r="AH456" s="169"/>
      <c r="AM456" s="169"/>
      <c r="AN456" s="180" t="s">
        <v>1013</v>
      </c>
    </row>
    <row r="457" spans="1:40" s="15" customFormat="1" ht="15" x14ac:dyDescent="0.25">
      <c r="A457" s="181"/>
      <c r="B457" s="179" t="s">
        <v>130</v>
      </c>
      <c r="C457" s="429" t="s">
        <v>140</v>
      </c>
      <c r="D457" s="429"/>
      <c r="E457" s="429"/>
      <c r="F457" s="182"/>
      <c r="G457" s="183"/>
      <c r="H457" s="183"/>
      <c r="I457" s="183"/>
      <c r="J457" s="184">
        <v>66.92</v>
      </c>
      <c r="K457" s="185">
        <v>1.1499999999999999</v>
      </c>
      <c r="L457" s="184">
        <v>146.22</v>
      </c>
      <c r="M457" s="185">
        <v>44.77</v>
      </c>
      <c r="N457" s="206">
        <v>6546.27</v>
      </c>
      <c r="AF457" s="168"/>
      <c r="AG457" s="169"/>
      <c r="AH457" s="169"/>
      <c r="AJ457" s="180" t="s">
        <v>140</v>
      </c>
      <c r="AM457" s="169"/>
    </row>
    <row r="458" spans="1:40" s="15" customFormat="1" ht="15" x14ac:dyDescent="0.25">
      <c r="A458" s="181"/>
      <c r="B458" s="179" t="s">
        <v>141</v>
      </c>
      <c r="C458" s="429" t="s">
        <v>142</v>
      </c>
      <c r="D458" s="429"/>
      <c r="E458" s="429"/>
      <c r="F458" s="182"/>
      <c r="G458" s="183"/>
      <c r="H458" s="183"/>
      <c r="I458" s="183"/>
      <c r="J458" s="184">
        <v>12.52</v>
      </c>
      <c r="K458" s="185">
        <v>1.1499999999999999</v>
      </c>
      <c r="L458" s="184">
        <v>27.36</v>
      </c>
      <c r="M458" s="185">
        <v>13.24</v>
      </c>
      <c r="N458" s="186">
        <v>362.25</v>
      </c>
      <c r="AF458" s="168"/>
      <c r="AG458" s="169"/>
      <c r="AH458" s="169"/>
      <c r="AJ458" s="180" t="s">
        <v>142</v>
      </c>
      <c r="AM458" s="169"/>
    </row>
    <row r="459" spans="1:40" s="15" customFormat="1" ht="15" x14ac:dyDescent="0.25">
      <c r="A459" s="188"/>
      <c r="B459" s="179"/>
      <c r="C459" s="429" t="s">
        <v>147</v>
      </c>
      <c r="D459" s="429"/>
      <c r="E459" s="429"/>
      <c r="F459" s="182" t="s">
        <v>148</v>
      </c>
      <c r="G459" s="185">
        <v>8.58</v>
      </c>
      <c r="H459" s="185">
        <v>1.1499999999999999</v>
      </c>
      <c r="I459" s="205">
        <v>18.747299999999999</v>
      </c>
      <c r="J459" s="190"/>
      <c r="K459" s="183"/>
      <c r="L459" s="190"/>
      <c r="M459" s="183"/>
      <c r="N459" s="191"/>
      <c r="AF459" s="168"/>
      <c r="AG459" s="169"/>
      <c r="AH459" s="169"/>
      <c r="AK459" s="180" t="s">
        <v>147</v>
      </c>
      <c r="AM459" s="169"/>
    </row>
    <row r="460" spans="1:40" s="15" customFormat="1" ht="15" x14ac:dyDescent="0.25">
      <c r="A460" s="181"/>
      <c r="B460" s="179"/>
      <c r="C460" s="430" t="s">
        <v>150</v>
      </c>
      <c r="D460" s="430"/>
      <c r="E460" s="430"/>
      <c r="F460" s="194"/>
      <c r="G460" s="195"/>
      <c r="H460" s="195"/>
      <c r="I460" s="195"/>
      <c r="J460" s="197">
        <v>79.44</v>
      </c>
      <c r="K460" s="195"/>
      <c r="L460" s="197">
        <v>173.58</v>
      </c>
      <c r="M460" s="195"/>
      <c r="N460" s="207">
        <v>6908.52</v>
      </c>
      <c r="AF460" s="168"/>
      <c r="AG460" s="169"/>
      <c r="AH460" s="169"/>
      <c r="AL460" s="180" t="s">
        <v>150</v>
      </c>
      <c r="AM460" s="169"/>
    </row>
    <row r="461" spans="1:40" s="15" customFormat="1" ht="15" x14ac:dyDescent="0.25">
      <c r="A461" s="188"/>
      <c r="B461" s="179"/>
      <c r="C461" s="429" t="s">
        <v>151</v>
      </c>
      <c r="D461" s="429"/>
      <c r="E461" s="429"/>
      <c r="F461" s="182"/>
      <c r="G461" s="183"/>
      <c r="H461" s="183"/>
      <c r="I461" s="183"/>
      <c r="J461" s="190"/>
      <c r="K461" s="183"/>
      <c r="L461" s="184">
        <v>146.22</v>
      </c>
      <c r="M461" s="183"/>
      <c r="N461" s="206">
        <v>6546.27</v>
      </c>
      <c r="AF461" s="168"/>
      <c r="AG461" s="169"/>
      <c r="AH461" s="169"/>
      <c r="AK461" s="180" t="s">
        <v>151</v>
      </c>
      <c r="AM461" s="169"/>
    </row>
    <row r="462" spans="1:40" s="15" customFormat="1" ht="45.75" x14ac:dyDescent="0.25">
      <c r="A462" s="188"/>
      <c r="B462" s="179" t="s">
        <v>1042</v>
      </c>
      <c r="C462" s="429" t="s">
        <v>482</v>
      </c>
      <c r="D462" s="429"/>
      <c r="E462" s="429"/>
      <c r="F462" s="182" t="s">
        <v>154</v>
      </c>
      <c r="G462" s="199">
        <v>91</v>
      </c>
      <c r="H462" s="183"/>
      <c r="I462" s="199">
        <v>91</v>
      </c>
      <c r="J462" s="190"/>
      <c r="K462" s="183"/>
      <c r="L462" s="184">
        <v>133.06</v>
      </c>
      <c r="M462" s="183"/>
      <c r="N462" s="206">
        <v>5957.11</v>
      </c>
      <c r="AF462" s="168"/>
      <c r="AG462" s="169"/>
      <c r="AH462" s="169"/>
      <c r="AK462" s="180" t="s">
        <v>482</v>
      </c>
      <c r="AM462" s="169"/>
    </row>
    <row r="463" spans="1:40" s="15" customFormat="1" ht="45.75" x14ac:dyDescent="0.25">
      <c r="A463" s="188"/>
      <c r="B463" s="179" t="s">
        <v>1043</v>
      </c>
      <c r="C463" s="429" t="s">
        <v>484</v>
      </c>
      <c r="D463" s="429"/>
      <c r="E463" s="429"/>
      <c r="F463" s="182" t="s">
        <v>154</v>
      </c>
      <c r="G463" s="199">
        <v>52</v>
      </c>
      <c r="H463" s="183"/>
      <c r="I463" s="199">
        <v>52</v>
      </c>
      <c r="J463" s="190"/>
      <c r="K463" s="183"/>
      <c r="L463" s="184">
        <v>76.03</v>
      </c>
      <c r="M463" s="183"/>
      <c r="N463" s="206">
        <v>3404.06</v>
      </c>
      <c r="AF463" s="168"/>
      <c r="AG463" s="169"/>
      <c r="AH463" s="169"/>
      <c r="AK463" s="180" t="s">
        <v>484</v>
      </c>
      <c r="AM463" s="169"/>
    </row>
    <row r="464" spans="1:40" s="15" customFormat="1" ht="15" x14ac:dyDescent="0.25">
      <c r="A464" s="200"/>
      <c r="B464" s="201"/>
      <c r="C464" s="438" t="s">
        <v>157</v>
      </c>
      <c r="D464" s="438"/>
      <c r="E464" s="438"/>
      <c r="F464" s="172"/>
      <c r="G464" s="173"/>
      <c r="H464" s="173"/>
      <c r="I464" s="173"/>
      <c r="J464" s="176"/>
      <c r="K464" s="173"/>
      <c r="L464" s="202">
        <v>382.67</v>
      </c>
      <c r="M464" s="195"/>
      <c r="N464" s="208">
        <v>16269.69</v>
      </c>
      <c r="AF464" s="168"/>
      <c r="AG464" s="169"/>
      <c r="AH464" s="169"/>
      <c r="AM464" s="169" t="s">
        <v>157</v>
      </c>
    </row>
    <row r="465" spans="1:40" s="15" customFormat="1" ht="34.5" x14ac:dyDescent="0.25">
      <c r="A465" s="170" t="s">
        <v>721</v>
      </c>
      <c r="B465" s="171" t="s">
        <v>249</v>
      </c>
      <c r="C465" s="438" t="s">
        <v>1163</v>
      </c>
      <c r="D465" s="438"/>
      <c r="E465" s="438"/>
      <c r="F465" s="172" t="s">
        <v>171</v>
      </c>
      <c r="G465" s="173">
        <v>4.0999999999999996</v>
      </c>
      <c r="H465" s="174">
        <v>1</v>
      </c>
      <c r="I465" s="214">
        <v>4.0999999999999996</v>
      </c>
      <c r="J465" s="202">
        <v>22.33</v>
      </c>
      <c r="K465" s="173"/>
      <c r="L465" s="202">
        <v>91.55</v>
      </c>
      <c r="M465" s="211">
        <v>13.24</v>
      </c>
      <c r="N465" s="208">
        <v>1212.1199999999999</v>
      </c>
      <c r="AF465" s="168"/>
      <c r="AG465" s="169"/>
      <c r="AH465" s="169" t="s">
        <v>1163</v>
      </c>
      <c r="AM465" s="169"/>
    </row>
    <row r="466" spans="1:40" s="15" customFormat="1" ht="15" x14ac:dyDescent="0.25">
      <c r="A466" s="212"/>
      <c r="B466" s="213"/>
      <c r="C466" s="429" t="s">
        <v>1225</v>
      </c>
      <c r="D466" s="429"/>
      <c r="E466" s="429"/>
      <c r="F466" s="429"/>
      <c r="G466" s="429"/>
      <c r="H466" s="429"/>
      <c r="I466" s="429"/>
      <c r="J466" s="429"/>
      <c r="K466" s="429"/>
      <c r="L466" s="429"/>
      <c r="M466" s="429"/>
      <c r="N466" s="441"/>
      <c r="AF466" s="168"/>
      <c r="AG466" s="169"/>
      <c r="AH466" s="169"/>
      <c r="AI466" s="180" t="s">
        <v>1225</v>
      </c>
      <c r="AM466" s="169"/>
    </row>
    <row r="467" spans="1:40" s="15" customFormat="1" ht="15" x14ac:dyDescent="0.25">
      <c r="A467" s="200"/>
      <c r="B467" s="201"/>
      <c r="C467" s="438" t="s">
        <v>157</v>
      </c>
      <c r="D467" s="438"/>
      <c r="E467" s="438"/>
      <c r="F467" s="172"/>
      <c r="G467" s="173"/>
      <c r="H467" s="173"/>
      <c r="I467" s="173"/>
      <c r="J467" s="176"/>
      <c r="K467" s="173"/>
      <c r="L467" s="202">
        <v>91.55</v>
      </c>
      <c r="M467" s="195"/>
      <c r="N467" s="208">
        <v>1212.1199999999999</v>
      </c>
      <c r="AF467" s="168"/>
      <c r="AG467" s="169"/>
      <c r="AH467" s="169"/>
      <c r="AM467" s="169" t="s">
        <v>157</v>
      </c>
    </row>
    <row r="468" spans="1:40" s="15" customFormat="1" ht="34.5" x14ac:dyDescent="0.25">
      <c r="A468" s="170" t="s">
        <v>724</v>
      </c>
      <c r="B468" s="171" t="s">
        <v>169</v>
      </c>
      <c r="C468" s="438" t="s">
        <v>170</v>
      </c>
      <c r="D468" s="438"/>
      <c r="E468" s="438"/>
      <c r="F468" s="172" t="s">
        <v>171</v>
      </c>
      <c r="G468" s="173">
        <v>4.0999999999999996</v>
      </c>
      <c r="H468" s="174">
        <v>1</v>
      </c>
      <c r="I468" s="214">
        <v>4.0999999999999996</v>
      </c>
      <c r="J468" s="202">
        <v>2.91</v>
      </c>
      <c r="K468" s="173"/>
      <c r="L468" s="202">
        <v>11.93</v>
      </c>
      <c r="M468" s="211">
        <v>13.62</v>
      </c>
      <c r="N468" s="203">
        <v>162.49</v>
      </c>
      <c r="AF468" s="168"/>
      <c r="AG468" s="169"/>
      <c r="AH468" s="169" t="s">
        <v>170</v>
      </c>
      <c r="AM468" s="169"/>
    </row>
    <row r="469" spans="1:40" s="15" customFormat="1" ht="15" x14ac:dyDescent="0.25">
      <c r="A469" s="200"/>
      <c r="B469" s="201"/>
      <c r="C469" s="438" t="s">
        <v>157</v>
      </c>
      <c r="D469" s="438"/>
      <c r="E469" s="438"/>
      <c r="F469" s="172"/>
      <c r="G469" s="173"/>
      <c r="H469" s="173"/>
      <c r="I469" s="173"/>
      <c r="J469" s="176"/>
      <c r="K469" s="173"/>
      <c r="L469" s="202">
        <v>11.93</v>
      </c>
      <c r="M469" s="195"/>
      <c r="N469" s="203">
        <v>162.49</v>
      </c>
      <c r="AF469" s="168"/>
      <c r="AG469" s="169"/>
      <c r="AH469" s="169"/>
      <c r="AM469" s="169" t="s">
        <v>157</v>
      </c>
    </row>
    <row r="470" spans="1:40" s="15" customFormat="1" ht="15" x14ac:dyDescent="0.25">
      <c r="A470" s="435" t="s">
        <v>1226</v>
      </c>
      <c r="B470" s="436"/>
      <c r="C470" s="436"/>
      <c r="D470" s="436"/>
      <c r="E470" s="436"/>
      <c r="F470" s="436"/>
      <c r="G470" s="436"/>
      <c r="H470" s="436"/>
      <c r="I470" s="436"/>
      <c r="J470" s="436"/>
      <c r="K470" s="436"/>
      <c r="L470" s="436"/>
      <c r="M470" s="436"/>
      <c r="N470" s="437"/>
      <c r="AF470" s="168"/>
      <c r="AG470" s="169" t="s">
        <v>1226</v>
      </c>
      <c r="AH470" s="169"/>
      <c r="AM470" s="169"/>
    </row>
    <row r="471" spans="1:40" s="15" customFormat="1" ht="15" x14ac:dyDescent="0.25">
      <c r="A471" s="170" t="s">
        <v>727</v>
      </c>
      <c r="B471" s="171" t="s">
        <v>1227</v>
      </c>
      <c r="C471" s="438" t="s">
        <v>977</v>
      </c>
      <c r="D471" s="438"/>
      <c r="E471" s="438"/>
      <c r="F471" s="172" t="s">
        <v>160</v>
      </c>
      <c r="G471" s="173">
        <v>3.54</v>
      </c>
      <c r="H471" s="174">
        <v>1</v>
      </c>
      <c r="I471" s="211">
        <v>3.54</v>
      </c>
      <c r="J471" s="176"/>
      <c r="K471" s="173"/>
      <c r="L471" s="176"/>
      <c r="M471" s="173"/>
      <c r="N471" s="177"/>
      <c r="AF471" s="168"/>
      <c r="AG471" s="169"/>
      <c r="AH471" s="169" t="s">
        <v>977</v>
      </c>
      <c r="AM471" s="169"/>
    </row>
    <row r="472" spans="1:40" s="15" customFormat="1" ht="15" x14ac:dyDescent="0.25">
      <c r="A472" s="212"/>
      <c r="B472" s="213"/>
      <c r="C472" s="429" t="s">
        <v>1228</v>
      </c>
      <c r="D472" s="429"/>
      <c r="E472" s="429"/>
      <c r="F472" s="429"/>
      <c r="G472" s="429"/>
      <c r="H472" s="429"/>
      <c r="I472" s="429"/>
      <c r="J472" s="429"/>
      <c r="K472" s="429"/>
      <c r="L472" s="429"/>
      <c r="M472" s="429"/>
      <c r="N472" s="441"/>
      <c r="AF472" s="168"/>
      <c r="AG472" s="169"/>
      <c r="AH472" s="169"/>
      <c r="AI472" s="180" t="s">
        <v>1228</v>
      </c>
      <c r="AM472" s="169"/>
    </row>
    <row r="473" spans="1:40" s="15" customFormat="1" ht="68.25" x14ac:dyDescent="0.25">
      <c r="A473" s="178"/>
      <c r="B473" s="179" t="s">
        <v>1012</v>
      </c>
      <c r="C473" s="439" t="s">
        <v>1013</v>
      </c>
      <c r="D473" s="439"/>
      <c r="E473" s="439"/>
      <c r="F473" s="439"/>
      <c r="G473" s="439"/>
      <c r="H473" s="439"/>
      <c r="I473" s="439"/>
      <c r="J473" s="439"/>
      <c r="K473" s="439"/>
      <c r="L473" s="439"/>
      <c r="M473" s="439"/>
      <c r="N473" s="440"/>
      <c r="AF473" s="168"/>
      <c r="AG473" s="169"/>
      <c r="AH473" s="169"/>
      <c r="AM473" s="169"/>
      <c r="AN473" s="180" t="s">
        <v>1013</v>
      </c>
    </row>
    <row r="474" spans="1:40" s="15" customFormat="1" ht="15" x14ac:dyDescent="0.25">
      <c r="A474" s="181"/>
      <c r="B474" s="179" t="s">
        <v>130</v>
      </c>
      <c r="C474" s="429" t="s">
        <v>140</v>
      </c>
      <c r="D474" s="429"/>
      <c r="E474" s="429"/>
      <c r="F474" s="182"/>
      <c r="G474" s="183"/>
      <c r="H474" s="183"/>
      <c r="I474" s="183"/>
      <c r="J474" s="184">
        <v>92.08</v>
      </c>
      <c r="K474" s="185">
        <v>1.1499999999999999</v>
      </c>
      <c r="L474" s="184">
        <v>374.86</v>
      </c>
      <c r="M474" s="185">
        <v>44.77</v>
      </c>
      <c r="N474" s="206">
        <v>16782.48</v>
      </c>
      <c r="AF474" s="168"/>
      <c r="AG474" s="169"/>
      <c r="AH474" s="169"/>
      <c r="AJ474" s="180" t="s">
        <v>140</v>
      </c>
      <c r="AM474" s="169"/>
    </row>
    <row r="475" spans="1:40" s="15" customFormat="1" ht="15" x14ac:dyDescent="0.25">
      <c r="A475" s="181"/>
      <c r="B475" s="179" t="s">
        <v>141</v>
      </c>
      <c r="C475" s="429" t="s">
        <v>142</v>
      </c>
      <c r="D475" s="429"/>
      <c r="E475" s="429"/>
      <c r="F475" s="182"/>
      <c r="G475" s="183"/>
      <c r="H475" s="183"/>
      <c r="I475" s="183"/>
      <c r="J475" s="184">
        <v>287.60000000000002</v>
      </c>
      <c r="K475" s="185">
        <v>1.1499999999999999</v>
      </c>
      <c r="L475" s="187">
        <v>1170.82</v>
      </c>
      <c r="M475" s="185">
        <v>13.24</v>
      </c>
      <c r="N475" s="206">
        <v>15501.66</v>
      </c>
      <c r="AF475" s="168"/>
      <c r="AG475" s="169"/>
      <c r="AH475" s="169"/>
      <c r="AJ475" s="180" t="s">
        <v>142</v>
      </c>
      <c r="AM475" s="169"/>
    </row>
    <row r="476" spans="1:40" s="15" customFormat="1" ht="15" x14ac:dyDescent="0.25">
      <c r="A476" s="181"/>
      <c r="B476" s="179" t="s">
        <v>143</v>
      </c>
      <c r="C476" s="429" t="s">
        <v>144</v>
      </c>
      <c r="D476" s="429"/>
      <c r="E476" s="429"/>
      <c r="F476" s="182"/>
      <c r="G476" s="183"/>
      <c r="H476" s="183"/>
      <c r="I476" s="183"/>
      <c r="J476" s="184">
        <v>37.57</v>
      </c>
      <c r="K476" s="185">
        <v>1.1499999999999999</v>
      </c>
      <c r="L476" s="184">
        <v>152.94999999999999</v>
      </c>
      <c r="M476" s="185">
        <v>44.77</v>
      </c>
      <c r="N476" s="206">
        <v>6847.57</v>
      </c>
      <c r="AF476" s="168"/>
      <c r="AG476" s="169"/>
      <c r="AH476" s="169"/>
      <c r="AJ476" s="180" t="s">
        <v>144</v>
      </c>
      <c r="AM476" s="169"/>
    </row>
    <row r="477" spans="1:40" s="15" customFormat="1" ht="15" x14ac:dyDescent="0.25">
      <c r="A477" s="188"/>
      <c r="B477" s="179"/>
      <c r="C477" s="429" t="s">
        <v>147</v>
      </c>
      <c r="D477" s="429"/>
      <c r="E477" s="429"/>
      <c r="F477" s="182" t="s">
        <v>148</v>
      </c>
      <c r="G477" s="192">
        <v>11.7</v>
      </c>
      <c r="H477" s="185">
        <v>1.1499999999999999</v>
      </c>
      <c r="I477" s="205">
        <v>47.630699999999997</v>
      </c>
      <c r="J477" s="190"/>
      <c r="K477" s="183"/>
      <c r="L477" s="190"/>
      <c r="M477" s="183"/>
      <c r="N477" s="191"/>
      <c r="AF477" s="168"/>
      <c r="AG477" s="169"/>
      <c r="AH477" s="169"/>
      <c r="AK477" s="180" t="s">
        <v>147</v>
      </c>
      <c r="AM477" s="169"/>
    </row>
    <row r="478" spans="1:40" s="15" customFormat="1" ht="15" x14ac:dyDescent="0.25">
      <c r="A478" s="188"/>
      <c r="B478" s="179"/>
      <c r="C478" s="429" t="s">
        <v>149</v>
      </c>
      <c r="D478" s="429"/>
      <c r="E478" s="429"/>
      <c r="F478" s="182" t="s">
        <v>148</v>
      </c>
      <c r="G478" s="185">
        <v>2.96</v>
      </c>
      <c r="H478" s="185">
        <v>1.1499999999999999</v>
      </c>
      <c r="I478" s="216">
        <v>12.05016</v>
      </c>
      <c r="J478" s="190"/>
      <c r="K478" s="183"/>
      <c r="L478" s="190"/>
      <c r="M478" s="183"/>
      <c r="N478" s="191"/>
      <c r="AF478" s="168"/>
      <c r="AG478" s="169"/>
      <c r="AH478" s="169"/>
      <c r="AK478" s="180" t="s">
        <v>149</v>
      </c>
      <c r="AM478" s="169"/>
    </row>
    <row r="479" spans="1:40" s="15" customFormat="1" ht="15" x14ac:dyDescent="0.25">
      <c r="A479" s="181"/>
      <c r="B479" s="179"/>
      <c r="C479" s="430" t="s">
        <v>150</v>
      </c>
      <c r="D479" s="430"/>
      <c r="E479" s="430"/>
      <c r="F479" s="194"/>
      <c r="G479" s="195"/>
      <c r="H479" s="195"/>
      <c r="I479" s="195"/>
      <c r="J479" s="197">
        <v>379.68</v>
      </c>
      <c r="K479" s="195"/>
      <c r="L479" s="196">
        <v>1545.68</v>
      </c>
      <c r="M479" s="195"/>
      <c r="N479" s="207">
        <v>32284.14</v>
      </c>
      <c r="AF479" s="168"/>
      <c r="AG479" s="169"/>
      <c r="AH479" s="169"/>
      <c r="AL479" s="180" t="s">
        <v>150</v>
      </c>
      <c r="AM479" s="169"/>
    </row>
    <row r="480" spans="1:40" s="15" customFormat="1" ht="15" x14ac:dyDescent="0.25">
      <c r="A480" s="188"/>
      <c r="B480" s="179"/>
      <c r="C480" s="429" t="s">
        <v>151</v>
      </c>
      <c r="D480" s="429"/>
      <c r="E480" s="429"/>
      <c r="F480" s="182"/>
      <c r="G480" s="183"/>
      <c r="H480" s="183"/>
      <c r="I480" s="183"/>
      <c r="J480" s="190"/>
      <c r="K480" s="183"/>
      <c r="L480" s="184">
        <v>527.80999999999995</v>
      </c>
      <c r="M480" s="183"/>
      <c r="N480" s="206">
        <v>23630.05</v>
      </c>
      <c r="AF480" s="168"/>
      <c r="AG480" s="169"/>
      <c r="AH480" s="169"/>
      <c r="AK480" s="180" t="s">
        <v>151</v>
      </c>
      <c r="AM480" s="169"/>
    </row>
    <row r="481" spans="1:40" s="15" customFormat="1" ht="22.5" x14ac:dyDescent="0.25">
      <c r="A481" s="188"/>
      <c r="B481" s="179" t="s">
        <v>1014</v>
      </c>
      <c r="C481" s="429" t="s">
        <v>1015</v>
      </c>
      <c r="D481" s="429"/>
      <c r="E481" s="429"/>
      <c r="F481" s="182" t="s">
        <v>154</v>
      </c>
      <c r="G481" s="199">
        <v>102</v>
      </c>
      <c r="H481" s="183"/>
      <c r="I481" s="199">
        <v>102</v>
      </c>
      <c r="J481" s="190"/>
      <c r="K481" s="183"/>
      <c r="L481" s="184">
        <v>538.37</v>
      </c>
      <c r="M481" s="183"/>
      <c r="N481" s="206">
        <v>24102.65</v>
      </c>
      <c r="AF481" s="168"/>
      <c r="AG481" s="169"/>
      <c r="AH481" s="169"/>
      <c r="AK481" s="180" t="s">
        <v>1015</v>
      </c>
      <c r="AM481" s="169"/>
    </row>
    <row r="482" spans="1:40" s="15" customFormat="1" ht="22.5" x14ac:dyDescent="0.25">
      <c r="A482" s="188"/>
      <c r="B482" s="179" t="s">
        <v>1016</v>
      </c>
      <c r="C482" s="429" t="s">
        <v>1017</v>
      </c>
      <c r="D482" s="429"/>
      <c r="E482" s="429"/>
      <c r="F482" s="182" t="s">
        <v>154</v>
      </c>
      <c r="G482" s="199">
        <v>54</v>
      </c>
      <c r="H482" s="183"/>
      <c r="I482" s="199">
        <v>54</v>
      </c>
      <c r="J482" s="190"/>
      <c r="K482" s="183"/>
      <c r="L482" s="184">
        <v>285.02</v>
      </c>
      <c r="M482" s="183"/>
      <c r="N482" s="206">
        <v>12760.23</v>
      </c>
      <c r="AF482" s="168"/>
      <c r="AG482" s="169"/>
      <c r="AH482" s="169"/>
      <c r="AK482" s="180" t="s">
        <v>1017</v>
      </c>
      <c r="AM482" s="169"/>
    </row>
    <row r="483" spans="1:40" s="15" customFormat="1" ht="15" x14ac:dyDescent="0.25">
      <c r="A483" s="200"/>
      <c r="B483" s="201"/>
      <c r="C483" s="438" t="s">
        <v>157</v>
      </c>
      <c r="D483" s="438"/>
      <c r="E483" s="438"/>
      <c r="F483" s="172"/>
      <c r="G483" s="173"/>
      <c r="H483" s="173"/>
      <c r="I483" s="173"/>
      <c r="J483" s="176"/>
      <c r="K483" s="173"/>
      <c r="L483" s="210">
        <v>2369.0700000000002</v>
      </c>
      <c r="M483" s="195"/>
      <c r="N483" s="208">
        <v>69147.02</v>
      </c>
      <c r="AF483" s="168"/>
      <c r="AG483" s="169"/>
      <c r="AH483" s="169"/>
      <c r="AM483" s="169" t="s">
        <v>157</v>
      </c>
    </row>
    <row r="484" spans="1:40" s="15" customFormat="1" ht="34.5" x14ac:dyDescent="0.25">
      <c r="A484" s="170" t="s">
        <v>1229</v>
      </c>
      <c r="B484" s="171" t="s">
        <v>1230</v>
      </c>
      <c r="C484" s="438" t="s">
        <v>1231</v>
      </c>
      <c r="D484" s="438"/>
      <c r="E484" s="438"/>
      <c r="F484" s="172" t="s">
        <v>174</v>
      </c>
      <c r="G484" s="173">
        <v>354</v>
      </c>
      <c r="H484" s="174">
        <v>1</v>
      </c>
      <c r="I484" s="174">
        <v>354</v>
      </c>
      <c r="J484" s="176"/>
      <c r="K484" s="173"/>
      <c r="L484" s="176"/>
      <c r="M484" s="173"/>
      <c r="N484" s="177"/>
      <c r="AF484" s="168"/>
      <c r="AG484" s="169"/>
      <c r="AH484" s="169" t="s">
        <v>1231</v>
      </c>
      <c r="AM484" s="169"/>
    </row>
    <row r="485" spans="1:40" s="15" customFormat="1" ht="68.25" x14ac:dyDescent="0.25">
      <c r="A485" s="178"/>
      <c r="B485" s="179" t="s">
        <v>1012</v>
      </c>
      <c r="C485" s="439" t="s">
        <v>1013</v>
      </c>
      <c r="D485" s="439"/>
      <c r="E485" s="439"/>
      <c r="F485" s="439"/>
      <c r="G485" s="439"/>
      <c r="H485" s="439"/>
      <c r="I485" s="439"/>
      <c r="J485" s="439"/>
      <c r="K485" s="439"/>
      <c r="L485" s="439"/>
      <c r="M485" s="439"/>
      <c r="N485" s="440"/>
      <c r="AF485" s="168"/>
      <c r="AG485" s="169"/>
      <c r="AH485" s="169"/>
      <c r="AM485" s="169"/>
      <c r="AN485" s="180" t="s">
        <v>1013</v>
      </c>
    </row>
    <row r="486" spans="1:40" s="15" customFormat="1" ht="15" x14ac:dyDescent="0.25">
      <c r="A486" s="181"/>
      <c r="B486" s="179" t="s">
        <v>130</v>
      </c>
      <c r="C486" s="429" t="s">
        <v>140</v>
      </c>
      <c r="D486" s="429"/>
      <c r="E486" s="429"/>
      <c r="F486" s="182"/>
      <c r="G486" s="183"/>
      <c r="H486" s="183"/>
      <c r="I486" s="183"/>
      <c r="J486" s="184">
        <v>423</v>
      </c>
      <c r="K486" s="185">
        <v>1.1499999999999999</v>
      </c>
      <c r="L486" s="187">
        <v>172203.3</v>
      </c>
      <c r="M486" s="185">
        <v>44.77</v>
      </c>
      <c r="N486" s="206">
        <v>7709541.7400000002</v>
      </c>
      <c r="AF486" s="168"/>
      <c r="AG486" s="169"/>
      <c r="AH486" s="169"/>
      <c r="AJ486" s="180" t="s">
        <v>140</v>
      </c>
      <c r="AM486" s="169"/>
    </row>
    <row r="487" spans="1:40" s="15" customFormat="1" ht="15" x14ac:dyDescent="0.25">
      <c r="A487" s="181"/>
      <c r="B487" s="179" t="s">
        <v>141</v>
      </c>
      <c r="C487" s="429" t="s">
        <v>142</v>
      </c>
      <c r="D487" s="429"/>
      <c r="E487" s="429"/>
      <c r="F487" s="182"/>
      <c r="G487" s="183"/>
      <c r="H487" s="183"/>
      <c r="I487" s="183"/>
      <c r="J487" s="187">
        <v>1197.1500000000001</v>
      </c>
      <c r="K487" s="185">
        <v>1.1499999999999999</v>
      </c>
      <c r="L487" s="187">
        <v>487359.77</v>
      </c>
      <c r="M487" s="185">
        <v>13.24</v>
      </c>
      <c r="N487" s="206">
        <v>6452643.3499999996</v>
      </c>
      <c r="AF487" s="168"/>
      <c r="AG487" s="169"/>
      <c r="AH487" s="169"/>
      <c r="AJ487" s="180" t="s">
        <v>142</v>
      </c>
      <c r="AM487" s="169"/>
    </row>
    <row r="488" spans="1:40" s="15" customFormat="1" ht="15" x14ac:dyDescent="0.25">
      <c r="A488" s="188"/>
      <c r="B488" s="179"/>
      <c r="C488" s="429" t="s">
        <v>147</v>
      </c>
      <c r="D488" s="429"/>
      <c r="E488" s="429"/>
      <c r="F488" s="182" t="s">
        <v>148</v>
      </c>
      <c r="G488" s="185">
        <v>49.59</v>
      </c>
      <c r="H488" s="185">
        <v>1.1499999999999999</v>
      </c>
      <c r="I488" s="215">
        <v>20188.089</v>
      </c>
      <c r="J488" s="190"/>
      <c r="K488" s="183"/>
      <c r="L488" s="190"/>
      <c r="M488" s="183"/>
      <c r="N488" s="191"/>
      <c r="AF488" s="168"/>
      <c r="AG488" s="169"/>
      <c r="AH488" s="169"/>
      <c r="AK488" s="180" t="s">
        <v>147</v>
      </c>
      <c r="AM488" s="169"/>
    </row>
    <row r="489" spans="1:40" s="15" customFormat="1" ht="15" x14ac:dyDescent="0.25">
      <c r="A489" s="181"/>
      <c r="B489" s="179"/>
      <c r="C489" s="430" t="s">
        <v>150</v>
      </c>
      <c r="D489" s="430"/>
      <c r="E489" s="430"/>
      <c r="F489" s="194"/>
      <c r="G489" s="195"/>
      <c r="H489" s="195"/>
      <c r="I489" s="195"/>
      <c r="J489" s="196">
        <v>1620.15</v>
      </c>
      <c r="K489" s="195"/>
      <c r="L489" s="196">
        <v>659563.06999999995</v>
      </c>
      <c r="M489" s="195"/>
      <c r="N489" s="207">
        <v>14162185.09</v>
      </c>
      <c r="AF489" s="168"/>
      <c r="AG489" s="169"/>
      <c r="AH489" s="169"/>
      <c r="AL489" s="180" t="s">
        <v>150</v>
      </c>
      <c r="AM489" s="169"/>
    </row>
    <row r="490" spans="1:40" s="15" customFormat="1" ht="15" x14ac:dyDescent="0.25">
      <c r="A490" s="188"/>
      <c r="B490" s="179"/>
      <c r="C490" s="429" t="s">
        <v>151</v>
      </c>
      <c r="D490" s="429"/>
      <c r="E490" s="429"/>
      <c r="F490" s="182"/>
      <c r="G490" s="183"/>
      <c r="H490" s="183"/>
      <c r="I490" s="183"/>
      <c r="J490" s="190"/>
      <c r="K490" s="183"/>
      <c r="L490" s="187">
        <v>172203.3</v>
      </c>
      <c r="M490" s="183"/>
      <c r="N490" s="206">
        <v>7709541.7400000002</v>
      </c>
      <c r="AF490" s="168"/>
      <c r="AG490" s="169"/>
      <c r="AH490" s="169"/>
      <c r="AK490" s="180" t="s">
        <v>151</v>
      </c>
      <c r="AM490" s="169"/>
    </row>
    <row r="491" spans="1:40" s="15" customFormat="1" ht="45.75" x14ac:dyDescent="0.25">
      <c r="A491" s="188"/>
      <c r="B491" s="179" t="s">
        <v>1042</v>
      </c>
      <c r="C491" s="429" t="s">
        <v>482</v>
      </c>
      <c r="D491" s="429"/>
      <c r="E491" s="429"/>
      <c r="F491" s="182" t="s">
        <v>154</v>
      </c>
      <c r="G491" s="199">
        <v>91</v>
      </c>
      <c r="H491" s="183"/>
      <c r="I491" s="199">
        <v>91</v>
      </c>
      <c r="J491" s="190"/>
      <c r="K491" s="183"/>
      <c r="L491" s="187">
        <v>156705</v>
      </c>
      <c r="M491" s="183"/>
      <c r="N491" s="206">
        <v>7015682.9800000004</v>
      </c>
      <c r="AF491" s="168"/>
      <c r="AG491" s="169"/>
      <c r="AH491" s="169"/>
      <c r="AK491" s="180" t="s">
        <v>482</v>
      </c>
      <c r="AM491" s="169"/>
    </row>
    <row r="492" spans="1:40" s="15" customFormat="1" ht="45.75" x14ac:dyDescent="0.25">
      <c r="A492" s="188"/>
      <c r="B492" s="179" t="s">
        <v>1043</v>
      </c>
      <c r="C492" s="429" t="s">
        <v>484</v>
      </c>
      <c r="D492" s="429"/>
      <c r="E492" s="429"/>
      <c r="F492" s="182" t="s">
        <v>154</v>
      </c>
      <c r="G492" s="199">
        <v>52</v>
      </c>
      <c r="H492" s="183"/>
      <c r="I492" s="199">
        <v>52</v>
      </c>
      <c r="J492" s="190"/>
      <c r="K492" s="183"/>
      <c r="L492" s="187">
        <v>89545.72</v>
      </c>
      <c r="M492" s="183"/>
      <c r="N492" s="206">
        <v>4008961.7</v>
      </c>
      <c r="AF492" s="168"/>
      <c r="AG492" s="169"/>
      <c r="AH492" s="169"/>
      <c r="AK492" s="180" t="s">
        <v>484</v>
      </c>
      <c r="AM492" s="169"/>
    </row>
    <row r="493" spans="1:40" s="15" customFormat="1" ht="15" x14ac:dyDescent="0.25">
      <c r="A493" s="200"/>
      <c r="B493" s="201"/>
      <c r="C493" s="438" t="s">
        <v>157</v>
      </c>
      <c r="D493" s="438"/>
      <c r="E493" s="438"/>
      <c r="F493" s="172"/>
      <c r="G493" s="173"/>
      <c r="H493" s="173"/>
      <c r="I493" s="173"/>
      <c r="J493" s="176"/>
      <c r="K493" s="173"/>
      <c r="L493" s="210">
        <v>905813.79</v>
      </c>
      <c r="M493" s="195"/>
      <c r="N493" s="208">
        <v>25186829.77</v>
      </c>
      <c r="AF493" s="168"/>
      <c r="AG493" s="169"/>
      <c r="AH493" s="169"/>
      <c r="AM493" s="169" t="s">
        <v>157</v>
      </c>
    </row>
    <row r="494" spans="1:40" s="15" customFormat="1" ht="45.75" x14ac:dyDescent="0.25">
      <c r="A494" s="170" t="s">
        <v>1232</v>
      </c>
      <c r="B494" s="171" t="s">
        <v>488</v>
      </c>
      <c r="C494" s="438" t="s">
        <v>931</v>
      </c>
      <c r="D494" s="438"/>
      <c r="E494" s="438"/>
      <c r="F494" s="172" t="s">
        <v>171</v>
      </c>
      <c r="G494" s="173">
        <v>708</v>
      </c>
      <c r="H494" s="174">
        <v>1</v>
      </c>
      <c r="I494" s="174">
        <v>708</v>
      </c>
      <c r="J494" s="202">
        <v>3.28</v>
      </c>
      <c r="K494" s="173"/>
      <c r="L494" s="210">
        <v>2322.2399999999998</v>
      </c>
      <c r="M494" s="211">
        <v>13.24</v>
      </c>
      <c r="N494" s="208">
        <v>30746.46</v>
      </c>
      <c r="AF494" s="168"/>
      <c r="AG494" s="169"/>
      <c r="AH494" s="169" t="s">
        <v>931</v>
      </c>
      <c r="AM494" s="169"/>
    </row>
    <row r="495" spans="1:40" s="15" customFormat="1" ht="15" x14ac:dyDescent="0.25">
      <c r="A495" s="212"/>
      <c r="B495" s="213"/>
      <c r="C495" s="429" t="s">
        <v>1233</v>
      </c>
      <c r="D495" s="429"/>
      <c r="E495" s="429"/>
      <c r="F495" s="429"/>
      <c r="G495" s="429"/>
      <c r="H495" s="429"/>
      <c r="I495" s="429"/>
      <c r="J495" s="429"/>
      <c r="K495" s="429"/>
      <c r="L495" s="429"/>
      <c r="M495" s="429"/>
      <c r="N495" s="441"/>
      <c r="AF495" s="168"/>
      <c r="AG495" s="169"/>
      <c r="AH495" s="169"/>
      <c r="AI495" s="180" t="s">
        <v>1233</v>
      </c>
      <c r="AM495" s="169"/>
    </row>
    <row r="496" spans="1:40" s="15" customFormat="1" ht="15" x14ac:dyDescent="0.25">
      <c r="A496" s="200"/>
      <c r="B496" s="201"/>
      <c r="C496" s="438" t="s">
        <v>157</v>
      </c>
      <c r="D496" s="438"/>
      <c r="E496" s="438"/>
      <c r="F496" s="172"/>
      <c r="G496" s="173"/>
      <c r="H496" s="173"/>
      <c r="I496" s="173"/>
      <c r="J496" s="176"/>
      <c r="K496" s="173"/>
      <c r="L496" s="210">
        <v>2322.2399999999998</v>
      </c>
      <c r="M496" s="195"/>
      <c r="N496" s="208">
        <v>30746.46</v>
      </c>
      <c r="AF496" s="168"/>
      <c r="AG496" s="169"/>
      <c r="AH496" s="169"/>
      <c r="AM496" s="169" t="s">
        <v>157</v>
      </c>
    </row>
    <row r="497" spans="1:41" s="15" customFormat="1" ht="23.25" x14ac:dyDescent="0.25">
      <c r="A497" s="170" t="s">
        <v>730</v>
      </c>
      <c r="B497" s="171" t="s">
        <v>491</v>
      </c>
      <c r="C497" s="438" t="s">
        <v>492</v>
      </c>
      <c r="D497" s="438"/>
      <c r="E497" s="438"/>
      <c r="F497" s="172" t="s">
        <v>171</v>
      </c>
      <c r="G497" s="173">
        <v>177</v>
      </c>
      <c r="H497" s="174">
        <v>1</v>
      </c>
      <c r="I497" s="174">
        <v>177</v>
      </c>
      <c r="J497" s="202">
        <v>42.98</v>
      </c>
      <c r="K497" s="173"/>
      <c r="L497" s="210">
        <v>7607.46</v>
      </c>
      <c r="M497" s="211">
        <v>13.24</v>
      </c>
      <c r="N497" s="208">
        <v>100722.77</v>
      </c>
      <c r="AF497" s="168"/>
      <c r="AG497" s="169"/>
      <c r="AH497" s="169" t="s">
        <v>492</v>
      </c>
      <c r="AM497" s="169"/>
    </row>
    <row r="498" spans="1:41" s="15" customFormat="1" ht="15" x14ac:dyDescent="0.25">
      <c r="A498" s="212"/>
      <c r="B498" s="213"/>
      <c r="C498" s="429" t="s">
        <v>1234</v>
      </c>
      <c r="D498" s="429"/>
      <c r="E498" s="429"/>
      <c r="F498" s="429"/>
      <c r="G498" s="429"/>
      <c r="H498" s="429"/>
      <c r="I498" s="429"/>
      <c r="J498" s="429"/>
      <c r="K498" s="429"/>
      <c r="L498" s="429"/>
      <c r="M498" s="429"/>
      <c r="N498" s="441"/>
      <c r="AF498" s="168"/>
      <c r="AG498" s="169"/>
      <c r="AH498" s="169"/>
      <c r="AI498" s="180" t="s">
        <v>1234</v>
      </c>
      <c r="AM498" s="169"/>
    </row>
    <row r="499" spans="1:41" s="15" customFormat="1" ht="15" x14ac:dyDescent="0.25">
      <c r="A499" s="200"/>
      <c r="B499" s="201"/>
      <c r="C499" s="438" t="s">
        <v>157</v>
      </c>
      <c r="D499" s="438"/>
      <c r="E499" s="438"/>
      <c r="F499" s="172"/>
      <c r="G499" s="173"/>
      <c r="H499" s="173"/>
      <c r="I499" s="173"/>
      <c r="J499" s="176"/>
      <c r="K499" s="173"/>
      <c r="L499" s="210">
        <v>7607.46</v>
      </c>
      <c r="M499" s="195"/>
      <c r="N499" s="208">
        <v>100722.77</v>
      </c>
      <c r="AF499" s="168"/>
      <c r="AG499" s="169"/>
      <c r="AH499" s="169"/>
      <c r="AM499" s="169" t="s">
        <v>157</v>
      </c>
    </row>
    <row r="500" spans="1:41" s="15" customFormat="1" ht="23.25" x14ac:dyDescent="0.25">
      <c r="A500" s="170" t="s">
        <v>733</v>
      </c>
      <c r="B500" s="171" t="s">
        <v>494</v>
      </c>
      <c r="C500" s="438" t="s">
        <v>173</v>
      </c>
      <c r="D500" s="438"/>
      <c r="E500" s="438"/>
      <c r="F500" s="172" t="s">
        <v>174</v>
      </c>
      <c r="G500" s="173">
        <v>354</v>
      </c>
      <c r="H500" s="174">
        <v>1</v>
      </c>
      <c r="I500" s="174">
        <v>354</v>
      </c>
      <c r="J500" s="202">
        <v>162.38</v>
      </c>
      <c r="K500" s="173"/>
      <c r="L500" s="210">
        <v>57482.52</v>
      </c>
      <c r="M500" s="211">
        <v>8.16</v>
      </c>
      <c r="N500" s="208">
        <v>469057.36</v>
      </c>
      <c r="AF500" s="168"/>
      <c r="AG500" s="169"/>
      <c r="AH500" s="169" t="s">
        <v>173</v>
      </c>
      <c r="AM500" s="169"/>
    </row>
    <row r="501" spans="1:41" s="15" customFormat="1" ht="15" x14ac:dyDescent="0.25">
      <c r="A501" s="212"/>
      <c r="B501" s="213"/>
      <c r="C501" s="429" t="s">
        <v>175</v>
      </c>
      <c r="D501" s="429"/>
      <c r="E501" s="429"/>
      <c r="F501" s="429"/>
      <c r="G501" s="429"/>
      <c r="H501" s="429"/>
      <c r="I501" s="429"/>
      <c r="J501" s="429"/>
      <c r="K501" s="429"/>
      <c r="L501" s="429"/>
      <c r="M501" s="429"/>
      <c r="N501" s="441"/>
      <c r="AF501" s="168"/>
      <c r="AG501" s="169"/>
      <c r="AH501" s="169"/>
      <c r="AM501" s="169"/>
      <c r="AO501" s="180" t="s">
        <v>175</v>
      </c>
    </row>
    <row r="502" spans="1:41" s="15" customFormat="1" ht="15" x14ac:dyDescent="0.25">
      <c r="A502" s="200"/>
      <c r="B502" s="201"/>
      <c r="C502" s="438" t="s">
        <v>157</v>
      </c>
      <c r="D502" s="438"/>
      <c r="E502" s="438"/>
      <c r="F502" s="172"/>
      <c r="G502" s="173"/>
      <c r="H502" s="173"/>
      <c r="I502" s="173"/>
      <c r="J502" s="176"/>
      <c r="K502" s="173"/>
      <c r="L502" s="210">
        <v>57482.52</v>
      </c>
      <c r="M502" s="195"/>
      <c r="N502" s="208">
        <v>469057.36</v>
      </c>
      <c r="AF502" s="168"/>
      <c r="AG502" s="169"/>
      <c r="AH502" s="169"/>
      <c r="AM502" s="169" t="s">
        <v>157</v>
      </c>
    </row>
    <row r="503" spans="1:41" s="15" customFormat="1" ht="15" x14ac:dyDescent="0.25">
      <c r="A503" s="435" t="s">
        <v>1235</v>
      </c>
      <c r="B503" s="436"/>
      <c r="C503" s="436"/>
      <c r="D503" s="436"/>
      <c r="E503" s="436"/>
      <c r="F503" s="436"/>
      <c r="G503" s="436"/>
      <c r="H503" s="436"/>
      <c r="I503" s="436"/>
      <c r="J503" s="436"/>
      <c r="K503" s="436"/>
      <c r="L503" s="436"/>
      <c r="M503" s="436"/>
      <c r="N503" s="437"/>
      <c r="AF503" s="168"/>
      <c r="AG503" s="169" t="s">
        <v>1235</v>
      </c>
      <c r="AH503" s="169"/>
      <c r="AM503" s="169"/>
    </row>
    <row r="504" spans="1:41" s="15" customFormat="1" ht="34.5" x14ac:dyDescent="0.25">
      <c r="A504" s="170" t="s">
        <v>736</v>
      </c>
      <c r="B504" s="171" t="s">
        <v>479</v>
      </c>
      <c r="C504" s="438" t="s">
        <v>1236</v>
      </c>
      <c r="D504" s="438"/>
      <c r="E504" s="438"/>
      <c r="F504" s="172" t="s">
        <v>174</v>
      </c>
      <c r="G504" s="173">
        <v>173.39</v>
      </c>
      <c r="H504" s="174">
        <v>1</v>
      </c>
      <c r="I504" s="211">
        <v>173.39</v>
      </c>
      <c r="J504" s="176"/>
      <c r="K504" s="173"/>
      <c r="L504" s="176"/>
      <c r="M504" s="173"/>
      <c r="N504" s="177"/>
      <c r="AF504" s="168"/>
      <c r="AG504" s="169"/>
      <c r="AH504" s="169" t="s">
        <v>1236</v>
      </c>
      <c r="AM504" s="169"/>
    </row>
    <row r="505" spans="1:41" s="15" customFormat="1" ht="68.25" x14ac:dyDescent="0.25">
      <c r="A505" s="178"/>
      <c r="B505" s="179" t="s">
        <v>1012</v>
      </c>
      <c r="C505" s="439" t="s">
        <v>1013</v>
      </c>
      <c r="D505" s="439"/>
      <c r="E505" s="439"/>
      <c r="F505" s="439"/>
      <c r="G505" s="439"/>
      <c r="H505" s="439"/>
      <c r="I505" s="439"/>
      <c r="J505" s="439"/>
      <c r="K505" s="439"/>
      <c r="L505" s="439"/>
      <c r="M505" s="439"/>
      <c r="N505" s="440"/>
      <c r="AF505" s="168"/>
      <c r="AG505" s="169"/>
      <c r="AH505" s="169"/>
      <c r="AM505" s="169"/>
      <c r="AN505" s="180" t="s">
        <v>1013</v>
      </c>
    </row>
    <row r="506" spans="1:41" s="15" customFormat="1" ht="15" x14ac:dyDescent="0.25">
      <c r="A506" s="181"/>
      <c r="B506" s="179" t="s">
        <v>130</v>
      </c>
      <c r="C506" s="429" t="s">
        <v>140</v>
      </c>
      <c r="D506" s="429"/>
      <c r="E506" s="429"/>
      <c r="F506" s="182"/>
      <c r="G506" s="183"/>
      <c r="H506" s="183"/>
      <c r="I506" s="183"/>
      <c r="J506" s="184">
        <v>7.76</v>
      </c>
      <c r="K506" s="185">
        <v>1.1499999999999999</v>
      </c>
      <c r="L506" s="187">
        <v>1547.33</v>
      </c>
      <c r="M506" s="185">
        <v>44.77</v>
      </c>
      <c r="N506" s="206">
        <v>69273.960000000006</v>
      </c>
      <c r="AF506" s="168"/>
      <c r="AG506" s="169"/>
      <c r="AH506" s="169"/>
      <c r="AJ506" s="180" t="s">
        <v>140</v>
      </c>
      <c r="AM506" s="169"/>
    </row>
    <row r="507" spans="1:41" s="15" customFormat="1" ht="15" x14ac:dyDescent="0.25">
      <c r="A507" s="181"/>
      <c r="B507" s="179" t="s">
        <v>141</v>
      </c>
      <c r="C507" s="429" t="s">
        <v>142</v>
      </c>
      <c r="D507" s="429"/>
      <c r="E507" s="429"/>
      <c r="F507" s="182"/>
      <c r="G507" s="183"/>
      <c r="H507" s="183"/>
      <c r="I507" s="183"/>
      <c r="J507" s="187">
        <v>1293.92</v>
      </c>
      <c r="K507" s="185">
        <v>1.1499999999999999</v>
      </c>
      <c r="L507" s="187">
        <v>258005.71</v>
      </c>
      <c r="M507" s="185">
        <v>13.24</v>
      </c>
      <c r="N507" s="206">
        <v>3415995.6</v>
      </c>
      <c r="AF507" s="168"/>
      <c r="AG507" s="169"/>
      <c r="AH507" s="169"/>
      <c r="AJ507" s="180" t="s">
        <v>142</v>
      </c>
      <c r="AM507" s="169"/>
    </row>
    <row r="508" spans="1:41" s="15" customFormat="1" ht="15" x14ac:dyDescent="0.25">
      <c r="A508" s="181"/>
      <c r="B508" s="179" t="s">
        <v>143</v>
      </c>
      <c r="C508" s="429" t="s">
        <v>144</v>
      </c>
      <c r="D508" s="429"/>
      <c r="E508" s="429"/>
      <c r="F508" s="182"/>
      <c r="G508" s="183"/>
      <c r="H508" s="183"/>
      <c r="I508" s="183"/>
      <c r="J508" s="184">
        <v>32.909999999999997</v>
      </c>
      <c r="K508" s="185">
        <v>1.1499999999999999</v>
      </c>
      <c r="L508" s="187">
        <v>6562.2</v>
      </c>
      <c r="M508" s="185">
        <v>44.77</v>
      </c>
      <c r="N508" s="206">
        <v>293789.69</v>
      </c>
      <c r="AF508" s="168"/>
      <c r="AG508" s="169"/>
      <c r="AH508" s="169"/>
      <c r="AJ508" s="180" t="s">
        <v>144</v>
      </c>
      <c r="AM508" s="169"/>
    </row>
    <row r="509" spans="1:41" s="15" customFormat="1" ht="15" x14ac:dyDescent="0.25">
      <c r="A509" s="181"/>
      <c r="B509" s="179" t="s">
        <v>145</v>
      </c>
      <c r="C509" s="429" t="s">
        <v>146</v>
      </c>
      <c r="D509" s="429"/>
      <c r="E509" s="429"/>
      <c r="F509" s="182"/>
      <c r="G509" s="183"/>
      <c r="H509" s="183"/>
      <c r="I509" s="183"/>
      <c r="J509" s="184">
        <v>21.02</v>
      </c>
      <c r="K509" s="183"/>
      <c r="L509" s="187">
        <v>3644.66</v>
      </c>
      <c r="M509" s="185">
        <v>8.16</v>
      </c>
      <c r="N509" s="206">
        <v>29740.43</v>
      </c>
      <c r="AF509" s="168"/>
      <c r="AG509" s="169"/>
      <c r="AH509" s="169"/>
      <c r="AJ509" s="180" t="s">
        <v>146</v>
      </c>
      <c r="AM509" s="169"/>
    </row>
    <row r="510" spans="1:41" s="15" customFormat="1" ht="15" x14ac:dyDescent="0.25">
      <c r="A510" s="188"/>
      <c r="B510" s="179"/>
      <c r="C510" s="429" t="s">
        <v>147</v>
      </c>
      <c r="D510" s="429"/>
      <c r="E510" s="429"/>
      <c r="F510" s="182" t="s">
        <v>148</v>
      </c>
      <c r="G510" s="185">
        <v>0.91</v>
      </c>
      <c r="H510" s="185">
        <v>1.1499999999999999</v>
      </c>
      <c r="I510" s="189">
        <v>181.45263499999999</v>
      </c>
      <c r="J510" s="190"/>
      <c r="K510" s="183"/>
      <c r="L510" s="190"/>
      <c r="M510" s="183"/>
      <c r="N510" s="191"/>
      <c r="AF510" s="168"/>
      <c r="AG510" s="169"/>
      <c r="AH510" s="169"/>
      <c r="AK510" s="180" t="s">
        <v>147</v>
      </c>
      <c r="AM510" s="169"/>
    </row>
    <row r="511" spans="1:41" s="15" customFormat="1" ht="15" x14ac:dyDescent="0.25">
      <c r="A511" s="188"/>
      <c r="B511" s="179"/>
      <c r="C511" s="429" t="s">
        <v>149</v>
      </c>
      <c r="D511" s="429"/>
      <c r="E511" s="429"/>
      <c r="F511" s="182" t="s">
        <v>148</v>
      </c>
      <c r="G511" s="192">
        <v>2.1</v>
      </c>
      <c r="H511" s="185">
        <v>1.1499999999999999</v>
      </c>
      <c r="I511" s="216">
        <v>418.73685</v>
      </c>
      <c r="J511" s="190"/>
      <c r="K511" s="183"/>
      <c r="L511" s="190"/>
      <c r="M511" s="183"/>
      <c r="N511" s="191"/>
      <c r="AF511" s="168"/>
      <c r="AG511" s="169"/>
      <c r="AH511" s="169"/>
      <c r="AK511" s="180" t="s">
        <v>149</v>
      </c>
      <c r="AM511" s="169"/>
    </row>
    <row r="512" spans="1:41" s="15" customFormat="1" ht="15" x14ac:dyDescent="0.25">
      <c r="A512" s="181"/>
      <c r="B512" s="179"/>
      <c r="C512" s="430" t="s">
        <v>150</v>
      </c>
      <c r="D512" s="430"/>
      <c r="E512" s="430"/>
      <c r="F512" s="194"/>
      <c r="G512" s="195"/>
      <c r="H512" s="195"/>
      <c r="I512" s="195"/>
      <c r="J512" s="196">
        <v>1322.7</v>
      </c>
      <c r="K512" s="195"/>
      <c r="L512" s="196">
        <v>263197.7</v>
      </c>
      <c r="M512" s="195"/>
      <c r="N512" s="207">
        <v>3515009.99</v>
      </c>
      <c r="AF512" s="168"/>
      <c r="AG512" s="169"/>
      <c r="AH512" s="169"/>
      <c r="AL512" s="180" t="s">
        <v>150</v>
      </c>
      <c r="AM512" s="169"/>
    </row>
    <row r="513" spans="1:43" s="15" customFormat="1" ht="15" x14ac:dyDescent="0.25">
      <c r="A513" s="188"/>
      <c r="B513" s="179"/>
      <c r="C513" s="429" t="s">
        <v>151</v>
      </c>
      <c r="D513" s="429"/>
      <c r="E513" s="429"/>
      <c r="F513" s="182"/>
      <c r="G513" s="183"/>
      <c r="H513" s="183"/>
      <c r="I513" s="183"/>
      <c r="J513" s="190"/>
      <c r="K513" s="183"/>
      <c r="L513" s="187">
        <v>8109.53</v>
      </c>
      <c r="M513" s="183"/>
      <c r="N513" s="206">
        <v>363063.65</v>
      </c>
      <c r="AF513" s="168"/>
      <c r="AG513" s="169"/>
      <c r="AH513" s="169"/>
      <c r="AK513" s="180" t="s">
        <v>151</v>
      </c>
      <c r="AM513" s="169"/>
    </row>
    <row r="514" spans="1:43" s="15" customFormat="1" ht="45.75" x14ac:dyDescent="0.25">
      <c r="A514" s="188"/>
      <c r="B514" s="179" t="s">
        <v>1042</v>
      </c>
      <c r="C514" s="429" t="s">
        <v>482</v>
      </c>
      <c r="D514" s="429"/>
      <c r="E514" s="429"/>
      <c r="F514" s="182" t="s">
        <v>154</v>
      </c>
      <c r="G514" s="199">
        <v>91</v>
      </c>
      <c r="H514" s="183"/>
      <c r="I514" s="199">
        <v>91</v>
      </c>
      <c r="J514" s="190"/>
      <c r="K514" s="183"/>
      <c r="L514" s="187">
        <v>7379.67</v>
      </c>
      <c r="M514" s="183"/>
      <c r="N514" s="206">
        <v>330387.92</v>
      </c>
      <c r="AF514" s="168"/>
      <c r="AG514" s="169"/>
      <c r="AH514" s="169"/>
      <c r="AK514" s="180" t="s">
        <v>482</v>
      </c>
      <c r="AM514" s="169"/>
    </row>
    <row r="515" spans="1:43" s="15" customFormat="1" ht="45.75" x14ac:dyDescent="0.25">
      <c r="A515" s="188"/>
      <c r="B515" s="179" t="s">
        <v>1043</v>
      </c>
      <c r="C515" s="429" t="s">
        <v>484</v>
      </c>
      <c r="D515" s="429"/>
      <c r="E515" s="429"/>
      <c r="F515" s="182" t="s">
        <v>154</v>
      </c>
      <c r="G515" s="199">
        <v>52</v>
      </c>
      <c r="H515" s="183"/>
      <c r="I515" s="199">
        <v>52</v>
      </c>
      <c r="J515" s="190"/>
      <c r="K515" s="183"/>
      <c r="L515" s="187">
        <v>4216.96</v>
      </c>
      <c r="M515" s="183"/>
      <c r="N515" s="206">
        <v>188793.1</v>
      </c>
      <c r="AF515" s="168"/>
      <c r="AG515" s="169"/>
      <c r="AH515" s="169"/>
      <c r="AK515" s="180" t="s">
        <v>484</v>
      </c>
      <c r="AM515" s="169"/>
    </row>
    <row r="516" spans="1:43" s="15" customFormat="1" ht="15" x14ac:dyDescent="0.25">
      <c r="A516" s="200"/>
      <c r="B516" s="201"/>
      <c r="C516" s="438" t="s">
        <v>157</v>
      </c>
      <c r="D516" s="438"/>
      <c r="E516" s="438"/>
      <c r="F516" s="172"/>
      <c r="G516" s="173"/>
      <c r="H516" s="173"/>
      <c r="I516" s="173"/>
      <c r="J516" s="176"/>
      <c r="K516" s="173"/>
      <c r="L516" s="210">
        <v>274794.33</v>
      </c>
      <c r="M516" s="195"/>
      <c r="N516" s="208">
        <v>4034191.01</v>
      </c>
      <c r="AF516" s="168"/>
      <c r="AG516" s="169"/>
      <c r="AH516" s="169"/>
      <c r="AM516" s="169" t="s">
        <v>157</v>
      </c>
    </row>
    <row r="517" spans="1:43" s="15" customFormat="1" ht="45.75" x14ac:dyDescent="0.25">
      <c r="A517" s="170" t="s">
        <v>739</v>
      </c>
      <c r="B517" s="171" t="s">
        <v>488</v>
      </c>
      <c r="C517" s="438" t="s">
        <v>931</v>
      </c>
      <c r="D517" s="438"/>
      <c r="E517" s="438"/>
      <c r="F517" s="172" t="s">
        <v>171</v>
      </c>
      <c r="G517" s="173">
        <v>346.8</v>
      </c>
      <c r="H517" s="174">
        <v>1</v>
      </c>
      <c r="I517" s="214">
        <v>346.8</v>
      </c>
      <c r="J517" s="202">
        <v>3.28</v>
      </c>
      <c r="K517" s="173"/>
      <c r="L517" s="210">
        <v>1137.5</v>
      </c>
      <c r="M517" s="211">
        <v>13.24</v>
      </c>
      <c r="N517" s="208">
        <v>15060.5</v>
      </c>
      <c r="AF517" s="168"/>
      <c r="AG517" s="169"/>
      <c r="AH517" s="169" t="s">
        <v>931</v>
      </c>
      <c r="AM517" s="169"/>
    </row>
    <row r="518" spans="1:43" s="15" customFormat="1" ht="15" x14ac:dyDescent="0.25">
      <c r="A518" s="212"/>
      <c r="B518" s="213"/>
      <c r="C518" s="429" t="s">
        <v>1237</v>
      </c>
      <c r="D518" s="429"/>
      <c r="E518" s="429"/>
      <c r="F518" s="429"/>
      <c r="G518" s="429"/>
      <c r="H518" s="429"/>
      <c r="I518" s="429"/>
      <c r="J518" s="429"/>
      <c r="K518" s="429"/>
      <c r="L518" s="429"/>
      <c r="M518" s="429"/>
      <c r="N518" s="441"/>
      <c r="AF518" s="168"/>
      <c r="AG518" s="169"/>
      <c r="AH518" s="169"/>
      <c r="AI518" s="180" t="s">
        <v>1237</v>
      </c>
      <c r="AM518" s="169"/>
    </row>
    <row r="519" spans="1:43" s="15" customFormat="1" ht="15" x14ac:dyDescent="0.25">
      <c r="A519" s="200"/>
      <c r="B519" s="201"/>
      <c r="C519" s="438" t="s">
        <v>157</v>
      </c>
      <c r="D519" s="438"/>
      <c r="E519" s="438"/>
      <c r="F519" s="172"/>
      <c r="G519" s="173"/>
      <c r="H519" s="173"/>
      <c r="I519" s="173"/>
      <c r="J519" s="176"/>
      <c r="K519" s="173"/>
      <c r="L519" s="210">
        <v>1137.5</v>
      </c>
      <c r="M519" s="195"/>
      <c r="N519" s="208">
        <v>15060.5</v>
      </c>
      <c r="AF519" s="168"/>
      <c r="AG519" s="169"/>
      <c r="AH519" s="169"/>
      <c r="AM519" s="169" t="s">
        <v>157</v>
      </c>
    </row>
    <row r="520" spans="1:43" s="15" customFormat="1" ht="23.25" x14ac:dyDescent="0.25">
      <c r="A520" s="170" t="s">
        <v>742</v>
      </c>
      <c r="B520" s="171" t="s">
        <v>491</v>
      </c>
      <c r="C520" s="438" t="s">
        <v>492</v>
      </c>
      <c r="D520" s="438"/>
      <c r="E520" s="438"/>
      <c r="F520" s="172" t="s">
        <v>171</v>
      </c>
      <c r="G520" s="173">
        <v>86.7</v>
      </c>
      <c r="H520" s="174">
        <v>1</v>
      </c>
      <c r="I520" s="214">
        <v>86.7</v>
      </c>
      <c r="J520" s="202">
        <v>42.98</v>
      </c>
      <c r="K520" s="173"/>
      <c r="L520" s="210">
        <v>3726.37</v>
      </c>
      <c r="M520" s="211">
        <v>13.24</v>
      </c>
      <c r="N520" s="208">
        <v>49337.14</v>
      </c>
      <c r="AF520" s="168"/>
      <c r="AG520" s="169"/>
      <c r="AH520" s="169" t="s">
        <v>492</v>
      </c>
      <c r="AM520" s="169"/>
    </row>
    <row r="521" spans="1:43" s="15" customFormat="1" ht="15" x14ac:dyDescent="0.25">
      <c r="A521" s="212"/>
      <c r="B521" s="213"/>
      <c r="C521" s="429" t="s">
        <v>1238</v>
      </c>
      <c r="D521" s="429"/>
      <c r="E521" s="429"/>
      <c r="F521" s="429"/>
      <c r="G521" s="429"/>
      <c r="H521" s="429"/>
      <c r="I521" s="429"/>
      <c r="J521" s="429"/>
      <c r="K521" s="429"/>
      <c r="L521" s="429"/>
      <c r="M521" s="429"/>
      <c r="N521" s="441"/>
      <c r="AF521" s="168"/>
      <c r="AG521" s="169"/>
      <c r="AH521" s="169"/>
      <c r="AI521" s="180" t="s">
        <v>1238</v>
      </c>
      <c r="AM521" s="169"/>
    </row>
    <row r="522" spans="1:43" s="15" customFormat="1" ht="15" x14ac:dyDescent="0.25">
      <c r="A522" s="200"/>
      <c r="B522" s="201"/>
      <c r="C522" s="438" t="s">
        <v>157</v>
      </c>
      <c r="D522" s="438"/>
      <c r="E522" s="438"/>
      <c r="F522" s="172"/>
      <c r="G522" s="173"/>
      <c r="H522" s="173"/>
      <c r="I522" s="173"/>
      <c r="J522" s="176"/>
      <c r="K522" s="173"/>
      <c r="L522" s="210">
        <v>3726.37</v>
      </c>
      <c r="M522" s="195"/>
      <c r="N522" s="208">
        <v>49337.14</v>
      </c>
      <c r="AF522" s="168"/>
      <c r="AG522" s="169"/>
      <c r="AH522" s="169"/>
      <c r="AM522" s="169" t="s">
        <v>157</v>
      </c>
    </row>
    <row r="523" spans="1:43" s="15" customFormat="1" ht="23.25" x14ac:dyDescent="0.25">
      <c r="A523" s="170" t="s">
        <v>746</v>
      </c>
      <c r="B523" s="171" t="s">
        <v>494</v>
      </c>
      <c r="C523" s="438" t="s">
        <v>173</v>
      </c>
      <c r="D523" s="438"/>
      <c r="E523" s="438"/>
      <c r="F523" s="172" t="s">
        <v>174</v>
      </c>
      <c r="G523" s="173">
        <v>173.39</v>
      </c>
      <c r="H523" s="174">
        <v>1</v>
      </c>
      <c r="I523" s="211">
        <v>173.39</v>
      </c>
      <c r="J523" s="202">
        <v>162.38</v>
      </c>
      <c r="K523" s="173"/>
      <c r="L523" s="210">
        <v>28155.07</v>
      </c>
      <c r="M523" s="211">
        <v>8.16</v>
      </c>
      <c r="N523" s="208">
        <v>229745.37</v>
      </c>
      <c r="AF523" s="168"/>
      <c r="AG523" s="169"/>
      <c r="AH523" s="169" t="s">
        <v>173</v>
      </c>
      <c r="AM523" s="169"/>
    </row>
    <row r="524" spans="1:43" s="15" customFormat="1" ht="15" x14ac:dyDescent="0.25">
      <c r="A524" s="212"/>
      <c r="B524" s="213"/>
      <c r="C524" s="429" t="s">
        <v>175</v>
      </c>
      <c r="D524" s="429"/>
      <c r="E524" s="429"/>
      <c r="F524" s="429"/>
      <c r="G524" s="429"/>
      <c r="H524" s="429"/>
      <c r="I524" s="429"/>
      <c r="J524" s="429"/>
      <c r="K524" s="429"/>
      <c r="L524" s="429"/>
      <c r="M524" s="429"/>
      <c r="N524" s="441"/>
      <c r="AF524" s="168"/>
      <c r="AG524" s="169"/>
      <c r="AH524" s="169"/>
      <c r="AM524" s="169"/>
      <c r="AO524" s="180" t="s">
        <v>175</v>
      </c>
    </row>
    <row r="525" spans="1:43" s="15" customFormat="1" ht="15" x14ac:dyDescent="0.25">
      <c r="A525" s="200"/>
      <c r="B525" s="201"/>
      <c r="C525" s="438" t="s">
        <v>157</v>
      </c>
      <c r="D525" s="438"/>
      <c r="E525" s="438"/>
      <c r="F525" s="172"/>
      <c r="G525" s="173"/>
      <c r="H525" s="173"/>
      <c r="I525" s="173"/>
      <c r="J525" s="176"/>
      <c r="K525" s="173"/>
      <c r="L525" s="210">
        <v>28155.07</v>
      </c>
      <c r="M525" s="195"/>
      <c r="N525" s="208">
        <v>229745.37</v>
      </c>
      <c r="AF525" s="168"/>
      <c r="AG525" s="169"/>
      <c r="AH525" s="169"/>
      <c r="AM525" s="169" t="s">
        <v>157</v>
      </c>
    </row>
    <row r="526" spans="1:43" s="15" customFormat="1" ht="15" x14ac:dyDescent="0.25">
      <c r="A526" s="217"/>
      <c r="B526" s="218"/>
      <c r="C526" s="218"/>
      <c r="D526" s="218"/>
      <c r="E526" s="218"/>
      <c r="F526" s="219"/>
      <c r="G526" s="219"/>
      <c r="H526" s="219"/>
      <c r="I526" s="219"/>
      <c r="J526" s="220"/>
      <c r="K526" s="219"/>
      <c r="L526" s="220"/>
      <c r="M526" s="183"/>
      <c r="N526" s="220"/>
      <c r="AF526" s="168"/>
      <c r="AG526" s="169"/>
      <c r="AH526" s="169"/>
      <c r="AM526" s="169"/>
    </row>
    <row r="527" spans="1:43" s="15" customFormat="1" ht="15" x14ac:dyDescent="0.25">
      <c r="A527" s="224"/>
      <c r="B527" s="225"/>
      <c r="C527" s="438" t="s">
        <v>1239</v>
      </c>
      <c r="D527" s="438"/>
      <c r="E527" s="438"/>
      <c r="F527" s="438"/>
      <c r="G527" s="438"/>
      <c r="H527" s="438"/>
      <c r="I527" s="438"/>
      <c r="J527" s="438"/>
      <c r="K527" s="438"/>
      <c r="L527" s="226"/>
      <c r="M527" s="227"/>
      <c r="N527" s="228"/>
      <c r="AF527" s="168"/>
      <c r="AG527" s="169"/>
      <c r="AH527" s="169"/>
      <c r="AM527" s="169"/>
      <c r="AP527" s="169" t="s">
        <v>1239</v>
      </c>
    </row>
    <row r="528" spans="1:43" s="15" customFormat="1" ht="15" x14ac:dyDescent="0.25">
      <c r="A528" s="229"/>
      <c r="B528" s="179"/>
      <c r="C528" s="429" t="s">
        <v>205</v>
      </c>
      <c r="D528" s="429"/>
      <c r="E528" s="429"/>
      <c r="F528" s="429"/>
      <c r="G528" s="429"/>
      <c r="H528" s="429"/>
      <c r="I528" s="429"/>
      <c r="J528" s="429"/>
      <c r="K528" s="429"/>
      <c r="L528" s="230">
        <v>1404174.9</v>
      </c>
      <c r="M528" s="231"/>
      <c r="N528" s="232">
        <v>24155652.309999999</v>
      </c>
      <c r="AF528" s="168"/>
      <c r="AG528" s="169"/>
      <c r="AH528" s="169"/>
      <c r="AM528" s="169"/>
      <c r="AP528" s="169"/>
      <c r="AQ528" s="180" t="s">
        <v>205</v>
      </c>
    </row>
    <row r="529" spans="1:43" s="15" customFormat="1" ht="15" x14ac:dyDescent="0.25">
      <c r="A529" s="229"/>
      <c r="B529" s="179"/>
      <c r="C529" s="429" t="s">
        <v>206</v>
      </c>
      <c r="D529" s="429"/>
      <c r="E529" s="429"/>
      <c r="F529" s="429"/>
      <c r="G529" s="429"/>
      <c r="H529" s="429"/>
      <c r="I529" s="429"/>
      <c r="J529" s="429"/>
      <c r="K529" s="429"/>
      <c r="L529" s="233"/>
      <c r="M529" s="231"/>
      <c r="N529" s="234"/>
      <c r="AF529" s="168"/>
      <c r="AG529" s="169"/>
      <c r="AH529" s="169"/>
      <c r="AM529" s="169"/>
      <c r="AP529" s="169"/>
      <c r="AQ529" s="180" t="s">
        <v>206</v>
      </c>
    </row>
    <row r="530" spans="1:43" s="15" customFormat="1" ht="15" x14ac:dyDescent="0.25">
      <c r="A530" s="229"/>
      <c r="B530" s="179"/>
      <c r="C530" s="429" t="s">
        <v>207</v>
      </c>
      <c r="D530" s="429"/>
      <c r="E530" s="429"/>
      <c r="F530" s="429"/>
      <c r="G530" s="429"/>
      <c r="H530" s="429"/>
      <c r="I530" s="429"/>
      <c r="J530" s="429"/>
      <c r="K530" s="429"/>
      <c r="L530" s="230">
        <v>218046.42</v>
      </c>
      <c r="M530" s="231"/>
      <c r="N530" s="232">
        <v>9734368.8000000007</v>
      </c>
      <c r="AF530" s="168"/>
      <c r="AG530" s="169"/>
      <c r="AH530" s="169"/>
      <c r="AM530" s="169"/>
      <c r="AP530" s="169"/>
      <c r="AQ530" s="180" t="s">
        <v>207</v>
      </c>
    </row>
    <row r="531" spans="1:43" s="15" customFormat="1" ht="15" x14ac:dyDescent="0.25">
      <c r="A531" s="229"/>
      <c r="B531" s="179"/>
      <c r="C531" s="429" t="s">
        <v>208</v>
      </c>
      <c r="D531" s="429"/>
      <c r="E531" s="429"/>
      <c r="F531" s="429"/>
      <c r="G531" s="429"/>
      <c r="H531" s="429"/>
      <c r="I531" s="429"/>
      <c r="J531" s="429"/>
      <c r="K531" s="429"/>
      <c r="L531" s="230">
        <v>886466.47</v>
      </c>
      <c r="M531" s="231"/>
      <c r="N531" s="232">
        <v>11736822.560000001</v>
      </c>
      <c r="AF531" s="168"/>
      <c r="AG531" s="169"/>
      <c r="AH531" s="169"/>
      <c r="AM531" s="169"/>
      <c r="AP531" s="169"/>
      <c r="AQ531" s="180" t="s">
        <v>208</v>
      </c>
    </row>
    <row r="532" spans="1:43" s="15" customFormat="1" ht="15" x14ac:dyDescent="0.25">
      <c r="A532" s="229"/>
      <c r="B532" s="179"/>
      <c r="C532" s="429" t="s">
        <v>209</v>
      </c>
      <c r="D532" s="429"/>
      <c r="E532" s="429"/>
      <c r="F532" s="429"/>
      <c r="G532" s="429"/>
      <c r="H532" s="429"/>
      <c r="I532" s="429"/>
      <c r="J532" s="429"/>
      <c r="K532" s="429"/>
      <c r="L532" s="230">
        <v>12172.47</v>
      </c>
      <c r="M532" s="231"/>
      <c r="N532" s="232">
        <v>544957.1</v>
      </c>
      <c r="AF532" s="168"/>
      <c r="AG532" s="169"/>
      <c r="AH532" s="169"/>
      <c r="AM532" s="169"/>
      <c r="AP532" s="169"/>
      <c r="AQ532" s="180" t="s">
        <v>209</v>
      </c>
    </row>
    <row r="533" spans="1:43" s="15" customFormat="1" ht="15" x14ac:dyDescent="0.25">
      <c r="A533" s="229"/>
      <c r="B533" s="179"/>
      <c r="C533" s="429" t="s">
        <v>210</v>
      </c>
      <c r="D533" s="429"/>
      <c r="E533" s="429"/>
      <c r="F533" s="429"/>
      <c r="G533" s="429"/>
      <c r="H533" s="429"/>
      <c r="I533" s="429"/>
      <c r="J533" s="429"/>
      <c r="K533" s="429"/>
      <c r="L533" s="230">
        <v>299662.01</v>
      </c>
      <c r="M533" s="231"/>
      <c r="N533" s="232">
        <v>2684460.95</v>
      </c>
      <c r="AF533" s="168"/>
      <c r="AG533" s="169"/>
      <c r="AH533" s="169"/>
      <c r="AM533" s="169"/>
      <c r="AP533" s="169"/>
      <c r="AQ533" s="180" t="s">
        <v>210</v>
      </c>
    </row>
    <row r="534" spans="1:43" s="15" customFormat="1" ht="15" x14ac:dyDescent="0.25">
      <c r="A534" s="229"/>
      <c r="B534" s="179"/>
      <c r="C534" s="429" t="s">
        <v>211</v>
      </c>
      <c r="D534" s="429"/>
      <c r="E534" s="429"/>
      <c r="F534" s="429"/>
      <c r="G534" s="429"/>
      <c r="H534" s="429"/>
      <c r="I534" s="429"/>
      <c r="J534" s="429"/>
      <c r="K534" s="429"/>
      <c r="L534" s="230">
        <v>1743016.23</v>
      </c>
      <c r="M534" s="231"/>
      <c r="N534" s="232">
        <v>39281459.539999999</v>
      </c>
      <c r="AF534" s="168"/>
      <c r="AG534" s="169"/>
      <c r="AH534" s="169"/>
      <c r="AM534" s="169"/>
      <c r="AP534" s="169"/>
      <c r="AQ534" s="180" t="s">
        <v>211</v>
      </c>
    </row>
    <row r="535" spans="1:43" s="15" customFormat="1" ht="15" x14ac:dyDescent="0.25">
      <c r="A535" s="229"/>
      <c r="B535" s="179"/>
      <c r="C535" s="429" t="s">
        <v>212</v>
      </c>
      <c r="D535" s="429"/>
      <c r="E535" s="429"/>
      <c r="F535" s="429"/>
      <c r="G535" s="429"/>
      <c r="H535" s="429"/>
      <c r="I535" s="429"/>
      <c r="J535" s="429"/>
      <c r="K535" s="429"/>
      <c r="L535" s="230">
        <v>1675563.34</v>
      </c>
      <c r="M535" s="231"/>
      <c r="N535" s="232">
        <v>38614503.939999998</v>
      </c>
      <c r="AF535" s="168"/>
      <c r="AG535" s="169"/>
      <c r="AH535" s="169"/>
      <c r="AM535" s="169"/>
      <c r="AP535" s="169"/>
      <c r="AQ535" s="180" t="s">
        <v>212</v>
      </c>
    </row>
    <row r="536" spans="1:43" s="15" customFormat="1" ht="15" x14ac:dyDescent="0.25">
      <c r="A536" s="229"/>
      <c r="B536" s="179"/>
      <c r="C536" s="429" t="s">
        <v>213</v>
      </c>
      <c r="D536" s="429"/>
      <c r="E536" s="429"/>
      <c r="F536" s="429"/>
      <c r="G536" s="429"/>
      <c r="H536" s="429"/>
      <c r="I536" s="429"/>
      <c r="J536" s="429"/>
      <c r="K536" s="429"/>
      <c r="L536" s="233"/>
      <c r="M536" s="231"/>
      <c r="N536" s="234"/>
      <c r="AF536" s="168"/>
      <c r="AG536" s="169"/>
      <c r="AH536" s="169"/>
      <c r="AM536" s="169"/>
      <c r="AP536" s="169"/>
      <c r="AQ536" s="180" t="s">
        <v>213</v>
      </c>
    </row>
    <row r="537" spans="1:43" s="15" customFormat="1" ht="15" x14ac:dyDescent="0.25">
      <c r="A537" s="229"/>
      <c r="B537" s="179"/>
      <c r="C537" s="429" t="s">
        <v>214</v>
      </c>
      <c r="D537" s="429"/>
      <c r="E537" s="429"/>
      <c r="F537" s="429"/>
      <c r="G537" s="429"/>
      <c r="H537" s="429"/>
      <c r="I537" s="429"/>
      <c r="J537" s="429"/>
      <c r="K537" s="429"/>
      <c r="L537" s="230">
        <v>218046.42</v>
      </c>
      <c r="M537" s="231"/>
      <c r="N537" s="232">
        <v>9734368.8000000007</v>
      </c>
      <c r="AF537" s="168"/>
      <c r="AG537" s="169"/>
      <c r="AH537" s="169"/>
      <c r="AM537" s="169"/>
      <c r="AP537" s="169"/>
      <c r="AQ537" s="180" t="s">
        <v>214</v>
      </c>
    </row>
    <row r="538" spans="1:43" s="15" customFormat="1" ht="15" x14ac:dyDescent="0.25">
      <c r="A538" s="229"/>
      <c r="B538" s="179"/>
      <c r="C538" s="429" t="s">
        <v>215</v>
      </c>
      <c r="D538" s="429"/>
      <c r="E538" s="429"/>
      <c r="F538" s="429"/>
      <c r="G538" s="429"/>
      <c r="H538" s="429"/>
      <c r="I538" s="429"/>
      <c r="J538" s="429"/>
      <c r="K538" s="429"/>
      <c r="L538" s="230">
        <v>863925.14</v>
      </c>
      <c r="M538" s="231"/>
      <c r="N538" s="232">
        <v>11438368.859999999</v>
      </c>
      <c r="AF538" s="168"/>
      <c r="AG538" s="169"/>
      <c r="AH538" s="169"/>
      <c r="AM538" s="169"/>
      <c r="AP538" s="169"/>
      <c r="AQ538" s="180" t="s">
        <v>215</v>
      </c>
    </row>
    <row r="539" spans="1:43" s="15" customFormat="1" ht="15" x14ac:dyDescent="0.25">
      <c r="A539" s="229"/>
      <c r="B539" s="179"/>
      <c r="C539" s="429" t="s">
        <v>216</v>
      </c>
      <c r="D539" s="429"/>
      <c r="E539" s="429"/>
      <c r="F539" s="429"/>
      <c r="G539" s="429"/>
      <c r="H539" s="429"/>
      <c r="I539" s="429"/>
      <c r="J539" s="429"/>
      <c r="K539" s="429"/>
      <c r="L539" s="230">
        <v>12172.47</v>
      </c>
      <c r="M539" s="231"/>
      <c r="N539" s="232">
        <v>544957.1</v>
      </c>
      <c r="AF539" s="168"/>
      <c r="AG539" s="169"/>
      <c r="AH539" s="169"/>
      <c r="AM539" s="169"/>
      <c r="AP539" s="169"/>
      <c r="AQ539" s="180" t="s">
        <v>216</v>
      </c>
    </row>
    <row r="540" spans="1:43" s="15" customFormat="1" ht="15" x14ac:dyDescent="0.25">
      <c r="A540" s="229"/>
      <c r="B540" s="179"/>
      <c r="C540" s="429" t="s">
        <v>217</v>
      </c>
      <c r="D540" s="429"/>
      <c r="E540" s="429"/>
      <c r="F540" s="429"/>
      <c r="G540" s="429"/>
      <c r="H540" s="429"/>
      <c r="I540" s="429"/>
      <c r="J540" s="429"/>
      <c r="K540" s="429"/>
      <c r="L540" s="230">
        <v>254750.45</v>
      </c>
      <c r="M540" s="231"/>
      <c r="N540" s="232">
        <v>2315959.0499999998</v>
      </c>
      <c r="AF540" s="168"/>
      <c r="AG540" s="169"/>
      <c r="AH540" s="169"/>
      <c r="AM540" s="169"/>
      <c r="AP540" s="169"/>
      <c r="AQ540" s="180" t="s">
        <v>217</v>
      </c>
    </row>
    <row r="541" spans="1:43" s="15" customFormat="1" ht="15" x14ac:dyDescent="0.25">
      <c r="A541" s="229"/>
      <c r="B541" s="179"/>
      <c r="C541" s="429" t="s">
        <v>218</v>
      </c>
      <c r="D541" s="429"/>
      <c r="E541" s="429"/>
      <c r="F541" s="429"/>
      <c r="G541" s="429"/>
      <c r="H541" s="429"/>
      <c r="I541" s="429"/>
      <c r="J541" s="429"/>
      <c r="K541" s="429"/>
      <c r="L541" s="230">
        <v>214653.45</v>
      </c>
      <c r="M541" s="231"/>
      <c r="N541" s="232">
        <v>9581908.9499999993</v>
      </c>
      <c r="AF541" s="168"/>
      <c r="AG541" s="169"/>
      <c r="AH541" s="169"/>
      <c r="AM541" s="169"/>
      <c r="AP541" s="169"/>
      <c r="AQ541" s="180" t="s">
        <v>218</v>
      </c>
    </row>
    <row r="542" spans="1:43" s="15" customFormat="1" ht="15" x14ac:dyDescent="0.25">
      <c r="A542" s="229"/>
      <c r="B542" s="179"/>
      <c r="C542" s="429" t="s">
        <v>219</v>
      </c>
      <c r="D542" s="429"/>
      <c r="E542" s="429"/>
      <c r="F542" s="429"/>
      <c r="G542" s="429"/>
      <c r="H542" s="429"/>
      <c r="I542" s="429"/>
      <c r="J542" s="429"/>
      <c r="K542" s="429"/>
      <c r="L542" s="230">
        <v>124187.88</v>
      </c>
      <c r="M542" s="231"/>
      <c r="N542" s="232">
        <v>5543898.2800000003</v>
      </c>
      <c r="AF542" s="168"/>
      <c r="AG542" s="169"/>
      <c r="AH542" s="169"/>
      <c r="AM542" s="169"/>
      <c r="AP542" s="169"/>
      <c r="AQ542" s="180" t="s">
        <v>219</v>
      </c>
    </row>
    <row r="543" spans="1:43" s="15" customFormat="1" ht="15" x14ac:dyDescent="0.25">
      <c r="A543" s="229"/>
      <c r="B543" s="179"/>
      <c r="C543" s="429" t="s">
        <v>220</v>
      </c>
      <c r="D543" s="429"/>
      <c r="E543" s="429"/>
      <c r="F543" s="429"/>
      <c r="G543" s="429"/>
      <c r="H543" s="429"/>
      <c r="I543" s="429"/>
      <c r="J543" s="429"/>
      <c r="K543" s="429"/>
      <c r="L543" s="230">
        <v>67452.89</v>
      </c>
      <c r="M543" s="231"/>
      <c r="N543" s="232">
        <v>666955.6</v>
      </c>
      <c r="AF543" s="168"/>
      <c r="AG543" s="169"/>
      <c r="AH543" s="169"/>
      <c r="AM543" s="169"/>
      <c r="AP543" s="169"/>
      <c r="AQ543" s="180" t="s">
        <v>220</v>
      </c>
    </row>
    <row r="544" spans="1:43" s="15" customFormat="1" ht="15" x14ac:dyDescent="0.25">
      <c r="A544" s="229"/>
      <c r="B544" s="179"/>
      <c r="C544" s="429" t="s">
        <v>213</v>
      </c>
      <c r="D544" s="429"/>
      <c r="E544" s="429"/>
      <c r="F544" s="429"/>
      <c r="G544" s="429"/>
      <c r="H544" s="429"/>
      <c r="I544" s="429"/>
      <c r="J544" s="429"/>
      <c r="K544" s="429"/>
      <c r="L544" s="233"/>
      <c r="M544" s="231"/>
      <c r="N544" s="234"/>
      <c r="AF544" s="168"/>
      <c r="AG544" s="169"/>
      <c r="AH544" s="169"/>
      <c r="AM544" s="169"/>
      <c r="AP544" s="169"/>
      <c r="AQ544" s="180" t="s">
        <v>213</v>
      </c>
    </row>
    <row r="545" spans="1:46" s="15" customFormat="1" ht="15" x14ac:dyDescent="0.25">
      <c r="A545" s="229"/>
      <c r="B545" s="179"/>
      <c r="C545" s="429" t="s">
        <v>215</v>
      </c>
      <c r="D545" s="429"/>
      <c r="E545" s="429"/>
      <c r="F545" s="429"/>
      <c r="G545" s="429"/>
      <c r="H545" s="429"/>
      <c r="I545" s="429"/>
      <c r="J545" s="429"/>
      <c r="K545" s="429"/>
      <c r="L545" s="230">
        <v>22541.33</v>
      </c>
      <c r="M545" s="231"/>
      <c r="N545" s="232">
        <v>298453.7</v>
      </c>
      <c r="AF545" s="168"/>
      <c r="AG545" s="169"/>
      <c r="AH545" s="169"/>
      <c r="AM545" s="169"/>
      <c r="AP545" s="169"/>
      <c r="AQ545" s="180" t="s">
        <v>215</v>
      </c>
    </row>
    <row r="546" spans="1:46" s="15" customFormat="1" ht="15" x14ac:dyDescent="0.25">
      <c r="A546" s="229"/>
      <c r="B546" s="179"/>
      <c r="C546" s="429" t="s">
        <v>217</v>
      </c>
      <c r="D546" s="429"/>
      <c r="E546" s="429"/>
      <c r="F546" s="429"/>
      <c r="G546" s="429"/>
      <c r="H546" s="429"/>
      <c r="I546" s="429"/>
      <c r="J546" s="429"/>
      <c r="K546" s="429"/>
      <c r="L546" s="230">
        <v>44911.56</v>
      </c>
      <c r="M546" s="231"/>
      <c r="N546" s="232">
        <v>368501.9</v>
      </c>
      <c r="AF546" s="168"/>
      <c r="AG546" s="169"/>
      <c r="AH546" s="169"/>
      <c r="AM546" s="169"/>
      <c r="AP546" s="169"/>
      <c r="AQ546" s="180" t="s">
        <v>217</v>
      </c>
    </row>
    <row r="547" spans="1:46" s="15" customFormat="1" ht="15" x14ac:dyDescent="0.25">
      <c r="A547" s="229"/>
      <c r="B547" s="179"/>
      <c r="C547" s="429" t="s">
        <v>221</v>
      </c>
      <c r="D547" s="429"/>
      <c r="E547" s="429"/>
      <c r="F547" s="429"/>
      <c r="G547" s="429"/>
      <c r="H547" s="429"/>
      <c r="I547" s="429"/>
      <c r="J547" s="429"/>
      <c r="K547" s="429"/>
      <c r="L547" s="230">
        <v>230218.89</v>
      </c>
      <c r="M547" s="231"/>
      <c r="N547" s="232">
        <v>10279325.9</v>
      </c>
      <c r="AF547" s="168"/>
      <c r="AG547" s="169"/>
      <c r="AH547" s="169"/>
      <c r="AM547" s="169"/>
      <c r="AP547" s="169"/>
      <c r="AQ547" s="180" t="s">
        <v>221</v>
      </c>
    </row>
    <row r="548" spans="1:46" s="15" customFormat="1" ht="15" x14ac:dyDescent="0.25">
      <c r="A548" s="229"/>
      <c r="B548" s="179"/>
      <c r="C548" s="429" t="s">
        <v>222</v>
      </c>
      <c r="D548" s="429"/>
      <c r="E548" s="429"/>
      <c r="F548" s="429"/>
      <c r="G548" s="429"/>
      <c r="H548" s="429"/>
      <c r="I548" s="429"/>
      <c r="J548" s="429"/>
      <c r="K548" s="429"/>
      <c r="L548" s="230">
        <v>214653.45</v>
      </c>
      <c r="M548" s="231"/>
      <c r="N548" s="232">
        <v>9581908.9499999993</v>
      </c>
      <c r="AF548" s="168"/>
      <c r="AG548" s="169"/>
      <c r="AH548" s="169"/>
      <c r="AM548" s="169"/>
      <c r="AP548" s="169"/>
      <c r="AQ548" s="180" t="s">
        <v>222</v>
      </c>
    </row>
    <row r="549" spans="1:46" s="15" customFormat="1" ht="15" x14ac:dyDescent="0.25">
      <c r="A549" s="229"/>
      <c r="B549" s="179"/>
      <c r="C549" s="429" t="s">
        <v>223</v>
      </c>
      <c r="D549" s="429"/>
      <c r="E549" s="429"/>
      <c r="F549" s="429"/>
      <c r="G549" s="429"/>
      <c r="H549" s="429"/>
      <c r="I549" s="429"/>
      <c r="J549" s="429"/>
      <c r="K549" s="429"/>
      <c r="L549" s="230">
        <v>124187.88</v>
      </c>
      <c r="M549" s="231"/>
      <c r="N549" s="232">
        <v>5543898.2800000003</v>
      </c>
      <c r="AF549" s="168"/>
      <c r="AG549" s="169"/>
      <c r="AH549" s="169"/>
      <c r="AM549" s="169"/>
      <c r="AP549" s="169"/>
      <c r="AQ549" s="180" t="s">
        <v>223</v>
      </c>
    </row>
    <row r="550" spans="1:46" s="15" customFormat="1" ht="15" x14ac:dyDescent="0.25">
      <c r="A550" s="229"/>
      <c r="B550" s="236"/>
      <c r="C550" s="457" t="s">
        <v>1240</v>
      </c>
      <c r="D550" s="457"/>
      <c r="E550" s="457"/>
      <c r="F550" s="457"/>
      <c r="G550" s="457"/>
      <c r="H550" s="457"/>
      <c r="I550" s="457"/>
      <c r="J550" s="457"/>
      <c r="K550" s="457"/>
      <c r="L550" s="237">
        <v>1743016.23</v>
      </c>
      <c r="M550" s="238"/>
      <c r="N550" s="239">
        <v>39281459.539999999</v>
      </c>
      <c r="AF550" s="168"/>
      <c r="AG550" s="169"/>
      <c r="AH550" s="169"/>
      <c r="AM550" s="169"/>
      <c r="AP550" s="169"/>
      <c r="AR550" s="169" t="s">
        <v>1240</v>
      </c>
    </row>
    <row r="551" spans="1:46" s="15" customFormat="1" ht="15" x14ac:dyDescent="0.25">
      <c r="A551" s="432" t="s">
        <v>1241</v>
      </c>
      <c r="B551" s="433"/>
      <c r="C551" s="433"/>
      <c r="D551" s="433"/>
      <c r="E551" s="433"/>
      <c r="F551" s="433"/>
      <c r="G551" s="433"/>
      <c r="H551" s="433"/>
      <c r="I551" s="433"/>
      <c r="J551" s="433"/>
      <c r="K551" s="433"/>
      <c r="L551" s="433"/>
      <c r="M551" s="433"/>
      <c r="N551" s="434"/>
      <c r="AF551" s="168" t="s">
        <v>1241</v>
      </c>
      <c r="AG551" s="169"/>
      <c r="AH551" s="169"/>
      <c r="AM551" s="169"/>
      <c r="AP551" s="169"/>
      <c r="AR551" s="169"/>
    </row>
    <row r="552" spans="1:46" s="15" customFormat="1" ht="15" x14ac:dyDescent="0.25">
      <c r="A552" s="217"/>
      <c r="B552" s="218"/>
      <c r="C552" s="218"/>
      <c r="D552" s="218"/>
      <c r="E552" s="218"/>
      <c r="F552" s="219"/>
      <c r="G552" s="219"/>
      <c r="H552" s="219"/>
      <c r="I552" s="219"/>
      <c r="J552" s="220"/>
      <c r="K552" s="219"/>
      <c r="L552" s="220"/>
      <c r="M552" s="183"/>
      <c r="N552" s="220"/>
      <c r="AF552" s="168"/>
      <c r="AG552" s="169"/>
      <c r="AH552" s="169"/>
      <c r="AM552" s="169"/>
      <c r="AP552" s="169"/>
      <c r="AR552" s="169"/>
    </row>
    <row r="553" spans="1:46" s="15" customFormat="1" ht="15" x14ac:dyDescent="0.25">
      <c r="A553" s="224"/>
      <c r="B553" s="225"/>
      <c r="C553" s="438" t="s">
        <v>1242</v>
      </c>
      <c r="D553" s="438"/>
      <c r="E553" s="438"/>
      <c r="F553" s="438"/>
      <c r="G553" s="438"/>
      <c r="H553" s="438"/>
      <c r="I553" s="438"/>
      <c r="J553" s="438"/>
      <c r="K553" s="438"/>
      <c r="L553" s="226"/>
      <c r="M553" s="227"/>
      <c r="N553" s="228"/>
      <c r="AF553" s="168"/>
      <c r="AG553" s="169"/>
      <c r="AH553" s="169"/>
      <c r="AM553" s="169"/>
      <c r="AP553" s="169" t="s">
        <v>1242</v>
      </c>
      <c r="AR553" s="169"/>
    </row>
    <row r="554" spans="1:46" s="15" customFormat="1" ht="15" x14ac:dyDescent="0.25">
      <c r="A554" s="229"/>
      <c r="B554" s="236"/>
      <c r="C554" s="457" t="s">
        <v>1243</v>
      </c>
      <c r="D554" s="457"/>
      <c r="E554" s="457"/>
      <c r="F554" s="457"/>
      <c r="G554" s="457"/>
      <c r="H554" s="457"/>
      <c r="I554" s="457"/>
      <c r="J554" s="457"/>
      <c r="K554" s="457"/>
      <c r="L554" s="243"/>
      <c r="M554" s="238"/>
      <c r="N554" s="244"/>
      <c r="AF554" s="168"/>
      <c r="AG554" s="169"/>
      <c r="AH554" s="169"/>
      <c r="AM554" s="169"/>
      <c r="AP554" s="169"/>
      <c r="AR554" s="169" t="s">
        <v>1243</v>
      </c>
    </row>
    <row r="555" spans="1:46" s="15" customFormat="1" ht="11.25" hidden="1" customHeight="1" x14ac:dyDescent="0.25">
      <c r="B555" s="221"/>
      <c r="C555" s="221"/>
      <c r="D555" s="221"/>
      <c r="E555" s="221"/>
      <c r="F555" s="221"/>
      <c r="G555" s="221"/>
      <c r="H555" s="221"/>
      <c r="I555" s="221"/>
      <c r="J555" s="221"/>
      <c r="K555" s="221"/>
      <c r="L555" s="222"/>
      <c r="M555" s="222"/>
      <c r="N555" s="222"/>
      <c r="R555" s="223"/>
    </row>
    <row r="556" spans="1:46" s="15" customFormat="1" ht="15" x14ac:dyDescent="0.25">
      <c r="A556" s="224"/>
      <c r="B556" s="225"/>
      <c r="C556" s="438" t="s">
        <v>523</v>
      </c>
      <c r="D556" s="438"/>
      <c r="E556" s="438"/>
      <c r="F556" s="438"/>
      <c r="G556" s="438"/>
      <c r="H556" s="438"/>
      <c r="I556" s="438"/>
      <c r="J556" s="438"/>
      <c r="K556" s="438"/>
      <c r="L556" s="226"/>
      <c r="M556" s="227"/>
      <c r="N556" s="228"/>
      <c r="AS556" s="169" t="s">
        <v>523</v>
      </c>
    </row>
    <row r="557" spans="1:46" s="15" customFormat="1" ht="15" x14ac:dyDescent="0.25">
      <c r="A557" s="229"/>
      <c r="B557" s="327"/>
      <c r="C557" s="442" t="s">
        <v>205</v>
      </c>
      <c r="D557" s="442"/>
      <c r="E557" s="442"/>
      <c r="F557" s="442"/>
      <c r="G557" s="442"/>
      <c r="H557" s="442"/>
      <c r="I557" s="442"/>
      <c r="J557" s="442"/>
      <c r="K557" s="442"/>
      <c r="L557" s="328">
        <v>1404174.9</v>
      </c>
      <c r="M557" s="329"/>
      <c r="N557" s="232">
        <v>24155652.309999999</v>
      </c>
      <c r="AS557" s="169"/>
      <c r="AT557" s="180" t="s">
        <v>205</v>
      </c>
    </row>
    <row r="558" spans="1:46" s="15" customFormat="1" ht="15" x14ac:dyDescent="0.25">
      <c r="A558" s="229"/>
      <c r="B558" s="327"/>
      <c r="C558" s="442" t="s">
        <v>206</v>
      </c>
      <c r="D558" s="442"/>
      <c r="E558" s="442"/>
      <c r="F558" s="442"/>
      <c r="G558" s="442"/>
      <c r="H558" s="442"/>
      <c r="I558" s="442"/>
      <c r="J558" s="442"/>
      <c r="K558" s="442"/>
      <c r="L558" s="330"/>
      <c r="M558" s="329"/>
      <c r="N558" s="234"/>
      <c r="AS558" s="169"/>
      <c r="AT558" s="180" t="s">
        <v>206</v>
      </c>
    </row>
    <row r="559" spans="1:46" s="15" customFormat="1" ht="15" x14ac:dyDescent="0.25">
      <c r="A559" s="229"/>
      <c r="B559" s="327"/>
      <c r="C559" s="442" t="s">
        <v>207</v>
      </c>
      <c r="D559" s="442"/>
      <c r="E559" s="442"/>
      <c r="F559" s="442"/>
      <c r="G559" s="442"/>
      <c r="H559" s="442"/>
      <c r="I559" s="442"/>
      <c r="J559" s="442"/>
      <c r="K559" s="442"/>
      <c r="L559" s="328">
        <v>218046.42</v>
      </c>
      <c r="M559" s="329"/>
      <c r="N559" s="232">
        <v>9734368.8000000007</v>
      </c>
      <c r="AS559" s="169"/>
      <c r="AT559" s="180" t="s">
        <v>207</v>
      </c>
    </row>
    <row r="560" spans="1:46" s="15" customFormat="1" ht="15" x14ac:dyDescent="0.25">
      <c r="A560" s="229"/>
      <c r="B560" s="327"/>
      <c r="C560" s="442" t="s">
        <v>208</v>
      </c>
      <c r="D560" s="442"/>
      <c r="E560" s="442"/>
      <c r="F560" s="442"/>
      <c r="G560" s="442"/>
      <c r="H560" s="442"/>
      <c r="I560" s="442"/>
      <c r="J560" s="442"/>
      <c r="K560" s="442"/>
      <c r="L560" s="328">
        <v>886466.47</v>
      </c>
      <c r="M560" s="329"/>
      <c r="N560" s="232">
        <v>11736822.560000001</v>
      </c>
      <c r="AS560" s="169"/>
      <c r="AT560" s="180" t="s">
        <v>208</v>
      </c>
    </row>
    <row r="561" spans="1:46" s="15" customFormat="1" ht="15" x14ac:dyDescent="0.25">
      <c r="A561" s="229"/>
      <c r="B561" s="327"/>
      <c r="C561" s="442" t="s">
        <v>209</v>
      </c>
      <c r="D561" s="442"/>
      <c r="E561" s="442"/>
      <c r="F561" s="442"/>
      <c r="G561" s="442"/>
      <c r="H561" s="442"/>
      <c r="I561" s="442"/>
      <c r="J561" s="442"/>
      <c r="K561" s="442"/>
      <c r="L561" s="328">
        <v>12172.47</v>
      </c>
      <c r="M561" s="329"/>
      <c r="N561" s="232">
        <v>544957.1</v>
      </c>
      <c r="AS561" s="169"/>
      <c r="AT561" s="180" t="s">
        <v>209</v>
      </c>
    </row>
    <row r="562" spans="1:46" s="15" customFormat="1" ht="15" x14ac:dyDescent="0.25">
      <c r="A562" s="229"/>
      <c r="B562" s="327"/>
      <c r="C562" s="442" t="s">
        <v>210</v>
      </c>
      <c r="D562" s="442"/>
      <c r="E562" s="442"/>
      <c r="F562" s="442"/>
      <c r="G562" s="442"/>
      <c r="H562" s="442"/>
      <c r="I562" s="442"/>
      <c r="J562" s="442"/>
      <c r="K562" s="442"/>
      <c r="L562" s="328">
        <v>299662.01</v>
      </c>
      <c r="M562" s="329"/>
      <c r="N562" s="232">
        <v>2684460.95</v>
      </c>
      <c r="AS562" s="169"/>
      <c r="AT562" s="180" t="s">
        <v>210</v>
      </c>
    </row>
    <row r="563" spans="1:46" s="15" customFormat="1" ht="15" x14ac:dyDescent="0.25">
      <c r="A563" s="229"/>
      <c r="B563" s="327"/>
      <c r="C563" s="442" t="s">
        <v>211</v>
      </c>
      <c r="D563" s="442"/>
      <c r="E563" s="442"/>
      <c r="F563" s="442"/>
      <c r="G563" s="442"/>
      <c r="H563" s="442"/>
      <c r="I563" s="442"/>
      <c r="J563" s="442"/>
      <c r="K563" s="442"/>
      <c r="L563" s="328">
        <v>1743016.23</v>
      </c>
      <c r="M563" s="329"/>
      <c r="N563" s="232">
        <v>39281459.539999999</v>
      </c>
      <c r="AS563" s="169"/>
      <c r="AT563" s="180" t="s">
        <v>211</v>
      </c>
    </row>
    <row r="564" spans="1:46" s="15" customFormat="1" ht="15" x14ac:dyDescent="0.25">
      <c r="A564" s="229"/>
      <c r="B564" s="327"/>
      <c r="C564" s="442" t="s">
        <v>212</v>
      </c>
      <c r="D564" s="442"/>
      <c r="E564" s="442"/>
      <c r="F564" s="442"/>
      <c r="G564" s="442"/>
      <c r="H564" s="442"/>
      <c r="I564" s="442"/>
      <c r="J564" s="442"/>
      <c r="K564" s="442"/>
      <c r="L564" s="328">
        <v>1675563.34</v>
      </c>
      <c r="M564" s="329"/>
      <c r="N564" s="232">
        <v>38614503.939999998</v>
      </c>
      <c r="AS564" s="169"/>
      <c r="AT564" s="180" t="s">
        <v>212</v>
      </c>
    </row>
    <row r="565" spans="1:46" s="15" customFormat="1" ht="15" x14ac:dyDescent="0.25">
      <c r="A565" s="229"/>
      <c r="B565" s="327"/>
      <c r="C565" s="442" t="s">
        <v>213</v>
      </c>
      <c r="D565" s="442"/>
      <c r="E565" s="442"/>
      <c r="F565" s="442"/>
      <c r="G565" s="442"/>
      <c r="H565" s="442"/>
      <c r="I565" s="442"/>
      <c r="J565" s="442"/>
      <c r="K565" s="442"/>
      <c r="L565" s="330"/>
      <c r="M565" s="329"/>
      <c r="N565" s="234"/>
      <c r="AS565" s="169"/>
      <c r="AT565" s="180" t="s">
        <v>213</v>
      </c>
    </row>
    <row r="566" spans="1:46" s="15" customFormat="1" ht="15" x14ac:dyDescent="0.25">
      <c r="A566" s="229"/>
      <c r="B566" s="327"/>
      <c r="C566" s="442" t="s">
        <v>214</v>
      </c>
      <c r="D566" s="442"/>
      <c r="E566" s="442"/>
      <c r="F566" s="442"/>
      <c r="G566" s="442"/>
      <c r="H566" s="442"/>
      <c r="I566" s="442"/>
      <c r="J566" s="442"/>
      <c r="K566" s="442"/>
      <c r="L566" s="328">
        <v>218046.42</v>
      </c>
      <c r="M566" s="329"/>
      <c r="N566" s="232">
        <v>9734368.8000000007</v>
      </c>
      <c r="AS566" s="169"/>
      <c r="AT566" s="180" t="s">
        <v>214</v>
      </c>
    </row>
    <row r="567" spans="1:46" s="15" customFormat="1" ht="15" x14ac:dyDescent="0.25">
      <c r="A567" s="229"/>
      <c r="B567" s="327"/>
      <c r="C567" s="442" t="s">
        <v>215</v>
      </c>
      <c r="D567" s="442"/>
      <c r="E567" s="442"/>
      <c r="F567" s="442"/>
      <c r="G567" s="442"/>
      <c r="H567" s="442"/>
      <c r="I567" s="442"/>
      <c r="J567" s="442"/>
      <c r="K567" s="442"/>
      <c r="L567" s="328">
        <v>863925.14</v>
      </c>
      <c r="M567" s="329"/>
      <c r="N567" s="232">
        <v>11438368.859999999</v>
      </c>
      <c r="AS567" s="169"/>
      <c r="AT567" s="180" t="s">
        <v>215</v>
      </c>
    </row>
    <row r="568" spans="1:46" s="15" customFormat="1" ht="15" x14ac:dyDescent="0.25">
      <c r="A568" s="229"/>
      <c r="B568" s="327"/>
      <c r="C568" s="442" t="s">
        <v>216</v>
      </c>
      <c r="D568" s="442"/>
      <c r="E568" s="442"/>
      <c r="F568" s="442"/>
      <c r="G568" s="442"/>
      <c r="H568" s="442"/>
      <c r="I568" s="442"/>
      <c r="J568" s="442"/>
      <c r="K568" s="442"/>
      <c r="L568" s="328">
        <v>12172.47</v>
      </c>
      <c r="M568" s="329"/>
      <c r="N568" s="232">
        <v>544957.1</v>
      </c>
      <c r="AS568" s="169"/>
      <c r="AT568" s="180" t="s">
        <v>216</v>
      </c>
    </row>
    <row r="569" spans="1:46" s="15" customFormat="1" ht="15" x14ac:dyDescent="0.25">
      <c r="A569" s="229"/>
      <c r="B569" s="327"/>
      <c r="C569" s="442" t="s">
        <v>217</v>
      </c>
      <c r="D569" s="442"/>
      <c r="E569" s="442"/>
      <c r="F569" s="442"/>
      <c r="G569" s="442"/>
      <c r="H569" s="442"/>
      <c r="I569" s="442"/>
      <c r="J569" s="442"/>
      <c r="K569" s="442"/>
      <c r="L569" s="328">
        <v>254750.45</v>
      </c>
      <c r="M569" s="329"/>
      <c r="N569" s="232">
        <v>2315959.0499999998</v>
      </c>
      <c r="AS569" s="169"/>
      <c r="AT569" s="180" t="s">
        <v>217</v>
      </c>
    </row>
    <row r="570" spans="1:46" s="15" customFormat="1" ht="15" x14ac:dyDescent="0.25">
      <c r="A570" s="229"/>
      <c r="B570" s="327"/>
      <c r="C570" s="442" t="s">
        <v>218</v>
      </c>
      <c r="D570" s="442"/>
      <c r="E570" s="442"/>
      <c r="F570" s="442"/>
      <c r="G570" s="442"/>
      <c r="H570" s="442"/>
      <c r="I570" s="442"/>
      <c r="J570" s="442"/>
      <c r="K570" s="442"/>
      <c r="L570" s="328">
        <v>214653.45</v>
      </c>
      <c r="M570" s="329"/>
      <c r="N570" s="232">
        <v>9581908.9499999993</v>
      </c>
      <c r="AS570" s="169"/>
      <c r="AT570" s="180" t="s">
        <v>218</v>
      </c>
    </row>
    <row r="571" spans="1:46" s="15" customFormat="1" ht="15" x14ac:dyDescent="0.25">
      <c r="A571" s="229"/>
      <c r="B571" s="327"/>
      <c r="C571" s="442" t="s">
        <v>219</v>
      </c>
      <c r="D571" s="442"/>
      <c r="E571" s="442"/>
      <c r="F571" s="442"/>
      <c r="G571" s="442"/>
      <c r="H571" s="442"/>
      <c r="I571" s="442"/>
      <c r="J571" s="442"/>
      <c r="K571" s="442"/>
      <c r="L571" s="328">
        <v>124187.88</v>
      </c>
      <c r="M571" s="329"/>
      <c r="N571" s="232">
        <v>5543898.2800000003</v>
      </c>
      <c r="AS571" s="169"/>
      <c r="AT571" s="180" t="s">
        <v>219</v>
      </c>
    </row>
    <row r="572" spans="1:46" s="15" customFormat="1" ht="15" x14ac:dyDescent="0.25">
      <c r="A572" s="229"/>
      <c r="B572" s="327"/>
      <c r="C572" s="442" t="s">
        <v>220</v>
      </c>
      <c r="D572" s="442"/>
      <c r="E572" s="442"/>
      <c r="F572" s="442"/>
      <c r="G572" s="442"/>
      <c r="H572" s="442"/>
      <c r="I572" s="442"/>
      <c r="J572" s="442"/>
      <c r="K572" s="442"/>
      <c r="L572" s="328">
        <v>67452.89</v>
      </c>
      <c r="M572" s="329"/>
      <c r="N572" s="232">
        <v>666955.6</v>
      </c>
      <c r="AS572" s="169"/>
      <c r="AT572" s="180" t="s">
        <v>220</v>
      </c>
    </row>
    <row r="573" spans="1:46" s="15" customFormat="1" ht="15" x14ac:dyDescent="0.25">
      <c r="A573" s="229"/>
      <c r="B573" s="327"/>
      <c r="C573" s="442" t="s">
        <v>213</v>
      </c>
      <c r="D573" s="442"/>
      <c r="E573" s="442"/>
      <c r="F573" s="442"/>
      <c r="G573" s="442"/>
      <c r="H573" s="442"/>
      <c r="I573" s="442"/>
      <c r="J573" s="442"/>
      <c r="K573" s="442"/>
      <c r="L573" s="330"/>
      <c r="M573" s="329"/>
      <c r="N573" s="234"/>
      <c r="AS573" s="169"/>
      <c r="AT573" s="180" t="s">
        <v>213</v>
      </c>
    </row>
    <row r="574" spans="1:46" s="15" customFormat="1" ht="15" x14ac:dyDescent="0.25">
      <c r="A574" s="229"/>
      <c r="B574" s="327"/>
      <c r="C574" s="442" t="s">
        <v>215</v>
      </c>
      <c r="D574" s="442"/>
      <c r="E574" s="442"/>
      <c r="F574" s="442"/>
      <c r="G574" s="442"/>
      <c r="H574" s="442"/>
      <c r="I574" s="442"/>
      <c r="J574" s="442"/>
      <c r="K574" s="442"/>
      <c r="L574" s="328">
        <v>22541.33</v>
      </c>
      <c r="M574" s="329"/>
      <c r="N574" s="232">
        <v>298453.7</v>
      </c>
      <c r="AS574" s="169"/>
      <c r="AT574" s="180" t="s">
        <v>215</v>
      </c>
    </row>
    <row r="575" spans="1:46" s="15" customFormat="1" ht="15" x14ac:dyDescent="0.25">
      <c r="A575" s="229"/>
      <c r="B575" s="327"/>
      <c r="C575" s="442" t="s">
        <v>217</v>
      </c>
      <c r="D575" s="442"/>
      <c r="E575" s="442"/>
      <c r="F575" s="442"/>
      <c r="G575" s="442"/>
      <c r="H575" s="442"/>
      <c r="I575" s="442"/>
      <c r="J575" s="442"/>
      <c r="K575" s="442"/>
      <c r="L575" s="328">
        <v>44911.56</v>
      </c>
      <c r="M575" s="329"/>
      <c r="N575" s="232">
        <v>368501.9</v>
      </c>
      <c r="AS575" s="169"/>
      <c r="AT575" s="180" t="s">
        <v>217</v>
      </c>
    </row>
    <row r="576" spans="1:46" s="15" customFormat="1" ht="15" x14ac:dyDescent="0.25">
      <c r="A576" s="229"/>
      <c r="B576" s="327"/>
      <c r="C576" s="442" t="s">
        <v>221</v>
      </c>
      <c r="D576" s="442"/>
      <c r="E576" s="442"/>
      <c r="F576" s="442"/>
      <c r="G576" s="442"/>
      <c r="H576" s="442"/>
      <c r="I576" s="442"/>
      <c r="J576" s="442"/>
      <c r="K576" s="442"/>
      <c r="L576" s="328">
        <v>230218.89</v>
      </c>
      <c r="M576" s="329"/>
      <c r="N576" s="232">
        <v>10279325.9</v>
      </c>
      <c r="AS576" s="169"/>
      <c r="AT576" s="180" t="s">
        <v>221</v>
      </c>
    </row>
    <row r="577" spans="1:52" s="15" customFormat="1" ht="15" x14ac:dyDescent="0.25">
      <c r="A577" s="229"/>
      <c r="B577" s="327"/>
      <c r="C577" s="442" t="s">
        <v>222</v>
      </c>
      <c r="D577" s="442"/>
      <c r="E577" s="442"/>
      <c r="F577" s="442"/>
      <c r="G577" s="442"/>
      <c r="H577" s="442"/>
      <c r="I577" s="442"/>
      <c r="J577" s="442"/>
      <c r="K577" s="442"/>
      <c r="L577" s="328">
        <v>214653.45</v>
      </c>
      <c r="M577" s="329"/>
      <c r="N577" s="232">
        <v>9581908.9499999993</v>
      </c>
      <c r="AS577" s="169"/>
      <c r="AT577" s="180" t="s">
        <v>222</v>
      </c>
    </row>
    <row r="578" spans="1:52" s="15" customFormat="1" ht="15" x14ac:dyDescent="0.25">
      <c r="A578" s="229"/>
      <c r="B578" s="327"/>
      <c r="C578" s="442" t="s">
        <v>223</v>
      </c>
      <c r="D578" s="442"/>
      <c r="E578" s="442"/>
      <c r="F578" s="442"/>
      <c r="G578" s="442"/>
      <c r="H578" s="442"/>
      <c r="I578" s="442"/>
      <c r="J578" s="442"/>
      <c r="K578" s="442"/>
      <c r="L578" s="328">
        <v>124187.88</v>
      </c>
      <c r="M578" s="329"/>
      <c r="N578" s="232">
        <v>5543898.2800000003</v>
      </c>
      <c r="AS578" s="169"/>
      <c r="AT578" s="180" t="s">
        <v>223</v>
      </c>
    </row>
    <row r="579" spans="1:52" s="15" customFormat="1" ht="15" x14ac:dyDescent="0.25">
      <c r="A579" s="229"/>
      <c r="B579" s="331"/>
      <c r="C579" s="443" t="s">
        <v>524</v>
      </c>
      <c r="D579" s="443"/>
      <c r="E579" s="443"/>
      <c r="F579" s="443"/>
      <c r="G579" s="443"/>
      <c r="H579" s="443"/>
      <c r="I579" s="443"/>
      <c r="J579" s="443"/>
      <c r="K579" s="443"/>
      <c r="L579" s="332">
        <v>1743016.23</v>
      </c>
      <c r="M579" s="333"/>
      <c r="N579" s="239">
        <v>39281459.539999999</v>
      </c>
      <c r="AS579" s="169"/>
      <c r="AU579" s="169" t="s">
        <v>524</v>
      </c>
    </row>
    <row r="580" spans="1:52" s="15" customFormat="1" ht="15" x14ac:dyDescent="0.25">
      <c r="A580" s="229"/>
      <c r="B580" s="331"/>
      <c r="C580" s="443" t="s">
        <v>524</v>
      </c>
      <c r="D580" s="443"/>
      <c r="E580" s="443"/>
      <c r="F580" s="443"/>
      <c r="G580" s="443"/>
      <c r="H580" s="443"/>
      <c r="I580" s="443"/>
      <c r="J580" s="443"/>
      <c r="K580" s="443"/>
      <c r="L580" s="332">
        <v>1743016.23</v>
      </c>
      <c r="M580" s="333"/>
      <c r="N580" s="239">
        <v>39281459.539999999</v>
      </c>
      <c r="AS580" s="169"/>
      <c r="AU580" s="169" t="s">
        <v>524</v>
      </c>
    </row>
    <row r="581" spans="1:52" s="15" customFormat="1" ht="15" x14ac:dyDescent="0.25">
      <c r="A581" s="229"/>
      <c r="B581" s="331"/>
      <c r="C581" s="443" t="s">
        <v>525</v>
      </c>
      <c r="D581" s="443"/>
      <c r="E581" s="443"/>
      <c r="F581" s="443"/>
      <c r="G581" s="443"/>
      <c r="H581" s="443"/>
      <c r="I581" s="443"/>
      <c r="J581" s="443"/>
      <c r="K581" s="443"/>
      <c r="L581" s="332">
        <v>1743016.23</v>
      </c>
      <c r="M581" s="333"/>
      <c r="N581" s="239">
        <v>39281459.539999999</v>
      </c>
      <c r="AS581" s="169"/>
      <c r="AU581" s="169" t="s">
        <v>525</v>
      </c>
    </row>
    <row r="582" spans="1:52" s="15" customFormat="1" ht="15" x14ac:dyDescent="0.25">
      <c r="A582" s="229"/>
      <c r="B582" s="331"/>
      <c r="C582" s="444" t="s">
        <v>1730</v>
      </c>
      <c r="D582" s="443"/>
      <c r="E582" s="443"/>
      <c r="F582" s="443"/>
      <c r="G582" s="443"/>
      <c r="H582" s="443"/>
      <c r="I582" s="443"/>
      <c r="J582" s="443"/>
      <c r="K582" s="443"/>
      <c r="L582" s="332">
        <v>1743016.23</v>
      </c>
      <c r="M582" s="333"/>
      <c r="N582" s="239">
        <v>39281459.539999999</v>
      </c>
      <c r="AS582" s="169"/>
      <c r="AU582" s="169"/>
      <c r="AV582" s="169" t="s">
        <v>526</v>
      </c>
    </row>
    <row r="583" spans="1:52" s="15" customFormat="1" ht="15" x14ac:dyDescent="0.25">
      <c r="A583" s="229"/>
      <c r="B583" s="331"/>
      <c r="C583" s="443" t="s">
        <v>526</v>
      </c>
      <c r="D583" s="443"/>
      <c r="E583" s="443"/>
      <c r="F583" s="443"/>
      <c r="G583" s="443"/>
      <c r="H583" s="443"/>
      <c r="I583" s="443"/>
      <c r="J583" s="443"/>
      <c r="K583" s="443"/>
      <c r="L583" s="332">
        <v>2396399.5</v>
      </c>
      <c r="M583" s="333"/>
      <c r="N583" s="239">
        <f>N582</f>
        <v>39281459.539999999</v>
      </c>
      <c r="AP583" s="169"/>
      <c r="AR583" s="169"/>
      <c r="AS583" s="169" t="s">
        <v>526</v>
      </c>
    </row>
    <row r="584" spans="1:52" s="15" customFormat="1" ht="15" x14ac:dyDescent="0.25">
      <c r="A584" s="253"/>
      <c r="B584" s="324"/>
      <c r="C584" s="445" t="s">
        <v>56</v>
      </c>
      <c r="D584" s="445"/>
      <c r="E584" s="445"/>
      <c r="F584" s="445"/>
      <c r="G584" s="445"/>
      <c r="H584" s="445"/>
      <c r="I584" s="445"/>
      <c r="J584" s="445"/>
      <c r="K584" s="445"/>
      <c r="L584" s="325"/>
      <c r="M584" s="326"/>
      <c r="N584" s="257">
        <f>ROUND(N583*0.082,2)</f>
        <v>3221079.68</v>
      </c>
      <c r="AQ584" s="258"/>
      <c r="AS584" s="258"/>
    </row>
    <row r="585" spans="1:52" s="15" customFormat="1" ht="15" x14ac:dyDescent="0.25">
      <c r="A585" s="253"/>
      <c r="B585" s="324"/>
      <c r="C585" s="444" t="s">
        <v>1729</v>
      </c>
      <c r="D585" s="444"/>
      <c r="E585" s="444"/>
      <c r="F585" s="444"/>
      <c r="G585" s="444"/>
      <c r="H585" s="444"/>
      <c r="I585" s="444"/>
      <c r="J585" s="444"/>
      <c r="K585" s="444"/>
      <c r="L585" s="325"/>
      <c r="M585" s="326"/>
      <c r="N585" s="259">
        <f>N583+N584</f>
        <v>42502539.219999999</v>
      </c>
      <c r="AQ585" s="258"/>
      <c r="AS585" s="258"/>
    </row>
    <row r="586" spans="1:52" s="15" customFormat="1" ht="15" x14ac:dyDescent="0.25">
      <c r="A586" s="253"/>
      <c r="B586" s="324"/>
      <c r="C586" s="445" t="s">
        <v>63</v>
      </c>
      <c r="D586" s="445"/>
      <c r="E586" s="445"/>
      <c r="F586" s="445"/>
      <c r="G586" s="445"/>
      <c r="H586" s="445"/>
      <c r="I586" s="445"/>
      <c r="J586" s="445"/>
      <c r="K586" s="445"/>
      <c r="L586" s="325"/>
      <c r="M586" s="326"/>
      <c r="N586" s="257">
        <f>ROUND(N585*0.024,2)</f>
        <v>1020060.94</v>
      </c>
      <c r="AQ586" s="258"/>
      <c r="AS586" s="258"/>
    </row>
    <row r="587" spans="1:52" s="15" customFormat="1" ht="15" x14ac:dyDescent="0.25">
      <c r="A587" s="253"/>
      <c r="B587" s="324"/>
      <c r="C587" s="444" t="s">
        <v>1730</v>
      </c>
      <c r="D587" s="444"/>
      <c r="E587" s="444"/>
      <c r="F587" s="444"/>
      <c r="G587" s="444"/>
      <c r="H587" s="444"/>
      <c r="I587" s="444"/>
      <c r="J587" s="444"/>
      <c r="K587" s="444"/>
      <c r="L587" s="325"/>
      <c r="M587" s="326"/>
      <c r="N587" s="259">
        <f>N585+N586</f>
        <v>43522600.159999996</v>
      </c>
      <c r="AQ587" s="258"/>
      <c r="AS587" s="258"/>
    </row>
    <row r="588" spans="1:52" s="15" customFormat="1" ht="15" x14ac:dyDescent="0.25">
      <c r="A588" s="253"/>
      <c r="B588" s="324"/>
      <c r="C588" s="444" t="s">
        <v>1754</v>
      </c>
      <c r="D588" s="444"/>
      <c r="E588" s="444"/>
      <c r="F588" s="444"/>
      <c r="G588" s="444"/>
      <c r="H588" s="444"/>
      <c r="I588" s="444"/>
      <c r="J588" s="444"/>
      <c r="K588" s="444"/>
      <c r="L588" s="325"/>
      <c r="M588" s="326"/>
      <c r="N588" s="259">
        <f>ROUND(N587*1.0514*0.83,2)</f>
        <v>37980519.299999997</v>
      </c>
      <c r="R588" s="259"/>
      <c r="S588" s="312"/>
      <c r="AQ588" s="258"/>
      <c r="AS588" s="258"/>
    </row>
    <row r="589" spans="1:52" s="15" customFormat="1" ht="15" x14ac:dyDescent="0.25">
      <c r="A589" s="253"/>
      <c r="B589" s="324"/>
      <c r="C589" s="444" t="s">
        <v>1751</v>
      </c>
      <c r="D589" s="444"/>
      <c r="E589" s="444"/>
      <c r="F589" s="444"/>
      <c r="G589" s="444"/>
      <c r="H589" s="444"/>
      <c r="I589" s="444"/>
      <c r="J589" s="444"/>
      <c r="K589" s="444"/>
      <c r="L589" s="325"/>
      <c r="M589" s="326"/>
      <c r="N589" s="259">
        <f>N588</f>
        <v>37980519.299999997</v>
      </c>
      <c r="AQ589" s="258"/>
      <c r="AS589" s="258"/>
    </row>
    <row r="590" spans="1:52" s="15" customFormat="1" ht="15" x14ac:dyDescent="0.25">
      <c r="A590" s="253"/>
      <c r="B590" s="334"/>
      <c r="C590" s="445" t="s">
        <v>1752</v>
      </c>
      <c r="D590" s="445"/>
      <c r="E590" s="445"/>
      <c r="F590" s="445"/>
      <c r="G590" s="445"/>
      <c r="H590" s="445"/>
      <c r="I590" s="445"/>
      <c r="J590" s="445"/>
      <c r="K590" s="445"/>
      <c r="L590" s="335"/>
      <c r="M590" s="336"/>
      <c r="N590" s="257">
        <f>ROUND(N589*0.2,2)</f>
        <v>7596103.8600000003</v>
      </c>
      <c r="AQ590" s="314"/>
      <c r="AS590" s="314"/>
    </row>
    <row r="591" spans="1:52" s="15" customFormat="1" ht="15" x14ac:dyDescent="0.25">
      <c r="A591" s="260"/>
      <c r="B591" s="261"/>
      <c r="C591" s="446" t="s">
        <v>1753</v>
      </c>
      <c r="D591" s="446"/>
      <c r="E591" s="446"/>
      <c r="F591" s="446"/>
      <c r="G591" s="446"/>
      <c r="H591" s="446"/>
      <c r="I591" s="446"/>
      <c r="J591" s="446"/>
      <c r="K591" s="446"/>
      <c r="L591" s="262"/>
      <c r="M591" s="263"/>
      <c r="N591" s="264">
        <f>N589+N590</f>
        <v>45576623.159999996</v>
      </c>
      <c r="AQ591" s="258"/>
      <c r="AS591" s="258"/>
    </row>
    <row r="592" spans="1:52" ht="11.25" customHeight="1" x14ac:dyDescent="0.2">
      <c r="AX592" s="240"/>
      <c r="AY592" s="240"/>
      <c r="AZ592" s="240"/>
    </row>
    <row r="593" spans="1:52" ht="11.25" customHeight="1" x14ac:dyDescent="0.2">
      <c r="AX593" s="240"/>
      <c r="AY593" s="240"/>
      <c r="AZ593" s="240"/>
    </row>
    <row r="594" spans="1:52" s="15" customFormat="1" ht="15" x14ac:dyDescent="0.25">
      <c r="A594" s="313"/>
      <c r="B594" s="254"/>
      <c r="C594" s="291"/>
      <c r="D594" s="291"/>
      <c r="E594" s="291"/>
      <c r="F594" s="291"/>
      <c r="G594" s="291"/>
      <c r="H594" s="291"/>
      <c r="I594" s="291"/>
      <c r="J594" s="291"/>
      <c r="K594" s="291"/>
      <c r="L594" s="255"/>
      <c r="M594" s="256"/>
      <c r="N594" s="255"/>
      <c r="AQ594" s="258"/>
      <c r="AS594" s="258"/>
    </row>
    <row r="595" spans="1:52" s="15" customFormat="1" ht="15" x14ac:dyDescent="0.25">
      <c r="A595" s="313"/>
      <c r="B595" s="254"/>
      <c r="C595" s="291"/>
      <c r="D595" s="291"/>
      <c r="E595" s="291"/>
      <c r="F595" s="291"/>
      <c r="G595" s="291"/>
      <c r="H595" s="291"/>
      <c r="I595" s="291"/>
      <c r="J595" s="291"/>
      <c r="K595" s="291"/>
      <c r="L595" s="255"/>
      <c r="M595" s="256"/>
      <c r="N595" s="255"/>
      <c r="AQ595" s="258"/>
      <c r="AS595" s="258"/>
    </row>
    <row r="596" spans="1:52" s="318" customFormat="1" ht="15" x14ac:dyDescent="0.25">
      <c r="A596" s="315"/>
      <c r="B596" s="316" t="s">
        <v>527</v>
      </c>
      <c r="C596" s="407"/>
      <c r="D596" s="407"/>
      <c r="E596" s="407"/>
      <c r="F596" s="407"/>
      <c r="G596" s="407"/>
      <c r="H596" s="408"/>
      <c r="I596" s="408"/>
      <c r="J596" s="408"/>
      <c r="K596" s="408"/>
      <c r="L596" s="408"/>
      <c r="M596" s="15"/>
      <c r="N596" s="15"/>
      <c r="O596" s="15"/>
      <c r="P596" s="15"/>
      <c r="Q596" s="15"/>
      <c r="R596" s="15"/>
      <c r="S596" s="15"/>
      <c r="T596" s="15"/>
      <c r="U596" s="15"/>
      <c r="V596" s="317"/>
      <c r="W596" s="317"/>
      <c r="X596" s="317"/>
      <c r="Y596" s="317"/>
      <c r="Z596" s="317"/>
      <c r="AA596" s="317"/>
      <c r="AB596" s="317"/>
      <c r="AC596" s="317"/>
      <c r="AD596" s="317"/>
      <c r="AE596" s="317"/>
      <c r="AF596" s="317"/>
      <c r="AG596" s="317"/>
      <c r="AH596" s="317"/>
      <c r="AI596" s="317"/>
      <c r="AJ596" s="317"/>
      <c r="AK596" s="317"/>
      <c r="AL596" s="317"/>
      <c r="AM596" s="317"/>
      <c r="AN596" s="317"/>
      <c r="AO596" s="317"/>
      <c r="AP596" s="317"/>
      <c r="AQ596" s="317"/>
      <c r="AR596" s="317"/>
      <c r="AS596" s="317"/>
      <c r="AT596" s="317" t="s">
        <v>6</v>
      </c>
      <c r="AU596" s="317" t="s">
        <v>6</v>
      </c>
      <c r="AV596" s="317"/>
      <c r="AW596" s="317"/>
    </row>
    <row r="597" spans="1:52" s="320" customFormat="1" ht="16.5" customHeight="1" x14ac:dyDescent="0.25">
      <c r="A597" s="319"/>
      <c r="B597" s="316"/>
      <c r="C597" s="406" t="s">
        <v>81</v>
      </c>
      <c r="D597" s="406"/>
      <c r="E597" s="406"/>
      <c r="F597" s="406"/>
      <c r="G597" s="406"/>
      <c r="H597" s="406"/>
      <c r="I597" s="406"/>
      <c r="J597" s="406"/>
      <c r="K597" s="406"/>
      <c r="L597" s="406"/>
      <c r="V597" s="321"/>
      <c r="W597" s="321"/>
      <c r="X597" s="321"/>
      <c r="Y597" s="321"/>
      <c r="Z597" s="321"/>
      <c r="AA597" s="321"/>
      <c r="AB597" s="321"/>
      <c r="AC597" s="321"/>
      <c r="AD597" s="321"/>
      <c r="AE597" s="321"/>
      <c r="AF597" s="321"/>
      <c r="AG597" s="321"/>
      <c r="AH597" s="321"/>
      <c r="AI597" s="321"/>
      <c r="AJ597" s="321"/>
      <c r="AK597" s="321"/>
      <c r="AL597" s="321"/>
      <c r="AM597" s="321"/>
      <c r="AN597" s="321"/>
      <c r="AO597" s="321"/>
      <c r="AP597" s="321"/>
      <c r="AQ597" s="321"/>
      <c r="AR597" s="321"/>
      <c r="AS597" s="321"/>
      <c r="AT597" s="321"/>
      <c r="AU597" s="321"/>
      <c r="AV597" s="321"/>
      <c r="AW597" s="321"/>
    </row>
    <row r="598" spans="1:52" s="318" customFormat="1" ht="15" x14ac:dyDescent="0.25">
      <c r="A598" s="315"/>
      <c r="B598" s="316" t="s">
        <v>528</v>
      </c>
      <c r="C598" s="407"/>
      <c r="D598" s="407"/>
      <c r="E598" s="407"/>
      <c r="F598" s="407"/>
      <c r="G598" s="407"/>
      <c r="H598" s="408"/>
      <c r="I598" s="408"/>
      <c r="J598" s="408"/>
      <c r="K598" s="408"/>
      <c r="L598" s="408"/>
      <c r="M598" s="15"/>
      <c r="N598" s="15"/>
      <c r="O598" s="15"/>
      <c r="P598" s="15"/>
      <c r="Q598" s="15"/>
      <c r="R598" s="15"/>
      <c r="S598" s="15"/>
      <c r="T598" s="15"/>
      <c r="U598" s="15"/>
      <c r="V598" s="317"/>
      <c r="W598" s="317"/>
      <c r="X598" s="317"/>
      <c r="Y598" s="317"/>
      <c r="Z598" s="317"/>
      <c r="AA598" s="317"/>
      <c r="AB598" s="317"/>
      <c r="AC598" s="317"/>
      <c r="AD598" s="317"/>
      <c r="AE598" s="317"/>
      <c r="AF598" s="317"/>
      <c r="AG598" s="317"/>
      <c r="AH598" s="317"/>
      <c r="AI598" s="317"/>
      <c r="AJ598" s="317"/>
      <c r="AK598" s="317"/>
      <c r="AL598" s="317"/>
      <c r="AM598" s="317"/>
      <c r="AN598" s="317"/>
      <c r="AO598" s="317"/>
      <c r="AP598" s="317"/>
      <c r="AQ598" s="317"/>
      <c r="AR598" s="317"/>
      <c r="AS598" s="317"/>
      <c r="AT598" s="317"/>
      <c r="AU598" s="317"/>
      <c r="AV598" s="317" t="s">
        <v>6</v>
      </c>
      <c r="AW598" s="317" t="s">
        <v>6</v>
      </c>
    </row>
    <row r="599" spans="1:52" s="320" customFormat="1" ht="16.5" customHeight="1" x14ac:dyDescent="0.25">
      <c r="A599" s="319"/>
      <c r="C599" s="406" t="s">
        <v>81</v>
      </c>
      <c r="D599" s="406"/>
      <c r="E599" s="406"/>
      <c r="F599" s="406"/>
      <c r="G599" s="406"/>
      <c r="H599" s="406"/>
      <c r="I599" s="406"/>
      <c r="J599" s="406"/>
      <c r="K599" s="406"/>
      <c r="L599" s="406"/>
      <c r="V599" s="321"/>
      <c r="W599" s="321"/>
      <c r="X599" s="321"/>
      <c r="Y599" s="321"/>
      <c r="Z599" s="321"/>
      <c r="AA599" s="321"/>
      <c r="AB599" s="321"/>
      <c r="AC599" s="321"/>
      <c r="AD599" s="321"/>
      <c r="AE599" s="321"/>
      <c r="AF599" s="321"/>
      <c r="AG599" s="321"/>
      <c r="AH599" s="321"/>
      <c r="AI599" s="321"/>
      <c r="AJ599" s="321"/>
      <c r="AK599" s="321"/>
      <c r="AL599" s="321"/>
      <c r="AM599" s="321"/>
      <c r="AN599" s="321"/>
      <c r="AO599" s="321"/>
      <c r="AP599" s="321"/>
      <c r="AQ599" s="321"/>
      <c r="AR599" s="321"/>
      <c r="AS599" s="321"/>
      <c r="AT599" s="321"/>
      <c r="AU599" s="321"/>
      <c r="AV599" s="321"/>
      <c r="AW599" s="321"/>
    </row>
    <row r="600" spans="1:52" s="318" customFormat="1" ht="19.5" customHeight="1" x14ac:dyDescent="0.2">
      <c r="A600" s="315"/>
      <c r="C600" s="322"/>
      <c r="D600" s="322"/>
      <c r="E600" s="322"/>
      <c r="F600" s="322"/>
      <c r="G600" s="322"/>
      <c r="H600" s="322"/>
      <c r="I600" s="322"/>
      <c r="J600" s="322"/>
      <c r="K600" s="322"/>
      <c r="L600" s="322"/>
      <c r="V600" s="317"/>
      <c r="W600" s="317"/>
      <c r="X600" s="317"/>
      <c r="Y600" s="317"/>
      <c r="Z600" s="317"/>
      <c r="AA600" s="317"/>
      <c r="AB600" s="317"/>
      <c r="AC600" s="317"/>
      <c r="AD600" s="317"/>
      <c r="AE600" s="317"/>
      <c r="AF600" s="317"/>
      <c r="AG600" s="317"/>
      <c r="AH600" s="317"/>
      <c r="AI600" s="317"/>
      <c r="AJ600" s="317"/>
      <c r="AK600" s="317"/>
      <c r="AL600" s="317"/>
      <c r="AM600" s="317"/>
      <c r="AN600" s="317"/>
      <c r="AO600" s="317"/>
      <c r="AP600" s="317"/>
      <c r="AQ600" s="317"/>
      <c r="AR600" s="317"/>
      <c r="AS600" s="317"/>
      <c r="AT600" s="317"/>
      <c r="AU600" s="317"/>
      <c r="AV600" s="317"/>
      <c r="AW600" s="317"/>
    </row>
    <row r="601" spans="1:52" s="15" customFormat="1" ht="22.5" customHeight="1" x14ac:dyDescent="0.25">
      <c r="A601" s="409" t="s">
        <v>529</v>
      </c>
      <c r="B601" s="409"/>
      <c r="C601" s="409"/>
      <c r="D601" s="409"/>
      <c r="E601" s="409"/>
      <c r="F601" s="409"/>
      <c r="G601" s="409"/>
      <c r="H601" s="409"/>
      <c r="I601" s="409"/>
      <c r="J601" s="409"/>
      <c r="K601" s="409"/>
      <c r="L601" s="409"/>
      <c r="M601" s="409"/>
      <c r="N601" s="409"/>
      <c r="O601" s="323"/>
      <c r="P601" s="323"/>
    </row>
    <row r="602" spans="1:52" s="15" customFormat="1" ht="12.75" customHeight="1" x14ac:dyDescent="0.25">
      <c r="A602" s="409" t="s">
        <v>530</v>
      </c>
      <c r="B602" s="409"/>
      <c r="C602" s="409"/>
      <c r="D602" s="409"/>
      <c r="E602" s="409"/>
      <c r="F602" s="409"/>
      <c r="G602" s="409"/>
      <c r="H602" s="409"/>
      <c r="I602" s="409"/>
      <c r="J602" s="409"/>
      <c r="K602" s="409"/>
      <c r="L602" s="409"/>
      <c r="M602" s="409"/>
      <c r="N602" s="409"/>
      <c r="O602" s="323"/>
      <c r="P602" s="323"/>
    </row>
    <row r="603" spans="1:52" s="15" customFormat="1" ht="12.75" customHeight="1" x14ac:dyDescent="0.25">
      <c r="A603" s="409" t="s">
        <v>531</v>
      </c>
      <c r="B603" s="409"/>
      <c r="C603" s="409"/>
      <c r="D603" s="409"/>
      <c r="E603" s="409"/>
      <c r="F603" s="409"/>
      <c r="G603" s="409"/>
      <c r="H603" s="409"/>
      <c r="I603" s="409"/>
      <c r="J603" s="409"/>
      <c r="K603" s="409"/>
      <c r="L603" s="409"/>
      <c r="M603" s="409"/>
      <c r="N603" s="409"/>
      <c r="O603" s="323"/>
      <c r="P603" s="323"/>
    </row>
    <row r="604" spans="1:52" ht="11.25" customHeight="1" x14ac:dyDescent="0.2">
      <c r="AX604" s="240"/>
      <c r="AY604" s="240"/>
      <c r="AZ604" s="240"/>
    </row>
    <row r="605" spans="1:52" ht="11.25" customHeight="1" x14ac:dyDescent="0.2">
      <c r="AX605" s="240"/>
      <c r="AY605" s="240"/>
      <c r="AZ605" s="240"/>
    </row>
    <row r="606" spans="1:52" ht="11.25" customHeight="1" x14ac:dyDescent="0.2">
      <c r="AX606" s="240"/>
      <c r="AY606" s="240"/>
      <c r="AZ606" s="240"/>
    </row>
    <row r="607" spans="1:52" ht="11.25" customHeight="1" x14ac:dyDescent="0.2">
      <c r="AX607" s="240"/>
      <c r="AY607" s="240"/>
      <c r="AZ607" s="240"/>
    </row>
  </sheetData>
  <autoFilter ref="A43:N525" xr:uid="{5AB86A04-9D35-4986-91EF-A46DC6FA3BA9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592">
    <mergeCell ref="C591:K591"/>
    <mergeCell ref="C596:G596"/>
    <mergeCell ref="H596:L596"/>
    <mergeCell ref="C582:K582"/>
    <mergeCell ref="C583:K583"/>
    <mergeCell ref="C584:K584"/>
    <mergeCell ref="C585:K585"/>
    <mergeCell ref="C586:K586"/>
    <mergeCell ref="C587:K587"/>
    <mergeCell ref="C588:K588"/>
    <mergeCell ref="C589:K589"/>
    <mergeCell ref="C590:K590"/>
    <mergeCell ref="C576:K576"/>
    <mergeCell ref="C577:K577"/>
    <mergeCell ref="C578:K578"/>
    <mergeCell ref="C579:K579"/>
    <mergeCell ref="C580:K580"/>
    <mergeCell ref="C581:K581"/>
    <mergeCell ref="C570:K570"/>
    <mergeCell ref="C571:K571"/>
    <mergeCell ref="C572:K572"/>
    <mergeCell ref="C573:K573"/>
    <mergeCell ref="C574:K574"/>
    <mergeCell ref="C575:K575"/>
    <mergeCell ref="C564:K564"/>
    <mergeCell ref="C565:K565"/>
    <mergeCell ref="C566:K566"/>
    <mergeCell ref="C567:K567"/>
    <mergeCell ref="C568:K568"/>
    <mergeCell ref="C569:K569"/>
    <mergeCell ref="C558:K558"/>
    <mergeCell ref="C559:K559"/>
    <mergeCell ref="C560:K560"/>
    <mergeCell ref="C561:K561"/>
    <mergeCell ref="C562:K562"/>
    <mergeCell ref="C563:K563"/>
    <mergeCell ref="C550:K550"/>
    <mergeCell ref="A551:N551"/>
    <mergeCell ref="C553:K553"/>
    <mergeCell ref="C554:K554"/>
    <mergeCell ref="C556:K556"/>
    <mergeCell ref="C557:K557"/>
    <mergeCell ref="C544:K544"/>
    <mergeCell ref="C545:K545"/>
    <mergeCell ref="C546:K546"/>
    <mergeCell ref="C547:K547"/>
    <mergeCell ref="C548:K548"/>
    <mergeCell ref="C549:K549"/>
    <mergeCell ref="C538:K538"/>
    <mergeCell ref="C539:K539"/>
    <mergeCell ref="C540:K540"/>
    <mergeCell ref="C541:K541"/>
    <mergeCell ref="C542:K542"/>
    <mergeCell ref="C543:K543"/>
    <mergeCell ref="C532:K532"/>
    <mergeCell ref="C533:K533"/>
    <mergeCell ref="C534:K534"/>
    <mergeCell ref="C535:K535"/>
    <mergeCell ref="C536:K536"/>
    <mergeCell ref="C537:K537"/>
    <mergeCell ref="C525:E525"/>
    <mergeCell ref="C527:K527"/>
    <mergeCell ref="C528:K528"/>
    <mergeCell ref="C529:K529"/>
    <mergeCell ref="C530:K530"/>
    <mergeCell ref="C531:K531"/>
    <mergeCell ref="C519:E519"/>
    <mergeCell ref="C520:E520"/>
    <mergeCell ref="C521:N521"/>
    <mergeCell ref="C522:E522"/>
    <mergeCell ref="C523:E523"/>
    <mergeCell ref="C524:N524"/>
    <mergeCell ref="C513:E513"/>
    <mergeCell ref="C514:E514"/>
    <mergeCell ref="C515:E515"/>
    <mergeCell ref="C516:E516"/>
    <mergeCell ref="C517:E517"/>
    <mergeCell ref="C518:N518"/>
    <mergeCell ref="C507:E507"/>
    <mergeCell ref="C508:E508"/>
    <mergeCell ref="C509:E509"/>
    <mergeCell ref="C510:E510"/>
    <mergeCell ref="C511:E511"/>
    <mergeCell ref="C512:E512"/>
    <mergeCell ref="C501:N501"/>
    <mergeCell ref="C502:E502"/>
    <mergeCell ref="A503:N503"/>
    <mergeCell ref="C504:E504"/>
    <mergeCell ref="C505:N505"/>
    <mergeCell ref="C506:E506"/>
    <mergeCell ref="C495:N495"/>
    <mergeCell ref="C496:E496"/>
    <mergeCell ref="C497:E497"/>
    <mergeCell ref="C498:N498"/>
    <mergeCell ref="C499:E499"/>
    <mergeCell ref="C500:E500"/>
    <mergeCell ref="C489:E489"/>
    <mergeCell ref="C490:E490"/>
    <mergeCell ref="C491:E491"/>
    <mergeCell ref="C492:E492"/>
    <mergeCell ref="C493:E493"/>
    <mergeCell ref="C494:E494"/>
    <mergeCell ref="C483:E483"/>
    <mergeCell ref="C484:E484"/>
    <mergeCell ref="C485:N485"/>
    <mergeCell ref="C486:E486"/>
    <mergeCell ref="C487:E487"/>
    <mergeCell ref="C488:E488"/>
    <mergeCell ref="C477:E477"/>
    <mergeCell ref="C478:E478"/>
    <mergeCell ref="C479:E479"/>
    <mergeCell ref="C480:E480"/>
    <mergeCell ref="C481:E481"/>
    <mergeCell ref="C482:E482"/>
    <mergeCell ref="C471:E471"/>
    <mergeCell ref="C472:N472"/>
    <mergeCell ref="C473:N473"/>
    <mergeCell ref="C474:E474"/>
    <mergeCell ref="C475:E475"/>
    <mergeCell ref="C476:E476"/>
    <mergeCell ref="C465:E465"/>
    <mergeCell ref="C466:N466"/>
    <mergeCell ref="C467:E467"/>
    <mergeCell ref="C468:E468"/>
    <mergeCell ref="C469:E469"/>
    <mergeCell ref="A470:N470"/>
    <mergeCell ref="C459:E459"/>
    <mergeCell ref="C460:E460"/>
    <mergeCell ref="C461:E461"/>
    <mergeCell ref="C462:E462"/>
    <mergeCell ref="C463:E463"/>
    <mergeCell ref="C464:E464"/>
    <mergeCell ref="C453:E453"/>
    <mergeCell ref="C454:E454"/>
    <mergeCell ref="C455:N455"/>
    <mergeCell ref="C456:N456"/>
    <mergeCell ref="C457:E457"/>
    <mergeCell ref="C458:E458"/>
    <mergeCell ref="C447:E447"/>
    <mergeCell ref="C448:E448"/>
    <mergeCell ref="C449:E449"/>
    <mergeCell ref="C450:E450"/>
    <mergeCell ref="C451:E451"/>
    <mergeCell ref="C452:E452"/>
    <mergeCell ref="C441:N441"/>
    <mergeCell ref="C442:N442"/>
    <mergeCell ref="C443:E443"/>
    <mergeCell ref="C444:E444"/>
    <mergeCell ref="C445:E445"/>
    <mergeCell ref="C446:E446"/>
    <mergeCell ref="C435:E435"/>
    <mergeCell ref="C436:E436"/>
    <mergeCell ref="C437:E437"/>
    <mergeCell ref="C438:E438"/>
    <mergeCell ref="C439:E439"/>
    <mergeCell ref="C440:E440"/>
    <mergeCell ref="C429:E429"/>
    <mergeCell ref="C430:E430"/>
    <mergeCell ref="C431:E431"/>
    <mergeCell ref="C432:E432"/>
    <mergeCell ref="C433:E433"/>
    <mergeCell ref="C434:E434"/>
    <mergeCell ref="C423:N423"/>
    <mergeCell ref="C424:E424"/>
    <mergeCell ref="A425:N425"/>
    <mergeCell ref="C426:E426"/>
    <mergeCell ref="C427:N427"/>
    <mergeCell ref="C428:N428"/>
    <mergeCell ref="C417:N417"/>
    <mergeCell ref="C418:E418"/>
    <mergeCell ref="C419:E419"/>
    <mergeCell ref="C420:N420"/>
    <mergeCell ref="C421:E421"/>
    <mergeCell ref="C422:E422"/>
    <mergeCell ref="C411:E411"/>
    <mergeCell ref="C412:E412"/>
    <mergeCell ref="C413:E413"/>
    <mergeCell ref="C414:E414"/>
    <mergeCell ref="C415:E415"/>
    <mergeCell ref="C416:E416"/>
    <mergeCell ref="C405:E405"/>
    <mergeCell ref="C406:N406"/>
    <mergeCell ref="C407:N407"/>
    <mergeCell ref="C408:E408"/>
    <mergeCell ref="C409:E409"/>
    <mergeCell ref="C410:E410"/>
    <mergeCell ref="C399:E399"/>
    <mergeCell ref="C400:E400"/>
    <mergeCell ref="C401:E401"/>
    <mergeCell ref="C402:N402"/>
    <mergeCell ref="C403:E403"/>
    <mergeCell ref="A404:N404"/>
    <mergeCell ref="C393:E393"/>
    <mergeCell ref="C394:E394"/>
    <mergeCell ref="C395:E395"/>
    <mergeCell ref="C396:E396"/>
    <mergeCell ref="C397:E397"/>
    <mergeCell ref="C398:E398"/>
    <mergeCell ref="C387:E387"/>
    <mergeCell ref="C388:E388"/>
    <mergeCell ref="C389:E389"/>
    <mergeCell ref="C390:E390"/>
    <mergeCell ref="C391:E391"/>
    <mergeCell ref="C392:E392"/>
    <mergeCell ref="C381:N381"/>
    <mergeCell ref="C382:E382"/>
    <mergeCell ref="C383:E383"/>
    <mergeCell ref="C384:E384"/>
    <mergeCell ref="C385:E385"/>
    <mergeCell ref="C386:E386"/>
    <mergeCell ref="C375:E375"/>
    <mergeCell ref="C376:E376"/>
    <mergeCell ref="A377:N377"/>
    <mergeCell ref="C378:E378"/>
    <mergeCell ref="C379:N379"/>
    <mergeCell ref="C380:N380"/>
    <mergeCell ref="C369:E369"/>
    <mergeCell ref="C370:E370"/>
    <mergeCell ref="C371:E371"/>
    <mergeCell ref="C372:E372"/>
    <mergeCell ref="C373:E373"/>
    <mergeCell ref="C374:E374"/>
    <mergeCell ref="C363:E363"/>
    <mergeCell ref="C364:E364"/>
    <mergeCell ref="C365:E365"/>
    <mergeCell ref="C366:E366"/>
    <mergeCell ref="C367:E367"/>
    <mergeCell ref="C368:E368"/>
    <mergeCell ref="C357:E357"/>
    <mergeCell ref="C358:N358"/>
    <mergeCell ref="C359:N359"/>
    <mergeCell ref="C360:E360"/>
    <mergeCell ref="C361:E361"/>
    <mergeCell ref="C362:E362"/>
    <mergeCell ref="C351:E351"/>
    <mergeCell ref="C352:E352"/>
    <mergeCell ref="C353:E353"/>
    <mergeCell ref="C354:N354"/>
    <mergeCell ref="C355:N355"/>
    <mergeCell ref="C356:E356"/>
    <mergeCell ref="C345:E345"/>
    <mergeCell ref="C346:E346"/>
    <mergeCell ref="C347:E347"/>
    <mergeCell ref="C348:E348"/>
    <mergeCell ref="C349:E349"/>
    <mergeCell ref="C350:E350"/>
    <mergeCell ref="C339:N339"/>
    <mergeCell ref="C340:N340"/>
    <mergeCell ref="C341:E341"/>
    <mergeCell ref="C342:E342"/>
    <mergeCell ref="C343:E343"/>
    <mergeCell ref="C344:E344"/>
    <mergeCell ref="C333:E333"/>
    <mergeCell ref="C334:N334"/>
    <mergeCell ref="C335:N335"/>
    <mergeCell ref="C336:E336"/>
    <mergeCell ref="A337:N337"/>
    <mergeCell ref="C338:E338"/>
    <mergeCell ref="C327:N327"/>
    <mergeCell ref="C328:E328"/>
    <mergeCell ref="C329:E329"/>
    <mergeCell ref="C330:E330"/>
    <mergeCell ref="C331:E331"/>
    <mergeCell ref="C332:E332"/>
    <mergeCell ref="C321:E321"/>
    <mergeCell ref="C322:E322"/>
    <mergeCell ref="C323:E323"/>
    <mergeCell ref="C324:N324"/>
    <mergeCell ref="C325:E325"/>
    <mergeCell ref="C326:E326"/>
    <mergeCell ref="C315:E315"/>
    <mergeCell ref="C316:E316"/>
    <mergeCell ref="C317:E317"/>
    <mergeCell ref="C318:E318"/>
    <mergeCell ref="C319:E319"/>
    <mergeCell ref="C320:E320"/>
    <mergeCell ref="C309:N309"/>
    <mergeCell ref="C310:N310"/>
    <mergeCell ref="C311:E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297:E297"/>
    <mergeCell ref="C298:E298"/>
    <mergeCell ref="C299:E299"/>
    <mergeCell ref="C300:E300"/>
    <mergeCell ref="C301:E301"/>
    <mergeCell ref="C302:E302"/>
    <mergeCell ref="C291:E291"/>
    <mergeCell ref="C292:E292"/>
    <mergeCell ref="C293:E293"/>
    <mergeCell ref="C294:N294"/>
    <mergeCell ref="C295:N295"/>
    <mergeCell ref="C296:N296"/>
    <mergeCell ref="C285:E285"/>
    <mergeCell ref="C286:E286"/>
    <mergeCell ref="C287:E287"/>
    <mergeCell ref="C288:E288"/>
    <mergeCell ref="C289:E289"/>
    <mergeCell ref="C290:E290"/>
    <mergeCell ref="C279:N279"/>
    <mergeCell ref="C280:N280"/>
    <mergeCell ref="C281:N281"/>
    <mergeCell ref="C282:E282"/>
    <mergeCell ref="C283:E283"/>
    <mergeCell ref="C284:E284"/>
    <mergeCell ref="C273:E273"/>
    <mergeCell ref="C274:N274"/>
    <mergeCell ref="C275:N275"/>
    <mergeCell ref="C276:E276"/>
    <mergeCell ref="A277:N277"/>
    <mergeCell ref="C278:E278"/>
    <mergeCell ref="C267:E267"/>
    <mergeCell ref="C268:E268"/>
    <mergeCell ref="C269:E269"/>
    <mergeCell ref="C270:E270"/>
    <mergeCell ref="C271:N271"/>
    <mergeCell ref="C272:E272"/>
    <mergeCell ref="C261:E261"/>
    <mergeCell ref="C262:E262"/>
    <mergeCell ref="C263:E263"/>
    <mergeCell ref="C264:E264"/>
    <mergeCell ref="C265:E265"/>
    <mergeCell ref="C266:E266"/>
    <mergeCell ref="C255:E255"/>
    <mergeCell ref="C256:E256"/>
    <mergeCell ref="A257:N257"/>
    <mergeCell ref="C258:E258"/>
    <mergeCell ref="C259:N259"/>
    <mergeCell ref="C260:N260"/>
    <mergeCell ref="C249:E249"/>
    <mergeCell ref="C250:E250"/>
    <mergeCell ref="C251:N251"/>
    <mergeCell ref="C252:E252"/>
    <mergeCell ref="C253:E253"/>
    <mergeCell ref="C254:E254"/>
    <mergeCell ref="C243:E243"/>
    <mergeCell ref="C244:E244"/>
    <mergeCell ref="C245:N245"/>
    <mergeCell ref="C246:E246"/>
    <mergeCell ref="C247:E247"/>
    <mergeCell ref="C248:N248"/>
    <mergeCell ref="C237:E237"/>
    <mergeCell ref="C238:E238"/>
    <mergeCell ref="C239:E239"/>
    <mergeCell ref="C240:E240"/>
    <mergeCell ref="C241:E241"/>
    <mergeCell ref="C242:E242"/>
    <mergeCell ref="C231:N231"/>
    <mergeCell ref="C232:N232"/>
    <mergeCell ref="C233:E233"/>
    <mergeCell ref="C234:E234"/>
    <mergeCell ref="C235:E235"/>
    <mergeCell ref="C236:E236"/>
    <mergeCell ref="C225:E225"/>
    <mergeCell ref="C226:E226"/>
    <mergeCell ref="C227:E227"/>
    <mergeCell ref="C228:E228"/>
    <mergeCell ref="C229:E229"/>
    <mergeCell ref="C230:E230"/>
    <mergeCell ref="C219:E219"/>
    <mergeCell ref="C220:E220"/>
    <mergeCell ref="C221:E221"/>
    <mergeCell ref="C222:E222"/>
    <mergeCell ref="C223:E223"/>
    <mergeCell ref="C224:E224"/>
    <mergeCell ref="C213:E213"/>
    <mergeCell ref="A214:N214"/>
    <mergeCell ref="C215:E215"/>
    <mergeCell ref="C216:N216"/>
    <mergeCell ref="C217:N217"/>
    <mergeCell ref="C218:N218"/>
    <mergeCell ref="C207:E207"/>
    <mergeCell ref="C208:E208"/>
    <mergeCell ref="C209:E209"/>
    <mergeCell ref="C210:E210"/>
    <mergeCell ref="C211:N211"/>
    <mergeCell ref="C212:N212"/>
    <mergeCell ref="C201:E201"/>
    <mergeCell ref="C202:N202"/>
    <mergeCell ref="C203:E203"/>
    <mergeCell ref="C204:E204"/>
    <mergeCell ref="C205:E205"/>
    <mergeCell ref="C206:E206"/>
    <mergeCell ref="C195:E195"/>
    <mergeCell ref="C196:E196"/>
    <mergeCell ref="C197:E197"/>
    <mergeCell ref="C198:E198"/>
    <mergeCell ref="C199:E199"/>
    <mergeCell ref="C200:E200"/>
    <mergeCell ref="C189:N189"/>
    <mergeCell ref="C190:E190"/>
    <mergeCell ref="C191:E191"/>
    <mergeCell ref="C192:E192"/>
    <mergeCell ref="C193:E193"/>
    <mergeCell ref="C194:E194"/>
    <mergeCell ref="C183:E183"/>
    <mergeCell ref="C184:E184"/>
    <mergeCell ref="C185:E185"/>
    <mergeCell ref="C186:E186"/>
    <mergeCell ref="C187:N187"/>
    <mergeCell ref="C188:N188"/>
    <mergeCell ref="C177:E177"/>
    <mergeCell ref="C178:E178"/>
    <mergeCell ref="C179:E179"/>
    <mergeCell ref="C180:E180"/>
    <mergeCell ref="C181:E181"/>
    <mergeCell ref="C182:E182"/>
    <mergeCell ref="C171:E171"/>
    <mergeCell ref="C172:N172"/>
    <mergeCell ref="C173:N173"/>
    <mergeCell ref="C174:N174"/>
    <mergeCell ref="C175:E175"/>
    <mergeCell ref="C176:E176"/>
    <mergeCell ref="C165:E165"/>
    <mergeCell ref="C166:E166"/>
    <mergeCell ref="C167:N167"/>
    <mergeCell ref="C168:N168"/>
    <mergeCell ref="C169:E169"/>
    <mergeCell ref="A170:N170"/>
    <mergeCell ref="C159:E159"/>
    <mergeCell ref="C160:E160"/>
    <mergeCell ref="C161:E161"/>
    <mergeCell ref="C162:E162"/>
    <mergeCell ref="C163:E163"/>
    <mergeCell ref="C164:N164"/>
    <mergeCell ref="C153:E153"/>
    <mergeCell ref="C154:E154"/>
    <mergeCell ref="C155:E155"/>
    <mergeCell ref="C156:E156"/>
    <mergeCell ref="C157:N157"/>
    <mergeCell ref="C158:E158"/>
    <mergeCell ref="C147:E147"/>
    <mergeCell ref="C148:E148"/>
    <mergeCell ref="C149:E149"/>
    <mergeCell ref="C150:E150"/>
    <mergeCell ref="C151:E151"/>
    <mergeCell ref="C152:E152"/>
    <mergeCell ref="C141:E141"/>
    <mergeCell ref="C142:N142"/>
    <mergeCell ref="C143:N143"/>
    <mergeCell ref="C144:N144"/>
    <mergeCell ref="C145:E145"/>
    <mergeCell ref="C146:E146"/>
    <mergeCell ref="C135:E135"/>
    <mergeCell ref="C136:E136"/>
    <mergeCell ref="C137:E137"/>
    <mergeCell ref="C138:E138"/>
    <mergeCell ref="C139:N139"/>
    <mergeCell ref="C140:E140"/>
    <mergeCell ref="C129:E129"/>
    <mergeCell ref="C130:E130"/>
    <mergeCell ref="C131:E131"/>
    <mergeCell ref="C132:E132"/>
    <mergeCell ref="C133:E133"/>
    <mergeCell ref="C134:N134"/>
    <mergeCell ref="C123:E123"/>
    <mergeCell ref="C124:E124"/>
    <mergeCell ref="C125:E125"/>
    <mergeCell ref="C126:E126"/>
    <mergeCell ref="C127:E127"/>
    <mergeCell ref="C128:E128"/>
    <mergeCell ref="A117:N117"/>
    <mergeCell ref="C118:E118"/>
    <mergeCell ref="C119:N119"/>
    <mergeCell ref="C120:N120"/>
    <mergeCell ref="C121:N121"/>
    <mergeCell ref="C122:E122"/>
    <mergeCell ref="C111:E111"/>
    <mergeCell ref="C112:E112"/>
    <mergeCell ref="C113:E113"/>
    <mergeCell ref="C114:N114"/>
    <mergeCell ref="C115:N115"/>
    <mergeCell ref="C116:E116"/>
    <mergeCell ref="C105:E105"/>
    <mergeCell ref="C106:E106"/>
    <mergeCell ref="C107:E107"/>
    <mergeCell ref="C108:E108"/>
    <mergeCell ref="C109:E109"/>
    <mergeCell ref="C110:E110"/>
    <mergeCell ref="C99:E99"/>
    <mergeCell ref="C100:N100"/>
    <mergeCell ref="C101:E101"/>
    <mergeCell ref="C102:E102"/>
    <mergeCell ref="C103:E103"/>
    <mergeCell ref="C104:E104"/>
    <mergeCell ref="C93:E93"/>
    <mergeCell ref="C94:N94"/>
    <mergeCell ref="C95:E95"/>
    <mergeCell ref="C96:E96"/>
    <mergeCell ref="C97:N97"/>
    <mergeCell ref="C98:E98"/>
    <mergeCell ref="C87:E87"/>
    <mergeCell ref="C88:E88"/>
    <mergeCell ref="C89:E89"/>
    <mergeCell ref="C90:E90"/>
    <mergeCell ref="C91:E91"/>
    <mergeCell ref="C92:E92"/>
    <mergeCell ref="C81:N81"/>
    <mergeCell ref="C82:N82"/>
    <mergeCell ref="C83:E83"/>
    <mergeCell ref="C84:E84"/>
    <mergeCell ref="C85:E85"/>
    <mergeCell ref="C86:E86"/>
    <mergeCell ref="C75:E75"/>
    <mergeCell ref="C76:E76"/>
    <mergeCell ref="C77:E77"/>
    <mergeCell ref="C78:E78"/>
    <mergeCell ref="C79:E79"/>
    <mergeCell ref="C80:N80"/>
    <mergeCell ref="C69:E69"/>
    <mergeCell ref="C70:E70"/>
    <mergeCell ref="C71:E71"/>
    <mergeCell ref="C72:E72"/>
    <mergeCell ref="C73:E73"/>
    <mergeCell ref="C74:E74"/>
    <mergeCell ref="C63:N63"/>
    <mergeCell ref="C64:E64"/>
    <mergeCell ref="C65:E65"/>
    <mergeCell ref="C66:N66"/>
    <mergeCell ref="C67:N67"/>
    <mergeCell ref="C68:E68"/>
    <mergeCell ref="C57:E57"/>
    <mergeCell ref="C58:E58"/>
    <mergeCell ref="C59:E59"/>
    <mergeCell ref="C60:N60"/>
    <mergeCell ref="C61:E61"/>
    <mergeCell ref="C62:E62"/>
    <mergeCell ref="C51:E51"/>
    <mergeCell ref="C52:E52"/>
    <mergeCell ref="C53:E53"/>
    <mergeCell ref="C54:E54"/>
    <mergeCell ref="C55:E55"/>
    <mergeCell ref="C56:E56"/>
    <mergeCell ref="N43:N45"/>
    <mergeCell ref="C46:E46"/>
    <mergeCell ref="A47:N47"/>
    <mergeCell ref="A48:N48"/>
    <mergeCell ref="C49:E49"/>
    <mergeCell ref="C50:N50"/>
    <mergeCell ref="L41:M41"/>
    <mergeCell ref="A43:A45"/>
    <mergeCell ref="B43:B45"/>
    <mergeCell ref="C43:E45"/>
    <mergeCell ref="F43:F45"/>
    <mergeCell ref="G43:I44"/>
    <mergeCell ref="J43:L44"/>
    <mergeCell ref="M43:M45"/>
    <mergeCell ref="A16:F16"/>
    <mergeCell ref="G16:N16"/>
    <mergeCell ref="A29:N29"/>
    <mergeCell ref="B31:F31"/>
    <mergeCell ref="B32:F32"/>
    <mergeCell ref="D34:F34"/>
    <mergeCell ref="L39:M39"/>
    <mergeCell ref="L40:M40"/>
    <mergeCell ref="A21:N21"/>
    <mergeCell ref="A22:N22"/>
    <mergeCell ref="A24:N24"/>
    <mergeCell ref="A25:N25"/>
    <mergeCell ref="A26:N26"/>
    <mergeCell ref="A28:N28"/>
    <mergeCell ref="C597:L597"/>
    <mergeCell ref="C598:G598"/>
    <mergeCell ref="H598:L598"/>
    <mergeCell ref="C599:L599"/>
    <mergeCell ref="A601:N601"/>
    <mergeCell ref="A602:N602"/>
    <mergeCell ref="A603:N603"/>
    <mergeCell ref="A1:N1"/>
    <mergeCell ref="A3:N3"/>
    <mergeCell ref="H5:I5"/>
    <mergeCell ref="A6:D6"/>
    <mergeCell ref="H6:K6"/>
    <mergeCell ref="J7:K7"/>
    <mergeCell ref="A17:F17"/>
    <mergeCell ref="G17:N17"/>
    <mergeCell ref="A18:F18"/>
    <mergeCell ref="G18:N18"/>
    <mergeCell ref="C7:D7"/>
    <mergeCell ref="A19:F19"/>
    <mergeCell ref="G19:N19"/>
    <mergeCell ref="G13:N13"/>
    <mergeCell ref="G14:N14"/>
    <mergeCell ref="A15:F15"/>
    <mergeCell ref="G15:N15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20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5405-1FE5-4FEB-88F6-D0B5361495D3}">
  <sheetPr>
    <pageSetUpPr fitToPage="1"/>
  </sheetPr>
  <dimension ref="A1:AX298"/>
  <sheetViews>
    <sheetView topLeftCell="A21" workbookViewId="0">
      <selection activeCell="B43" sqref="B43:B45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2" width="164.140625" style="180" hidden="1" customWidth="1"/>
    <col min="33" max="33" width="39.5703125" style="180" hidden="1" customWidth="1"/>
    <col min="34" max="35" width="134.85546875" style="180" hidden="1" customWidth="1"/>
    <col min="36" max="39" width="39.5703125" style="180" hidden="1" customWidth="1"/>
    <col min="40" max="46" width="101.140625" style="180" hidden="1" customWidth="1"/>
    <col min="47" max="47" width="58.7109375" style="180" hidden="1" customWidth="1"/>
    <col min="48" max="48" width="55.28515625" style="180" hidden="1" customWidth="1"/>
    <col min="49" max="49" width="58.7109375" style="180" hidden="1" customWidth="1"/>
    <col min="50" max="50" width="55.28515625" style="180" hidden="1" customWidth="1"/>
    <col min="51" max="16384" width="9.140625" style="240"/>
  </cols>
  <sheetData>
    <row r="1" spans="1:49" s="271" customFormat="1" ht="11.25" customHeight="1" x14ac:dyDescent="0.2">
      <c r="A1" s="410" t="s">
        <v>1744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410" t="s">
        <v>1745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411" t="s">
        <v>1734</v>
      </c>
      <c r="I5" s="411"/>
      <c r="L5" s="276"/>
      <c r="M5" s="276"/>
    </row>
    <row r="6" spans="1:49" s="275" customFormat="1" ht="31.15" customHeight="1" x14ac:dyDescent="0.2">
      <c r="A6" s="412" t="s">
        <v>1735</v>
      </c>
      <c r="B6" s="412"/>
      <c r="C6" s="412"/>
      <c r="D6" s="412"/>
      <c r="H6" s="412" t="s">
        <v>1746</v>
      </c>
      <c r="I6" s="412"/>
      <c r="J6" s="412"/>
      <c r="K6" s="412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413" t="s">
        <v>1736</v>
      </c>
      <c r="D7" s="413"/>
      <c r="H7" s="280"/>
      <c r="I7" s="281"/>
      <c r="J7" s="413" t="s">
        <v>1747</v>
      </c>
      <c r="K7" s="413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20" customFormat="1" ht="15" x14ac:dyDescent="0.25">
      <c r="N9" s="121" t="s">
        <v>86</v>
      </c>
    </row>
    <row r="10" spans="1:49" s="120" customFormat="1" ht="11.25" customHeight="1" x14ac:dyDescent="0.25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3" t="s">
        <v>87</v>
      </c>
    </row>
    <row r="11" spans="1:49" s="120" customFormat="1" ht="6.75" customHeight="1" x14ac:dyDescent="0.25">
      <c r="A11" s="122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1"/>
    </row>
    <row r="12" spans="1:49" s="120" customFormat="1" ht="2.25" customHeight="1" x14ac:dyDescent="0.25">
      <c r="A12" s="125"/>
      <c r="B12" s="126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49" s="120" customFormat="1" ht="11.25" customHeight="1" x14ac:dyDescent="0.25">
      <c r="A13" s="125" t="s">
        <v>88</v>
      </c>
      <c r="B13" s="126"/>
      <c r="C13" s="122"/>
      <c r="E13" s="122"/>
      <c r="F13" s="122"/>
      <c r="G13" s="450" t="s">
        <v>532</v>
      </c>
      <c r="H13" s="450"/>
      <c r="I13" s="450"/>
      <c r="J13" s="450"/>
      <c r="K13" s="450"/>
      <c r="L13" s="450"/>
      <c r="M13" s="450"/>
      <c r="N13" s="450"/>
    </row>
    <row r="14" spans="1:49" s="120" customFormat="1" ht="56.25" customHeight="1" x14ac:dyDescent="0.25">
      <c r="A14" s="125" t="s">
        <v>89</v>
      </c>
      <c r="B14" s="126"/>
      <c r="C14" s="122"/>
      <c r="E14" s="127"/>
      <c r="F14" s="127"/>
      <c r="G14" s="448" t="s">
        <v>90</v>
      </c>
      <c r="H14" s="448"/>
      <c r="I14" s="448"/>
      <c r="J14" s="448"/>
      <c r="K14" s="448"/>
      <c r="L14" s="448"/>
      <c r="M14" s="448"/>
      <c r="N14" s="448"/>
      <c r="V14" s="128" t="s">
        <v>90</v>
      </c>
    </row>
    <row r="15" spans="1:49" s="120" customFormat="1" ht="45" customHeight="1" x14ac:dyDescent="0.25">
      <c r="A15" s="447" t="s">
        <v>91</v>
      </c>
      <c r="B15" s="447"/>
      <c r="C15" s="447"/>
      <c r="D15" s="447"/>
      <c r="E15" s="447"/>
      <c r="F15" s="447"/>
      <c r="G15" s="448" t="s">
        <v>92</v>
      </c>
      <c r="H15" s="448"/>
      <c r="I15" s="448"/>
      <c r="J15" s="448"/>
      <c r="K15" s="448"/>
      <c r="L15" s="448"/>
      <c r="M15" s="448"/>
      <c r="N15" s="448"/>
      <c r="P15" s="129" t="s">
        <v>91</v>
      </c>
      <c r="Q15" s="129" t="s">
        <v>92</v>
      </c>
      <c r="R15" s="130"/>
      <c r="S15" s="130"/>
      <c r="T15" s="130"/>
      <c r="U15" s="130"/>
      <c r="W15" s="128" t="s">
        <v>92</v>
      </c>
    </row>
    <row r="16" spans="1:49" s="120" customFormat="1" ht="67.5" customHeight="1" x14ac:dyDescent="0.25">
      <c r="A16" s="451" t="s">
        <v>93</v>
      </c>
      <c r="B16" s="451"/>
      <c r="C16" s="451"/>
      <c r="D16" s="451"/>
      <c r="E16" s="451"/>
      <c r="F16" s="451"/>
      <c r="G16" s="448"/>
      <c r="H16" s="448"/>
      <c r="I16" s="448"/>
      <c r="J16" s="448"/>
      <c r="K16" s="448"/>
      <c r="L16" s="448"/>
      <c r="M16" s="448"/>
      <c r="N16" s="448"/>
      <c r="P16" s="129" t="s">
        <v>94</v>
      </c>
      <c r="Q16" s="129"/>
      <c r="R16" s="130"/>
      <c r="S16" s="130"/>
      <c r="T16" s="130"/>
      <c r="U16" s="130"/>
      <c r="X16" s="128" t="s">
        <v>6</v>
      </c>
    </row>
    <row r="17" spans="1:30" s="120" customFormat="1" ht="33.75" customHeight="1" x14ac:dyDescent="0.25">
      <c r="A17" s="447" t="s">
        <v>95</v>
      </c>
      <c r="B17" s="447"/>
      <c r="C17" s="447"/>
      <c r="D17" s="447"/>
      <c r="E17" s="447"/>
      <c r="F17" s="447"/>
      <c r="G17" s="448"/>
      <c r="H17" s="448"/>
      <c r="I17" s="448"/>
      <c r="J17" s="448"/>
      <c r="K17" s="448"/>
      <c r="L17" s="448"/>
      <c r="M17" s="448"/>
      <c r="N17" s="448"/>
      <c r="P17" s="129" t="s">
        <v>95</v>
      </c>
      <c r="Q17" s="129"/>
      <c r="R17" s="130"/>
      <c r="S17" s="130"/>
      <c r="T17" s="130"/>
      <c r="U17" s="130"/>
      <c r="Y17" s="128" t="s">
        <v>6</v>
      </c>
    </row>
    <row r="18" spans="1:30" s="120" customFormat="1" ht="11.25" customHeight="1" x14ac:dyDescent="0.25">
      <c r="A18" s="449" t="s">
        <v>96</v>
      </c>
      <c r="B18" s="449"/>
      <c r="C18" s="449"/>
      <c r="D18" s="449"/>
      <c r="E18" s="449"/>
      <c r="F18" s="449"/>
      <c r="G18" s="448" t="s">
        <v>97</v>
      </c>
      <c r="H18" s="448"/>
      <c r="I18" s="448"/>
      <c r="J18" s="448"/>
      <c r="K18" s="448"/>
      <c r="L18" s="448"/>
      <c r="M18" s="448"/>
      <c r="N18" s="448"/>
      <c r="Z18" s="128" t="s">
        <v>97</v>
      </c>
    </row>
    <row r="19" spans="1:30" s="120" customFormat="1" ht="15" x14ac:dyDescent="0.25">
      <c r="A19" s="449" t="s">
        <v>98</v>
      </c>
      <c r="B19" s="449"/>
      <c r="C19" s="449"/>
      <c r="D19" s="449"/>
      <c r="E19" s="449"/>
      <c r="F19" s="449"/>
      <c r="G19" s="448"/>
      <c r="H19" s="448"/>
      <c r="I19" s="448"/>
      <c r="J19" s="448"/>
      <c r="K19" s="448"/>
      <c r="L19" s="448"/>
      <c r="M19" s="448"/>
      <c r="N19" s="448"/>
      <c r="AA19" s="128" t="s">
        <v>6</v>
      </c>
    </row>
    <row r="20" spans="1:30" s="120" customFormat="1" ht="3.75" customHeight="1" x14ac:dyDescent="0.25">
      <c r="A20" s="131"/>
      <c r="B20" s="122"/>
      <c r="C20" s="122"/>
      <c r="D20" s="122"/>
      <c r="E20" s="122"/>
      <c r="F20" s="126"/>
      <c r="G20" s="126"/>
      <c r="H20" s="126"/>
      <c r="I20" s="126"/>
      <c r="J20" s="126"/>
      <c r="K20" s="126"/>
      <c r="L20" s="126"/>
      <c r="M20" s="126"/>
      <c r="N20" s="126"/>
    </row>
    <row r="21" spans="1:30" s="15" customFormat="1" ht="15" x14ac:dyDescent="0.25">
      <c r="A21" s="418" t="s">
        <v>83</v>
      </c>
      <c r="B21" s="418"/>
      <c r="C21" s="418"/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AB21" s="21" t="s">
        <v>6</v>
      </c>
    </row>
    <row r="22" spans="1:30" s="15" customFormat="1" ht="15" x14ac:dyDescent="0.25">
      <c r="A22" s="419" t="s">
        <v>7</v>
      </c>
      <c r="B22" s="419"/>
      <c r="C22" s="419"/>
      <c r="D22" s="419"/>
      <c r="E22" s="419"/>
      <c r="F22" s="419"/>
      <c r="G22" s="419"/>
      <c r="H22" s="419"/>
      <c r="I22" s="419"/>
      <c r="J22" s="419"/>
      <c r="K22" s="419"/>
      <c r="L22" s="419"/>
      <c r="M22" s="419"/>
      <c r="N22" s="419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418" t="s">
        <v>83</v>
      </c>
      <c r="B24" s="418"/>
      <c r="C24" s="418"/>
      <c r="D24" s="418"/>
      <c r="E24" s="418"/>
      <c r="F24" s="418"/>
      <c r="G24" s="418"/>
      <c r="H24" s="418"/>
      <c r="I24" s="418"/>
      <c r="J24" s="418"/>
      <c r="K24" s="418"/>
      <c r="L24" s="418"/>
      <c r="M24" s="418"/>
      <c r="N24" s="418"/>
      <c r="AC24" s="21" t="s">
        <v>6</v>
      </c>
    </row>
    <row r="25" spans="1:30" s="15" customFormat="1" ht="15" x14ac:dyDescent="0.25">
      <c r="A25" s="419" t="s">
        <v>99</v>
      </c>
      <c r="B25" s="419"/>
      <c r="C25" s="419"/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</row>
    <row r="26" spans="1:30" s="120" customFormat="1" ht="21" customHeight="1" x14ac:dyDescent="0.25">
      <c r="A26" s="455" t="s">
        <v>1245</v>
      </c>
      <c r="B26" s="455"/>
      <c r="C26" s="455"/>
      <c r="D26" s="455"/>
      <c r="E26" s="455"/>
      <c r="F26" s="455"/>
      <c r="G26" s="455"/>
      <c r="H26" s="455"/>
      <c r="I26" s="455"/>
      <c r="J26" s="455"/>
      <c r="K26" s="455"/>
      <c r="L26" s="455"/>
      <c r="M26" s="455"/>
      <c r="N26" s="455"/>
    </row>
    <row r="27" spans="1:30" s="120" customFormat="1" ht="3.75" customHeight="1" x14ac:dyDescent="0.25">
      <c r="A27" s="242"/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</row>
    <row r="28" spans="1:30" s="120" customFormat="1" ht="15" x14ac:dyDescent="0.25">
      <c r="A28" s="456" t="s">
        <v>23</v>
      </c>
      <c r="B28" s="456"/>
      <c r="C28" s="456"/>
      <c r="D28" s="456"/>
      <c r="E28" s="456"/>
      <c r="F28" s="456"/>
      <c r="G28" s="456"/>
      <c r="H28" s="456"/>
      <c r="I28" s="456"/>
      <c r="J28" s="456"/>
      <c r="K28" s="456"/>
      <c r="L28" s="456"/>
      <c r="M28" s="456"/>
      <c r="N28" s="456"/>
      <c r="AD28" s="128" t="s">
        <v>23</v>
      </c>
    </row>
    <row r="29" spans="1:30" s="120" customFormat="1" ht="12" customHeight="1" x14ac:dyDescent="0.25">
      <c r="A29" s="452" t="s">
        <v>101</v>
      </c>
      <c r="B29" s="452"/>
      <c r="C29" s="452"/>
      <c r="D29" s="452"/>
      <c r="E29" s="452"/>
      <c r="F29" s="452"/>
      <c r="G29" s="452"/>
      <c r="H29" s="452"/>
      <c r="I29" s="452"/>
      <c r="J29" s="452"/>
      <c r="K29" s="452"/>
      <c r="L29" s="452"/>
      <c r="M29" s="452"/>
      <c r="N29" s="452"/>
    </row>
    <row r="30" spans="1:30" s="120" customFormat="1" ht="12" customHeight="1" x14ac:dyDescent="0.25">
      <c r="A30" s="122" t="s">
        <v>102</v>
      </c>
      <c r="B30" s="133" t="s">
        <v>103</v>
      </c>
      <c r="C30" s="134" t="s">
        <v>104</v>
      </c>
      <c r="D30" s="134"/>
      <c r="E30" s="134"/>
      <c r="F30" s="127"/>
      <c r="G30" s="127"/>
      <c r="H30" s="127"/>
      <c r="I30" s="127"/>
      <c r="J30" s="127"/>
      <c r="K30" s="127"/>
      <c r="L30" s="127"/>
      <c r="M30" s="127"/>
      <c r="N30" s="127"/>
    </row>
    <row r="31" spans="1:30" s="120" customFormat="1" ht="12" customHeight="1" x14ac:dyDescent="0.25">
      <c r="A31" s="122" t="s">
        <v>105</v>
      </c>
      <c r="B31" s="450" t="s">
        <v>1308</v>
      </c>
      <c r="C31" s="450"/>
      <c r="D31" s="450"/>
      <c r="E31" s="450"/>
      <c r="F31" s="450"/>
      <c r="G31" s="127"/>
      <c r="H31" s="127"/>
      <c r="I31" s="127"/>
      <c r="J31" s="127"/>
      <c r="K31" s="127"/>
      <c r="L31" s="127"/>
      <c r="M31" s="127"/>
      <c r="N31" s="127"/>
    </row>
    <row r="32" spans="1:30" s="120" customFormat="1" ht="15" x14ac:dyDescent="0.25">
      <c r="A32" s="122"/>
      <c r="B32" s="453" t="s">
        <v>106</v>
      </c>
      <c r="C32" s="453"/>
      <c r="D32" s="453"/>
      <c r="E32" s="453"/>
      <c r="F32" s="453"/>
      <c r="G32" s="135"/>
      <c r="H32" s="135"/>
      <c r="I32" s="135"/>
      <c r="J32" s="135"/>
      <c r="K32" s="135"/>
      <c r="L32" s="135"/>
      <c r="M32" s="136"/>
      <c r="N32" s="135"/>
    </row>
    <row r="33" spans="1:33" s="120" customFormat="1" ht="5.25" customHeight="1" x14ac:dyDescent="0.25">
      <c r="A33" s="122"/>
      <c r="B33" s="122"/>
      <c r="C33" s="122"/>
      <c r="D33" s="137"/>
      <c r="E33" s="137"/>
      <c r="F33" s="137"/>
      <c r="G33" s="137"/>
      <c r="H33" s="137"/>
      <c r="I33" s="137"/>
      <c r="J33" s="137"/>
      <c r="K33" s="137"/>
      <c r="L33" s="137"/>
      <c r="M33" s="135"/>
      <c r="N33" s="135"/>
    </row>
    <row r="34" spans="1:33" s="120" customFormat="1" ht="15" x14ac:dyDescent="0.25">
      <c r="A34" s="138" t="s">
        <v>107</v>
      </c>
      <c r="B34" s="122"/>
      <c r="C34" s="122"/>
      <c r="D34" s="454" t="s">
        <v>534</v>
      </c>
      <c r="E34" s="454"/>
      <c r="F34" s="454"/>
      <c r="G34" s="139"/>
      <c r="H34" s="139"/>
      <c r="I34" s="139"/>
      <c r="J34" s="139"/>
      <c r="K34" s="139"/>
      <c r="L34" s="139"/>
      <c r="M34" s="139"/>
      <c r="N34" s="139"/>
      <c r="AE34" s="128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1177.98</v>
      </c>
      <c r="D36" s="157" t="s">
        <v>1246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1173.58</v>
      </c>
      <c r="D38" s="157" t="s">
        <v>1247</v>
      </c>
      <c r="E38" s="158" t="s">
        <v>110</v>
      </c>
      <c r="G38" s="17" t="s">
        <v>113</v>
      </c>
      <c r="I38" s="17"/>
      <c r="J38" s="17"/>
      <c r="K38" s="17"/>
      <c r="L38" s="156">
        <v>493.82</v>
      </c>
      <c r="M38" s="162" t="s">
        <v>1248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4.3899999999999997</v>
      </c>
      <c r="D39" s="163" t="s">
        <v>1249</v>
      </c>
      <c r="E39" s="158" t="s">
        <v>110</v>
      </c>
      <c r="G39" s="17" t="s">
        <v>116</v>
      </c>
      <c r="I39" s="17"/>
      <c r="J39" s="17"/>
      <c r="K39" s="17"/>
      <c r="L39" s="428">
        <v>1290.8499999999999</v>
      </c>
      <c r="M39" s="42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428">
        <v>1.92</v>
      </c>
      <c r="M40" s="42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423" t="s">
        <v>119</v>
      </c>
      <c r="M41" s="423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424" t="s">
        <v>8</v>
      </c>
      <c r="B43" s="425" t="s">
        <v>9</v>
      </c>
      <c r="C43" s="425" t="s">
        <v>120</v>
      </c>
      <c r="D43" s="425"/>
      <c r="E43" s="425"/>
      <c r="F43" s="425" t="s">
        <v>121</v>
      </c>
      <c r="G43" s="425" t="s">
        <v>122</v>
      </c>
      <c r="H43" s="425"/>
      <c r="I43" s="425"/>
      <c r="J43" s="425" t="s">
        <v>123</v>
      </c>
      <c r="K43" s="425"/>
      <c r="L43" s="425"/>
      <c r="M43" s="425" t="s">
        <v>124</v>
      </c>
      <c r="N43" s="425" t="s">
        <v>125</v>
      </c>
    </row>
    <row r="44" spans="1:33" s="15" customFormat="1" ht="28.5" customHeight="1" x14ac:dyDescent="0.25">
      <c r="A44" s="424"/>
      <c r="B44" s="425"/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</row>
    <row r="45" spans="1:33" s="15" customFormat="1" ht="22.5" x14ac:dyDescent="0.25">
      <c r="A45" s="424"/>
      <c r="B45" s="425"/>
      <c r="C45" s="425"/>
      <c r="D45" s="425"/>
      <c r="E45" s="425"/>
      <c r="F45" s="425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425"/>
      <c r="N45" s="425"/>
    </row>
    <row r="46" spans="1:33" s="15" customFormat="1" ht="15" x14ac:dyDescent="0.25">
      <c r="A46" s="166">
        <v>1</v>
      </c>
      <c r="B46" s="167">
        <v>2</v>
      </c>
      <c r="C46" s="431">
        <v>3</v>
      </c>
      <c r="D46" s="431"/>
      <c r="E46" s="431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432" t="s">
        <v>1250</v>
      </c>
      <c r="B47" s="433"/>
      <c r="C47" s="433"/>
      <c r="D47" s="433"/>
      <c r="E47" s="433"/>
      <c r="F47" s="433"/>
      <c r="G47" s="433"/>
      <c r="H47" s="433"/>
      <c r="I47" s="433"/>
      <c r="J47" s="433"/>
      <c r="K47" s="433"/>
      <c r="L47" s="433"/>
      <c r="M47" s="433"/>
      <c r="N47" s="434"/>
      <c r="AF47" s="168" t="s">
        <v>1250</v>
      </c>
    </row>
    <row r="48" spans="1:33" s="15" customFormat="1" ht="34.5" x14ac:dyDescent="0.25">
      <c r="A48" s="170" t="s">
        <v>130</v>
      </c>
      <c r="B48" s="171" t="s">
        <v>1251</v>
      </c>
      <c r="C48" s="438" t="s">
        <v>1252</v>
      </c>
      <c r="D48" s="438"/>
      <c r="E48" s="438"/>
      <c r="F48" s="172" t="s">
        <v>573</v>
      </c>
      <c r="G48" s="173">
        <v>2.4700000000000002</v>
      </c>
      <c r="H48" s="174">
        <v>1</v>
      </c>
      <c r="I48" s="211">
        <v>2.4700000000000002</v>
      </c>
      <c r="J48" s="176"/>
      <c r="K48" s="173"/>
      <c r="L48" s="176"/>
      <c r="M48" s="173"/>
      <c r="N48" s="177"/>
      <c r="AF48" s="168"/>
      <c r="AG48" s="169" t="s">
        <v>1252</v>
      </c>
    </row>
    <row r="49" spans="1:39" s="15" customFormat="1" ht="15" x14ac:dyDescent="0.25">
      <c r="A49" s="212"/>
      <c r="B49" s="213"/>
      <c r="C49" s="429" t="s">
        <v>1253</v>
      </c>
      <c r="D49" s="429"/>
      <c r="E49" s="429"/>
      <c r="F49" s="429"/>
      <c r="G49" s="429"/>
      <c r="H49" s="429"/>
      <c r="I49" s="429"/>
      <c r="J49" s="429"/>
      <c r="K49" s="429"/>
      <c r="L49" s="429"/>
      <c r="M49" s="429"/>
      <c r="N49" s="441"/>
      <c r="AF49" s="168"/>
      <c r="AG49" s="169"/>
      <c r="AH49" s="180" t="s">
        <v>1253</v>
      </c>
    </row>
    <row r="50" spans="1:39" s="15" customFormat="1" ht="23.25" x14ac:dyDescent="0.25">
      <c r="A50" s="178"/>
      <c r="B50" s="179" t="s">
        <v>1254</v>
      </c>
      <c r="C50" s="439" t="s">
        <v>1255</v>
      </c>
      <c r="D50" s="439"/>
      <c r="E50" s="439"/>
      <c r="F50" s="439"/>
      <c r="G50" s="439"/>
      <c r="H50" s="439"/>
      <c r="I50" s="439"/>
      <c r="J50" s="439"/>
      <c r="K50" s="439"/>
      <c r="L50" s="439"/>
      <c r="M50" s="439"/>
      <c r="N50" s="440"/>
      <c r="AF50" s="168"/>
      <c r="AG50" s="169"/>
      <c r="AI50" s="180" t="s">
        <v>1255</v>
      </c>
    </row>
    <row r="51" spans="1:39" s="15" customFormat="1" ht="15" x14ac:dyDescent="0.25">
      <c r="A51" s="181"/>
      <c r="B51" s="179" t="s">
        <v>130</v>
      </c>
      <c r="C51" s="429" t="s">
        <v>140</v>
      </c>
      <c r="D51" s="429"/>
      <c r="E51" s="429"/>
      <c r="F51" s="182"/>
      <c r="G51" s="183"/>
      <c r="H51" s="183"/>
      <c r="I51" s="183"/>
      <c r="J51" s="184">
        <v>371.91</v>
      </c>
      <c r="K51" s="192">
        <v>1.2</v>
      </c>
      <c r="L51" s="187">
        <v>1102.3399999999999</v>
      </c>
      <c r="M51" s="185">
        <v>44.77</v>
      </c>
      <c r="N51" s="206">
        <v>49351.76</v>
      </c>
      <c r="AF51" s="168"/>
      <c r="AG51" s="169"/>
      <c r="AJ51" s="180" t="s">
        <v>140</v>
      </c>
    </row>
    <row r="52" spans="1:39" s="15" customFormat="1" ht="15" x14ac:dyDescent="0.25">
      <c r="A52" s="181"/>
      <c r="B52" s="179" t="s">
        <v>141</v>
      </c>
      <c r="C52" s="429" t="s">
        <v>142</v>
      </c>
      <c r="D52" s="429"/>
      <c r="E52" s="429"/>
      <c r="F52" s="182"/>
      <c r="G52" s="183"/>
      <c r="H52" s="183"/>
      <c r="I52" s="183"/>
      <c r="J52" s="184">
        <v>6.54</v>
      </c>
      <c r="K52" s="192">
        <v>1.2</v>
      </c>
      <c r="L52" s="184">
        <v>19.38</v>
      </c>
      <c r="M52" s="185">
        <v>13.24</v>
      </c>
      <c r="N52" s="186">
        <v>256.58999999999997</v>
      </c>
      <c r="AF52" s="168"/>
      <c r="AG52" s="169"/>
      <c r="AJ52" s="180" t="s">
        <v>142</v>
      </c>
    </row>
    <row r="53" spans="1:39" s="15" customFormat="1" ht="15" x14ac:dyDescent="0.25">
      <c r="A53" s="181"/>
      <c r="B53" s="179" t="s">
        <v>145</v>
      </c>
      <c r="C53" s="429" t="s">
        <v>146</v>
      </c>
      <c r="D53" s="429"/>
      <c r="E53" s="429"/>
      <c r="F53" s="182"/>
      <c r="G53" s="183"/>
      <c r="H53" s="183"/>
      <c r="I53" s="183"/>
      <c r="J53" s="184">
        <v>12.56</v>
      </c>
      <c r="K53" s="183"/>
      <c r="L53" s="184">
        <v>31.02</v>
      </c>
      <c r="M53" s="185">
        <v>8.16</v>
      </c>
      <c r="N53" s="186">
        <v>253.12</v>
      </c>
      <c r="AF53" s="168"/>
      <c r="AG53" s="169"/>
      <c r="AJ53" s="180" t="s">
        <v>146</v>
      </c>
    </row>
    <row r="54" spans="1:39" s="15" customFormat="1" ht="15" x14ac:dyDescent="0.25">
      <c r="A54" s="188"/>
      <c r="B54" s="179"/>
      <c r="C54" s="429" t="s">
        <v>147</v>
      </c>
      <c r="D54" s="429"/>
      <c r="E54" s="429"/>
      <c r="F54" s="182" t="s">
        <v>148</v>
      </c>
      <c r="G54" s="192">
        <v>43.6</v>
      </c>
      <c r="H54" s="192">
        <v>1.2</v>
      </c>
      <c r="I54" s="205">
        <v>129.2304</v>
      </c>
      <c r="J54" s="190"/>
      <c r="K54" s="183"/>
      <c r="L54" s="190"/>
      <c r="M54" s="183"/>
      <c r="N54" s="191"/>
      <c r="AF54" s="168"/>
      <c r="AG54" s="169"/>
      <c r="AK54" s="180" t="s">
        <v>147</v>
      </c>
    </row>
    <row r="55" spans="1:39" s="15" customFormat="1" ht="15" x14ac:dyDescent="0.25">
      <c r="A55" s="181"/>
      <c r="B55" s="179"/>
      <c r="C55" s="430" t="s">
        <v>150</v>
      </c>
      <c r="D55" s="430"/>
      <c r="E55" s="430"/>
      <c r="F55" s="194"/>
      <c r="G55" s="195"/>
      <c r="H55" s="195"/>
      <c r="I55" s="195"/>
      <c r="J55" s="197">
        <v>391.01</v>
      </c>
      <c r="K55" s="195"/>
      <c r="L55" s="196">
        <v>1152.74</v>
      </c>
      <c r="M55" s="195"/>
      <c r="N55" s="207">
        <v>49861.47</v>
      </c>
      <c r="AF55" s="168"/>
      <c r="AG55" s="169"/>
      <c r="AL55" s="180" t="s">
        <v>150</v>
      </c>
    </row>
    <row r="56" spans="1:39" s="15" customFormat="1" ht="15" x14ac:dyDescent="0.25">
      <c r="A56" s="188"/>
      <c r="B56" s="179"/>
      <c r="C56" s="429" t="s">
        <v>151</v>
      </c>
      <c r="D56" s="429"/>
      <c r="E56" s="429"/>
      <c r="F56" s="182"/>
      <c r="G56" s="183"/>
      <c r="H56" s="183"/>
      <c r="I56" s="183"/>
      <c r="J56" s="190"/>
      <c r="K56" s="183"/>
      <c r="L56" s="187">
        <v>1102.3399999999999</v>
      </c>
      <c r="M56" s="183"/>
      <c r="N56" s="206">
        <v>49351.76</v>
      </c>
      <c r="AF56" s="168"/>
      <c r="AG56" s="169"/>
      <c r="AK56" s="180" t="s">
        <v>151</v>
      </c>
    </row>
    <row r="57" spans="1:39" s="15" customFormat="1" ht="23.25" x14ac:dyDescent="0.25">
      <c r="A57" s="188"/>
      <c r="B57" s="179" t="s">
        <v>1256</v>
      </c>
      <c r="C57" s="429" t="s">
        <v>1257</v>
      </c>
      <c r="D57" s="429"/>
      <c r="E57" s="429"/>
      <c r="F57" s="182" t="s">
        <v>154</v>
      </c>
      <c r="G57" s="199">
        <v>87</v>
      </c>
      <c r="H57" s="183"/>
      <c r="I57" s="199">
        <v>87</v>
      </c>
      <c r="J57" s="190"/>
      <c r="K57" s="183"/>
      <c r="L57" s="184">
        <v>959.04</v>
      </c>
      <c r="M57" s="183"/>
      <c r="N57" s="206">
        <v>42936.03</v>
      </c>
      <c r="AF57" s="168"/>
      <c r="AG57" s="169"/>
      <c r="AK57" s="180" t="s">
        <v>1257</v>
      </c>
    </row>
    <row r="58" spans="1:39" s="15" customFormat="1" ht="23.25" x14ac:dyDescent="0.25">
      <c r="A58" s="188"/>
      <c r="B58" s="179" t="s">
        <v>1258</v>
      </c>
      <c r="C58" s="429" t="s">
        <v>1259</v>
      </c>
      <c r="D58" s="429"/>
      <c r="E58" s="429"/>
      <c r="F58" s="182" t="s">
        <v>154</v>
      </c>
      <c r="G58" s="199">
        <v>44</v>
      </c>
      <c r="H58" s="183"/>
      <c r="I58" s="199">
        <v>44</v>
      </c>
      <c r="J58" s="190"/>
      <c r="K58" s="183"/>
      <c r="L58" s="184">
        <v>485.03</v>
      </c>
      <c r="M58" s="183"/>
      <c r="N58" s="206">
        <v>21714.77</v>
      </c>
      <c r="AF58" s="168"/>
      <c r="AG58" s="169"/>
      <c r="AK58" s="180" t="s">
        <v>1259</v>
      </c>
    </row>
    <row r="59" spans="1:39" s="15" customFormat="1" ht="15" x14ac:dyDescent="0.25">
      <c r="A59" s="200"/>
      <c r="B59" s="201"/>
      <c r="C59" s="438" t="s">
        <v>157</v>
      </c>
      <c r="D59" s="438"/>
      <c r="E59" s="438"/>
      <c r="F59" s="172"/>
      <c r="G59" s="173"/>
      <c r="H59" s="173"/>
      <c r="I59" s="173"/>
      <c r="J59" s="176"/>
      <c r="K59" s="173"/>
      <c r="L59" s="210">
        <v>2596.81</v>
      </c>
      <c r="M59" s="195"/>
      <c r="N59" s="208">
        <v>114512.27</v>
      </c>
      <c r="AF59" s="168"/>
      <c r="AG59" s="169"/>
      <c r="AM59" s="169" t="s">
        <v>157</v>
      </c>
    </row>
    <row r="60" spans="1:39" s="15" customFormat="1" ht="45.75" x14ac:dyDescent="0.25">
      <c r="A60" s="170" t="s">
        <v>141</v>
      </c>
      <c r="B60" s="171" t="s">
        <v>1260</v>
      </c>
      <c r="C60" s="438" t="s">
        <v>1261</v>
      </c>
      <c r="D60" s="438"/>
      <c r="E60" s="438"/>
      <c r="F60" s="172" t="s">
        <v>573</v>
      </c>
      <c r="G60" s="173">
        <v>4.58</v>
      </c>
      <c r="H60" s="174">
        <v>1</v>
      </c>
      <c r="I60" s="211">
        <v>4.58</v>
      </c>
      <c r="J60" s="176"/>
      <c r="K60" s="173"/>
      <c r="L60" s="176"/>
      <c r="M60" s="173"/>
      <c r="N60" s="177"/>
      <c r="AF60" s="168"/>
      <c r="AG60" s="169" t="s">
        <v>1261</v>
      </c>
      <c r="AM60" s="169"/>
    </row>
    <row r="61" spans="1:39" s="15" customFormat="1" ht="15" x14ac:dyDescent="0.25">
      <c r="A61" s="212"/>
      <c r="B61" s="213"/>
      <c r="C61" s="429" t="s">
        <v>1262</v>
      </c>
      <c r="D61" s="429"/>
      <c r="E61" s="429"/>
      <c r="F61" s="429"/>
      <c r="G61" s="429"/>
      <c r="H61" s="429"/>
      <c r="I61" s="429"/>
      <c r="J61" s="429"/>
      <c r="K61" s="429"/>
      <c r="L61" s="429"/>
      <c r="M61" s="429"/>
      <c r="N61" s="441"/>
      <c r="AF61" s="168"/>
      <c r="AG61" s="169"/>
      <c r="AH61" s="180" t="s">
        <v>1262</v>
      </c>
      <c r="AM61" s="169"/>
    </row>
    <row r="62" spans="1:39" s="15" customFormat="1" ht="23.25" x14ac:dyDescent="0.25">
      <c r="A62" s="178"/>
      <c r="B62" s="179" t="s">
        <v>1254</v>
      </c>
      <c r="C62" s="439" t="s">
        <v>1255</v>
      </c>
      <c r="D62" s="439"/>
      <c r="E62" s="439"/>
      <c r="F62" s="439"/>
      <c r="G62" s="439"/>
      <c r="H62" s="439"/>
      <c r="I62" s="439"/>
      <c r="J62" s="439"/>
      <c r="K62" s="439"/>
      <c r="L62" s="439"/>
      <c r="M62" s="439"/>
      <c r="N62" s="440"/>
      <c r="AF62" s="168"/>
      <c r="AG62" s="169"/>
      <c r="AI62" s="180" t="s">
        <v>1255</v>
      </c>
      <c r="AM62" s="169"/>
    </row>
    <row r="63" spans="1:39" s="15" customFormat="1" ht="15" x14ac:dyDescent="0.25">
      <c r="A63" s="181"/>
      <c r="B63" s="179" t="s">
        <v>130</v>
      </c>
      <c r="C63" s="429" t="s">
        <v>140</v>
      </c>
      <c r="D63" s="429"/>
      <c r="E63" s="429"/>
      <c r="F63" s="182"/>
      <c r="G63" s="183"/>
      <c r="H63" s="183"/>
      <c r="I63" s="183"/>
      <c r="J63" s="184">
        <v>557.01</v>
      </c>
      <c r="K63" s="192">
        <v>1.2</v>
      </c>
      <c r="L63" s="187">
        <v>3061.33</v>
      </c>
      <c r="M63" s="185">
        <v>44.77</v>
      </c>
      <c r="N63" s="206">
        <v>137055.74</v>
      </c>
      <c r="AF63" s="168"/>
      <c r="AG63" s="169"/>
      <c r="AJ63" s="180" t="s">
        <v>140</v>
      </c>
      <c r="AM63" s="169"/>
    </row>
    <row r="64" spans="1:39" s="15" customFormat="1" ht="15" x14ac:dyDescent="0.25">
      <c r="A64" s="181"/>
      <c r="B64" s="179" t="s">
        <v>141</v>
      </c>
      <c r="C64" s="429" t="s">
        <v>142</v>
      </c>
      <c r="D64" s="429"/>
      <c r="E64" s="429"/>
      <c r="F64" s="182"/>
      <c r="G64" s="183"/>
      <c r="H64" s="183"/>
      <c r="I64" s="183"/>
      <c r="J64" s="184">
        <v>16.32</v>
      </c>
      <c r="K64" s="192">
        <v>1.2</v>
      </c>
      <c r="L64" s="184">
        <v>89.69</v>
      </c>
      <c r="M64" s="185">
        <v>13.24</v>
      </c>
      <c r="N64" s="206">
        <v>1187.5</v>
      </c>
      <c r="AF64" s="168"/>
      <c r="AG64" s="169"/>
      <c r="AJ64" s="180" t="s">
        <v>142</v>
      </c>
      <c r="AM64" s="169"/>
    </row>
    <row r="65" spans="1:39" s="15" customFormat="1" ht="15" x14ac:dyDescent="0.25">
      <c r="A65" s="181"/>
      <c r="B65" s="179" t="s">
        <v>145</v>
      </c>
      <c r="C65" s="429" t="s">
        <v>146</v>
      </c>
      <c r="D65" s="429"/>
      <c r="E65" s="429"/>
      <c r="F65" s="182"/>
      <c r="G65" s="183"/>
      <c r="H65" s="183"/>
      <c r="I65" s="183"/>
      <c r="J65" s="184">
        <v>30.34</v>
      </c>
      <c r="K65" s="183"/>
      <c r="L65" s="184">
        <v>138.96</v>
      </c>
      <c r="M65" s="185">
        <v>8.16</v>
      </c>
      <c r="N65" s="206">
        <v>1133.9100000000001</v>
      </c>
      <c r="AF65" s="168"/>
      <c r="AG65" s="169"/>
      <c r="AJ65" s="180" t="s">
        <v>146</v>
      </c>
      <c r="AM65" s="169"/>
    </row>
    <row r="66" spans="1:39" s="15" customFormat="1" ht="15" x14ac:dyDescent="0.25">
      <c r="A66" s="188"/>
      <c r="B66" s="179"/>
      <c r="C66" s="429" t="s">
        <v>147</v>
      </c>
      <c r="D66" s="429"/>
      <c r="E66" s="429"/>
      <c r="F66" s="182" t="s">
        <v>148</v>
      </c>
      <c r="G66" s="192">
        <v>65.3</v>
      </c>
      <c r="H66" s="192">
        <v>1.2</v>
      </c>
      <c r="I66" s="205">
        <v>358.8888</v>
      </c>
      <c r="J66" s="190"/>
      <c r="K66" s="183"/>
      <c r="L66" s="190"/>
      <c r="M66" s="183"/>
      <c r="N66" s="191"/>
      <c r="AF66" s="168"/>
      <c r="AG66" s="169"/>
      <c r="AK66" s="180" t="s">
        <v>147</v>
      </c>
      <c r="AM66" s="169"/>
    </row>
    <row r="67" spans="1:39" s="15" customFormat="1" ht="15" x14ac:dyDescent="0.25">
      <c r="A67" s="181"/>
      <c r="B67" s="179"/>
      <c r="C67" s="430" t="s">
        <v>150</v>
      </c>
      <c r="D67" s="430"/>
      <c r="E67" s="430"/>
      <c r="F67" s="194"/>
      <c r="G67" s="195"/>
      <c r="H67" s="195"/>
      <c r="I67" s="195"/>
      <c r="J67" s="197">
        <v>603.66999999999996</v>
      </c>
      <c r="K67" s="195"/>
      <c r="L67" s="196">
        <v>3289.98</v>
      </c>
      <c r="M67" s="195"/>
      <c r="N67" s="207">
        <v>139377.15</v>
      </c>
      <c r="AF67" s="168"/>
      <c r="AG67" s="169"/>
      <c r="AL67" s="180" t="s">
        <v>150</v>
      </c>
      <c r="AM67" s="169"/>
    </row>
    <row r="68" spans="1:39" s="15" customFormat="1" ht="15" x14ac:dyDescent="0.25">
      <c r="A68" s="188"/>
      <c r="B68" s="179"/>
      <c r="C68" s="429" t="s">
        <v>151</v>
      </c>
      <c r="D68" s="429"/>
      <c r="E68" s="429"/>
      <c r="F68" s="182"/>
      <c r="G68" s="183"/>
      <c r="H68" s="183"/>
      <c r="I68" s="183"/>
      <c r="J68" s="190"/>
      <c r="K68" s="183"/>
      <c r="L68" s="187">
        <v>3061.33</v>
      </c>
      <c r="M68" s="183"/>
      <c r="N68" s="206">
        <v>137055.74</v>
      </c>
      <c r="AF68" s="168"/>
      <c r="AG68" s="169"/>
      <c r="AK68" s="180" t="s">
        <v>151</v>
      </c>
      <c r="AM68" s="169"/>
    </row>
    <row r="69" spans="1:39" s="15" customFormat="1" ht="23.25" x14ac:dyDescent="0.25">
      <c r="A69" s="188"/>
      <c r="B69" s="179" t="s">
        <v>1256</v>
      </c>
      <c r="C69" s="429" t="s">
        <v>1257</v>
      </c>
      <c r="D69" s="429"/>
      <c r="E69" s="429"/>
      <c r="F69" s="182" t="s">
        <v>154</v>
      </c>
      <c r="G69" s="199">
        <v>87</v>
      </c>
      <c r="H69" s="183"/>
      <c r="I69" s="199">
        <v>87</v>
      </c>
      <c r="J69" s="190"/>
      <c r="K69" s="183"/>
      <c r="L69" s="187">
        <v>2663.36</v>
      </c>
      <c r="M69" s="183"/>
      <c r="N69" s="206">
        <v>119238.49</v>
      </c>
      <c r="AF69" s="168"/>
      <c r="AG69" s="169"/>
      <c r="AK69" s="180" t="s">
        <v>1257</v>
      </c>
      <c r="AM69" s="169"/>
    </row>
    <row r="70" spans="1:39" s="15" customFormat="1" ht="23.25" x14ac:dyDescent="0.25">
      <c r="A70" s="188"/>
      <c r="B70" s="179" t="s">
        <v>1258</v>
      </c>
      <c r="C70" s="429" t="s">
        <v>1259</v>
      </c>
      <c r="D70" s="429"/>
      <c r="E70" s="429"/>
      <c r="F70" s="182" t="s">
        <v>154</v>
      </c>
      <c r="G70" s="199">
        <v>44</v>
      </c>
      <c r="H70" s="183"/>
      <c r="I70" s="199">
        <v>44</v>
      </c>
      <c r="J70" s="190"/>
      <c r="K70" s="183"/>
      <c r="L70" s="187">
        <v>1346.99</v>
      </c>
      <c r="M70" s="183"/>
      <c r="N70" s="206">
        <v>60304.53</v>
      </c>
      <c r="AF70" s="168"/>
      <c r="AG70" s="169"/>
      <c r="AK70" s="180" t="s">
        <v>1259</v>
      </c>
      <c r="AM70" s="169"/>
    </row>
    <row r="71" spans="1:39" s="15" customFormat="1" ht="15" x14ac:dyDescent="0.25">
      <c r="A71" s="200"/>
      <c r="B71" s="201"/>
      <c r="C71" s="438" t="s">
        <v>157</v>
      </c>
      <c r="D71" s="438"/>
      <c r="E71" s="438"/>
      <c r="F71" s="172"/>
      <c r="G71" s="173"/>
      <c r="H71" s="173"/>
      <c r="I71" s="173"/>
      <c r="J71" s="176"/>
      <c r="K71" s="173"/>
      <c r="L71" s="210">
        <v>7300.33</v>
      </c>
      <c r="M71" s="195"/>
      <c r="N71" s="208">
        <v>318920.17</v>
      </c>
      <c r="AF71" s="168"/>
      <c r="AG71" s="169"/>
      <c r="AM71" s="169" t="s">
        <v>157</v>
      </c>
    </row>
    <row r="72" spans="1:39" s="15" customFormat="1" ht="45.75" x14ac:dyDescent="0.25">
      <c r="A72" s="170" t="s">
        <v>143</v>
      </c>
      <c r="B72" s="171" t="s">
        <v>1263</v>
      </c>
      <c r="C72" s="438" t="s">
        <v>1264</v>
      </c>
      <c r="D72" s="438"/>
      <c r="E72" s="438"/>
      <c r="F72" s="172" t="s">
        <v>573</v>
      </c>
      <c r="G72" s="173">
        <v>4.37</v>
      </c>
      <c r="H72" s="174">
        <v>1</v>
      </c>
      <c r="I72" s="211">
        <v>4.37</v>
      </c>
      <c r="J72" s="176"/>
      <c r="K72" s="173"/>
      <c r="L72" s="176"/>
      <c r="M72" s="173"/>
      <c r="N72" s="177"/>
      <c r="AF72" s="168"/>
      <c r="AG72" s="169" t="s">
        <v>1264</v>
      </c>
      <c r="AM72" s="169"/>
    </row>
    <row r="73" spans="1:39" s="15" customFormat="1" ht="15" x14ac:dyDescent="0.25">
      <c r="A73" s="212"/>
      <c r="B73" s="213"/>
      <c r="C73" s="429" t="s">
        <v>1265</v>
      </c>
      <c r="D73" s="429"/>
      <c r="E73" s="429"/>
      <c r="F73" s="429"/>
      <c r="G73" s="429"/>
      <c r="H73" s="429"/>
      <c r="I73" s="429"/>
      <c r="J73" s="429"/>
      <c r="K73" s="429"/>
      <c r="L73" s="429"/>
      <c r="M73" s="429"/>
      <c r="N73" s="441"/>
      <c r="AF73" s="168"/>
      <c r="AG73" s="169"/>
      <c r="AH73" s="180" t="s">
        <v>1265</v>
      </c>
      <c r="AM73" s="169"/>
    </row>
    <row r="74" spans="1:39" s="15" customFormat="1" ht="15" x14ac:dyDescent="0.25">
      <c r="A74" s="178"/>
      <c r="B74" s="179" t="s">
        <v>1266</v>
      </c>
      <c r="C74" s="439" t="s">
        <v>1267</v>
      </c>
      <c r="D74" s="439"/>
      <c r="E74" s="439"/>
      <c r="F74" s="439"/>
      <c r="G74" s="439"/>
      <c r="H74" s="439"/>
      <c r="I74" s="439"/>
      <c r="J74" s="439"/>
      <c r="K74" s="439"/>
      <c r="L74" s="439"/>
      <c r="M74" s="439"/>
      <c r="N74" s="440"/>
      <c r="AF74" s="168"/>
      <c r="AG74" s="169"/>
      <c r="AI74" s="180" t="s">
        <v>1267</v>
      </c>
      <c r="AM74" s="169"/>
    </row>
    <row r="75" spans="1:39" s="15" customFormat="1" ht="23.25" x14ac:dyDescent="0.25">
      <c r="A75" s="178"/>
      <c r="B75" s="179" t="s">
        <v>1254</v>
      </c>
      <c r="C75" s="439" t="s">
        <v>1255</v>
      </c>
      <c r="D75" s="439"/>
      <c r="E75" s="439"/>
      <c r="F75" s="439"/>
      <c r="G75" s="439"/>
      <c r="H75" s="439"/>
      <c r="I75" s="439"/>
      <c r="J75" s="439"/>
      <c r="K75" s="439"/>
      <c r="L75" s="439"/>
      <c r="M75" s="439"/>
      <c r="N75" s="440"/>
      <c r="AF75" s="168"/>
      <c r="AG75" s="169"/>
      <c r="AI75" s="180" t="s">
        <v>1255</v>
      </c>
      <c r="AM75" s="169"/>
    </row>
    <row r="76" spans="1:39" s="15" customFormat="1" ht="15" x14ac:dyDescent="0.25">
      <c r="A76" s="181"/>
      <c r="B76" s="179" t="s">
        <v>130</v>
      </c>
      <c r="C76" s="429" t="s">
        <v>140</v>
      </c>
      <c r="D76" s="429"/>
      <c r="E76" s="429"/>
      <c r="F76" s="182"/>
      <c r="G76" s="183"/>
      <c r="H76" s="183"/>
      <c r="I76" s="183"/>
      <c r="J76" s="187">
        <v>1004.83</v>
      </c>
      <c r="K76" s="185">
        <v>1.32</v>
      </c>
      <c r="L76" s="187">
        <v>5796.26</v>
      </c>
      <c r="M76" s="185">
        <v>44.77</v>
      </c>
      <c r="N76" s="206">
        <v>259498.56</v>
      </c>
      <c r="AF76" s="168"/>
      <c r="AG76" s="169"/>
      <c r="AJ76" s="180" t="s">
        <v>140</v>
      </c>
      <c r="AM76" s="169"/>
    </row>
    <row r="77" spans="1:39" s="15" customFormat="1" ht="15" x14ac:dyDescent="0.25">
      <c r="A77" s="181"/>
      <c r="B77" s="179" t="s">
        <v>141</v>
      </c>
      <c r="C77" s="429" t="s">
        <v>142</v>
      </c>
      <c r="D77" s="429"/>
      <c r="E77" s="429"/>
      <c r="F77" s="182"/>
      <c r="G77" s="183"/>
      <c r="H77" s="183"/>
      <c r="I77" s="183"/>
      <c r="J77" s="184">
        <v>21.96</v>
      </c>
      <c r="K77" s="192">
        <v>1.2</v>
      </c>
      <c r="L77" s="184">
        <v>115.16</v>
      </c>
      <c r="M77" s="185">
        <v>13.24</v>
      </c>
      <c r="N77" s="206">
        <v>1524.72</v>
      </c>
      <c r="AF77" s="168"/>
      <c r="AG77" s="169"/>
      <c r="AJ77" s="180" t="s">
        <v>142</v>
      </c>
      <c r="AM77" s="169"/>
    </row>
    <row r="78" spans="1:39" s="15" customFormat="1" ht="15" x14ac:dyDescent="0.25">
      <c r="A78" s="181"/>
      <c r="B78" s="179" t="s">
        <v>145</v>
      </c>
      <c r="C78" s="429" t="s">
        <v>146</v>
      </c>
      <c r="D78" s="429"/>
      <c r="E78" s="429"/>
      <c r="F78" s="182"/>
      <c r="G78" s="183"/>
      <c r="H78" s="183"/>
      <c r="I78" s="183"/>
      <c r="J78" s="184">
        <v>39.71</v>
      </c>
      <c r="K78" s="183"/>
      <c r="L78" s="184">
        <v>173.53</v>
      </c>
      <c r="M78" s="185">
        <v>8.16</v>
      </c>
      <c r="N78" s="206">
        <v>1416</v>
      </c>
      <c r="AF78" s="168"/>
      <c r="AG78" s="169"/>
      <c r="AJ78" s="180" t="s">
        <v>146</v>
      </c>
      <c r="AM78" s="169"/>
    </row>
    <row r="79" spans="1:39" s="15" customFormat="1" ht="15" x14ac:dyDescent="0.25">
      <c r="A79" s="188"/>
      <c r="B79" s="179"/>
      <c r="C79" s="429" t="s">
        <v>147</v>
      </c>
      <c r="D79" s="429"/>
      <c r="E79" s="429"/>
      <c r="F79" s="182" t="s">
        <v>148</v>
      </c>
      <c r="G79" s="192">
        <v>117.8</v>
      </c>
      <c r="H79" s="185">
        <v>1.32</v>
      </c>
      <c r="I79" s="216">
        <v>679.51751999999999</v>
      </c>
      <c r="J79" s="190"/>
      <c r="K79" s="183"/>
      <c r="L79" s="190"/>
      <c r="M79" s="183"/>
      <c r="N79" s="191"/>
      <c r="AF79" s="168"/>
      <c r="AG79" s="169"/>
      <c r="AK79" s="180" t="s">
        <v>147</v>
      </c>
      <c r="AM79" s="169"/>
    </row>
    <row r="80" spans="1:39" s="15" customFormat="1" ht="15" x14ac:dyDescent="0.25">
      <c r="A80" s="181"/>
      <c r="B80" s="179"/>
      <c r="C80" s="430" t="s">
        <v>150</v>
      </c>
      <c r="D80" s="430"/>
      <c r="E80" s="430"/>
      <c r="F80" s="194"/>
      <c r="G80" s="195"/>
      <c r="H80" s="195"/>
      <c r="I80" s="195"/>
      <c r="J80" s="196">
        <v>1066.5</v>
      </c>
      <c r="K80" s="195"/>
      <c r="L80" s="196">
        <v>6084.95</v>
      </c>
      <c r="M80" s="195"/>
      <c r="N80" s="207">
        <v>262439.28000000003</v>
      </c>
      <c r="AF80" s="168"/>
      <c r="AG80" s="169"/>
      <c r="AL80" s="180" t="s">
        <v>150</v>
      </c>
      <c r="AM80" s="169"/>
    </row>
    <row r="81" spans="1:39" s="15" customFormat="1" ht="15" x14ac:dyDescent="0.25">
      <c r="A81" s="188"/>
      <c r="B81" s="179"/>
      <c r="C81" s="429" t="s">
        <v>151</v>
      </c>
      <c r="D81" s="429"/>
      <c r="E81" s="429"/>
      <c r="F81" s="182"/>
      <c r="G81" s="183"/>
      <c r="H81" s="183"/>
      <c r="I81" s="183"/>
      <c r="J81" s="190"/>
      <c r="K81" s="183"/>
      <c r="L81" s="187">
        <v>5796.26</v>
      </c>
      <c r="M81" s="183"/>
      <c r="N81" s="206">
        <v>259498.56</v>
      </c>
      <c r="AF81" s="168"/>
      <c r="AG81" s="169"/>
      <c r="AK81" s="180" t="s">
        <v>151</v>
      </c>
      <c r="AM81" s="169"/>
    </row>
    <row r="82" spans="1:39" s="15" customFormat="1" ht="23.25" x14ac:dyDescent="0.25">
      <c r="A82" s="188"/>
      <c r="B82" s="179" t="s">
        <v>1256</v>
      </c>
      <c r="C82" s="429" t="s">
        <v>1257</v>
      </c>
      <c r="D82" s="429"/>
      <c r="E82" s="429"/>
      <c r="F82" s="182" t="s">
        <v>154</v>
      </c>
      <c r="G82" s="199">
        <v>87</v>
      </c>
      <c r="H82" s="183"/>
      <c r="I82" s="199">
        <v>87</v>
      </c>
      <c r="J82" s="190"/>
      <c r="K82" s="183"/>
      <c r="L82" s="187">
        <v>5042.75</v>
      </c>
      <c r="M82" s="183"/>
      <c r="N82" s="206">
        <v>225763.75</v>
      </c>
      <c r="AF82" s="168"/>
      <c r="AG82" s="169"/>
      <c r="AK82" s="180" t="s">
        <v>1257</v>
      </c>
      <c r="AM82" s="169"/>
    </row>
    <row r="83" spans="1:39" s="15" customFormat="1" ht="23.25" x14ac:dyDescent="0.25">
      <c r="A83" s="188"/>
      <c r="B83" s="179" t="s">
        <v>1258</v>
      </c>
      <c r="C83" s="429" t="s">
        <v>1259</v>
      </c>
      <c r="D83" s="429"/>
      <c r="E83" s="429"/>
      <c r="F83" s="182" t="s">
        <v>154</v>
      </c>
      <c r="G83" s="199">
        <v>44</v>
      </c>
      <c r="H83" s="183"/>
      <c r="I83" s="199">
        <v>44</v>
      </c>
      <c r="J83" s="190"/>
      <c r="K83" s="183"/>
      <c r="L83" s="187">
        <v>2550.35</v>
      </c>
      <c r="M83" s="183"/>
      <c r="N83" s="206">
        <v>114179.37</v>
      </c>
      <c r="AF83" s="168"/>
      <c r="AG83" s="169"/>
      <c r="AK83" s="180" t="s">
        <v>1259</v>
      </c>
      <c r="AM83" s="169"/>
    </row>
    <row r="84" spans="1:39" s="15" customFormat="1" ht="15" x14ac:dyDescent="0.25">
      <c r="A84" s="200"/>
      <c r="B84" s="201"/>
      <c r="C84" s="438" t="s">
        <v>157</v>
      </c>
      <c r="D84" s="438"/>
      <c r="E84" s="438"/>
      <c r="F84" s="172"/>
      <c r="G84" s="173"/>
      <c r="H84" s="173"/>
      <c r="I84" s="173"/>
      <c r="J84" s="176"/>
      <c r="K84" s="173"/>
      <c r="L84" s="210">
        <v>13678.05</v>
      </c>
      <c r="M84" s="195"/>
      <c r="N84" s="208">
        <v>602382.4</v>
      </c>
      <c r="AF84" s="168"/>
      <c r="AG84" s="169"/>
      <c r="AM84" s="169" t="s">
        <v>157</v>
      </c>
    </row>
    <row r="85" spans="1:39" s="15" customFormat="1" ht="34.5" x14ac:dyDescent="0.25">
      <c r="A85" s="170" t="s">
        <v>145</v>
      </c>
      <c r="B85" s="171" t="s">
        <v>1268</v>
      </c>
      <c r="C85" s="438" t="s">
        <v>1269</v>
      </c>
      <c r="D85" s="438"/>
      <c r="E85" s="438"/>
      <c r="F85" s="172" t="s">
        <v>573</v>
      </c>
      <c r="G85" s="173">
        <v>0.34</v>
      </c>
      <c r="H85" s="174">
        <v>1</v>
      </c>
      <c r="I85" s="211">
        <v>0.34</v>
      </c>
      <c r="J85" s="176"/>
      <c r="K85" s="173"/>
      <c r="L85" s="176"/>
      <c r="M85" s="173"/>
      <c r="N85" s="177"/>
      <c r="AF85" s="168"/>
      <c r="AG85" s="169" t="s">
        <v>1269</v>
      </c>
      <c r="AM85" s="169"/>
    </row>
    <row r="86" spans="1:39" s="15" customFormat="1" ht="15" x14ac:dyDescent="0.25">
      <c r="A86" s="212"/>
      <c r="B86" s="213"/>
      <c r="C86" s="429" t="s">
        <v>1270</v>
      </c>
      <c r="D86" s="429"/>
      <c r="E86" s="429"/>
      <c r="F86" s="429"/>
      <c r="G86" s="429"/>
      <c r="H86" s="429"/>
      <c r="I86" s="429"/>
      <c r="J86" s="429"/>
      <c r="K86" s="429"/>
      <c r="L86" s="429"/>
      <c r="M86" s="429"/>
      <c r="N86" s="441"/>
      <c r="AF86" s="168"/>
      <c r="AG86" s="169"/>
      <c r="AH86" s="180" t="s">
        <v>1270</v>
      </c>
      <c r="AM86" s="169"/>
    </row>
    <row r="87" spans="1:39" s="15" customFormat="1" ht="22.5" x14ac:dyDescent="0.25">
      <c r="A87" s="178"/>
      <c r="B87" s="179" t="s">
        <v>462</v>
      </c>
      <c r="C87" s="439" t="s">
        <v>1271</v>
      </c>
      <c r="D87" s="439"/>
      <c r="E87" s="439"/>
      <c r="F87" s="439"/>
      <c r="G87" s="439"/>
      <c r="H87" s="439"/>
      <c r="I87" s="439"/>
      <c r="J87" s="439"/>
      <c r="K87" s="439"/>
      <c r="L87" s="439"/>
      <c r="M87" s="439"/>
      <c r="N87" s="440"/>
      <c r="AF87" s="168"/>
      <c r="AG87" s="169"/>
      <c r="AI87" s="180" t="s">
        <v>1271</v>
      </c>
      <c r="AM87" s="169"/>
    </row>
    <row r="88" spans="1:39" s="15" customFormat="1" ht="15" x14ac:dyDescent="0.25">
      <c r="A88" s="178"/>
      <c r="B88" s="179" t="s">
        <v>1272</v>
      </c>
      <c r="C88" s="439" t="s">
        <v>1273</v>
      </c>
      <c r="D88" s="439"/>
      <c r="E88" s="439"/>
      <c r="F88" s="439"/>
      <c r="G88" s="439"/>
      <c r="H88" s="439"/>
      <c r="I88" s="439"/>
      <c r="J88" s="439"/>
      <c r="K88" s="439"/>
      <c r="L88" s="439"/>
      <c r="M88" s="439"/>
      <c r="N88" s="440"/>
      <c r="AF88" s="168"/>
      <c r="AG88" s="169"/>
      <c r="AI88" s="180" t="s">
        <v>1273</v>
      </c>
      <c r="AM88" s="169"/>
    </row>
    <row r="89" spans="1:39" s="15" customFormat="1" ht="23.25" x14ac:dyDescent="0.25">
      <c r="A89" s="178"/>
      <c r="B89" s="179" t="s">
        <v>1254</v>
      </c>
      <c r="C89" s="439" t="s">
        <v>1255</v>
      </c>
      <c r="D89" s="439"/>
      <c r="E89" s="439"/>
      <c r="F89" s="439"/>
      <c r="G89" s="439"/>
      <c r="H89" s="439"/>
      <c r="I89" s="439"/>
      <c r="J89" s="439"/>
      <c r="K89" s="439"/>
      <c r="L89" s="439"/>
      <c r="M89" s="439"/>
      <c r="N89" s="440"/>
      <c r="AF89" s="168"/>
      <c r="AG89" s="169"/>
      <c r="AI89" s="180" t="s">
        <v>1255</v>
      </c>
      <c r="AM89" s="169"/>
    </row>
    <row r="90" spans="1:39" s="15" customFormat="1" ht="15" x14ac:dyDescent="0.25">
      <c r="A90" s="181"/>
      <c r="B90" s="179" t="s">
        <v>130</v>
      </c>
      <c r="C90" s="429" t="s">
        <v>140</v>
      </c>
      <c r="D90" s="429"/>
      <c r="E90" s="429"/>
      <c r="F90" s="182"/>
      <c r="G90" s="183"/>
      <c r="H90" s="183"/>
      <c r="I90" s="183"/>
      <c r="J90" s="184">
        <v>989.04</v>
      </c>
      <c r="K90" s="205">
        <v>0.51839999999999997</v>
      </c>
      <c r="L90" s="184">
        <v>174.32</v>
      </c>
      <c r="M90" s="185">
        <v>44.77</v>
      </c>
      <c r="N90" s="206">
        <v>7804.31</v>
      </c>
      <c r="AF90" s="168"/>
      <c r="AG90" s="169"/>
      <c r="AJ90" s="180" t="s">
        <v>140</v>
      </c>
      <c r="AM90" s="169"/>
    </row>
    <row r="91" spans="1:39" s="15" customFormat="1" ht="15" x14ac:dyDescent="0.25">
      <c r="A91" s="181"/>
      <c r="B91" s="179" t="s">
        <v>141</v>
      </c>
      <c r="C91" s="429" t="s">
        <v>142</v>
      </c>
      <c r="D91" s="429"/>
      <c r="E91" s="429"/>
      <c r="F91" s="182"/>
      <c r="G91" s="183"/>
      <c r="H91" s="183"/>
      <c r="I91" s="183"/>
      <c r="J91" s="184">
        <v>222.32</v>
      </c>
      <c r="K91" s="185">
        <v>0.48</v>
      </c>
      <c r="L91" s="184">
        <v>36.28</v>
      </c>
      <c r="M91" s="185">
        <v>13.24</v>
      </c>
      <c r="N91" s="186">
        <v>480.35</v>
      </c>
      <c r="AF91" s="168"/>
      <c r="AG91" s="169"/>
      <c r="AJ91" s="180" t="s">
        <v>142</v>
      </c>
      <c r="AM91" s="169"/>
    </row>
    <row r="92" spans="1:39" s="15" customFormat="1" ht="15" x14ac:dyDescent="0.25">
      <c r="A92" s="181"/>
      <c r="B92" s="179" t="s">
        <v>143</v>
      </c>
      <c r="C92" s="429" t="s">
        <v>144</v>
      </c>
      <c r="D92" s="429"/>
      <c r="E92" s="429"/>
      <c r="F92" s="182"/>
      <c r="G92" s="183"/>
      <c r="H92" s="183"/>
      <c r="I92" s="183"/>
      <c r="J92" s="184">
        <v>26.88</v>
      </c>
      <c r="K92" s="185">
        <v>0.48</v>
      </c>
      <c r="L92" s="184">
        <v>4.3899999999999997</v>
      </c>
      <c r="M92" s="185">
        <v>44.77</v>
      </c>
      <c r="N92" s="186">
        <v>196.54</v>
      </c>
      <c r="AF92" s="168"/>
      <c r="AG92" s="169"/>
      <c r="AJ92" s="180" t="s">
        <v>144</v>
      </c>
      <c r="AM92" s="169"/>
    </row>
    <row r="93" spans="1:39" s="15" customFormat="1" ht="15" x14ac:dyDescent="0.25">
      <c r="A93" s="181"/>
      <c r="B93" s="179" t="s">
        <v>145</v>
      </c>
      <c r="C93" s="429" t="s">
        <v>146</v>
      </c>
      <c r="D93" s="429"/>
      <c r="E93" s="429"/>
      <c r="F93" s="182"/>
      <c r="G93" s="183"/>
      <c r="H93" s="183"/>
      <c r="I93" s="183"/>
      <c r="J93" s="184">
        <v>179.68</v>
      </c>
      <c r="K93" s="199">
        <v>0</v>
      </c>
      <c r="L93" s="184">
        <v>0</v>
      </c>
      <c r="M93" s="185">
        <v>8.16</v>
      </c>
      <c r="N93" s="191"/>
      <c r="AF93" s="168"/>
      <c r="AG93" s="169"/>
      <c r="AJ93" s="180" t="s">
        <v>146</v>
      </c>
      <c r="AM93" s="169"/>
    </row>
    <row r="94" spans="1:39" s="15" customFormat="1" ht="15" x14ac:dyDescent="0.25">
      <c r="A94" s="188"/>
      <c r="B94" s="179"/>
      <c r="C94" s="429" t="s">
        <v>147</v>
      </c>
      <c r="D94" s="429"/>
      <c r="E94" s="429"/>
      <c r="F94" s="182" t="s">
        <v>148</v>
      </c>
      <c r="G94" s="199">
        <v>104</v>
      </c>
      <c r="H94" s="205">
        <v>0.51839999999999997</v>
      </c>
      <c r="I94" s="189">
        <v>18.330624</v>
      </c>
      <c r="J94" s="190"/>
      <c r="K94" s="183"/>
      <c r="L94" s="190"/>
      <c r="M94" s="183"/>
      <c r="N94" s="191"/>
      <c r="AF94" s="168"/>
      <c r="AG94" s="169"/>
      <c r="AK94" s="180" t="s">
        <v>147</v>
      </c>
      <c r="AM94" s="169"/>
    </row>
    <row r="95" spans="1:39" s="15" customFormat="1" ht="15" x14ac:dyDescent="0.25">
      <c r="A95" s="188"/>
      <c r="B95" s="179"/>
      <c r="C95" s="429" t="s">
        <v>149</v>
      </c>
      <c r="D95" s="429"/>
      <c r="E95" s="429"/>
      <c r="F95" s="182" t="s">
        <v>148</v>
      </c>
      <c r="G95" s="185">
        <v>2.21</v>
      </c>
      <c r="H95" s="185">
        <v>0.48</v>
      </c>
      <c r="I95" s="189">
        <v>0.36067199999999999</v>
      </c>
      <c r="J95" s="190"/>
      <c r="K95" s="183"/>
      <c r="L95" s="190"/>
      <c r="M95" s="183"/>
      <c r="N95" s="191"/>
      <c r="AF95" s="168"/>
      <c r="AG95" s="169"/>
      <c r="AK95" s="180" t="s">
        <v>149</v>
      </c>
      <c r="AM95" s="169"/>
    </row>
    <row r="96" spans="1:39" s="15" customFormat="1" ht="15" x14ac:dyDescent="0.25">
      <c r="A96" s="181"/>
      <c r="B96" s="179"/>
      <c r="C96" s="430" t="s">
        <v>150</v>
      </c>
      <c r="D96" s="430"/>
      <c r="E96" s="430"/>
      <c r="F96" s="194"/>
      <c r="G96" s="195"/>
      <c r="H96" s="195"/>
      <c r="I96" s="195"/>
      <c r="J96" s="196">
        <v>1391.04</v>
      </c>
      <c r="K96" s="195"/>
      <c r="L96" s="197">
        <v>210.6</v>
      </c>
      <c r="M96" s="195"/>
      <c r="N96" s="207">
        <v>8284.66</v>
      </c>
      <c r="AF96" s="168"/>
      <c r="AG96" s="169"/>
      <c r="AL96" s="180" t="s">
        <v>150</v>
      </c>
      <c r="AM96" s="169"/>
    </row>
    <row r="97" spans="1:39" s="15" customFormat="1" ht="15" x14ac:dyDescent="0.25">
      <c r="A97" s="188"/>
      <c r="B97" s="179"/>
      <c r="C97" s="429" t="s">
        <v>151</v>
      </c>
      <c r="D97" s="429"/>
      <c r="E97" s="429"/>
      <c r="F97" s="182"/>
      <c r="G97" s="183"/>
      <c r="H97" s="183"/>
      <c r="I97" s="183"/>
      <c r="J97" s="190"/>
      <c r="K97" s="183"/>
      <c r="L97" s="184">
        <v>178.71</v>
      </c>
      <c r="M97" s="183"/>
      <c r="N97" s="206">
        <v>8000.85</v>
      </c>
      <c r="AF97" s="168"/>
      <c r="AG97" s="169"/>
      <c r="AK97" s="180" t="s">
        <v>151</v>
      </c>
      <c r="AM97" s="169"/>
    </row>
    <row r="98" spans="1:39" s="15" customFormat="1" ht="45.75" x14ac:dyDescent="0.25">
      <c r="A98" s="188"/>
      <c r="B98" s="179" t="s">
        <v>707</v>
      </c>
      <c r="C98" s="429" t="s">
        <v>708</v>
      </c>
      <c r="D98" s="429"/>
      <c r="E98" s="429"/>
      <c r="F98" s="182" t="s">
        <v>154</v>
      </c>
      <c r="G98" s="199">
        <v>121</v>
      </c>
      <c r="H98" s="183"/>
      <c r="I98" s="199">
        <v>121</v>
      </c>
      <c r="J98" s="190"/>
      <c r="K98" s="183"/>
      <c r="L98" s="184">
        <v>216.24</v>
      </c>
      <c r="M98" s="183"/>
      <c r="N98" s="206">
        <v>9681.0300000000007</v>
      </c>
      <c r="AF98" s="168"/>
      <c r="AG98" s="169"/>
      <c r="AK98" s="180" t="s">
        <v>708</v>
      </c>
      <c r="AM98" s="169"/>
    </row>
    <row r="99" spans="1:39" s="15" customFormat="1" ht="45.75" x14ac:dyDescent="0.25">
      <c r="A99" s="188"/>
      <c r="B99" s="179" t="s">
        <v>709</v>
      </c>
      <c r="C99" s="429" t="s">
        <v>710</v>
      </c>
      <c r="D99" s="429"/>
      <c r="E99" s="429"/>
      <c r="F99" s="182" t="s">
        <v>154</v>
      </c>
      <c r="G99" s="199">
        <v>72</v>
      </c>
      <c r="H99" s="185">
        <v>0.85</v>
      </c>
      <c r="I99" s="192">
        <v>61.2</v>
      </c>
      <c r="J99" s="190"/>
      <c r="K99" s="183"/>
      <c r="L99" s="184">
        <v>109.37</v>
      </c>
      <c r="M99" s="183"/>
      <c r="N99" s="206">
        <v>4896.5200000000004</v>
      </c>
      <c r="AF99" s="168"/>
      <c r="AG99" s="169"/>
      <c r="AK99" s="180" t="s">
        <v>710</v>
      </c>
      <c r="AM99" s="169"/>
    </row>
    <row r="100" spans="1:39" s="15" customFormat="1" ht="15" x14ac:dyDescent="0.25">
      <c r="A100" s="200"/>
      <c r="B100" s="201"/>
      <c r="C100" s="438" t="s">
        <v>157</v>
      </c>
      <c r="D100" s="438"/>
      <c r="E100" s="438"/>
      <c r="F100" s="172"/>
      <c r="G100" s="173"/>
      <c r="H100" s="173"/>
      <c r="I100" s="173"/>
      <c r="J100" s="176"/>
      <c r="K100" s="173"/>
      <c r="L100" s="202">
        <v>536.21</v>
      </c>
      <c r="M100" s="195"/>
      <c r="N100" s="208">
        <v>22862.21</v>
      </c>
      <c r="AF100" s="168"/>
      <c r="AG100" s="169"/>
      <c r="AM100" s="169" t="s">
        <v>157</v>
      </c>
    </row>
    <row r="101" spans="1:39" s="15" customFormat="1" ht="34.5" x14ac:dyDescent="0.25">
      <c r="A101" s="170" t="s">
        <v>172</v>
      </c>
      <c r="B101" s="171" t="s">
        <v>1274</v>
      </c>
      <c r="C101" s="438" t="s">
        <v>1275</v>
      </c>
      <c r="D101" s="438"/>
      <c r="E101" s="438"/>
      <c r="F101" s="172" t="s">
        <v>573</v>
      </c>
      <c r="G101" s="173">
        <v>0.39</v>
      </c>
      <c r="H101" s="174">
        <v>1</v>
      </c>
      <c r="I101" s="211">
        <v>0.39</v>
      </c>
      <c r="J101" s="176"/>
      <c r="K101" s="173"/>
      <c r="L101" s="176"/>
      <c r="M101" s="173"/>
      <c r="N101" s="177"/>
      <c r="AF101" s="168"/>
      <c r="AG101" s="169" t="s">
        <v>1275</v>
      </c>
      <c r="AM101" s="169"/>
    </row>
    <row r="102" spans="1:39" s="15" customFormat="1" ht="15" x14ac:dyDescent="0.25">
      <c r="A102" s="212"/>
      <c r="B102" s="213"/>
      <c r="C102" s="429" t="s">
        <v>1276</v>
      </c>
      <c r="D102" s="429"/>
      <c r="E102" s="429"/>
      <c r="F102" s="429"/>
      <c r="G102" s="429"/>
      <c r="H102" s="429"/>
      <c r="I102" s="429"/>
      <c r="J102" s="429"/>
      <c r="K102" s="429"/>
      <c r="L102" s="429"/>
      <c r="M102" s="429"/>
      <c r="N102" s="441"/>
      <c r="AF102" s="168"/>
      <c r="AG102" s="169"/>
      <c r="AH102" s="180" t="s">
        <v>1276</v>
      </c>
      <c r="AM102" s="169"/>
    </row>
    <row r="103" spans="1:39" s="15" customFormat="1" ht="22.5" x14ac:dyDescent="0.25">
      <c r="A103" s="178"/>
      <c r="B103" s="179" t="s">
        <v>462</v>
      </c>
      <c r="C103" s="439" t="s">
        <v>1271</v>
      </c>
      <c r="D103" s="439"/>
      <c r="E103" s="439"/>
      <c r="F103" s="439"/>
      <c r="G103" s="439"/>
      <c r="H103" s="439"/>
      <c r="I103" s="439"/>
      <c r="J103" s="439"/>
      <c r="K103" s="439"/>
      <c r="L103" s="439"/>
      <c r="M103" s="439"/>
      <c r="N103" s="440"/>
      <c r="AF103" s="168"/>
      <c r="AG103" s="169"/>
      <c r="AI103" s="180" t="s">
        <v>1271</v>
      </c>
      <c r="AM103" s="169"/>
    </row>
    <row r="104" spans="1:39" s="15" customFormat="1" ht="23.25" x14ac:dyDescent="0.25">
      <c r="A104" s="178"/>
      <c r="B104" s="179" t="s">
        <v>1254</v>
      </c>
      <c r="C104" s="439" t="s">
        <v>1255</v>
      </c>
      <c r="D104" s="439"/>
      <c r="E104" s="439"/>
      <c r="F104" s="439"/>
      <c r="G104" s="439"/>
      <c r="H104" s="439"/>
      <c r="I104" s="439"/>
      <c r="J104" s="439"/>
      <c r="K104" s="439"/>
      <c r="L104" s="439"/>
      <c r="M104" s="439"/>
      <c r="N104" s="440"/>
      <c r="AF104" s="168"/>
      <c r="AG104" s="169"/>
      <c r="AI104" s="180" t="s">
        <v>1255</v>
      </c>
      <c r="AM104" s="169"/>
    </row>
    <row r="105" spans="1:39" s="15" customFormat="1" ht="15" x14ac:dyDescent="0.25">
      <c r="A105" s="181"/>
      <c r="B105" s="179" t="s">
        <v>130</v>
      </c>
      <c r="C105" s="429" t="s">
        <v>140</v>
      </c>
      <c r="D105" s="429"/>
      <c r="E105" s="429"/>
      <c r="F105" s="182"/>
      <c r="G105" s="183"/>
      <c r="H105" s="183"/>
      <c r="I105" s="183"/>
      <c r="J105" s="187">
        <v>1578.66</v>
      </c>
      <c r="K105" s="185">
        <v>0.48</v>
      </c>
      <c r="L105" s="184">
        <v>295.52999999999997</v>
      </c>
      <c r="M105" s="185">
        <v>44.77</v>
      </c>
      <c r="N105" s="206">
        <v>13230.88</v>
      </c>
      <c r="AF105" s="168"/>
      <c r="AG105" s="169"/>
      <c r="AJ105" s="180" t="s">
        <v>140</v>
      </c>
      <c r="AM105" s="169"/>
    </row>
    <row r="106" spans="1:39" s="15" customFormat="1" ht="15" x14ac:dyDescent="0.25">
      <c r="A106" s="181"/>
      <c r="B106" s="179" t="s">
        <v>141</v>
      </c>
      <c r="C106" s="429" t="s">
        <v>142</v>
      </c>
      <c r="D106" s="429"/>
      <c r="E106" s="429"/>
      <c r="F106" s="182"/>
      <c r="G106" s="183"/>
      <c r="H106" s="183"/>
      <c r="I106" s="183"/>
      <c r="J106" s="184">
        <v>396.39</v>
      </c>
      <c r="K106" s="185">
        <v>0.48</v>
      </c>
      <c r="L106" s="184">
        <v>74.2</v>
      </c>
      <c r="M106" s="185">
        <v>13.24</v>
      </c>
      <c r="N106" s="186">
        <v>982.41</v>
      </c>
      <c r="AF106" s="168"/>
      <c r="AG106" s="169"/>
      <c r="AJ106" s="180" t="s">
        <v>142</v>
      </c>
      <c r="AM106" s="169"/>
    </row>
    <row r="107" spans="1:39" s="15" customFormat="1" ht="15" x14ac:dyDescent="0.25">
      <c r="A107" s="181"/>
      <c r="B107" s="179" t="s">
        <v>143</v>
      </c>
      <c r="C107" s="429" t="s">
        <v>144</v>
      </c>
      <c r="D107" s="429"/>
      <c r="E107" s="429"/>
      <c r="F107" s="182"/>
      <c r="G107" s="183"/>
      <c r="H107" s="183"/>
      <c r="I107" s="183"/>
      <c r="J107" s="184">
        <v>28.29</v>
      </c>
      <c r="K107" s="185">
        <v>0.48</v>
      </c>
      <c r="L107" s="184">
        <v>5.3</v>
      </c>
      <c r="M107" s="185">
        <v>44.77</v>
      </c>
      <c r="N107" s="186">
        <v>237.28</v>
      </c>
      <c r="AF107" s="168"/>
      <c r="AG107" s="169"/>
      <c r="AJ107" s="180" t="s">
        <v>144</v>
      </c>
      <c r="AM107" s="169"/>
    </row>
    <row r="108" spans="1:39" s="15" customFormat="1" ht="15" x14ac:dyDescent="0.25">
      <c r="A108" s="181"/>
      <c r="B108" s="179" t="s">
        <v>145</v>
      </c>
      <c r="C108" s="429" t="s">
        <v>146</v>
      </c>
      <c r="D108" s="429"/>
      <c r="E108" s="429"/>
      <c r="F108" s="182"/>
      <c r="G108" s="183"/>
      <c r="H108" s="183"/>
      <c r="I108" s="183"/>
      <c r="J108" s="187">
        <v>21642.17</v>
      </c>
      <c r="K108" s="199">
        <v>0</v>
      </c>
      <c r="L108" s="184">
        <v>0</v>
      </c>
      <c r="M108" s="185">
        <v>8.16</v>
      </c>
      <c r="N108" s="191"/>
      <c r="AF108" s="168"/>
      <c r="AG108" s="169"/>
      <c r="AJ108" s="180" t="s">
        <v>146</v>
      </c>
      <c r="AM108" s="169"/>
    </row>
    <row r="109" spans="1:39" s="15" customFormat="1" ht="15" x14ac:dyDescent="0.25">
      <c r="A109" s="188"/>
      <c r="B109" s="179"/>
      <c r="C109" s="429" t="s">
        <v>147</v>
      </c>
      <c r="D109" s="429"/>
      <c r="E109" s="429"/>
      <c r="F109" s="182" t="s">
        <v>148</v>
      </c>
      <c r="G109" s="199">
        <v>166</v>
      </c>
      <c r="H109" s="185">
        <v>0.48</v>
      </c>
      <c r="I109" s="205">
        <v>31.075199999999999</v>
      </c>
      <c r="J109" s="190"/>
      <c r="K109" s="183"/>
      <c r="L109" s="190"/>
      <c r="M109" s="183"/>
      <c r="N109" s="191"/>
      <c r="AF109" s="168"/>
      <c r="AG109" s="169"/>
      <c r="AK109" s="180" t="s">
        <v>147</v>
      </c>
      <c r="AM109" s="169"/>
    </row>
    <row r="110" spans="1:39" s="15" customFormat="1" ht="15" x14ac:dyDescent="0.25">
      <c r="A110" s="188"/>
      <c r="B110" s="179"/>
      <c r="C110" s="429" t="s">
        <v>149</v>
      </c>
      <c r="D110" s="429"/>
      <c r="E110" s="429"/>
      <c r="F110" s="182" t="s">
        <v>148</v>
      </c>
      <c r="G110" s="185">
        <v>2.27</v>
      </c>
      <c r="H110" s="185">
        <v>0.48</v>
      </c>
      <c r="I110" s="189">
        <v>0.42494399999999999</v>
      </c>
      <c r="J110" s="190"/>
      <c r="K110" s="183"/>
      <c r="L110" s="190"/>
      <c r="M110" s="183"/>
      <c r="N110" s="191"/>
      <c r="AF110" s="168"/>
      <c r="AG110" s="169"/>
      <c r="AK110" s="180" t="s">
        <v>149</v>
      </c>
      <c r="AM110" s="169"/>
    </row>
    <row r="111" spans="1:39" s="15" customFormat="1" ht="15" x14ac:dyDescent="0.25">
      <c r="A111" s="181"/>
      <c r="B111" s="179"/>
      <c r="C111" s="430" t="s">
        <v>150</v>
      </c>
      <c r="D111" s="430"/>
      <c r="E111" s="430"/>
      <c r="F111" s="194"/>
      <c r="G111" s="195"/>
      <c r="H111" s="195"/>
      <c r="I111" s="195"/>
      <c r="J111" s="196">
        <v>23617.22</v>
      </c>
      <c r="K111" s="195"/>
      <c r="L111" s="197">
        <v>369.73</v>
      </c>
      <c r="M111" s="195"/>
      <c r="N111" s="207">
        <v>14213.29</v>
      </c>
      <c r="AF111" s="168"/>
      <c r="AG111" s="169"/>
      <c r="AL111" s="180" t="s">
        <v>150</v>
      </c>
      <c r="AM111" s="169"/>
    </row>
    <row r="112" spans="1:39" s="15" customFormat="1" ht="15" x14ac:dyDescent="0.25">
      <c r="A112" s="188"/>
      <c r="B112" s="179"/>
      <c r="C112" s="429" t="s">
        <v>151</v>
      </c>
      <c r="D112" s="429"/>
      <c r="E112" s="429"/>
      <c r="F112" s="182"/>
      <c r="G112" s="183"/>
      <c r="H112" s="183"/>
      <c r="I112" s="183"/>
      <c r="J112" s="190"/>
      <c r="K112" s="183"/>
      <c r="L112" s="184">
        <v>300.83</v>
      </c>
      <c r="M112" s="183"/>
      <c r="N112" s="206">
        <v>13468.16</v>
      </c>
      <c r="AF112" s="168"/>
      <c r="AG112" s="169"/>
      <c r="AK112" s="180" t="s">
        <v>151</v>
      </c>
      <c r="AM112" s="169"/>
    </row>
    <row r="113" spans="1:39" s="15" customFormat="1" ht="45.75" x14ac:dyDescent="0.25">
      <c r="A113" s="188"/>
      <c r="B113" s="179" t="s">
        <v>707</v>
      </c>
      <c r="C113" s="429" t="s">
        <v>708</v>
      </c>
      <c r="D113" s="429"/>
      <c r="E113" s="429"/>
      <c r="F113" s="182" t="s">
        <v>154</v>
      </c>
      <c r="G113" s="199">
        <v>121</v>
      </c>
      <c r="H113" s="183"/>
      <c r="I113" s="199">
        <v>121</v>
      </c>
      <c r="J113" s="190"/>
      <c r="K113" s="183"/>
      <c r="L113" s="184">
        <v>364</v>
      </c>
      <c r="M113" s="183"/>
      <c r="N113" s="206">
        <v>16296.47</v>
      </c>
      <c r="AF113" s="168"/>
      <c r="AG113" s="169"/>
      <c r="AK113" s="180" t="s">
        <v>708</v>
      </c>
      <c r="AM113" s="169"/>
    </row>
    <row r="114" spans="1:39" s="15" customFormat="1" ht="45.75" x14ac:dyDescent="0.25">
      <c r="A114" s="188"/>
      <c r="B114" s="179" t="s">
        <v>709</v>
      </c>
      <c r="C114" s="429" t="s">
        <v>710</v>
      </c>
      <c r="D114" s="429"/>
      <c r="E114" s="429"/>
      <c r="F114" s="182" t="s">
        <v>154</v>
      </c>
      <c r="G114" s="199">
        <v>72</v>
      </c>
      <c r="H114" s="185">
        <v>0.85</v>
      </c>
      <c r="I114" s="192">
        <v>61.2</v>
      </c>
      <c r="J114" s="190"/>
      <c r="K114" s="183"/>
      <c r="L114" s="184">
        <v>184.11</v>
      </c>
      <c r="M114" s="183"/>
      <c r="N114" s="206">
        <v>8242.51</v>
      </c>
      <c r="AF114" s="168"/>
      <c r="AG114" s="169"/>
      <c r="AK114" s="180" t="s">
        <v>710</v>
      </c>
      <c r="AM114" s="169"/>
    </row>
    <row r="115" spans="1:39" s="15" customFormat="1" ht="15" x14ac:dyDescent="0.25">
      <c r="A115" s="200"/>
      <c r="B115" s="201"/>
      <c r="C115" s="438" t="s">
        <v>157</v>
      </c>
      <c r="D115" s="438"/>
      <c r="E115" s="438"/>
      <c r="F115" s="172"/>
      <c r="G115" s="173"/>
      <c r="H115" s="173"/>
      <c r="I115" s="173"/>
      <c r="J115" s="176"/>
      <c r="K115" s="173"/>
      <c r="L115" s="202">
        <v>917.84</v>
      </c>
      <c r="M115" s="195"/>
      <c r="N115" s="208">
        <v>38752.269999999997</v>
      </c>
      <c r="AF115" s="168"/>
      <c r="AG115" s="169"/>
      <c r="AM115" s="169" t="s">
        <v>157</v>
      </c>
    </row>
    <row r="116" spans="1:39" s="15" customFormat="1" ht="34.5" x14ac:dyDescent="0.25">
      <c r="A116" s="170" t="s">
        <v>176</v>
      </c>
      <c r="B116" s="171" t="s">
        <v>1277</v>
      </c>
      <c r="C116" s="438" t="s">
        <v>1278</v>
      </c>
      <c r="D116" s="438"/>
      <c r="E116" s="438"/>
      <c r="F116" s="172" t="s">
        <v>573</v>
      </c>
      <c r="G116" s="173">
        <v>0.09</v>
      </c>
      <c r="H116" s="174">
        <v>1</v>
      </c>
      <c r="I116" s="211">
        <v>0.09</v>
      </c>
      <c r="J116" s="176"/>
      <c r="K116" s="173"/>
      <c r="L116" s="176"/>
      <c r="M116" s="173"/>
      <c r="N116" s="177"/>
      <c r="AF116" s="168"/>
      <c r="AG116" s="169" t="s">
        <v>1278</v>
      </c>
      <c r="AM116" s="169"/>
    </row>
    <row r="117" spans="1:39" s="15" customFormat="1" ht="15" x14ac:dyDescent="0.25">
      <c r="A117" s="212"/>
      <c r="B117" s="213"/>
      <c r="C117" s="429" t="s">
        <v>1279</v>
      </c>
      <c r="D117" s="429"/>
      <c r="E117" s="429"/>
      <c r="F117" s="429"/>
      <c r="G117" s="429"/>
      <c r="H117" s="429"/>
      <c r="I117" s="429"/>
      <c r="J117" s="429"/>
      <c r="K117" s="429"/>
      <c r="L117" s="429"/>
      <c r="M117" s="429"/>
      <c r="N117" s="441"/>
      <c r="AF117" s="168"/>
      <c r="AG117" s="169"/>
      <c r="AH117" s="180" t="s">
        <v>1279</v>
      </c>
      <c r="AM117" s="169"/>
    </row>
    <row r="118" spans="1:39" s="15" customFormat="1" ht="22.5" x14ac:dyDescent="0.25">
      <c r="A118" s="178"/>
      <c r="B118" s="179" t="s">
        <v>462</v>
      </c>
      <c r="C118" s="439" t="s">
        <v>1271</v>
      </c>
      <c r="D118" s="439"/>
      <c r="E118" s="439"/>
      <c r="F118" s="439"/>
      <c r="G118" s="439"/>
      <c r="H118" s="439"/>
      <c r="I118" s="439"/>
      <c r="J118" s="439"/>
      <c r="K118" s="439"/>
      <c r="L118" s="439"/>
      <c r="M118" s="439"/>
      <c r="N118" s="440"/>
      <c r="AF118" s="168"/>
      <c r="AG118" s="169"/>
      <c r="AI118" s="180" t="s">
        <v>1271</v>
      </c>
      <c r="AM118" s="169"/>
    </row>
    <row r="119" spans="1:39" s="15" customFormat="1" ht="23.25" x14ac:dyDescent="0.25">
      <c r="A119" s="178"/>
      <c r="B119" s="179" t="s">
        <v>1254</v>
      </c>
      <c r="C119" s="439" t="s">
        <v>1255</v>
      </c>
      <c r="D119" s="439"/>
      <c r="E119" s="439"/>
      <c r="F119" s="439"/>
      <c r="G119" s="439"/>
      <c r="H119" s="439"/>
      <c r="I119" s="439"/>
      <c r="J119" s="439"/>
      <c r="K119" s="439"/>
      <c r="L119" s="439"/>
      <c r="M119" s="439"/>
      <c r="N119" s="440"/>
      <c r="AF119" s="168"/>
      <c r="AG119" s="169"/>
      <c r="AI119" s="180" t="s">
        <v>1255</v>
      </c>
      <c r="AM119" s="169"/>
    </row>
    <row r="120" spans="1:39" s="15" customFormat="1" ht="15" x14ac:dyDescent="0.25">
      <c r="A120" s="181"/>
      <c r="B120" s="179" t="s">
        <v>130</v>
      </c>
      <c r="C120" s="429" t="s">
        <v>140</v>
      </c>
      <c r="D120" s="429"/>
      <c r="E120" s="429"/>
      <c r="F120" s="182"/>
      <c r="G120" s="183"/>
      <c r="H120" s="183"/>
      <c r="I120" s="183"/>
      <c r="J120" s="187">
        <v>1882.98</v>
      </c>
      <c r="K120" s="185">
        <v>0.48</v>
      </c>
      <c r="L120" s="184">
        <v>81.34</v>
      </c>
      <c r="M120" s="185">
        <v>44.77</v>
      </c>
      <c r="N120" s="206">
        <v>3641.59</v>
      </c>
      <c r="AF120" s="168"/>
      <c r="AG120" s="169"/>
      <c r="AJ120" s="180" t="s">
        <v>140</v>
      </c>
      <c r="AM120" s="169"/>
    </row>
    <row r="121" spans="1:39" s="15" customFormat="1" ht="15" x14ac:dyDescent="0.25">
      <c r="A121" s="181"/>
      <c r="B121" s="179" t="s">
        <v>141</v>
      </c>
      <c r="C121" s="429" t="s">
        <v>142</v>
      </c>
      <c r="D121" s="429"/>
      <c r="E121" s="429"/>
      <c r="F121" s="182"/>
      <c r="G121" s="183"/>
      <c r="H121" s="183"/>
      <c r="I121" s="183"/>
      <c r="J121" s="184">
        <v>597.80999999999995</v>
      </c>
      <c r="K121" s="185">
        <v>0.48</v>
      </c>
      <c r="L121" s="184">
        <v>25.83</v>
      </c>
      <c r="M121" s="185">
        <v>13.24</v>
      </c>
      <c r="N121" s="186">
        <v>341.99</v>
      </c>
      <c r="AF121" s="168"/>
      <c r="AG121" s="169"/>
      <c r="AJ121" s="180" t="s">
        <v>142</v>
      </c>
      <c r="AM121" s="169"/>
    </row>
    <row r="122" spans="1:39" s="15" customFormat="1" ht="15" x14ac:dyDescent="0.25">
      <c r="A122" s="181"/>
      <c r="B122" s="179" t="s">
        <v>143</v>
      </c>
      <c r="C122" s="429" t="s">
        <v>144</v>
      </c>
      <c r="D122" s="429"/>
      <c r="E122" s="429"/>
      <c r="F122" s="182"/>
      <c r="G122" s="183"/>
      <c r="H122" s="183"/>
      <c r="I122" s="183"/>
      <c r="J122" s="184">
        <v>51.94</v>
      </c>
      <c r="K122" s="185">
        <v>0.48</v>
      </c>
      <c r="L122" s="184">
        <v>2.2400000000000002</v>
      </c>
      <c r="M122" s="185">
        <v>44.77</v>
      </c>
      <c r="N122" s="186">
        <v>100.28</v>
      </c>
      <c r="AF122" s="168"/>
      <c r="AG122" s="169"/>
      <c r="AJ122" s="180" t="s">
        <v>144</v>
      </c>
      <c r="AM122" s="169"/>
    </row>
    <row r="123" spans="1:39" s="15" customFormat="1" ht="15" x14ac:dyDescent="0.25">
      <c r="A123" s="181"/>
      <c r="B123" s="179" t="s">
        <v>145</v>
      </c>
      <c r="C123" s="429" t="s">
        <v>146</v>
      </c>
      <c r="D123" s="429"/>
      <c r="E123" s="429"/>
      <c r="F123" s="182"/>
      <c r="G123" s="183"/>
      <c r="H123" s="183"/>
      <c r="I123" s="183"/>
      <c r="J123" s="187">
        <v>27005.88</v>
      </c>
      <c r="K123" s="199">
        <v>0</v>
      </c>
      <c r="L123" s="184">
        <v>0</v>
      </c>
      <c r="M123" s="185">
        <v>8.16</v>
      </c>
      <c r="N123" s="191"/>
      <c r="AF123" s="168"/>
      <c r="AG123" s="169"/>
      <c r="AJ123" s="180" t="s">
        <v>146</v>
      </c>
      <c r="AM123" s="169"/>
    </row>
    <row r="124" spans="1:39" s="15" customFormat="1" ht="15" x14ac:dyDescent="0.25">
      <c r="A124" s="188"/>
      <c r="B124" s="179"/>
      <c r="C124" s="429" t="s">
        <v>147</v>
      </c>
      <c r="D124" s="429"/>
      <c r="E124" s="429"/>
      <c r="F124" s="182" t="s">
        <v>148</v>
      </c>
      <c r="G124" s="199">
        <v>198</v>
      </c>
      <c r="H124" s="185">
        <v>0.48</v>
      </c>
      <c r="I124" s="205">
        <v>8.5535999999999994</v>
      </c>
      <c r="J124" s="190"/>
      <c r="K124" s="183"/>
      <c r="L124" s="190"/>
      <c r="M124" s="183"/>
      <c r="N124" s="191"/>
      <c r="AF124" s="168"/>
      <c r="AG124" s="169"/>
      <c r="AK124" s="180" t="s">
        <v>147</v>
      </c>
      <c r="AM124" s="169"/>
    </row>
    <row r="125" spans="1:39" s="15" customFormat="1" ht="15" x14ac:dyDescent="0.25">
      <c r="A125" s="188"/>
      <c r="B125" s="179"/>
      <c r="C125" s="429" t="s">
        <v>149</v>
      </c>
      <c r="D125" s="429"/>
      <c r="E125" s="429"/>
      <c r="F125" s="182" t="s">
        <v>148</v>
      </c>
      <c r="G125" s="185">
        <v>4.22</v>
      </c>
      <c r="H125" s="185">
        <v>0.48</v>
      </c>
      <c r="I125" s="189">
        <v>0.18230399999999999</v>
      </c>
      <c r="J125" s="190"/>
      <c r="K125" s="183"/>
      <c r="L125" s="190"/>
      <c r="M125" s="183"/>
      <c r="N125" s="191"/>
      <c r="AF125" s="168"/>
      <c r="AG125" s="169"/>
      <c r="AK125" s="180" t="s">
        <v>149</v>
      </c>
      <c r="AM125" s="169"/>
    </row>
    <row r="126" spans="1:39" s="15" customFormat="1" ht="15" x14ac:dyDescent="0.25">
      <c r="A126" s="181"/>
      <c r="B126" s="179"/>
      <c r="C126" s="430" t="s">
        <v>150</v>
      </c>
      <c r="D126" s="430"/>
      <c r="E126" s="430"/>
      <c r="F126" s="194"/>
      <c r="G126" s="195"/>
      <c r="H126" s="195"/>
      <c r="I126" s="195"/>
      <c r="J126" s="196">
        <v>29486.67</v>
      </c>
      <c r="K126" s="195"/>
      <c r="L126" s="197">
        <v>107.17</v>
      </c>
      <c r="M126" s="195"/>
      <c r="N126" s="207">
        <v>3983.58</v>
      </c>
      <c r="AF126" s="168"/>
      <c r="AG126" s="169"/>
      <c r="AL126" s="180" t="s">
        <v>150</v>
      </c>
      <c r="AM126" s="169"/>
    </row>
    <row r="127" spans="1:39" s="15" customFormat="1" ht="15" x14ac:dyDescent="0.25">
      <c r="A127" s="188"/>
      <c r="B127" s="179"/>
      <c r="C127" s="429" t="s">
        <v>151</v>
      </c>
      <c r="D127" s="429"/>
      <c r="E127" s="429"/>
      <c r="F127" s="182"/>
      <c r="G127" s="183"/>
      <c r="H127" s="183"/>
      <c r="I127" s="183"/>
      <c r="J127" s="190"/>
      <c r="K127" s="183"/>
      <c r="L127" s="184">
        <v>83.58</v>
      </c>
      <c r="M127" s="183"/>
      <c r="N127" s="206">
        <v>3741.87</v>
      </c>
      <c r="AF127" s="168"/>
      <c r="AG127" s="169"/>
      <c r="AK127" s="180" t="s">
        <v>151</v>
      </c>
      <c r="AM127" s="169"/>
    </row>
    <row r="128" spans="1:39" s="15" customFormat="1" ht="45.75" x14ac:dyDescent="0.25">
      <c r="A128" s="188"/>
      <c r="B128" s="179" t="s">
        <v>707</v>
      </c>
      <c r="C128" s="429" t="s">
        <v>708</v>
      </c>
      <c r="D128" s="429"/>
      <c r="E128" s="429"/>
      <c r="F128" s="182" t="s">
        <v>154</v>
      </c>
      <c r="G128" s="199">
        <v>121</v>
      </c>
      <c r="H128" s="183"/>
      <c r="I128" s="199">
        <v>121</v>
      </c>
      <c r="J128" s="190"/>
      <c r="K128" s="183"/>
      <c r="L128" s="184">
        <v>101.13</v>
      </c>
      <c r="M128" s="183"/>
      <c r="N128" s="206">
        <v>4527.66</v>
      </c>
      <c r="AF128" s="168"/>
      <c r="AG128" s="169"/>
      <c r="AK128" s="180" t="s">
        <v>708</v>
      </c>
      <c r="AM128" s="169"/>
    </row>
    <row r="129" spans="1:39" s="15" customFormat="1" ht="45.75" x14ac:dyDescent="0.25">
      <c r="A129" s="188"/>
      <c r="B129" s="179" t="s">
        <v>709</v>
      </c>
      <c r="C129" s="429" t="s">
        <v>710</v>
      </c>
      <c r="D129" s="429"/>
      <c r="E129" s="429"/>
      <c r="F129" s="182" t="s">
        <v>154</v>
      </c>
      <c r="G129" s="199">
        <v>72</v>
      </c>
      <c r="H129" s="185">
        <v>0.85</v>
      </c>
      <c r="I129" s="192">
        <v>61.2</v>
      </c>
      <c r="J129" s="190"/>
      <c r="K129" s="183"/>
      <c r="L129" s="184">
        <v>51.15</v>
      </c>
      <c r="M129" s="183"/>
      <c r="N129" s="206">
        <v>2290.02</v>
      </c>
      <c r="AF129" s="168"/>
      <c r="AG129" s="169"/>
      <c r="AK129" s="180" t="s">
        <v>710</v>
      </c>
      <c r="AM129" s="169"/>
    </row>
    <row r="130" spans="1:39" s="15" customFormat="1" ht="15" x14ac:dyDescent="0.25">
      <c r="A130" s="200"/>
      <c r="B130" s="201"/>
      <c r="C130" s="438" t="s">
        <v>157</v>
      </c>
      <c r="D130" s="438"/>
      <c r="E130" s="438"/>
      <c r="F130" s="172"/>
      <c r="G130" s="173"/>
      <c r="H130" s="173"/>
      <c r="I130" s="173"/>
      <c r="J130" s="176"/>
      <c r="K130" s="173"/>
      <c r="L130" s="202">
        <v>259.45</v>
      </c>
      <c r="M130" s="195"/>
      <c r="N130" s="208">
        <v>10801.26</v>
      </c>
      <c r="AF130" s="168"/>
      <c r="AG130" s="169"/>
      <c r="AM130" s="169" t="s">
        <v>157</v>
      </c>
    </row>
    <row r="131" spans="1:39" s="15" customFormat="1" ht="15" x14ac:dyDescent="0.25">
      <c r="A131" s="170" t="s">
        <v>180</v>
      </c>
      <c r="B131" s="171" t="s">
        <v>1280</v>
      </c>
      <c r="C131" s="438" t="s">
        <v>1281</v>
      </c>
      <c r="D131" s="438"/>
      <c r="E131" s="438"/>
      <c r="F131" s="172" t="s">
        <v>1124</v>
      </c>
      <c r="G131" s="173">
        <v>0.04</v>
      </c>
      <c r="H131" s="174">
        <v>1</v>
      </c>
      <c r="I131" s="211">
        <v>0.04</v>
      </c>
      <c r="J131" s="176"/>
      <c r="K131" s="173"/>
      <c r="L131" s="176"/>
      <c r="M131" s="173"/>
      <c r="N131" s="177"/>
      <c r="AF131" s="168"/>
      <c r="AG131" s="169" t="s">
        <v>1281</v>
      </c>
      <c r="AM131" s="169"/>
    </row>
    <row r="132" spans="1:39" s="15" customFormat="1" ht="15" x14ac:dyDescent="0.25">
      <c r="A132" s="212"/>
      <c r="B132" s="213"/>
      <c r="C132" s="429" t="s">
        <v>1282</v>
      </c>
      <c r="D132" s="429"/>
      <c r="E132" s="429"/>
      <c r="F132" s="429"/>
      <c r="G132" s="429"/>
      <c r="H132" s="429"/>
      <c r="I132" s="429"/>
      <c r="J132" s="429"/>
      <c r="K132" s="429"/>
      <c r="L132" s="429"/>
      <c r="M132" s="429"/>
      <c r="N132" s="441"/>
      <c r="AF132" s="168"/>
      <c r="AG132" s="169"/>
      <c r="AH132" s="180" t="s">
        <v>1282</v>
      </c>
      <c r="AM132" s="169"/>
    </row>
    <row r="133" spans="1:39" s="15" customFormat="1" ht="23.25" x14ac:dyDescent="0.25">
      <c r="A133" s="178"/>
      <c r="B133" s="179" t="s">
        <v>1254</v>
      </c>
      <c r="C133" s="439" t="s">
        <v>1255</v>
      </c>
      <c r="D133" s="439"/>
      <c r="E133" s="439"/>
      <c r="F133" s="439"/>
      <c r="G133" s="439"/>
      <c r="H133" s="439"/>
      <c r="I133" s="439"/>
      <c r="J133" s="439"/>
      <c r="K133" s="439"/>
      <c r="L133" s="439"/>
      <c r="M133" s="439"/>
      <c r="N133" s="440"/>
      <c r="AF133" s="168"/>
      <c r="AG133" s="169"/>
      <c r="AI133" s="180" t="s">
        <v>1255</v>
      </c>
      <c r="AM133" s="169"/>
    </row>
    <row r="134" spans="1:39" s="15" customFormat="1" ht="15" x14ac:dyDescent="0.25">
      <c r="A134" s="181"/>
      <c r="B134" s="179" t="s">
        <v>130</v>
      </c>
      <c r="C134" s="429" t="s">
        <v>140</v>
      </c>
      <c r="D134" s="429"/>
      <c r="E134" s="429"/>
      <c r="F134" s="182"/>
      <c r="G134" s="183"/>
      <c r="H134" s="183"/>
      <c r="I134" s="183"/>
      <c r="J134" s="184">
        <v>812.91</v>
      </c>
      <c r="K134" s="192">
        <v>1.2</v>
      </c>
      <c r="L134" s="184">
        <v>39.020000000000003</v>
      </c>
      <c r="M134" s="185">
        <v>44.77</v>
      </c>
      <c r="N134" s="206">
        <v>1746.93</v>
      </c>
      <c r="AF134" s="168"/>
      <c r="AG134" s="169"/>
      <c r="AJ134" s="180" t="s">
        <v>140</v>
      </c>
      <c r="AM134" s="169"/>
    </row>
    <row r="135" spans="1:39" s="15" customFormat="1" ht="15" x14ac:dyDescent="0.25">
      <c r="A135" s="181"/>
      <c r="B135" s="179" t="s">
        <v>141</v>
      </c>
      <c r="C135" s="429" t="s">
        <v>142</v>
      </c>
      <c r="D135" s="429"/>
      <c r="E135" s="429"/>
      <c r="F135" s="182"/>
      <c r="G135" s="183"/>
      <c r="H135" s="183"/>
      <c r="I135" s="183"/>
      <c r="J135" s="184">
        <v>7.82</v>
      </c>
      <c r="K135" s="192">
        <v>1.2</v>
      </c>
      <c r="L135" s="184">
        <v>0.38</v>
      </c>
      <c r="M135" s="185">
        <v>13.24</v>
      </c>
      <c r="N135" s="186">
        <v>5.03</v>
      </c>
      <c r="AF135" s="168"/>
      <c r="AG135" s="169"/>
      <c r="AJ135" s="180" t="s">
        <v>142</v>
      </c>
      <c r="AM135" s="169"/>
    </row>
    <row r="136" spans="1:39" s="15" customFormat="1" ht="15" x14ac:dyDescent="0.25">
      <c r="A136" s="181"/>
      <c r="B136" s="179" t="s">
        <v>143</v>
      </c>
      <c r="C136" s="429" t="s">
        <v>144</v>
      </c>
      <c r="D136" s="429"/>
      <c r="E136" s="429"/>
      <c r="F136" s="182"/>
      <c r="G136" s="183"/>
      <c r="H136" s="183"/>
      <c r="I136" s="183"/>
      <c r="J136" s="184">
        <v>3.38</v>
      </c>
      <c r="K136" s="192">
        <v>1.2</v>
      </c>
      <c r="L136" s="184">
        <v>0.16</v>
      </c>
      <c r="M136" s="185">
        <v>44.77</v>
      </c>
      <c r="N136" s="186">
        <v>7.16</v>
      </c>
      <c r="AF136" s="168"/>
      <c r="AG136" s="169"/>
      <c r="AJ136" s="180" t="s">
        <v>144</v>
      </c>
      <c r="AM136" s="169"/>
    </row>
    <row r="137" spans="1:39" s="15" customFormat="1" ht="15" x14ac:dyDescent="0.25">
      <c r="A137" s="188"/>
      <c r="B137" s="179"/>
      <c r="C137" s="429" t="s">
        <v>147</v>
      </c>
      <c r="D137" s="429"/>
      <c r="E137" s="429"/>
      <c r="F137" s="182" t="s">
        <v>148</v>
      </c>
      <c r="G137" s="192">
        <v>95.3</v>
      </c>
      <c r="H137" s="192">
        <v>1.2</v>
      </c>
      <c r="I137" s="205">
        <v>4.5743999999999998</v>
      </c>
      <c r="J137" s="190"/>
      <c r="K137" s="183"/>
      <c r="L137" s="190"/>
      <c r="M137" s="183"/>
      <c r="N137" s="191"/>
      <c r="AF137" s="168"/>
      <c r="AG137" s="169"/>
      <c r="AK137" s="180" t="s">
        <v>147</v>
      </c>
      <c r="AM137" s="169"/>
    </row>
    <row r="138" spans="1:39" s="15" customFormat="1" ht="15" x14ac:dyDescent="0.25">
      <c r="A138" s="188"/>
      <c r="B138" s="179"/>
      <c r="C138" s="429" t="s">
        <v>149</v>
      </c>
      <c r="D138" s="429"/>
      <c r="E138" s="429"/>
      <c r="F138" s="182" t="s">
        <v>148</v>
      </c>
      <c r="G138" s="185">
        <v>0.25</v>
      </c>
      <c r="H138" s="192">
        <v>1.2</v>
      </c>
      <c r="I138" s="215">
        <v>1.2E-2</v>
      </c>
      <c r="J138" s="190"/>
      <c r="K138" s="183"/>
      <c r="L138" s="190"/>
      <c r="M138" s="183"/>
      <c r="N138" s="191"/>
      <c r="AF138" s="168"/>
      <c r="AG138" s="169"/>
      <c r="AK138" s="180" t="s">
        <v>149</v>
      </c>
      <c r="AM138" s="169"/>
    </row>
    <row r="139" spans="1:39" s="15" customFormat="1" ht="15" x14ac:dyDescent="0.25">
      <c r="A139" s="181"/>
      <c r="B139" s="179"/>
      <c r="C139" s="430" t="s">
        <v>150</v>
      </c>
      <c r="D139" s="430"/>
      <c r="E139" s="430"/>
      <c r="F139" s="194"/>
      <c r="G139" s="195"/>
      <c r="H139" s="195"/>
      <c r="I139" s="195"/>
      <c r="J139" s="197">
        <v>820.73</v>
      </c>
      <c r="K139" s="195"/>
      <c r="L139" s="197">
        <v>39.4</v>
      </c>
      <c r="M139" s="195"/>
      <c r="N139" s="207">
        <v>1751.96</v>
      </c>
      <c r="AF139" s="168"/>
      <c r="AG139" s="169"/>
      <c r="AL139" s="180" t="s">
        <v>150</v>
      </c>
      <c r="AM139" s="169"/>
    </row>
    <row r="140" spans="1:39" s="15" customFormat="1" ht="15" x14ac:dyDescent="0.25">
      <c r="A140" s="188"/>
      <c r="B140" s="179"/>
      <c r="C140" s="429" t="s">
        <v>151</v>
      </c>
      <c r="D140" s="429"/>
      <c r="E140" s="429"/>
      <c r="F140" s="182"/>
      <c r="G140" s="183"/>
      <c r="H140" s="183"/>
      <c r="I140" s="183"/>
      <c r="J140" s="190"/>
      <c r="K140" s="183"/>
      <c r="L140" s="184">
        <v>39.18</v>
      </c>
      <c r="M140" s="183"/>
      <c r="N140" s="206">
        <v>1754.09</v>
      </c>
      <c r="AF140" s="168"/>
      <c r="AG140" s="169"/>
      <c r="AK140" s="180" t="s">
        <v>151</v>
      </c>
      <c r="AM140" s="169"/>
    </row>
    <row r="141" spans="1:39" s="15" customFormat="1" ht="23.25" x14ac:dyDescent="0.25">
      <c r="A141" s="188"/>
      <c r="B141" s="179" t="s">
        <v>1256</v>
      </c>
      <c r="C141" s="429" t="s">
        <v>1257</v>
      </c>
      <c r="D141" s="429"/>
      <c r="E141" s="429"/>
      <c r="F141" s="182" t="s">
        <v>154</v>
      </c>
      <c r="G141" s="199">
        <v>87</v>
      </c>
      <c r="H141" s="183"/>
      <c r="I141" s="199">
        <v>87</v>
      </c>
      <c r="J141" s="190"/>
      <c r="K141" s="183"/>
      <c r="L141" s="184">
        <v>34.090000000000003</v>
      </c>
      <c r="M141" s="183"/>
      <c r="N141" s="206">
        <v>1526.06</v>
      </c>
      <c r="AF141" s="168"/>
      <c r="AG141" s="169"/>
      <c r="AK141" s="180" t="s">
        <v>1257</v>
      </c>
      <c r="AM141" s="169"/>
    </row>
    <row r="142" spans="1:39" s="15" customFormat="1" ht="23.25" x14ac:dyDescent="0.25">
      <c r="A142" s="188"/>
      <c r="B142" s="179" t="s">
        <v>1258</v>
      </c>
      <c r="C142" s="429" t="s">
        <v>1259</v>
      </c>
      <c r="D142" s="429"/>
      <c r="E142" s="429"/>
      <c r="F142" s="182" t="s">
        <v>154</v>
      </c>
      <c r="G142" s="199">
        <v>44</v>
      </c>
      <c r="H142" s="183"/>
      <c r="I142" s="199">
        <v>44</v>
      </c>
      <c r="J142" s="190"/>
      <c r="K142" s="183"/>
      <c r="L142" s="184">
        <v>17.239999999999998</v>
      </c>
      <c r="M142" s="183"/>
      <c r="N142" s="186">
        <v>771.8</v>
      </c>
      <c r="AF142" s="168"/>
      <c r="AG142" s="169"/>
      <c r="AK142" s="180" t="s">
        <v>1259</v>
      </c>
      <c r="AM142" s="169"/>
    </row>
    <row r="143" spans="1:39" s="15" customFormat="1" ht="15" x14ac:dyDescent="0.25">
      <c r="A143" s="200"/>
      <c r="B143" s="201"/>
      <c r="C143" s="438" t="s">
        <v>157</v>
      </c>
      <c r="D143" s="438"/>
      <c r="E143" s="438"/>
      <c r="F143" s="172"/>
      <c r="G143" s="173"/>
      <c r="H143" s="173"/>
      <c r="I143" s="173"/>
      <c r="J143" s="176"/>
      <c r="K143" s="173"/>
      <c r="L143" s="202">
        <v>90.73</v>
      </c>
      <c r="M143" s="195"/>
      <c r="N143" s="208">
        <v>4049.82</v>
      </c>
      <c r="AF143" s="168"/>
      <c r="AG143" s="169"/>
      <c r="AM143" s="169" t="s">
        <v>157</v>
      </c>
    </row>
    <row r="144" spans="1:39" s="15" customFormat="1" ht="34.5" x14ac:dyDescent="0.25">
      <c r="A144" s="170" t="s">
        <v>183</v>
      </c>
      <c r="B144" s="171" t="s">
        <v>1283</v>
      </c>
      <c r="C144" s="438" t="s">
        <v>1284</v>
      </c>
      <c r="D144" s="438"/>
      <c r="E144" s="438"/>
      <c r="F144" s="172" t="s">
        <v>1124</v>
      </c>
      <c r="G144" s="173">
        <v>0.04</v>
      </c>
      <c r="H144" s="174">
        <v>1</v>
      </c>
      <c r="I144" s="211">
        <v>0.04</v>
      </c>
      <c r="J144" s="176"/>
      <c r="K144" s="173"/>
      <c r="L144" s="176"/>
      <c r="M144" s="173"/>
      <c r="N144" s="177"/>
      <c r="AF144" s="168"/>
      <c r="AG144" s="169" t="s">
        <v>1284</v>
      </c>
      <c r="AM144" s="169"/>
    </row>
    <row r="145" spans="1:39" s="15" customFormat="1" ht="15" x14ac:dyDescent="0.25">
      <c r="A145" s="212"/>
      <c r="B145" s="213"/>
      <c r="C145" s="429" t="s">
        <v>1282</v>
      </c>
      <c r="D145" s="429"/>
      <c r="E145" s="429"/>
      <c r="F145" s="429"/>
      <c r="G145" s="429"/>
      <c r="H145" s="429"/>
      <c r="I145" s="429"/>
      <c r="J145" s="429"/>
      <c r="K145" s="429"/>
      <c r="L145" s="429"/>
      <c r="M145" s="429"/>
      <c r="N145" s="441"/>
      <c r="AF145" s="168"/>
      <c r="AG145" s="169"/>
      <c r="AH145" s="180" t="s">
        <v>1282</v>
      </c>
      <c r="AM145" s="169"/>
    </row>
    <row r="146" spans="1:39" s="15" customFormat="1" ht="22.5" x14ac:dyDescent="0.25">
      <c r="A146" s="178"/>
      <c r="B146" s="179" t="s">
        <v>462</v>
      </c>
      <c r="C146" s="439" t="s">
        <v>1271</v>
      </c>
      <c r="D146" s="439"/>
      <c r="E146" s="439"/>
      <c r="F146" s="439"/>
      <c r="G146" s="439"/>
      <c r="H146" s="439"/>
      <c r="I146" s="439"/>
      <c r="J146" s="439"/>
      <c r="K146" s="439"/>
      <c r="L146" s="439"/>
      <c r="M146" s="439"/>
      <c r="N146" s="440"/>
      <c r="AF146" s="168"/>
      <c r="AG146" s="169"/>
      <c r="AI146" s="180" t="s">
        <v>1271</v>
      </c>
      <c r="AM146" s="169"/>
    </row>
    <row r="147" spans="1:39" s="15" customFormat="1" ht="23.25" x14ac:dyDescent="0.25">
      <c r="A147" s="178"/>
      <c r="B147" s="179" t="s">
        <v>1254</v>
      </c>
      <c r="C147" s="439" t="s">
        <v>1255</v>
      </c>
      <c r="D147" s="439"/>
      <c r="E147" s="439"/>
      <c r="F147" s="439"/>
      <c r="G147" s="439"/>
      <c r="H147" s="439"/>
      <c r="I147" s="439"/>
      <c r="J147" s="439"/>
      <c r="K147" s="439"/>
      <c r="L147" s="439"/>
      <c r="M147" s="439"/>
      <c r="N147" s="440"/>
      <c r="AF147" s="168"/>
      <c r="AG147" s="169"/>
      <c r="AI147" s="180" t="s">
        <v>1255</v>
      </c>
      <c r="AM147" s="169"/>
    </row>
    <row r="148" spans="1:39" s="15" customFormat="1" ht="15" x14ac:dyDescent="0.25">
      <c r="A148" s="181"/>
      <c r="B148" s="179" t="s">
        <v>130</v>
      </c>
      <c r="C148" s="429" t="s">
        <v>140</v>
      </c>
      <c r="D148" s="429"/>
      <c r="E148" s="429"/>
      <c r="F148" s="182"/>
      <c r="G148" s="183"/>
      <c r="H148" s="183"/>
      <c r="I148" s="183"/>
      <c r="J148" s="187">
        <v>1504.23</v>
      </c>
      <c r="K148" s="185">
        <v>0.48</v>
      </c>
      <c r="L148" s="184">
        <v>28.88</v>
      </c>
      <c r="M148" s="185">
        <v>44.77</v>
      </c>
      <c r="N148" s="206">
        <v>1292.96</v>
      </c>
      <c r="AF148" s="168"/>
      <c r="AG148" s="169"/>
      <c r="AJ148" s="180" t="s">
        <v>140</v>
      </c>
      <c r="AM148" s="169"/>
    </row>
    <row r="149" spans="1:39" s="15" customFormat="1" ht="15" x14ac:dyDescent="0.25">
      <c r="A149" s="181"/>
      <c r="B149" s="179" t="s">
        <v>141</v>
      </c>
      <c r="C149" s="429" t="s">
        <v>142</v>
      </c>
      <c r="D149" s="429"/>
      <c r="E149" s="429"/>
      <c r="F149" s="182"/>
      <c r="G149" s="183"/>
      <c r="H149" s="183"/>
      <c r="I149" s="183"/>
      <c r="J149" s="184">
        <v>90.56</v>
      </c>
      <c r="K149" s="185">
        <v>0.48</v>
      </c>
      <c r="L149" s="184">
        <v>1.74</v>
      </c>
      <c r="M149" s="185">
        <v>13.24</v>
      </c>
      <c r="N149" s="186">
        <v>23.04</v>
      </c>
      <c r="AF149" s="168"/>
      <c r="AG149" s="169"/>
      <c r="AJ149" s="180" t="s">
        <v>142</v>
      </c>
      <c r="AM149" s="169"/>
    </row>
    <row r="150" spans="1:39" s="15" customFormat="1" ht="15" x14ac:dyDescent="0.25">
      <c r="A150" s="181"/>
      <c r="B150" s="179" t="s">
        <v>143</v>
      </c>
      <c r="C150" s="429" t="s">
        <v>144</v>
      </c>
      <c r="D150" s="429"/>
      <c r="E150" s="429"/>
      <c r="F150" s="182"/>
      <c r="G150" s="183"/>
      <c r="H150" s="183"/>
      <c r="I150" s="183"/>
      <c r="J150" s="184">
        <v>12.55</v>
      </c>
      <c r="K150" s="185">
        <v>0.48</v>
      </c>
      <c r="L150" s="184">
        <v>0.24</v>
      </c>
      <c r="M150" s="185">
        <v>44.77</v>
      </c>
      <c r="N150" s="186">
        <v>10.74</v>
      </c>
      <c r="AF150" s="168"/>
      <c r="AG150" s="169"/>
      <c r="AJ150" s="180" t="s">
        <v>144</v>
      </c>
      <c r="AM150" s="169"/>
    </row>
    <row r="151" spans="1:39" s="15" customFormat="1" ht="15" x14ac:dyDescent="0.25">
      <c r="A151" s="181"/>
      <c r="B151" s="179" t="s">
        <v>145</v>
      </c>
      <c r="C151" s="429" t="s">
        <v>146</v>
      </c>
      <c r="D151" s="429"/>
      <c r="E151" s="429"/>
      <c r="F151" s="182"/>
      <c r="G151" s="183"/>
      <c r="H151" s="183"/>
      <c r="I151" s="183"/>
      <c r="J151" s="184">
        <v>130</v>
      </c>
      <c r="K151" s="199">
        <v>0</v>
      </c>
      <c r="L151" s="184">
        <v>0</v>
      </c>
      <c r="M151" s="185">
        <v>8.16</v>
      </c>
      <c r="N151" s="191"/>
      <c r="AF151" s="168"/>
      <c r="AG151" s="169"/>
      <c r="AJ151" s="180" t="s">
        <v>146</v>
      </c>
      <c r="AM151" s="169"/>
    </row>
    <row r="152" spans="1:39" s="15" customFormat="1" ht="15" x14ac:dyDescent="0.25">
      <c r="A152" s="188"/>
      <c r="B152" s="179"/>
      <c r="C152" s="429" t="s">
        <v>147</v>
      </c>
      <c r="D152" s="429"/>
      <c r="E152" s="429"/>
      <c r="F152" s="182" t="s">
        <v>148</v>
      </c>
      <c r="G152" s="185">
        <v>187.56</v>
      </c>
      <c r="H152" s="185">
        <v>0.48</v>
      </c>
      <c r="I152" s="189">
        <v>3.6011519999999999</v>
      </c>
      <c r="J152" s="190"/>
      <c r="K152" s="183"/>
      <c r="L152" s="190"/>
      <c r="M152" s="183"/>
      <c r="N152" s="191"/>
      <c r="AF152" s="168"/>
      <c r="AG152" s="169"/>
      <c r="AK152" s="180" t="s">
        <v>147</v>
      </c>
      <c r="AM152" s="169"/>
    </row>
    <row r="153" spans="1:39" s="15" customFormat="1" ht="15" x14ac:dyDescent="0.25">
      <c r="A153" s="188"/>
      <c r="B153" s="179"/>
      <c r="C153" s="429" t="s">
        <v>149</v>
      </c>
      <c r="D153" s="429"/>
      <c r="E153" s="429"/>
      <c r="F153" s="182" t="s">
        <v>148</v>
      </c>
      <c r="G153" s="199">
        <v>1</v>
      </c>
      <c r="H153" s="185">
        <v>0.48</v>
      </c>
      <c r="I153" s="205">
        <v>1.9199999999999998E-2</v>
      </c>
      <c r="J153" s="190"/>
      <c r="K153" s="183"/>
      <c r="L153" s="190"/>
      <c r="M153" s="183"/>
      <c r="N153" s="191"/>
      <c r="AF153" s="168"/>
      <c r="AG153" s="169"/>
      <c r="AK153" s="180" t="s">
        <v>149</v>
      </c>
      <c r="AM153" s="169"/>
    </row>
    <row r="154" spans="1:39" s="15" customFormat="1" ht="15" x14ac:dyDescent="0.25">
      <c r="A154" s="181"/>
      <c r="B154" s="179"/>
      <c r="C154" s="430" t="s">
        <v>150</v>
      </c>
      <c r="D154" s="430"/>
      <c r="E154" s="430"/>
      <c r="F154" s="194"/>
      <c r="G154" s="195"/>
      <c r="H154" s="195"/>
      <c r="I154" s="195"/>
      <c r="J154" s="196">
        <v>1724.79</v>
      </c>
      <c r="K154" s="195"/>
      <c r="L154" s="197">
        <v>30.62</v>
      </c>
      <c r="M154" s="195"/>
      <c r="N154" s="207">
        <v>1316</v>
      </c>
      <c r="AF154" s="168"/>
      <c r="AG154" s="169"/>
      <c r="AL154" s="180" t="s">
        <v>150</v>
      </c>
      <c r="AM154" s="169"/>
    </row>
    <row r="155" spans="1:39" s="15" customFormat="1" ht="15" x14ac:dyDescent="0.25">
      <c r="A155" s="188"/>
      <c r="B155" s="179"/>
      <c r="C155" s="429" t="s">
        <v>151</v>
      </c>
      <c r="D155" s="429"/>
      <c r="E155" s="429"/>
      <c r="F155" s="182"/>
      <c r="G155" s="183"/>
      <c r="H155" s="183"/>
      <c r="I155" s="183"/>
      <c r="J155" s="190"/>
      <c r="K155" s="183"/>
      <c r="L155" s="184">
        <v>29.12</v>
      </c>
      <c r="M155" s="183"/>
      <c r="N155" s="206">
        <v>1303.7</v>
      </c>
      <c r="AF155" s="168"/>
      <c r="AG155" s="169"/>
      <c r="AK155" s="180" t="s">
        <v>151</v>
      </c>
      <c r="AM155" s="169"/>
    </row>
    <row r="156" spans="1:39" s="15" customFormat="1" ht="45.75" x14ac:dyDescent="0.25">
      <c r="A156" s="188"/>
      <c r="B156" s="179" t="s">
        <v>707</v>
      </c>
      <c r="C156" s="429" t="s">
        <v>708</v>
      </c>
      <c r="D156" s="429"/>
      <c r="E156" s="429"/>
      <c r="F156" s="182" t="s">
        <v>154</v>
      </c>
      <c r="G156" s="199">
        <v>121</v>
      </c>
      <c r="H156" s="183"/>
      <c r="I156" s="199">
        <v>121</v>
      </c>
      <c r="J156" s="190"/>
      <c r="K156" s="183"/>
      <c r="L156" s="184">
        <v>35.24</v>
      </c>
      <c r="M156" s="183"/>
      <c r="N156" s="206">
        <v>1577.48</v>
      </c>
      <c r="AF156" s="168"/>
      <c r="AG156" s="169"/>
      <c r="AK156" s="180" t="s">
        <v>708</v>
      </c>
      <c r="AM156" s="169"/>
    </row>
    <row r="157" spans="1:39" s="15" customFormat="1" ht="45.75" x14ac:dyDescent="0.25">
      <c r="A157" s="188"/>
      <c r="B157" s="179" t="s">
        <v>709</v>
      </c>
      <c r="C157" s="429" t="s">
        <v>710</v>
      </c>
      <c r="D157" s="429"/>
      <c r="E157" s="429"/>
      <c r="F157" s="182" t="s">
        <v>154</v>
      </c>
      <c r="G157" s="199">
        <v>72</v>
      </c>
      <c r="H157" s="185">
        <v>0.85</v>
      </c>
      <c r="I157" s="192">
        <v>61.2</v>
      </c>
      <c r="J157" s="190"/>
      <c r="K157" s="183"/>
      <c r="L157" s="184">
        <v>17.82</v>
      </c>
      <c r="M157" s="183"/>
      <c r="N157" s="186">
        <v>797.86</v>
      </c>
      <c r="AF157" s="168"/>
      <c r="AG157" s="169"/>
      <c r="AK157" s="180" t="s">
        <v>710</v>
      </c>
      <c r="AM157" s="169"/>
    </row>
    <row r="158" spans="1:39" s="15" customFormat="1" ht="15" x14ac:dyDescent="0.25">
      <c r="A158" s="200"/>
      <c r="B158" s="201"/>
      <c r="C158" s="438" t="s">
        <v>157</v>
      </c>
      <c r="D158" s="438"/>
      <c r="E158" s="438"/>
      <c r="F158" s="172"/>
      <c r="G158" s="173"/>
      <c r="H158" s="173"/>
      <c r="I158" s="173"/>
      <c r="J158" s="176"/>
      <c r="K158" s="173"/>
      <c r="L158" s="202">
        <v>83.68</v>
      </c>
      <c r="M158" s="195"/>
      <c r="N158" s="208">
        <v>3691.34</v>
      </c>
      <c r="AF158" s="168"/>
      <c r="AG158" s="169"/>
      <c r="AM158" s="169" t="s">
        <v>157</v>
      </c>
    </row>
    <row r="159" spans="1:39" s="15" customFormat="1" ht="15" x14ac:dyDescent="0.25">
      <c r="A159" s="170" t="s">
        <v>186</v>
      </c>
      <c r="B159" s="171" t="s">
        <v>1285</v>
      </c>
      <c r="C159" s="438" t="s">
        <v>1286</v>
      </c>
      <c r="D159" s="438"/>
      <c r="E159" s="438"/>
      <c r="F159" s="172" t="s">
        <v>229</v>
      </c>
      <c r="G159" s="173">
        <v>1</v>
      </c>
      <c r="H159" s="174">
        <v>1</v>
      </c>
      <c r="I159" s="174">
        <v>1</v>
      </c>
      <c r="J159" s="176"/>
      <c r="K159" s="173"/>
      <c r="L159" s="176"/>
      <c r="M159" s="173"/>
      <c r="N159" s="177"/>
      <c r="AF159" s="168"/>
      <c r="AG159" s="169" t="s">
        <v>1286</v>
      </c>
      <c r="AM159" s="169"/>
    </row>
    <row r="160" spans="1:39" s="15" customFormat="1" ht="22.5" x14ac:dyDescent="0.25">
      <c r="A160" s="178"/>
      <c r="B160" s="179" t="s">
        <v>462</v>
      </c>
      <c r="C160" s="439" t="s">
        <v>1271</v>
      </c>
      <c r="D160" s="439"/>
      <c r="E160" s="439"/>
      <c r="F160" s="439"/>
      <c r="G160" s="439"/>
      <c r="H160" s="439"/>
      <c r="I160" s="439"/>
      <c r="J160" s="439"/>
      <c r="K160" s="439"/>
      <c r="L160" s="439"/>
      <c r="M160" s="439"/>
      <c r="N160" s="440"/>
      <c r="AF160" s="168"/>
      <c r="AG160" s="169"/>
      <c r="AI160" s="180" t="s">
        <v>1271</v>
      </c>
      <c r="AM160" s="169"/>
    </row>
    <row r="161" spans="1:39" s="15" customFormat="1" ht="23.25" x14ac:dyDescent="0.25">
      <c r="A161" s="178"/>
      <c r="B161" s="179" t="s">
        <v>1254</v>
      </c>
      <c r="C161" s="439" t="s">
        <v>1255</v>
      </c>
      <c r="D161" s="439"/>
      <c r="E161" s="439"/>
      <c r="F161" s="439"/>
      <c r="G161" s="439"/>
      <c r="H161" s="439"/>
      <c r="I161" s="439"/>
      <c r="J161" s="439"/>
      <c r="K161" s="439"/>
      <c r="L161" s="439"/>
      <c r="M161" s="439"/>
      <c r="N161" s="440"/>
      <c r="AF161" s="168"/>
      <c r="AG161" s="169"/>
      <c r="AI161" s="180" t="s">
        <v>1255</v>
      </c>
      <c r="AM161" s="169"/>
    </row>
    <row r="162" spans="1:39" s="15" customFormat="1" ht="15" x14ac:dyDescent="0.25">
      <c r="A162" s="181"/>
      <c r="B162" s="179" t="s">
        <v>130</v>
      </c>
      <c r="C162" s="429" t="s">
        <v>140</v>
      </c>
      <c r="D162" s="429"/>
      <c r="E162" s="429"/>
      <c r="F162" s="182"/>
      <c r="G162" s="183"/>
      <c r="H162" s="183"/>
      <c r="I162" s="183"/>
      <c r="J162" s="184">
        <v>8.66</v>
      </c>
      <c r="K162" s="185">
        <v>0.48</v>
      </c>
      <c r="L162" s="184">
        <v>4.16</v>
      </c>
      <c r="M162" s="185">
        <v>44.77</v>
      </c>
      <c r="N162" s="186">
        <v>186.24</v>
      </c>
      <c r="AF162" s="168"/>
      <c r="AG162" s="169"/>
      <c r="AJ162" s="180" t="s">
        <v>140</v>
      </c>
      <c r="AM162" s="169"/>
    </row>
    <row r="163" spans="1:39" s="15" customFormat="1" ht="15" x14ac:dyDescent="0.25">
      <c r="A163" s="181"/>
      <c r="B163" s="179" t="s">
        <v>141</v>
      </c>
      <c r="C163" s="429" t="s">
        <v>142</v>
      </c>
      <c r="D163" s="429"/>
      <c r="E163" s="429"/>
      <c r="F163" s="182"/>
      <c r="G163" s="183"/>
      <c r="H163" s="183"/>
      <c r="I163" s="183"/>
      <c r="J163" s="184">
        <v>2.17</v>
      </c>
      <c r="K163" s="185">
        <v>0.48</v>
      </c>
      <c r="L163" s="184">
        <v>1.04</v>
      </c>
      <c r="M163" s="185">
        <v>13.24</v>
      </c>
      <c r="N163" s="186">
        <v>13.77</v>
      </c>
      <c r="AF163" s="168"/>
      <c r="AG163" s="169"/>
      <c r="AJ163" s="180" t="s">
        <v>142</v>
      </c>
      <c r="AM163" s="169"/>
    </row>
    <row r="164" spans="1:39" s="15" customFormat="1" ht="15" x14ac:dyDescent="0.25">
      <c r="A164" s="181"/>
      <c r="B164" s="179" t="s">
        <v>143</v>
      </c>
      <c r="C164" s="429" t="s">
        <v>144</v>
      </c>
      <c r="D164" s="429"/>
      <c r="E164" s="429"/>
      <c r="F164" s="182"/>
      <c r="G164" s="183"/>
      <c r="H164" s="183"/>
      <c r="I164" s="183"/>
      <c r="J164" s="184">
        <v>0.37</v>
      </c>
      <c r="K164" s="185">
        <v>0.48</v>
      </c>
      <c r="L164" s="184">
        <v>0.18</v>
      </c>
      <c r="M164" s="185">
        <v>44.77</v>
      </c>
      <c r="N164" s="186">
        <v>8.06</v>
      </c>
      <c r="AF164" s="168"/>
      <c r="AG164" s="169"/>
      <c r="AJ164" s="180" t="s">
        <v>144</v>
      </c>
      <c r="AM164" s="169"/>
    </row>
    <row r="165" spans="1:39" s="15" customFormat="1" ht="15" x14ac:dyDescent="0.25">
      <c r="A165" s="181"/>
      <c r="B165" s="179" t="s">
        <v>145</v>
      </c>
      <c r="C165" s="429" t="s">
        <v>146</v>
      </c>
      <c r="D165" s="429"/>
      <c r="E165" s="429"/>
      <c r="F165" s="182"/>
      <c r="G165" s="183"/>
      <c r="H165" s="183"/>
      <c r="I165" s="183"/>
      <c r="J165" s="184">
        <v>729.38</v>
      </c>
      <c r="K165" s="199">
        <v>0</v>
      </c>
      <c r="L165" s="184">
        <v>0</v>
      </c>
      <c r="M165" s="185">
        <v>8.16</v>
      </c>
      <c r="N165" s="191"/>
      <c r="AF165" s="168"/>
      <c r="AG165" s="169"/>
      <c r="AJ165" s="180" t="s">
        <v>146</v>
      </c>
      <c r="AM165" s="169"/>
    </row>
    <row r="166" spans="1:39" s="15" customFormat="1" ht="15" x14ac:dyDescent="0.25">
      <c r="A166" s="188"/>
      <c r="B166" s="179"/>
      <c r="C166" s="429" t="s">
        <v>147</v>
      </c>
      <c r="D166" s="429"/>
      <c r="E166" s="429"/>
      <c r="F166" s="182" t="s">
        <v>148</v>
      </c>
      <c r="G166" s="192">
        <v>0.9</v>
      </c>
      <c r="H166" s="185">
        <v>0.48</v>
      </c>
      <c r="I166" s="215">
        <v>0.432</v>
      </c>
      <c r="J166" s="190"/>
      <c r="K166" s="183"/>
      <c r="L166" s="190"/>
      <c r="M166" s="183"/>
      <c r="N166" s="191"/>
      <c r="AF166" s="168"/>
      <c r="AG166" s="169"/>
      <c r="AK166" s="180" t="s">
        <v>147</v>
      </c>
      <c r="AM166" s="169"/>
    </row>
    <row r="167" spans="1:39" s="15" customFormat="1" ht="15" x14ac:dyDescent="0.25">
      <c r="A167" s="188"/>
      <c r="B167" s="179"/>
      <c r="C167" s="429" t="s">
        <v>149</v>
      </c>
      <c r="D167" s="429"/>
      <c r="E167" s="429"/>
      <c r="F167" s="182" t="s">
        <v>148</v>
      </c>
      <c r="G167" s="185">
        <v>0.03</v>
      </c>
      <c r="H167" s="185">
        <v>0.48</v>
      </c>
      <c r="I167" s="205">
        <v>1.44E-2</v>
      </c>
      <c r="J167" s="190"/>
      <c r="K167" s="183"/>
      <c r="L167" s="190"/>
      <c r="M167" s="183"/>
      <c r="N167" s="191"/>
      <c r="AF167" s="168"/>
      <c r="AG167" s="169"/>
      <c r="AK167" s="180" t="s">
        <v>149</v>
      </c>
      <c r="AM167" s="169"/>
    </row>
    <row r="168" spans="1:39" s="15" customFormat="1" ht="15" x14ac:dyDescent="0.25">
      <c r="A168" s="181"/>
      <c r="B168" s="179"/>
      <c r="C168" s="430" t="s">
        <v>150</v>
      </c>
      <c r="D168" s="430"/>
      <c r="E168" s="430"/>
      <c r="F168" s="194"/>
      <c r="G168" s="195"/>
      <c r="H168" s="195"/>
      <c r="I168" s="195"/>
      <c r="J168" s="197">
        <v>740.21</v>
      </c>
      <c r="K168" s="195"/>
      <c r="L168" s="197">
        <v>5.2</v>
      </c>
      <c r="M168" s="195"/>
      <c r="N168" s="198">
        <v>200.01</v>
      </c>
      <c r="AF168" s="168"/>
      <c r="AG168" s="169"/>
      <c r="AL168" s="180" t="s">
        <v>150</v>
      </c>
      <c r="AM168" s="169"/>
    </row>
    <row r="169" spans="1:39" s="15" customFormat="1" ht="15" x14ac:dyDescent="0.25">
      <c r="A169" s="188"/>
      <c r="B169" s="179"/>
      <c r="C169" s="429" t="s">
        <v>151</v>
      </c>
      <c r="D169" s="429"/>
      <c r="E169" s="429"/>
      <c r="F169" s="182"/>
      <c r="G169" s="183"/>
      <c r="H169" s="183"/>
      <c r="I169" s="183"/>
      <c r="J169" s="190"/>
      <c r="K169" s="183"/>
      <c r="L169" s="184">
        <v>4.34</v>
      </c>
      <c r="M169" s="183"/>
      <c r="N169" s="186">
        <v>194.3</v>
      </c>
      <c r="AF169" s="168"/>
      <c r="AG169" s="169"/>
      <c r="AK169" s="180" t="s">
        <v>151</v>
      </c>
      <c r="AM169" s="169"/>
    </row>
    <row r="170" spans="1:39" s="15" customFormat="1" ht="45.75" x14ac:dyDescent="0.25">
      <c r="A170" s="188"/>
      <c r="B170" s="179" t="s">
        <v>707</v>
      </c>
      <c r="C170" s="429" t="s">
        <v>708</v>
      </c>
      <c r="D170" s="429"/>
      <c r="E170" s="429"/>
      <c r="F170" s="182" t="s">
        <v>154</v>
      </c>
      <c r="G170" s="199">
        <v>121</v>
      </c>
      <c r="H170" s="183"/>
      <c r="I170" s="199">
        <v>121</v>
      </c>
      <c r="J170" s="190"/>
      <c r="K170" s="183"/>
      <c r="L170" s="184">
        <v>5.25</v>
      </c>
      <c r="M170" s="183"/>
      <c r="N170" s="186">
        <v>235.1</v>
      </c>
      <c r="AF170" s="168"/>
      <c r="AG170" s="169"/>
      <c r="AK170" s="180" t="s">
        <v>708</v>
      </c>
      <c r="AM170" s="169"/>
    </row>
    <row r="171" spans="1:39" s="15" customFormat="1" ht="45.75" x14ac:dyDescent="0.25">
      <c r="A171" s="188"/>
      <c r="B171" s="179" t="s">
        <v>709</v>
      </c>
      <c r="C171" s="429" t="s">
        <v>710</v>
      </c>
      <c r="D171" s="429"/>
      <c r="E171" s="429"/>
      <c r="F171" s="182" t="s">
        <v>154</v>
      </c>
      <c r="G171" s="199">
        <v>72</v>
      </c>
      <c r="H171" s="185">
        <v>0.85</v>
      </c>
      <c r="I171" s="192">
        <v>61.2</v>
      </c>
      <c r="J171" s="190"/>
      <c r="K171" s="183"/>
      <c r="L171" s="184">
        <v>2.66</v>
      </c>
      <c r="M171" s="183"/>
      <c r="N171" s="186">
        <v>118.91</v>
      </c>
      <c r="AF171" s="168"/>
      <c r="AG171" s="169"/>
      <c r="AK171" s="180" t="s">
        <v>710</v>
      </c>
      <c r="AM171" s="169"/>
    </row>
    <row r="172" spans="1:39" s="15" customFormat="1" ht="15" x14ac:dyDescent="0.25">
      <c r="A172" s="200"/>
      <c r="B172" s="201"/>
      <c r="C172" s="438" t="s">
        <v>157</v>
      </c>
      <c r="D172" s="438"/>
      <c r="E172" s="438"/>
      <c r="F172" s="172"/>
      <c r="G172" s="173"/>
      <c r="H172" s="173"/>
      <c r="I172" s="173"/>
      <c r="J172" s="176"/>
      <c r="K172" s="173"/>
      <c r="L172" s="202">
        <v>13.11</v>
      </c>
      <c r="M172" s="195"/>
      <c r="N172" s="203">
        <v>554.02</v>
      </c>
      <c r="AF172" s="168"/>
      <c r="AG172" s="169"/>
      <c r="AM172" s="169" t="s">
        <v>157</v>
      </c>
    </row>
    <row r="173" spans="1:39" s="15" customFormat="1" ht="23.25" x14ac:dyDescent="0.25">
      <c r="A173" s="170" t="s">
        <v>187</v>
      </c>
      <c r="B173" s="171" t="s">
        <v>1287</v>
      </c>
      <c r="C173" s="438" t="s">
        <v>1288</v>
      </c>
      <c r="D173" s="438"/>
      <c r="E173" s="438"/>
      <c r="F173" s="172" t="s">
        <v>573</v>
      </c>
      <c r="G173" s="173">
        <v>0.78</v>
      </c>
      <c r="H173" s="174">
        <v>1</v>
      </c>
      <c r="I173" s="211">
        <v>0.78</v>
      </c>
      <c r="J173" s="176"/>
      <c r="K173" s="173"/>
      <c r="L173" s="176"/>
      <c r="M173" s="173"/>
      <c r="N173" s="177"/>
      <c r="AF173" s="168"/>
      <c r="AG173" s="169" t="s">
        <v>1288</v>
      </c>
      <c r="AM173" s="169"/>
    </row>
    <row r="174" spans="1:39" s="15" customFormat="1" ht="15" x14ac:dyDescent="0.25">
      <c r="A174" s="212"/>
      <c r="B174" s="213"/>
      <c r="C174" s="429" t="s">
        <v>1289</v>
      </c>
      <c r="D174" s="429"/>
      <c r="E174" s="429"/>
      <c r="F174" s="429"/>
      <c r="G174" s="429"/>
      <c r="H174" s="429"/>
      <c r="I174" s="429"/>
      <c r="J174" s="429"/>
      <c r="K174" s="429"/>
      <c r="L174" s="429"/>
      <c r="M174" s="429"/>
      <c r="N174" s="441"/>
      <c r="AF174" s="168"/>
      <c r="AG174" s="169"/>
      <c r="AH174" s="180" t="s">
        <v>1289</v>
      </c>
      <c r="AM174" s="169"/>
    </row>
    <row r="175" spans="1:39" s="15" customFormat="1" ht="22.5" x14ac:dyDescent="0.25">
      <c r="A175" s="178"/>
      <c r="B175" s="179" t="s">
        <v>462</v>
      </c>
      <c r="C175" s="439" t="s">
        <v>1271</v>
      </c>
      <c r="D175" s="439"/>
      <c r="E175" s="439"/>
      <c r="F175" s="439"/>
      <c r="G175" s="439"/>
      <c r="H175" s="439"/>
      <c r="I175" s="439"/>
      <c r="J175" s="439"/>
      <c r="K175" s="439"/>
      <c r="L175" s="439"/>
      <c r="M175" s="439"/>
      <c r="N175" s="440"/>
      <c r="AF175" s="168"/>
      <c r="AG175" s="169"/>
      <c r="AI175" s="180" t="s">
        <v>1271</v>
      </c>
      <c r="AM175" s="169"/>
    </row>
    <row r="176" spans="1:39" s="15" customFormat="1" ht="23.25" x14ac:dyDescent="0.25">
      <c r="A176" s="178"/>
      <c r="B176" s="179" t="s">
        <v>1254</v>
      </c>
      <c r="C176" s="439" t="s">
        <v>1255</v>
      </c>
      <c r="D176" s="439"/>
      <c r="E176" s="439"/>
      <c r="F176" s="439"/>
      <c r="G176" s="439"/>
      <c r="H176" s="439"/>
      <c r="I176" s="439"/>
      <c r="J176" s="439"/>
      <c r="K176" s="439"/>
      <c r="L176" s="439"/>
      <c r="M176" s="439"/>
      <c r="N176" s="440"/>
      <c r="AF176" s="168"/>
      <c r="AG176" s="169"/>
      <c r="AI176" s="180" t="s">
        <v>1255</v>
      </c>
      <c r="AM176" s="169"/>
    </row>
    <row r="177" spans="1:39" s="15" customFormat="1" ht="15" x14ac:dyDescent="0.25">
      <c r="A177" s="181"/>
      <c r="B177" s="179" t="s">
        <v>130</v>
      </c>
      <c r="C177" s="429" t="s">
        <v>140</v>
      </c>
      <c r="D177" s="429"/>
      <c r="E177" s="429"/>
      <c r="F177" s="182"/>
      <c r="G177" s="183"/>
      <c r="H177" s="183"/>
      <c r="I177" s="183"/>
      <c r="J177" s="184">
        <v>80.459999999999994</v>
      </c>
      <c r="K177" s="185">
        <v>0.48</v>
      </c>
      <c r="L177" s="184">
        <v>30.12</v>
      </c>
      <c r="M177" s="185">
        <v>44.77</v>
      </c>
      <c r="N177" s="206">
        <v>1348.47</v>
      </c>
      <c r="AF177" s="168"/>
      <c r="AG177" s="169"/>
      <c r="AJ177" s="180" t="s">
        <v>140</v>
      </c>
      <c r="AM177" s="169"/>
    </row>
    <row r="178" spans="1:39" s="15" customFormat="1" ht="15" x14ac:dyDescent="0.25">
      <c r="A178" s="181"/>
      <c r="B178" s="179" t="s">
        <v>141</v>
      </c>
      <c r="C178" s="429" t="s">
        <v>142</v>
      </c>
      <c r="D178" s="429"/>
      <c r="E178" s="429"/>
      <c r="F178" s="182"/>
      <c r="G178" s="183"/>
      <c r="H178" s="183"/>
      <c r="I178" s="183"/>
      <c r="J178" s="184">
        <v>95.01</v>
      </c>
      <c r="K178" s="185">
        <v>0.48</v>
      </c>
      <c r="L178" s="184">
        <v>35.57</v>
      </c>
      <c r="M178" s="185">
        <v>13.24</v>
      </c>
      <c r="N178" s="186">
        <v>470.95</v>
      </c>
      <c r="AF178" s="168"/>
      <c r="AG178" s="169"/>
      <c r="AJ178" s="180" t="s">
        <v>142</v>
      </c>
      <c r="AM178" s="169"/>
    </row>
    <row r="179" spans="1:39" s="15" customFormat="1" ht="15" x14ac:dyDescent="0.25">
      <c r="A179" s="181"/>
      <c r="B179" s="179" t="s">
        <v>143</v>
      </c>
      <c r="C179" s="429" t="s">
        <v>144</v>
      </c>
      <c r="D179" s="429"/>
      <c r="E179" s="429"/>
      <c r="F179" s="182"/>
      <c r="G179" s="183"/>
      <c r="H179" s="183"/>
      <c r="I179" s="183"/>
      <c r="J179" s="184">
        <v>23.33</v>
      </c>
      <c r="K179" s="185">
        <v>0.48</v>
      </c>
      <c r="L179" s="184">
        <v>8.73</v>
      </c>
      <c r="M179" s="185">
        <v>44.77</v>
      </c>
      <c r="N179" s="186">
        <v>390.84</v>
      </c>
      <c r="AF179" s="168"/>
      <c r="AG179" s="169"/>
      <c r="AJ179" s="180" t="s">
        <v>144</v>
      </c>
      <c r="AM179" s="169"/>
    </row>
    <row r="180" spans="1:39" s="15" customFormat="1" ht="15" x14ac:dyDescent="0.25">
      <c r="A180" s="181"/>
      <c r="B180" s="179" t="s">
        <v>145</v>
      </c>
      <c r="C180" s="429" t="s">
        <v>146</v>
      </c>
      <c r="D180" s="429"/>
      <c r="E180" s="429"/>
      <c r="F180" s="182"/>
      <c r="G180" s="183"/>
      <c r="H180" s="183"/>
      <c r="I180" s="183"/>
      <c r="J180" s="184">
        <v>407.53</v>
      </c>
      <c r="K180" s="199">
        <v>0</v>
      </c>
      <c r="L180" s="184">
        <v>0</v>
      </c>
      <c r="M180" s="185">
        <v>8.16</v>
      </c>
      <c r="N180" s="191"/>
      <c r="AF180" s="168"/>
      <c r="AG180" s="169"/>
      <c r="AJ180" s="180" t="s">
        <v>146</v>
      </c>
      <c r="AM180" s="169"/>
    </row>
    <row r="181" spans="1:39" s="15" customFormat="1" ht="15" x14ac:dyDescent="0.25">
      <c r="A181" s="188"/>
      <c r="B181" s="179"/>
      <c r="C181" s="429" t="s">
        <v>147</v>
      </c>
      <c r="D181" s="429"/>
      <c r="E181" s="429"/>
      <c r="F181" s="182" t="s">
        <v>148</v>
      </c>
      <c r="G181" s="185">
        <v>8.56</v>
      </c>
      <c r="H181" s="185">
        <v>0.48</v>
      </c>
      <c r="I181" s="189">
        <v>3.2048640000000002</v>
      </c>
      <c r="J181" s="190"/>
      <c r="K181" s="183"/>
      <c r="L181" s="190"/>
      <c r="M181" s="183"/>
      <c r="N181" s="191"/>
      <c r="AF181" s="168"/>
      <c r="AG181" s="169"/>
      <c r="AK181" s="180" t="s">
        <v>147</v>
      </c>
      <c r="AM181" s="169"/>
    </row>
    <row r="182" spans="1:39" s="15" customFormat="1" ht="15" x14ac:dyDescent="0.25">
      <c r="A182" s="188"/>
      <c r="B182" s="179"/>
      <c r="C182" s="429" t="s">
        <v>149</v>
      </c>
      <c r="D182" s="429"/>
      <c r="E182" s="429"/>
      <c r="F182" s="182" t="s">
        <v>148</v>
      </c>
      <c r="G182" s="185">
        <v>2.27</v>
      </c>
      <c r="H182" s="185">
        <v>0.48</v>
      </c>
      <c r="I182" s="189">
        <v>0.84988799999999998</v>
      </c>
      <c r="J182" s="190"/>
      <c r="K182" s="183"/>
      <c r="L182" s="190"/>
      <c r="M182" s="183"/>
      <c r="N182" s="191"/>
      <c r="AF182" s="168"/>
      <c r="AG182" s="169"/>
      <c r="AK182" s="180" t="s">
        <v>149</v>
      </c>
      <c r="AM182" s="169"/>
    </row>
    <row r="183" spans="1:39" s="15" customFormat="1" ht="15" x14ac:dyDescent="0.25">
      <c r="A183" s="181"/>
      <c r="B183" s="179"/>
      <c r="C183" s="430" t="s">
        <v>150</v>
      </c>
      <c r="D183" s="430"/>
      <c r="E183" s="430"/>
      <c r="F183" s="194"/>
      <c r="G183" s="195"/>
      <c r="H183" s="195"/>
      <c r="I183" s="195"/>
      <c r="J183" s="197">
        <v>583</v>
      </c>
      <c r="K183" s="195"/>
      <c r="L183" s="197">
        <v>65.69</v>
      </c>
      <c r="M183" s="195"/>
      <c r="N183" s="207">
        <v>1819.42</v>
      </c>
      <c r="AF183" s="168"/>
      <c r="AG183" s="169"/>
      <c r="AL183" s="180" t="s">
        <v>150</v>
      </c>
      <c r="AM183" s="169"/>
    </row>
    <row r="184" spans="1:39" s="15" customFormat="1" ht="15" x14ac:dyDescent="0.25">
      <c r="A184" s="188"/>
      <c r="B184" s="179"/>
      <c r="C184" s="429" t="s">
        <v>151</v>
      </c>
      <c r="D184" s="429"/>
      <c r="E184" s="429"/>
      <c r="F184" s="182"/>
      <c r="G184" s="183"/>
      <c r="H184" s="183"/>
      <c r="I184" s="183"/>
      <c r="J184" s="190"/>
      <c r="K184" s="183"/>
      <c r="L184" s="184">
        <v>38.85</v>
      </c>
      <c r="M184" s="183"/>
      <c r="N184" s="206">
        <v>1739.31</v>
      </c>
      <c r="AF184" s="168"/>
      <c r="AG184" s="169"/>
      <c r="AK184" s="180" t="s">
        <v>151</v>
      </c>
      <c r="AM184" s="169"/>
    </row>
    <row r="185" spans="1:39" s="15" customFormat="1" ht="23.25" x14ac:dyDescent="0.25">
      <c r="A185" s="188"/>
      <c r="B185" s="179" t="s">
        <v>1290</v>
      </c>
      <c r="C185" s="429" t="s">
        <v>1291</v>
      </c>
      <c r="D185" s="429"/>
      <c r="E185" s="429"/>
      <c r="F185" s="182" t="s">
        <v>154</v>
      </c>
      <c r="G185" s="199">
        <v>97</v>
      </c>
      <c r="H185" s="183"/>
      <c r="I185" s="199">
        <v>97</v>
      </c>
      <c r="J185" s="190"/>
      <c r="K185" s="183"/>
      <c r="L185" s="184">
        <v>37.68</v>
      </c>
      <c r="M185" s="183"/>
      <c r="N185" s="206">
        <v>1687.13</v>
      </c>
      <c r="AF185" s="168"/>
      <c r="AG185" s="169"/>
      <c r="AK185" s="180" t="s">
        <v>1291</v>
      </c>
      <c r="AM185" s="169"/>
    </row>
    <row r="186" spans="1:39" s="15" customFormat="1" ht="23.25" x14ac:dyDescent="0.25">
      <c r="A186" s="188"/>
      <c r="B186" s="179" t="s">
        <v>1292</v>
      </c>
      <c r="C186" s="429" t="s">
        <v>1293</v>
      </c>
      <c r="D186" s="429"/>
      <c r="E186" s="429"/>
      <c r="F186" s="182" t="s">
        <v>154</v>
      </c>
      <c r="G186" s="199">
        <v>51</v>
      </c>
      <c r="H186" s="183"/>
      <c r="I186" s="199">
        <v>51</v>
      </c>
      <c r="J186" s="190"/>
      <c r="K186" s="183"/>
      <c r="L186" s="184">
        <v>19.809999999999999</v>
      </c>
      <c r="M186" s="183"/>
      <c r="N186" s="186">
        <v>887.05</v>
      </c>
      <c r="AF186" s="168"/>
      <c r="AG186" s="169"/>
      <c r="AK186" s="180" t="s">
        <v>1293</v>
      </c>
      <c r="AM186" s="169"/>
    </row>
    <row r="187" spans="1:39" s="15" customFormat="1" ht="15" x14ac:dyDescent="0.25">
      <c r="A187" s="200"/>
      <c r="B187" s="201"/>
      <c r="C187" s="438" t="s">
        <v>157</v>
      </c>
      <c r="D187" s="438"/>
      <c r="E187" s="438"/>
      <c r="F187" s="172"/>
      <c r="G187" s="173"/>
      <c r="H187" s="173"/>
      <c r="I187" s="173"/>
      <c r="J187" s="176"/>
      <c r="K187" s="173"/>
      <c r="L187" s="202">
        <v>123.18</v>
      </c>
      <c r="M187" s="195"/>
      <c r="N187" s="208">
        <v>4393.6000000000004</v>
      </c>
      <c r="AF187" s="168"/>
      <c r="AG187" s="169"/>
      <c r="AM187" s="169" t="s">
        <v>157</v>
      </c>
    </row>
    <row r="188" spans="1:39" s="15" customFormat="1" ht="34.5" x14ac:dyDescent="0.25">
      <c r="A188" s="170" t="s">
        <v>194</v>
      </c>
      <c r="B188" s="171" t="s">
        <v>1294</v>
      </c>
      <c r="C188" s="438" t="s">
        <v>1295</v>
      </c>
      <c r="D188" s="438"/>
      <c r="E188" s="438"/>
      <c r="F188" s="172" t="s">
        <v>573</v>
      </c>
      <c r="G188" s="173">
        <v>4.62</v>
      </c>
      <c r="H188" s="174">
        <v>1</v>
      </c>
      <c r="I188" s="211">
        <v>4.62</v>
      </c>
      <c r="J188" s="176"/>
      <c r="K188" s="173"/>
      <c r="L188" s="176"/>
      <c r="M188" s="173"/>
      <c r="N188" s="177"/>
      <c r="AF188" s="168"/>
      <c r="AG188" s="169" t="s">
        <v>1295</v>
      </c>
      <c r="AM188" s="169"/>
    </row>
    <row r="189" spans="1:39" s="15" customFormat="1" ht="15" x14ac:dyDescent="0.25">
      <c r="A189" s="212"/>
      <c r="B189" s="213"/>
      <c r="C189" s="429" t="s">
        <v>1296</v>
      </c>
      <c r="D189" s="429"/>
      <c r="E189" s="429"/>
      <c r="F189" s="429"/>
      <c r="G189" s="429"/>
      <c r="H189" s="429"/>
      <c r="I189" s="429"/>
      <c r="J189" s="429"/>
      <c r="K189" s="429"/>
      <c r="L189" s="429"/>
      <c r="M189" s="429"/>
      <c r="N189" s="441"/>
      <c r="AF189" s="168"/>
      <c r="AG189" s="169"/>
      <c r="AH189" s="180" t="s">
        <v>1296</v>
      </c>
      <c r="AM189" s="169"/>
    </row>
    <row r="190" spans="1:39" s="15" customFormat="1" ht="23.25" x14ac:dyDescent="0.25">
      <c r="A190" s="178"/>
      <c r="B190" s="179" t="s">
        <v>1254</v>
      </c>
      <c r="C190" s="439" t="s">
        <v>1255</v>
      </c>
      <c r="D190" s="439"/>
      <c r="E190" s="439"/>
      <c r="F190" s="439"/>
      <c r="G190" s="439"/>
      <c r="H190" s="439"/>
      <c r="I190" s="439"/>
      <c r="J190" s="439"/>
      <c r="K190" s="439"/>
      <c r="L190" s="439"/>
      <c r="M190" s="439"/>
      <c r="N190" s="440"/>
      <c r="AF190" s="168"/>
      <c r="AG190" s="169"/>
      <c r="AI190" s="180" t="s">
        <v>1255</v>
      </c>
      <c r="AM190" s="169"/>
    </row>
    <row r="191" spans="1:39" s="15" customFormat="1" ht="15" x14ac:dyDescent="0.25">
      <c r="A191" s="181"/>
      <c r="B191" s="179" t="s">
        <v>130</v>
      </c>
      <c r="C191" s="429" t="s">
        <v>140</v>
      </c>
      <c r="D191" s="429"/>
      <c r="E191" s="429"/>
      <c r="F191" s="182"/>
      <c r="G191" s="183"/>
      <c r="H191" s="183"/>
      <c r="I191" s="183"/>
      <c r="J191" s="184">
        <v>75.19</v>
      </c>
      <c r="K191" s="192">
        <v>1.2</v>
      </c>
      <c r="L191" s="184">
        <v>416.85</v>
      </c>
      <c r="M191" s="185">
        <v>44.77</v>
      </c>
      <c r="N191" s="206">
        <v>18662.37</v>
      </c>
      <c r="AF191" s="168"/>
      <c r="AG191" s="169"/>
      <c r="AJ191" s="180" t="s">
        <v>140</v>
      </c>
      <c r="AM191" s="169"/>
    </row>
    <row r="192" spans="1:39" s="15" customFormat="1" ht="15" x14ac:dyDescent="0.25">
      <c r="A192" s="181"/>
      <c r="B192" s="179" t="s">
        <v>141</v>
      </c>
      <c r="C192" s="429" t="s">
        <v>142</v>
      </c>
      <c r="D192" s="429"/>
      <c r="E192" s="429"/>
      <c r="F192" s="182"/>
      <c r="G192" s="183"/>
      <c r="H192" s="183"/>
      <c r="I192" s="183"/>
      <c r="J192" s="184">
        <v>0.31</v>
      </c>
      <c r="K192" s="192">
        <v>1.2</v>
      </c>
      <c r="L192" s="184">
        <v>1.72</v>
      </c>
      <c r="M192" s="185">
        <v>13.24</v>
      </c>
      <c r="N192" s="186">
        <v>22.77</v>
      </c>
      <c r="AF192" s="168"/>
      <c r="AG192" s="169"/>
      <c r="AJ192" s="180" t="s">
        <v>142</v>
      </c>
      <c r="AM192" s="169"/>
    </row>
    <row r="193" spans="1:41" s="15" customFormat="1" ht="15" x14ac:dyDescent="0.25">
      <c r="A193" s="181"/>
      <c r="B193" s="179" t="s">
        <v>143</v>
      </c>
      <c r="C193" s="429" t="s">
        <v>144</v>
      </c>
      <c r="D193" s="429"/>
      <c r="E193" s="429"/>
      <c r="F193" s="182"/>
      <c r="G193" s="183"/>
      <c r="H193" s="183"/>
      <c r="I193" s="183"/>
      <c r="J193" s="184">
        <v>0.14000000000000001</v>
      </c>
      <c r="K193" s="192">
        <v>1.2</v>
      </c>
      <c r="L193" s="184">
        <v>0.78</v>
      </c>
      <c r="M193" s="185">
        <v>44.77</v>
      </c>
      <c r="N193" s="186">
        <v>34.92</v>
      </c>
      <c r="AF193" s="168"/>
      <c r="AG193" s="169"/>
      <c r="AJ193" s="180" t="s">
        <v>144</v>
      </c>
      <c r="AM193" s="169"/>
    </row>
    <row r="194" spans="1:41" s="15" customFormat="1" ht="15" x14ac:dyDescent="0.25">
      <c r="A194" s="188"/>
      <c r="B194" s="179"/>
      <c r="C194" s="429" t="s">
        <v>147</v>
      </c>
      <c r="D194" s="429"/>
      <c r="E194" s="429"/>
      <c r="F194" s="182" t="s">
        <v>148</v>
      </c>
      <c r="G194" s="185">
        <v>9.64</v>
      </c>
      <c r="H194" s="192">
        <v>1.2</v>
      </c>
      <c r="I194" s="216">
        <v>53.444159999999997</v>
      </c>
      <c r="J194" s="190"/>
      <c r="K194" s="183"/>
      <c r="L194" s="190"/>
      <c r="M194" s="183"/>
      <c r="N194" s="191"/>
      <c r="AF194" s="168"/>
      <c r="AG194" s="169"/>
      <c r="AK194" s="180" t="s">
        <v>147</v>
      </c>
      <c r="AM194" s="169"/>
    </row>
    <row r="195" spans="1:41" s="15" customFormat="1" ht="15" x14ac:dyDescent="0.25">
      <c r="A195" s="188"/>
      <c r="B195" s="179"/>
      <c r="C195" s="429" t="s">
        <v>149</v>
      </c>
      <c r="D195" s="429"/>
      <c r="E195" s="429"/>
      <c r="F195" s="182" t="s">
        <v>148</v>
      </c>
      <c r="G195" s="185">
        <v>0.01</v>
      </c>
      <c r="H195" s="192">
        <v>1.2</v>
      </c>
      <c r="I195" s="216">
        <v>5.5440000000000003E-2</v>
      </c>
      <c r="J195" s="190"/>
      <c r="K195" s="183"/>
      <c r="L195" s="190"/>
      <c r="M195" s="183"/>
      <c r="N195" s="191"/>
      <c r="AF195" s="168"/>
      <c r="AG195" s="169"/>
      <c r="AK195" s="180" t="s">
        <v>149</v>
      </c>
      <c r="AM195" s="169"/>
    </row>
    <row r="196" spans="1:41" s="15" customFormat="1" ht="15" x14ac:dyDescent="0.25">
      <c r="A196" s="181"/>
      <c r="B196" s="179"/>
      <c r="C196" s="430" t="s">
        <v>150</v>
      </c>
      <c r="D196" s="430"/>
      <c r="E196" s="430"/>
      <c r="F196" s="194"/>
      <c r="G196" s="195"/>
      <c r="H196" s="195"/>
      <c r="I196" s="195"/>
      <c r="J196" s="197">
        <v>75.5</v>
      </c>
      <c r="K196" s="195"/>
      <c r="L196" s="197">
        <v>418.57</v>
      </c>
      <c r="M196" s="195"/>
      <c r="N196" s="207">
        <v>18685.14</v>
      </c>
      <c r="AF196" s="168"/>
      <c r="AG196" s="169"/>
      <c r="AL196" s="180" t="s">
        <v>150</v>
      </c>
      <c r="AM196" s="169"/>
    </row>
    <row r="197" spans="1:41" s="15" customFormat="1" ht="15" x14ac:dyDescent="0.25">
      <c r="A197" s="188"/>
      <c r="B197" s="179"/>
      <c r="C197" s="429" t="s">
        <v>151</v>
      </c>
      <c r="D197" s="429"/>
      <c r="E197" s="429"/>
      <c r="F197" s="182"/>
      <c r="G197" s="183"/>
      <c r="H197" s="183"/>
      <c r="I197" s="183"/>
      <c r="J197" s="190"/>
      <c r="K197" s="183"/>
      <c r="L197" s="184">
        <v>417.63</v>
      </c>
      <c r="M197" s="183"/>
      <c r="N197" s="206">
        <v>18697.29</v>
      </c>
      <c r="AF197" s="168"/>
      <c r="AG197" s="169"/>
      <c r="AK197" s="180" t="s">
        <v>151</v>
      </c>
      <c r="AM197" s="169"/>
    </row>
    <row r="198" spans="1:41" s="15" customFormat="1" ht="23.25" x14ac:dyDescent="0.25">
      <c r="A198" s="188"/>
      <c r="B198" s="179" t="s">
        <v>1297</v>
      </c>
      <c r="C198" s="429" t="s">
        <v>1298</v>
      </c>
      <c r="D198" s="429"/>
      <c r="E198" s="429"/>
      <c r="F198" s="182" t="s">
        <v>154</v>
      </c>
      <c r="G198" s="199">
        <v>91</v>
      </c>
      <c r="H198" s="183"/>
      <c r="I198" s="199">
        <v>91</v>
      </c>
      <c r="J198" s="190"/>
      <c r="K198" s="183"/>
      <c r="L198" s="184">
        <v>380.04</v>
      </c>
      <c r="M198" s="183"/>
      <c r="N198" s="206">
        <v>17014.53</v>
      </c>
      <c r="AF198" s="168"/>
      <c r="AG198" s="169"/>
      <c r="AK198" s="180" t="s">
        <v>1298</v>
      </c>
      <c r="AM198" s="169"/>
    </row>
    <row r="199" spans="1:41" s="15" customFormat="1" ht="23.25" x14ac:dyDescent="0.25">
      <c r="A199" s="188"/>
      <c r="B199" s="179" t="s">
        <v>1299</v>
      </c>
      <c r="C199" s="429" t="s">
        <v>1300</v>
      </c>
      <c r="D199" s="429"/>
      <c r="E199" s="429"/>
      <c r="F199" s="182" t="s">
        <v>154</v>
      </c>
      <c r="G199" s="199">
        <v>48</v>
      </c>
      <c r="H199" s="183"/>
      <c r="I199" s="199">
        <v>48</v>
      </c>
      <c r="J199" s="190"/>
      <c r="K199" s="183"/>
      <c r="L199" s="184">
        <v>200.46</v>
      </c>
      <c r="M199" s="183"/>
      <c r="N199" s="206">
        <v>8974.7000000000007</v>
      </c>
      <c r="AF199" s="168"/>
      <c r="AG199" s="169"/>
      <c r="AK199" s="180" t="s">
        <v>1300</v>
      </c>
      <c r="AM199" s="169"/>
    </row>
    <row r="200" spans="1:41" s="15" customFormat="1" ht="15" x14ac:dyDescent="0.25">
      <c r="A200" s="200"/>
      <c r="B200" s="201"/>
      <c r="C200" s="438" t="s">
        <v>157</v>
      </c>
      <c r="D200" s="438"/>
      <c r="E200" s="438"/>
      <c r="F200" s="172"/>
      <c r="G200" s="173"/>
      <c r="H200" s="173"/>
      <c r="I200" s="173"/>
      <c r="J200" s="176"/>
      <c r="K200" s="173"/>
      <c r="L200" s="202">
        <v>999.07</v>
      </c>
      <c r="M200" s="195"/>
      <c r="N200" s="208">
        <v>44674.37</v>
      </c>
      <c r="AF200" s="168"/>
      <c r="AG200" s="169"/>
      <c r="AM200" s="169" t="s">
        <v>157</v>
      </c>
    </row>
    <row r="201" spans="1:41" s="15" customFormat="1" ht="15" x14ac:dyDescent="0.25">
      <c r="A201" s="217"/>
      <c r="B201" s="218"/>
      <c r="C201" s="218"/>
      <c r="D201" s="218"/>
      <c r="E201" s="218"/>
      <c r="F201" s="219"/>
      <c r="G201" s="219"/>
      <c r="H201" s="219"/>
      <c r="I201" s="219"/>
      <c r="J201" s="220"/>
      <c r="K201" s="219"/>
      <c r="L201" s="220"/>
      <c r="M201" s="183"/>
      <c r="N201" s="220"/>
      <c r="AF201" s="168"/>
      <c r="AG201" s="169"/>
      <c r="AM201" s="169"/>
    </row>
    <row r="202" spans="1:41" s="15" customFormat="1" ht="15" x14ac:dyDescent="0.25">
      <c r="A202" s="224"/>
      <c r="B202" s="225"/>
      <c r="C202" s="438" t="s">
        <v>1301</v>
      </c>
      <c r="D202" s="438"/>
      <c r="E202" s="438"/>
      <c r="F202" s="438"/>
      <c r="G202" s="438"/>
      <c r="H202" s="438"/>
      <c r="I202" s="438"/>
      <c r="J202" s="438"/>
      <c r="K202" s="438"/>
      <c r="L202" s="226"/>
      <c r="M202" s="227"/>
      <c r="N202" s="228"/>
      <c r="AF202" s="168"/>
      <c r="AG202" s="169"/>
      <c r="AM202" s="169"/>
      <c r="AN202" s="169" t="s">
        <v>1301</v>
      </c>
    </row>
    <row r="203" spans="1:41" s="15" customFormat="1" ht="15" x14ac:dyDescent="0.25">
      <c r="A203" s="229"/>
      <c r="B203" s="179"/>
      <c r="C203" s="429" t="s">
        <v>205</v>
      </c>
      <c r="D203" s="429"/>
      <c r="E203" s="429"/>
      <c r="F203" s="429"/>
      <c r="G203" s="429"/>
      <c r="H203" s="429"/>
      <c r="I203" s="429"/>
      <c r="J203" s="429"/>
      <c r="K203" s="429"/>
      <c r="L203" s="230">
        <v>11774.65</v>
      </c>
      <c r="M203" s="231"/>
      <c r="N203" s="232">
        <v>501931.96</v>
      </c>
      <c r="AF203" s="168"/>
      <c r="AG203" s="169"/>
      <c r="AM203" s="169"/>
      <c r="AN203" s="169"/>
      <c r="AO203" s="180" t="s">
        <v>205</v>
      </c>
    </row>
    <row r="204" spans="1:41" s="15" customFormat="1" ht="15" x14ac:dyDescent="0.25">
      <c r="A204" s="229"/>
      <c r="B204" s="179"/>
      <c r="C204" s="429" t="s">
        <v>206</v>
      </c>
      <c r="D204" s="429"/>
      <c r="E204" s="429"/>
      <c r="F204" s="429"/>
      <c r="G204" s="429"/>
      <c r="H204" s="429"/>
      <c r="I204" s="429"/>
      <c r="J204" s="429"/>
      <c r="K204" s="429"/>
      <c r="L204" s="233"/>
      <c r="M204" s="231"/>
      <c r="N204" s="234"/>
      <c r="AF204" s="168"/>
      <c r="AG204" s="169"/>
      <c r="AM204" s="169"/>
      <c r="AN204" s="169"/>
      <c r="AO204" s="180" t="s">
        <v>206</v>
      </c>
    </row>
    <row r="205" spans="1:41" s="15" customFormat="1" ht="15" x14ac:dyDescent="0.25">
      <c r="A205" s="229"/>
      <c r="B205" s="179"/>
      <c r="C205" s="429" t="s">
        <v>207</v>
      </c>
      <c r="D205" s="429"/>
      <c r="E205" s="429"/>
      <c r="F205" s="429"/>
      <c r="G205" s="429"/>
      <c r="H205" s="429"/>
      <c r="I205" s="429"/>
      <c r="J205" s="429"/>
      <c r="K205" s="429"/>
      <c r="L205" s="230">
        <v>11030.15</v>
      </c>
      <c r="M205" s="231"/>
      <c r="N205" s="232">
        <v>493819.81</v>
      </c>
      <c r="AF205" s="168"/>
      <c r="AG205" s="169"/>
      <c r="AM205" s="169"/>
      <c r="AN205" s="169"/>
      <c r="AO205" s="180" t="s">
        <v>207</v>
      </c>
    </row>
    <row r="206" spans="1:41" s="15" customFormat="1" ht="15" x14ac:dyDescent="0.25">
      <c r="A206" s="229"/>
      <c r="B206" s="179"/>
      <c r="C206" s="429" t="s">
        <v>208</v>
      </c>
      <c r="D206" s="429"/>
      <c r="E206" s="429"/>
      <c r="F206" s="429"/>
      <c r="G206" s="429"/>
      <c r="H206" s="429"/>
      <c r="I206" s="429"/>
      <c r="J206" s="429"/>
      <c r="K206" s="429"/>
      <c r="L206" s="235">
        <v>400.99</v>
      </c>
      <c r="M206" s="231"/>
      <c r="N206" s="232">
        <v>5309.12</v>
      </c>
      <c r="AF206" s="168"/>
      <c r="AG206" s="169"/>
      <c r="AM206" s="169"/>
      <c r="AN206" s="169"/>
      <c r="AO206" s="180" t="s">
        <v>208</v>
      </c>
    </row>
    <row r="207" spans="1:41" s="15" customFormat="1" ht="15" x14ac:dyDescent="0.25">
      <c r="A207" s="229"/>
      <c r="B207" s="179"/>
      <c r="C207" s="429" t="s">
        <v>209</v>
      </c>
      <c r="D207" s="429"/>
      <c r="E207" s="429"/>
      <c r="F207" s="429"/>
      <c r="G207" s="429"/>
      <c r="H207" s="429"/>
      <c r="I207" s="429"/>
      <c r="J207" s="429"/>
      <c r="K207" s="429"/>
      <c r="L207" s="235">
        <v>22.02</v>
      </c>
      <c r="M207" s="231"/>
      <c r="N207" s="245">
        <v>985.82</v>
      </c>
      <c r="AF207" s="168"/>
      <c r="AG207" s="169"/>
      <c r="AM207" s="169"/>
      <c r="AN207" s="169"/>
      <c r="AO207" s="180" t="s">
        <v>209</v>
      </c>
    </row>
    <row r="208" spans="1:41" s="15" customFormat="1" ht="15" x14ac:dyDescent="0.25">
      <c r="A208" s="229"/>
      <c r="B208" s="179"/>
      <c r="C208" s="429" t="s">
        <v>210</v>
      </c>
      <c r="D208" s="429"/>
      <c r="E208" s="429"/>
      <c r="F208" s="429"/>
      <c r="G208" s="429"/>
      <c r="H208" s="429"/>
      <c r="I208" s="429"/>
      <c r="J208" s="429"/>
      <c r="K208" s="429"/>
      <c r="L208" s="235">
        <v>343.51</v>
      </c>
      <c r="M208" s="231"/>
      <c r="N208" s="232">
        <v>2803.03</v>
      </c>
      <c r="AF208" s="168"/>
      <c r="AG208" s="169"/>
      <c r="AM208" s="169"/>
      <c r="AN208" s="169"/>
      <c r="AO208" s="180" t="s">
        <v>210</v>
      </c>
    </row>
    <row r="209" spans="1:41" s="15" customFormat="1" ht="15" x14ac:dyDescent="0.25">
      <c r="A209" s="229"/>
      <c r="B209" s="179"/>
      <c r="C209" s="429" t="s">
        <v>211</v>
      </c>
      <c r="D209" s="429"/>
      <c r="E209" s="429"/>
      <c r="F209" s="429"/>
      <c r="G209" s="429"/>
      <c r="H209" s="429"/>
      <c r="I209" s="429"/>
      <c r="J209" s="429"/>
      <c r="K209" s="429"/>
      <c r="L209" s="230">
        <v>26475.279999999999</v>
      </c>
      <c r="M209" s="231"/>
      <c r="N209" s="232">
        <v>1161200.1299999999</v>
      </c>
      <c r="AF209" s="168"/>
      <c r="AG209" s="169"/>
      <c r="AM209" s="169"/>
      <c r="AN209" s="169"/>
      <c r="AO209" s="180" t="s">
        <v>211</v>
      </c>
    </row>
    <row r="210" spans="1:41" s="15" customFormat="1" ht="15" x14ac:dyDescent="0.25">
      <c r="A210" s="229"/>
      <c r="B210" s="179"/>
      <c r="C210" s="429" t="s">
        <v>206</v>
      </c>
      <c r="D210" s="429"/>
      <c r="E210" s="429"/>
      <c r="F210" s="429"/>
      <c r="G210" s="429"/>
      <c r="H210" s="429"/>
      <c r="I210" s="429"/>
      <c r="J210" s="429"/>
      <c r="K210" s="429"/>
      <c r="L210" s="233"/>
      <c r="M210" s="231"/>
      <c r="N210" s="234"/>
      <c r="AF210" s="168"/>
      <c r="AG210" s="169"/>
      <c r="AM210" s="169"/>
      <c r="AN210" s="169"/>
      <c r="AO210" s="180" t="s">
        <v>206</v>
      </c>
    </row>
    <row r="211" spans="1:41" s="15" customFormat="1" ht="15" x14ac:dyDescent="0.25">
      <c r="A211" s="229"/>
      <c r="B211" s="179"/>
      <c r="C211" s="429" t="s">
        <v>450</v>
      </c>
      <c r="D211" s="429"/>
      <c r="E211" s="429"/>
      <c r="F211" s="429"/>
      <c r="G211" s="429"/>
      <c r="H211" s="429"/>
      <c r="I211" s="429"/>
      <c r="J211" s="429"/>
      <c r="K211" s="429"/>
      <c r="L211" s="230">
        <v>11000.03</v>
      </c>
      <c r="M211" s="231"/>
      <c r="N211" s="232">
        <v>492471.34</v>
      </c>
      <c r="AF211" s="168"/>
      <c r="AG211" s="169"/>
      <c r="AM211" s="169"/>
      <c r="AN211" s="169"/>
      <c r="AO211" s="180" t="s">
        <v>450</v>
      </c>
    </row>
    <row r="212" spans="1:41" s="15" customFormat="1" ht="15" x14ac:dyDescent="0.25">
      <c r="A212" s="229"/>
      <c r="B212" s="179"/>
      <c r="C212" s="429" t="s">
        <v>451</v>
      </c>
      <c r="D212" s="429"/>
      <c r="E212" s="429"/>
      <c r="F212" s="429"/>
      <c r="G212" s="429"/>
      <c r="H212" s="429"/>
      <c r="I212" s="429"/>
      <c r="J212" s="429"/>
      <c r="K212" s="429"/>
      <c r="L212" s="235">
        <v>365.42</v>
      </c>
      <c r="M212" s="231"/>
      <c r="N212" s="232">
        <v>4838.17</v>
      </c>
      <c r="AF212" s="168"/>
      <c r="AG212" s="169"/>
      <c r="AM212" s="169"/>
      <c r="AN212" s="169"/>
      <c r="AO212" s="180" t="s">
        <v>451</v>
      </c>
    </row>
    <row r="213" spans="1:41" s="15" customFormat="1" ht="15" x14ac:dyDescent="0.25">
      <c r="A213" s="229"/>
      <c r="B213" s="179"/>
      <c r="C213" s="429" t="s">
        <v>452</v>
      </c>
      <c r="D213" s="429"/>
      <c r="E213" s="429"/>
      <c r="F213" s="429"/>
      <c r="G213" s="429"/>
      <c r="H213" s="429"/>
      <c r="I213" s="429"/>
      <c r="J213" s="429"/>
      <c r="K213" s="429"/>
      <c r="L213" s="235">
        <v>13.29</v>
      </c>
      <c r="M213" s="231"/>
      <c r="N213" s="245">
        <v>594.98</v>
      </c>
      <c r="AF213" s="168"/>
      <c r="AG213" s="169"/>
      <c r="AM213" s="169"/>
      <c r="AN213" s="169"/>
      <c r="AO213" s="180" t="s">
        <v>452</v>
      </c>
    </row>
    <row r="214" spans="1:41" s="15" customFormat="1" ht="15" x14ac:dyDescent="0.25">
      <c r="A214" s="229"/>
      <c r="B214" s="179"/>
      <c r="C214" s="429" t="s">
        <v>453</v>
      </c>
      <c r="D214" s="429"/>
      <c r="E214" s="429"/>
      <c r="F214" s="429"/>
      <c r="G214" s="429"/>
      <c r="H214" s="429"/>
      <c r="I214" s="429"/>
      <c r="J214" s="429"/>
      <c r="K214" s="429"/>
      <c r="L214" s="235">
        <v>343.51</v>
      </c>
      <c r="M214" s="231"/>
      <c r="N214" s="232">
        <v>2803.03</v>
      </c>
      <c r="AF214" s="168"/>
      <c r="AG214" s="169"/>
      <c r="AM214" s="169"/>
      <c r="AN214" s="169"/>
      <c r="AO214" s="180" t="s">
        <v>453</v>
      </c>
    </row>
    <row r="215" spans="1:41" s="15" customFormat="1" ht="15" x14ac:dyDescent="0.25">
      <c r="A215" s="229"/>
      <c r="B215" s="179"/>
      <c r="C215" s="429" t="s">
        <v>454</v>
      </c>
      <c r="D215" s="429"/>
      <c r="E215" s="429"/>
      <c r="F215" s="429"/>
      <c r="G215" s="429"/>
      <c r="H215" s="429"/>
      <c r="I215" s="429"/>
      <c r="J215" s="429"/>
      <c r="K215" s="429"/>
      <c r="L215" s="230">
        <v>9801.14</v>
      </c>
      <c r="M215" s="231"/>
      <c r="N215" s="232">
        <v>438796.6</v>
      </c>
      <c r="AF215" s="168"/>
      <c r="AG215" s="169"/>
      <c r="AM215" s="169"/>
      <c r="AN215" s="169"/>
      <c r="AO215" s="180" t="s">
        <v>454</v>
      </c>
    </row>
    <row r="216" spans="1:41" s="15" customFormat="1" ht="15" x14ac:dyDescent="0.25">
      <c r="A216" s="229"/>
      <c r="B216" s="179"/>
      <c r="C216" s="429" t="s">
        <v>455</v>
      </c>
      <c r="D216" s="429"/>
      <c r="E216" s="429"/>
      <c r="F216" s="429"/>
      <c r="G216" s="429"/>
      <c r="H216" s="429"/>
      <c r="I216" s="429"/>
      <c r="J216" s="429"/>
      <c r="K216" s="429"/>
      <c r="L216" s="230">
        <v>4965.18</v>
      </c>
      <c r="M216" s="231"/>
      <c r="N216" s="232">
        <v>222290.99</v>
      </c>
      <c r="AF216" s="168"/>
      <c r="AG216" s="169"/>
      <c r="AM216" s="169"/>
      <c r="AN216" s="169"/>
      <c r="AO216" s="180" t="s">
        <v>455</v>
      </c>
    </row>
    <row r="217" spans="1:41" s="15" customFormat="1" ht="15" x14ac:dyDescent="0.25">
      <c r="A217" s="229"/>
      <c r="B217" s="179"/>
      <c r="C217" s="429" t="s">
        <v>780</v>
      </c>
      <c r="D217" s="429"/>
      <c r="E217" s="429"/>
      <c r="F217" s="429"/>
      <c r="G217" s="429"/>
      <c r="H217" s="429"/>
      <c r="I217" s="429"/>
      <c r="J217" s="429"/>
      <c r="K217" s="429"/>
      <c r="L217" s="235">
        <v>123.18</v>
      </c>
      <c r="M217" s="231"/>
      <c r="N217" s="232">
        <v>4393.6000000000004</v>
      </c>
      <c r="AF217" s="168"/>
      <c r="AG217" s="169"/>
      <c r="AM217" s="169"/>
      <c r="AN217" s="169"/>
      <c r="AO217" s="180" t="s">
        <v>780</v>
      </c>
    </row>
    <row r="218" spans="1:41" s="15" customFormat="1" ht="15" x14ac:dyDescent="0.25">
      <c r="A218" s="229"/>
      <c r="B218" s="179"/>
      <c r="C218" s="429" t="s">
        <v>206</v>
      </c>
      <c r="D218" s="429"/>
      <c r="E218" s="429"/>
      <c r="F218" s="429"/>
      <c r="G218" s="429"/>
      <c r="H218" s="429"/>
      <c r="I218" s="429"/>
      <c r="J218" s="429"/>
      <c r="K218" s="429"/>
      <c r="L218" s="233"/>
      <c r="M218" s="231"/>
      <c r="N218" s="234"/>
      <c r="AF218" s="168"/>
      <c r="AG218" s="169"/>
      <c r="AM218" s="169"/>
      <c r="AN218" s="169"/>
      <c r="AO218" s="180" t="s">
        <v>206</v>
      </c>
    </row>
    <row r="219" spans="1:41" s="15" customFormat="1" ht="15" x14ac:dyDescent="0.25">
      <c r="A219" s="229"/>
      <c r="B219" s="179"/>
      <c r="C219" s="429" t="s">
        <v>450</v>
      </c>
      <c r="D219" s="429"/>
      <c r="E219" s="429"/>
      <c r="F219" s="429"/>
      <c r="G219" s="429"/>
      <c r="H219" s="429"/>
      <c r="I219" s="429"/>
      <c r="J219" s="429"/>
      <c r="K219" s="429"/>
      <c r="L219" s="235">
        <v>30.12</v>
      </c>
      <c r="M219" s="231"/>
      <c r="N219" s="232">
        <v>1348.47</v>
      </c>
      <c r="AF219" s="168"/>
      <c r="AG219" s="169"/>
      <c r="AM219" s="169"/>
      <c r="AN219" s="169"/>
      <c r="AO219" s="180" t="s">
        <v>450</v>
      </c>
    </row>
    <row r="220" spans="1:41" s="15" customFormat="1" ht="15" x14ac:dyDescent="0.25">
      <c r="A220" s="229"/>
      <c r="B220" s="179"/>
      <c r="C220" s="429" t="s">
        <v>451</v>
      </c>
      <c r="D220" s="429"/>
      <c r="E220" s="429"/>
      <c r="F220" s="429"/>
      <c r="G220" s="429"/>
      <c r="H220" s="429"/>
      <c r="I220" s="429"/>
      <c r="J220" s="429"/>
      <c r="K220" s="429"/>
      <c r="L220" s="235">
        <v>35.57</v>
      </c>
      <c r="M220" s="231"/>
      <c r="N220" s="245">
        <v>470.95</v>
      </c>
      <c r="AF220" s="168"/>
      <c r="AG220" s="169"/>
      <c r="AM220" s="169"/>
      <c r="AN220" s="169"/>
      <c r="AO220" s="180" t="s">
        <v>451</v>
      </c>
    </row>
    <row r="221" spans="1:41" s="15" customFormat="1" ht="15" x14ac:dyDescent="0.25">
      <c r="A221" s="229"/>
      <c r="B221" s="179"/>
      <c r="C221" s="429" t="s">
        <v>452</v>
      </c>
      <c r="D221" s="429"/>
      <c r="E221" s="429"/>
      <c r="F221" s="429"/>
      <c r="G221" s="429"/>
      <c r="H221" s="429"/>
      <c r="I221" s="429"/>
      <c r="J221" s="429"/>
      <c r="K221" s="429"/>
      <c r="L221" s="235">
        <v>8.73</v>
      </c>
      <c r="M221" s="231"/>
      <c r="N221" s="245">
        <v>390.84</v>
      </c>
      <c r="AF221" s="168"/>
      <c r="AG221" s="169"/>
      <c r="AM221" s="169"/>
      <c r="AN221" s="169"/>
      <c r="AO221" s="180" t="s">
        <v>452</v>
      </c>
    </row>
    <row r="222" spans="1:41" s="15" customFormat="1" ht="15" x14ac:dyDescent="0.25">
      <c r="A222" s="229"/>
      <c r="B222" s="179"/>
      <c r="C222" s="429" t="s">
        <v>454</v>
      </c>
      <c r="D222" s="429"/>
      <c r="E222" s="429"/>
      <c r="F222" s="429"/>
      <c r="G222" s="429"/>
      <c r="H222" s="429"/>
      <c r="I222" s="429"/>
      <c r="J222" s="429"/>
      <c r="K222" s="429"/>
      <c r="L222" s="235">
        <v>37.68</v>
      </c>
      <c r="M222" s="231"/>
      <c r="N222" s="232">
        <v>1687.13</v>
      </c>
      <c r="AF222" s="168"/>
      <c r="AG222" s="169"/>
      <c r="AM222" s="169"/>
      <c r="AN222" s="169"/>
      <c r="AO222" s="180" t="s">
        <v>454</v>
      </c>
    </row>
    <row r="223" spans="1:41" s="15" customFormat="1" ht="15" x14ac:dyDescent="0.25">
      <c r="A223" s="229"/>
      <c r="B223" s="179"/>
      <c r="C223" s="429" t="s">
        <v>455</v>
      </c>
      <c r="D223" s="429"/>
      <c r="E223" s="429"/>
      <c r="F223" s="429"/>
      <c r="G223" s="429"/>
      <c r="H223" s="429"/>
      <c r="I223" s="429"/>
      <c r="J223" s="429"/>
      <c r="K223" s="429"/>
      <c r="L223" s="235">
        <v>19.809999999999999</v>
      </c>
      <c r="M223" s="231"/>
      <c r="N223" s="245">
        <v>887.05</v>
      </c>
      <c r="AF223" s="168"/>
      <c r="AG223" s="169"/>
      <c r="AM223" s="169"/>
      <c r="AN223" s="169"/>
      <c r="AO223" s="180" t="s">
        <v>455</v>
      </c>
    </row>
    <row r="224" spans="1:41" s="15" customFormat="1" ht="15" x14ac:dyDescent="0.25">
      <c r="A224" s="229"/>
      <c r="B224" s="179"/>
      <c r="C224" s="429" t="s">
        <v>221</v>
      </c>
      <c r="D224" s="429"/>
      <c r="E224" s="429"/>
      <c r="F224" s="429"/>
      <c r="G224" s="429"/>
      <c r="H224" s="429"/>
      <c r="I224" s="429"/>
      <c r="J224" s="429"/>
      <c r="K224" s="429"/>
      <c r="L224" s="230">
        <v>11052.17</v>
      </c>
      <c r="M224" s="231"/>
      <c r="N224" s="232">
        <v>494805.63</v>
      </c>
      <c r="AF224" s="168"/>
      <c r="AG224" s="169"/>
      <c r="AM224" s="169"/>
      <c r="AN224" s="169"/>
      <c r="AO224" s="180" t="s">
        <v>221</v>
      </c>
    </row>
    <row r="225" spans="1:42" s="15" customFormat="1" ht="15" x14ac:dyDescent="0.25">
      <c r="A225" s="229"/>
      <c r="B225" s="179"/>
      <c r="C225" s="429" t="s">
        <v>222</v>
      </c>
      <c r="D225" s="429"/>
      <c r="E225" s="429"/>
      <c r="F225" s="429"/>
      <c r="G225" s="429"/>
      <c r="H225" s="429"/>
      <c r="I225" s="429"/>
      <c r="J225" s="429"/>
      <c r="K225" s="429"/>
      <c r="L225" s="230">
        <v>9838.82</v>
      </c>
      <c r="M225" s="231"/>
      <c r="N225" s="232">
        <v>440483.73</v>
      </c>
      <c r="AF225" s="168"/>
      <c r="AG225" s="169"/>
      <c r="AM225" s="169"/>
      <c r="AN225" s="169"/>
      <c r="AO225" s="180" t="s">
        <v>222</v>
      </c>
    </row>
    <row r="226" spans="1:42" s="15" customFormat="1" ht="15" x14ac:dyDescent="0.25">
      <c r="A226" s="229"/>
      <c r="B226" s="179"/>
      <c r="C226" s="429" t="s">
        <v>223</v>
      </c>
      <c r="D226" s="429"/>
      <c r="E226" s="429"/>
      <c r="F226" s="429"/>
      <c r="G226" s="429"/>
      <c r="H226" s="429"/>
      <c r="I226" s="429"/>
      <c r="J226" s="429"/>
      <c r="K226" s="429"/>
      <c r="L226" s="230">
        <v>4984.99</v>
      </c>
      <c r="M226" s="231"/>
      <c r="N226" s="232">
        <v>223178.04</v>
      </c>
      <c r="AF226" s="168"/>
      <c r="AG226" s="169"/>
      <c r="AM226" s="169"/>
      <c r="AN226" s="169"/>
      <c r="AO226" s="180" t="s">
        <v>223</v>
      </c>
    </row>
    <row r="227" spans="1:42" s="15" customFormat="1" ht="15" x14ac:dyDescent="0.25">
      <c r="A227" s="229"/>
      <c r="B227" s="236"/>
      <c r="C227" s="457" t="s">
        <v>1302</v>
      </c>
      <c r="D227" s="457"/>
      <c r="E227" s="457"/>
      <c r="F227" s="457"/>
      <c r="G227" s="457"/>
      <c r="H227" s="457"/>
      <c r="I227" s="457"/>
      <c r="J227" s="457"/>
      <c r="K227" s="457"/>
      <c r="L227" s="237">
        <v>26598.46</v>
      </c>
      <c r="M227" s="238"/>
      <c r="N227" s="239">
        <v>1165593.73</v>
      </c>
      <c r="AF227" s="168"/>
      <c r="AG227" s="169"/>
      <c r="AM227" s="169"/>
      <c r="AN227" s="169"/>
      <c r="AP227" s="169" t="s">
        <v>1302</v>
      </c>
    </row>
    <row r="228" spans="1:42" s="15" customFormat="1" ht="15" x14ac:dyDescent="0.25">
      <c r="A228" s="432" t="s">
        <v>1303</v>
      </c>
      <c r="B228" s="433"/>
      <c r="C228" s="433"/>
      <c r="D228" s="433"/>
      <c r="E228" s="433"/>
      <c r="F228" s="433"/>
      <c r="G228" s="433"/>
      <c r="H228" s="433"/>
      <c r="I228" s="433"/>
      <c r="J228" s="433"/>
      <c r="K228" s="433"/>
      <c r="L228" s="433"/>
      <c r="M228" s="433"/>
      <c r="N228" s="434"/>
      <c r="AF228" s="168" t="s">
        <v>1303</v>
      </c>
      <c r="AG228" s="169"/>
      <c r="AM228" s="169"/>
      <c r="AN228" s="169"/>
      <c r="AP228" s="169"/>
    </row>
    <row r="229" spans="1:42" s="15" customFormat="1" ht="23.25" x14ac:dyDescent="0.25">
      <c r="A229" s="170" t="s">
        <v>198</v>
      </c>
      <c r="B229" s="171" t="s">
        <v>491</v>
      </c>
      <c r="C229" s="438" t="s">
        <v>492</v>
      </c>
      <c r="D229" s="438"/>
      <c r="E229" s="438"/>
      <c r="F229" s="172" t="s">
        <v>171</v>
      </c>
      <c r="G229" s="173">
        <v>13.265000000000001</v>
      </c>
      <c r="H229" s="174">
        <v>1</v>
      </c>
      <c r="I229" s="204">
        <v>13.265000000000001</v>
      </c>
      <c r="J229" s="202">
        <v>42.98</v>
      </c>
      <c r="K229" s="173"/>
      <c r="L229" s="202">
        <v>570.13</v>
      </c>
      <c r="M229" s="211">
        <v>13.24</v>
      </c>
      <c r="N229" s="208">
        <v>7548.52</v>
      </c>
      <c r="AF229" s="168"/>
      <c r="AG229" s="169" t="s">
        <v>492</v>
      </c>
      <c r="AM229" s="169"/>
      <c r="AN229" s="169"/>
      <c r="AP229" s="169"/>
    </row>
    <row r="230" spans="1:42" s="15" customFormat="1" ht="15" x14ac:dyDescent="0.25">
      <c r="A230" s="200"/>
      <c r="B230" s="201"/>
      <c r="C230" s="438" t="s">
        <v>157</v>
      </c>
      <c r="D230" s="438"/>
      <c r="E230" s="438"/>
      <c r="F230" s="172"/>
      <c r="G230" s="173"/>
      <c r="H230" s="173"/>
      <c r="I230" s="173"/>
      <c r="J230" s="176"/>
      <c r="K230" s="173"/>
      <c r="L230" s="202">
        <v>570.13</v>
      </c>
      <c r="M230" s="195"/>
      <c r="N230" s="208">
        <v>7548.52</v>
      </c>
      <c r="AF230" s="168"/>
      <c r="AG230" s="169"/>
      <c r="AM230" s="169" t="s">
        <v>157</v>
      </c>
      <c r="AN230" s="169"/>
      <c r="AP230" s="169"/>
    </row>
    <row r="231" spans="1:42" s="15" customFormat="1" ht="34.5" x14ac:dyDescent="0.25">
      <c r="A231" s="170" t="s">
        <v>201</v>
      </c>
      <c r="B231" s="171" t="s">
        <v>1131</v>
      </c>
      <c r="C231" s="438" t="s">
        <v>1132</v>
      </c>
      <c r="D231" s="438"/>
      <c r="E231" s="438"/>
      <c r="F231" s="172" t="s">
        <v>171</v>
      </c>
      <c r="G231" s="173">
        <v>13.265000000000001</v>
      </c>
      <c r="H231" s="174">
        <v>1</v>
      </c>
      <c r="I231" s="204">
        <v>13.265000000000001</v>
      </c>
      <c r="J231" s="202">
        <v>8.7899999999999991</v>
      </c>
      <c r="K231" s="173"/>
      <c r="L231" s="202">
        <v>116.6</v>
      </c>
      <c r="M231" s="211">
        <v>13.62</v>
      </c>
      <c r="N231" s="208">
        <v>1588.09</v>
      </c>
      <c r="AF231" s="168"/>
      <c r="AG231" s="169" t="s">
        <v>1132</v>
      </c>
      <c r="AM231" s="169"/>
      <c r="AN231" s="169"/>
      <c r="AP231" s="169"/>
    </row>
    <row r="232" spans="1:42" s="15" customFormat="1" ht="15" x14ac:dyDescent="0.25">
      <c r="A232" s="200"/>
      <c r="B232" s="201"/>
      <c r="C232" s="438" t="s">
        <v>157</v>
      </c>
      <c r="D232" s="438"/>
      <c r="E232" s="438"/>
      <c r="F232" s="172"/>
      <c r="G232" s="173"/>
      <c r="H232" s="173"/>
      <c r="I232" s="173"/>
      <c r="J232" s="176"/>
      <c r="K232" s="173"/>
      <c r="L232" s="202">
        <v>116.6</v>
      </c>
      <c r="M232" s="195"/>
      <c r="N232" s="208">
        <v>1588.09</v>
      </c>
      <c r="AF232" s="168"/>
      <c r="AG232" s="169"/>
      <c r="AM232" s="169" t="s">
        <v>157</v>
      </c>
      <c r="AN232" s="169"/>
      <c r="AP232" s="169"/>
    </row>
    <row r="233" spans="1:42" s="15" customFormat="1" ht="34.5" x14ac:dyDescent="0.25">
      <c r="A233" s="170" t="s">
        <v>226</v>
      </c>
      <c r="B233" s="171" t="s">
        <v>1304</v>
      </c>
      <c r="C233" s="438" t="s">
        <v>1305</v>
      </c>
      <c r="D233" s="438"/>
      <c r="E233" s="438"/>
      <c r="F233" s="172" t="s">
        <v>171</v>
      </c>
      <c r="G233" s="173">
        <v>13.265000000000001</v>
      </c>
      <c r="H233" s="174">
        <v>1</v>
      </c>
      <c r="I233" s="204">
        <v>13.265000000000001</v>
      </c>
      <c r="J233" s="202">
        <v>18.489999999999998</v>
      </c>
      <c r="K233" s="173"/>
      <c r="L233" s="202">
        <v>245.27</v>
      </c>
      <c r="M233" s="211">
        <v>13.24</v>
      </c>
      <c r="N233" s="208">
        <v>3247.37</v>
      </c>
      <c r="AF233" s="168"/>
      <c r="AG233" s="169" t="s">
        <v>1305</v>
      </c>
      <c r="AM233" s="169"/>
      <c r="AN233" s="169"/>
      <c r="AP233" s="169"/>
    </row>
    <row r="234" spans="1:42" s="15" customFormat="1" ht="15" x14ac:dyDescent="0.25">
      <c r="A234" s="200"/>
      <c r="B234" s="201"/>
      <c r="C234" s="438" t="s">
        <v>157</v>
      </c>
      <c r="D234" s="438"/>
      <c r="E234" s="438"/>
      <c r="F234" s="172"/>
      <c r="G234" s="173"/>
      <c r="H234" s="173"/>
      <c r="I234" s="173"/>
      <c r="J234" s="176"/>
      <c r="K234" s="173"/>
      <c r="L234" s="202">
        <v>245.27</v>
      </c>
      <c r="M234" s="195"/>
      <c r="N234" s="208">
        <v>3247.37</v>
      </c>
      <c r="AF234" s="168"/>
      <c r="AG234" s="169"/>
      <c r="AM234" s="169" t="s">
        <v>157</v>
      </c>
      <c r="AN234" s="169"/>
      <c r="AP234" s="169"/>
    </row>
    <row r="235" spans="1:42" s="15" customFormat="1" ht="15" x14ac:dyDescent="0.25">
      <c r="A235" s="217"/>
      <c r="B235" s="218"/>
      <c r="C235" s="218"/>
      <c r="D235" s="218"/>
      <c r="E235" s="218"/>
      <c r="F235" s="219"/>
      <c r="G235" s="219"/>
      <c r="H235" s="219"/>
      <c r="I235" s="219"/>
      <c r="J235" s="220"/>
      <c r="K235" s="219"/>
      <c r="L235" s="220"/>
      <c r="M235" s="183"/>
      <c r="N235" s="220"/>
      <c r="AF235" s="168"/>
      <c r="AG235" s="169"/>
      <c r="AM235" s="169"/>
      <c r="AN235" s="169"/>
      <c r="AP235" s="169"/>
    </row>
    <row r="236" spans="1:42" s="15" customFormat="1" ht="15" x14ac:dyDescent="0.25">
      <c r="A236" s="224"/>
      <c r="B236" s="225"/>
      <c r="C236" s="438" t="s">
        <v>1306</v>
      </c>
      <c r="D236" s="438"/>
      <c r="E236" s="438"/>
      <c r="F236" s="438"/>
      <c r="G236" s="438"/>
      <c r="H236" s="438"/>
      <c r="I236" s="438"/>
      <c r="J236" s="438"/>
      <c r="K236" s="438"/>
      <c r="L236" s="226"/>
      <c r="M236" s="227"/>
      <c r="N236" s="228"/>
      <c r="AF236" s="168"/>
      <c r="AG236" s="169"/>
      <c r="AM236" s="169"/>
      <c r="AN236" s="169" t="s">
        <v>1306</v>
      </c>
      <c r="AP236" s="169"/>
    </row>
    <row r="237" spans="1:42" s="15" customFormat="1" ht="15" x14ac:dyDescent="0.25">
      <c r="A237" s="229"/>
      <c r="B237" s="179"/>
      <c r="C237" s="429" t="s">
        <v>205</v>
      </c>
      <c r="D237" s="429"/>
      <c r="E237" s="429"/>
      <c r="F237" s="429"/>
      <c r="G237" s="429"/>
      <c r="H237" s="429"/>
      <c r="I237" s="429"/>
      <c r="J237" s="429"/>
      <c r="K237" s="429"/>
      <c r="L237" s="235">
        <v>932</v>
      </c>
      <c r="M237" s="231"/>
      <c r="N237" s="232">
        <v>12383.98</v>
      </c>
      <c r="AF237" s="168"/>
      <c r="AG237" s="169"/>
      <c r="AM237" s="169"/>
      <c r="AN237" s="169"/>
      <c r="AO237" s="180" t="s">
        <v>205</v>
      </c>
      <c r="AP237" s="169"/>
    </row>
    <row r="238" spans="1:42" s="15" customFormat="1" ht="15" x14ac:dyDescent="0.25">
      <c r="A238" s="229"/>
      <c r="B238" s="179"/>
      <c r="C238" s="429" t="s">
        <v>206</v>
      </c>
      <c r="D238" s="429"/>
      <c r="E238" s="429"/>
      <c r="F238" s="429"/>
      <c r="G238" s="429"/>
      <c r="H238" s="429"/>
      <c r="I238" s="429"/>
      <c r="J238" s="429"/>
      <c r="K238" s="429"/>
      <c r="L238" s="233"/>
      <c r="M238" s="231"/>
      <c r="N238" s="234"/>
      <c r="AF238" s="168"/>
      <c r="AG238" s="169"/>
      <c r="AM238" s="169"/>
      <c r="AN238" s="169"/>
      <c r="AO238" s="180" t="s">
        <v>206</v>
      </c>
      <c r="AP238" s="169"/>
    </row>
    <row r="239" spans="1:42" s="15" customFormat="1" ht="15" x14ac:dyDescent="0.25">
      <c r="A239" s="229"/>
      <c r="B239" s="179"/>
      <c r="C239" s="429" t="s">
        <v>208</v>
      </c>
      <c r="D239" s="429"/>
      <c r="E239" s="429"/>
      <c r="F239" s="429"/>
      <c r="G239" s="429"/>
      <c r="H239" s="429"/>
      <c r="I239" s="429"/>
      <c r="J239" s="429"/>
      <c r="K239" s="429"/>
      <c r="L239" s="235">
        <v>570.13</v>
      </c>
      <c r="M239" s="231"/>
      <c r="N239" s="232">
        <v>7548.52</v>
      </c>
      <c r="AF239" s="168"/>
      <c r="AG239" s="169"/>
      <c r="AM239" s="169"/>
      <c r="AN239" s="169"/>
      <c r="AO239" s="180" t="s">
        <v>208</v>
      </c>
      <c r="AP239" s="169"/>
    </row>
    <row r="240" spans="1:42" s="15" customFormat="1" ht="15" x14ac:dyDescent="0.25">
      <c r="A240" s="229"/>
      <c r="B240" s="179"/>
      <c r="C240" s="429" t="s">
        <v>210</v>
      </c>
      <c r="D240" s="429"/>
      <c r="E240" s="429"/>
      <c r="F240" s="429"/>
      <c r="G240" s="429"/>
      <c r="H240" s="429"/>
      <c r="I240" s="429"/>
      <c r="J240" s="429"/>
      <c r="K240" s="429"/>
      <c r="L240" s="235">
        <v>361.87</v>
      </c>
      <c r="M240" s="231"/>
      <c r="N240" s="232">
        <v>4835.46</v>
      </c>
      <c r="AF240" s="168"/>
      <c r="AG240" s="169"/>
      <c r="AM240" s="169"/>
      <c r="AN240" s="169"/>
      <c r="AO240" s="180" t="s">
        <v>210</v>
      </c>
      <c r="AP240" s="169"/>
    </row>
    <row r="241" spans="1:44" s="15" customFormat="1" ht="15" x14ac:dyDescent="0.25">
      <c r="A241" s="229"/>
      <c r="B241" s="179"/>
      <c r="C241" s="429" t="s">
        <v>211</v>
      </c>
      <c r="D241" s="429"/>
      <c r="E241" s="429"/>
      <c r="F241" s="429"/>
      <c r="G241" s="429"/>
      <c r="H241" s="429"/>
      <c r="I241" s="429"/>
      <c r="J241" s="429"/>
      <c r="K241" s="429"/>
      <c r="L241" s="235">
        <v>932</v>
      </c>
      <c r="M241" s="231"/>
      <c r="N241" s="232">
        <v>12383.98</v>
      </c>
      <c r="AF241" s="168"/>
      <c r="AG241" s="169"/>
      <c r="AM241" s="169"/>
      <c r="AN241" s="169"/>
      <c r="AO241" s="180" t="s">
        <v>211</v>
      </c>
      <c r="AP241" s="169"/>
    </row>
    <row r="242" spans="1:44" s="15" customFormat="1" ht="15" x14ac:dyDescent="0.25">
      <c r="A242" s="229"/>
      <c r="B242" s="179"/>
      <c r="C242" s="429" t="s">
        <v>206</v>
      </c>
      <c r="D242" s="429"/>
      <c r="E242" s="429"/>
      <c r="F242" s="429"/>
      <c r="G242" s="429"/>
      <c r="H242" s="429"/>
      <c r="I242" s="429"/>
      <c r="J242" s="429"/>
      <c r="K242" s="429"/>
      <c r="L242" s="233"/>
      <c r="M242" s="231"/>
      <c r="N242" s="234"/>
      <c r="AF242" s="168"/>
      <c r="AG242" s="169"/>
      <c r="AM242" s="169"/>
      <c r="AN242" s="169"/>
      <c r="AO242" s="180" t="s">
        <v>206</v>
      </c>
      <c r="AP242" s="169"/>
    </row>
    <row r="243" spans="1:44" s="15" customFormat="1" ht="15" x14ac:dyDescent="0.25">
      <c r="A243" s="229"/>
      <c r="B243" s="179"/>
      <c r="C243" s="429" t="s">
        <v>451</v>
      </c>
      <c r="D243" s="429"/>
      <c r="E243" s="429"/>
      <c r="F243" s="429"/>
      <c r="G243" s="429"/>
      <c r="H243" s="429"/>
      <c r="I243" s="429"/>
      <c r="J243" s="429"/>
      <c r="K243" s="429"/>
      <c r="L243" s="235">
        <v>570.13</v>
      </c>
      <c r="M243" s="231"/>
      <c r="N243" s="232">
        <v>7548.52</v>
      </c>
      <c r="AF243" s="168"/>
      <c r="AG243" s="169"/>
      <c r="AM243" s="169"/>
      <c r="AN243" s="169"/>
      <c r="AO243" s="180" t="s">
        <v>451</v>
      </c>
      <c r="AP243" s="169"/>
    </row>
    <row r="244" spans="1:44" s="15" customFormat="1" ht="15" x14ac:dyDescent="0.25">
      <c r="A244" s="229"/>
      <c r="B244" s="179"/>
      <c r="C244" s="429" t="s">
        <v>453</v>
      </c>
      <c r="D244" s="429"/>
      <c r="E244" s="429"/>
      <c r="F244" s="429"/>
      <c r="G244" s="429"/>
      <c r="H244" s="429"/>
      <c r="I244" s="429"/>
      <c r="J244" s="429"/>
      <c r="K244" s="429"/>
      <c r="L244" s="235">
        <v>361.87</v>
      </c>
      <c r="M244" s="231"/>
      <c r="N244" s="232">
        <v>4835.46</v>
      </c>
      <c r="AF244" s="168"/>
      <c r="AG244" s="169"/>
      <c r="AM244" s="169"/>
      <c r="AN244" s="169"/>
      <c r="AO244" s="180" t="s">
        <v>453</v>
      </c>
      <c r="AP244" s="169"/>
    </row>
    <row r="245" spans="1:44" s="15" customFormat="1" ht="15" x14ac:dyDescent="0.25">
      <c r="A245" s="229"/>
      <c r="B245" s="236"/>
      <c r="C245" s="457" t="s">
        <v>1307</v>
      </c>
      <c r="D245" s="457"/>
      <c r="E245" s="457"/>
      <c r="F245" s="457"/>
      <c r="G245" s="457"/>
      <c r="H245" s="457"/>
      <c r="I245" s="457"/>
      <c r="J245" s="457"/>
      <c r="K245" s="457"/>
      <c r="L245" s="246">
        <v>932</v>
      </c>
      <c r="M245" s="238"/>
      <c r="N245" s="239">
        <v>12383.98</v>
      </c>
      <c r="AF245" s="168"/>
      <c r="AG245" s="169"/>
      <c r="AM245" s="169"/>
      <c r="AN245" s="169"/>
      <c r="AP245" s="169" t="s">
        <v>1307</v>
      </c>
    </row>
    <row r="246" spans="1:44" s="15" customFormat="1" ht="11.25" hidden="1" customHeight="1" x14ac:dyDescent="0.25">
      <c r="B246" s="221"/>
      <c r="C246" s="221"/>
      <c r="D246" s="221"/>
      <c r="E246" s="221"/>
      <c r="F246" s="221"/>
      <c r="G246" s="221"/>
      <c r="H246" s="221"/>
      <c r="I246" s="221"/>
      <c r="J246" s="221"/>
      <c r="K246" s="221"/>
      <c r="L246" s="222"/>
      <c r="M246" s="222"/>
      <c r="N246" s="222"/>
      <c r="R246" s="223"/>
    </row>
    <row r="247" spans="1:44" s="15" customFormat="1" ht="15" x14ac:dyDescent="0.25">
      <c r="A247" s="224"/>
      <c r="B247" s="225"/>
      <c r="C247" s="438" t="s">
        <v>523</v>
      </c>
      <c r="D247" s="438"/>
      <c r="E247" s="438"/>
      <c r="F247" s="438"/>
      <c r="G247" s="438"/>
      <c r="H247" s="438"/>
      <c r="I247" s="438"/>
      <c r="J247" s="438"/>
      <c r="K247" s="438"/>
      <c r="L247" s="226"/>
      <c r="M247" s="227"/>
      <c r="N247" s="228"/>
      <c r="AQ247" s="169" t="s">
        <v>523</v>
      </c>
    </row>
    <row r="248" spans="1:44" s="15" customFormat="1" ht="15" x14ac:dyDescent="0.25">
      <c r="A248" s="229"/>
      <c r="B248" s="327"/>
      <c r="C248" s="442" t="s">
        <v>205</v>
      </c>
      <c r="D248" s="442"/>
      <c r="E248" s="442"/>
      <c r="F248" s="442"/>
      <c r="G248" s="442"/>
      <c r="H248" s="442"/>
      <c r="I248" s="442"/>
      <c r="J248" s="442"/>
      <c r="K248" s="442"/>
      <c r="L248" s="328">
        <v>12706.65</v>
      </c>
      <c r="M248" s="329"/>
      <c r="N248" s="232">
        <v>514315.94</v>
      </c>
      <c r="AQ248" s="169"/>
      <c r="AR248" s="180" t="s">
        <v>205</v>
      </c>
    </row>
    <row r="249" spans="1:44" s="15" customFormat="1" ht="15" x14ac:dyDescent="0.25">
      <c r="A249" s="229"/>
      <c r="B249" s="327"/>
      <c r="C249" s="442" t="s">
        <v>206</v>
      </c>
      <c r="D249" s="442"/>
      <c r="E249" s="442"/>
      <c r="F249" s="442"/>
      <c r="G249" s="442"/>
      <c r="H249" s="442"/>
      <c r="I249" s="442"/>
      <c r="J249" s="442"/>
      <c r="K249" s="442"/>
      <c r="L249" s="330"/>
      <c r="M249" s="329"/>
      <c r="N249" s="234"/>
      <c r="AQ249" s="169"/>
      <c r="AR249" s="180" t="s">
        <v>206</v>
      </c>
    </row>
    <row r="250" spans="1:44" s="15" customFormat="1" ht="15" x14ac:dyDescent="0.25">
      <c r="A250" s="229"/>
      <c r="B250" s="327"/>
      <c r="C250" s="442" t="s">
        <v>207</v>
      </c>
      <c r="D250" s="442"/>
      <c r="E250" s="442"/>
      <c r="F250" s="442"/>
      <c r="G250" s="442"/>
      <c r="H250" s="442"/>
      <c r="I250" s="442"/>
      <c r="J250" s="442"/>
      <c r="K250" s="442"/>
      <c r="L250" s="328">
        <v>11030.15</v>
      </c>
      <c r="M250" s="329"/>
      <c r="N250" s="232">
        <v>493819.81</v>
      </c>
      <c r="AQ250" s="169"/>
      <c r="AR250" s="180" t="s">
        <v>207</v>
      </c>
    </row>
    <row r="251" spans="1:44" s="15" customFormat="1" ht="15" x14ac:dyDescent="0.25">
      <c r="A251" s="229"/>
      <c r="B251" s="327"/>
      <c r="C251" s="442" t="s">
        <v>208</v>
      </c>
      <c r="D251" s="442"/>
      <c r="E251" s="442"/>
      <c r="F251" s="442"/>
      <c r="G251" s="442"/>
      <c r="H251" s="442"/>
      <c r="I251" s="442"/>
      <c r="J251" s="442"/>
      <c r="K251" s="442"/>
      <c r="L251" s="364">
        <v>971.12</v>
      </c>
      <c r="M251" s="329"/>
      <c r="N251" s="232">
        <v>12857.64</v>
      </c>
      <c r="AQ251" s="169"/>
      <c r="AR251" s="180" t="s">
        <v>208</v>
      </c>
    </row>
    <row r="252" spans="1:44" s="15" customFormat="1" ht="15" x14ac:dyDescent="0.25">
      <c r="A252" s="229"/>
      <c r="B252" s="327"/>
      <c r="C252" s="442" t="s">
        <v>209</v>
      </c>
      <c r="D252" s="442"/>
      <c r="E252" s="442"/>
      <c r="F252" s="442"/>
      <c r="G252" s="442"/>
      <c r="H252" s="442"/>
      <c r="I252" s="442"/>
      <c r="J252" s="442"/>
      <c r="K252" s="442"/>
      <c r="L252" s="364">
        <v>22.02</v>
      </c>
      <c r="M252" s="329"/>
      <c r="N252" s="245">
        <v>985.82</v>
      </c>
      <c r="AQ252" s="169"/>
      <c r="AR252" s="180" t="s">
        <v>209</v>
      </c>
    </row>
    <row r="253" spans="1:44" s="15" customFormat="1" ht="15" x14ac:dyDescent="0.25">
      <c r="A253" s="229"/>
      <c r="B253" s="327"/>
      <c r="C253" s="442" t="s">
        <v>210</v>
      </c>
      <c r="D253" s="442"/>
      <c r="E253" s="442"/>
      <c r="F253" s="442"/>
      <c r="G253" s="442"/>
      <c r="H253" s="442"/>
      <c r="I253" s="442"/>
      <c r="J253" s="442"/>
      <c r="K253" s="442"/>
      <c r="L253" s="364">
        <v>705.38</v>
      </c>
      <c r="M253" s="329"/>
      <c r="N253" s="232">
        <v>7638.49</v>
      </c>
      <c r="AQ253" s="169"/>
      <c r="AR253" s="180" t="s">
        <v>210</v>
      </c>
    </row>
    <row r="254" spans="1:44" s="15" customFormat="1" ht="15" x14ac:dyDescent="0.25">
      <c r="A254" s="229"/>
      <c r="B254" s="327"/>
      <c r="C254" s="442" t="s">
        <v>211</v>
      </c>
      <c r="D254" s="442"/>
      <c r="E254" s="442"/>
      <c r="F254" s="442"/>
      <c r="G254" s="442"/>
      <c r="H254" s="442"/>
      <c r="I254" s="442"/>
      <c r="J254" s="442"/>
      <c r="K254" s="442"/>
      <c r="L254" s="328">
        <v>27407.279999999999</v>
      </c>
      <c r="M254" s="329"/>
      <c r="N254" s="232">
        <v>1173584.1100000001</v>
      </c>
      <c r="AQ254" s="169"/>
      <c r="AR254" s="180" t="s">
        <v>211</v>
      </c>
    </row>
    <row r="255" spans="1:44" s="15" customFormat="1" ht="15" x14ac:dyDescent="0.25">
      <c r="A255" s="229"/>
      <c r="B255" s="327"/>
      <c r="C255" s="442" t="s">
        <v>206</v>
      </c>
      <c r="D255" s="442"/>
      <c r="E255" s="442"/>
      <c r="F255" s="442"/>
      <c r="G255" s="442"/>
      <c r="H255" s="442"/>
      <c r="I255" s="442"/>
      <c r="J255" s="442"/>
      <c r="K255" s="442"/>
      <c r="L255" s="330"/>
      <c r="M255" s="329"/>
      <c r="N255" s="234"/>
      <c r="AQ255" s="169"/>
      <c r="AR255" s="180" t="s">
        <v>206</v>
      </c>
    </row>
    <row r="256" spans="1:44" s="15" customFormat="1" ht="15" x14ac:dyDescent="0.25">
      <c r="A256" s="229"/>
      <c r="B256" s="327"/>
      <c r="C256" s="442" t="s">
        <v>450</v>
      </c>
      <c r="D256" s="442"/>
      <c r="E256" s="442"/>
      <c r="F256" s="442"/>
      <c r="G256" s="442"/>
      <c r="H256" s="442"/>
      <c r="I256" s="442"/>
      <c r="J256" s="442"/>
      <c r="K256" s="442"/>
      <c r="L256" s="328">
        <v>11000.03</v>
      </c>
      <c r="M256" s="329"/>
      <c r="N256" s="232">
        <v>492471.34</v>
      </c>
      <c r="AQ256" s="169"/>
      <c r="AR256" s="180" t="s">
        <v>450</v>
      </c>
    </row>
    <row r="257" spans="1:45" s="15" customFormat="1" ht="15" x14ac:dyDescent="0.25">
      <c r="A257" s="229"/>
      <c r="B257" s="327"/>
      <c r="C257" s="442" t="s">
        <v>451</v>
      </c>
      <c r="D257" s="442"/>
      <c r="E257" s="442"/>
      <c r="F257" s="442"/>
      <c r="G257" s="442"/>
      <c r="H257" s="442"/>
      <c r="I257" s="442"/>
      <c r="J257" s="442"/>
      <c r="K257" s="442"/>
      <c r="L257" s="364">
        <v>935.55</v>
      </c>
      <c r="M257" s="329"/>
      <c r="N257" s="232">
        <v>12386.69</v>
      </c>
      <c r="AQ257" s="169"/>
      <c r="AR257" s="180" t="s">
        <v>451</v>
      </c>
    </row>
    <row r="258" spans="1:45" s="15" customFormat="1" ht="15" x14ac:dyDescent="0.25">
      <c r="A258" s="229"/>
      <c r="B258" s="327"/>
      <c r="C258" s="442" t="s">
        <v>452</v>
      </c>
      <c r="D258" s="442"/>
      <c r="E258" s="442"/>
      <c r="F258" s="442"/>
      <c r="G258" s="442"/>
      <c r="H258" s="442"/>
      <c r="I258" s="442"/>
      <c r="J258" s="442"/>
      <c r="K258" s="442"/>
      <c r="L258" s="364">
        <v>13.29</v>
      </c>
      <c r="M258" s="329"/>
      <c r="N258" s="245">
        <v>594.98</v>
      </c>
      <c r="AQ258" s="169"/>
      <c r="AR258" s="180" t="s">
        <v>452</v>
      </c>
    </row>
    <row r="259" spans="1:45" s="15" customFormat="1" ht="15" x14ac:dyDescent="0.25">
      <c r="A259" s="229"/>
      <c r="B259" s="327"/>
      <c r="C259" s="442" t="s">
        <v>453</v>
      </c>
      <c r="D259" s="442"/>
      <c r="E259" s="442"/>
      <c r="F259" s="442"/>
      <c r="G259" s="442"/>
      <c r="H259" s="442"/>
      <c r="I259" s="442"/>
      <c r="J259" s="442"/>
      <c r="K259" s="442"/>
      <c r="L259" s="364">
        <v>705.38</v>
      </c>
      <c r="M259" s="329"/>
      <c r="N259" s="232">
        <v>7638.49</v>
      </c>
      <c r="AQ259" s="169"/>
      <c r="AR259" s="180" t="s">
        <v>453</v>
      </c>
    </row>
    <row r="260" spans="1:45" s="15" customFormat="1" ht="15" x14ac:dyDescent="0.25">
      <c r="A260" s="229"/>
      <c r="B260" s="327"/>
      <c r="C260" s="442" t="s">
        <v>454</v>
      </c>
      <c r="D260" s="442"/>
      <c r="E260" s="442"/>
      <c r="F260" s="442"/>
      <c r="G260" s="442"/>
      <c r="H260" s="442"/>
      <c r="I260" s="442"/>
      <c r="J260" s="442"/>
      <c r="K260" s="442"/>
      <c r="L260" s="328">
        <v>9801.14</v>
      </c>
      <c r="M260" s="329"/>
      <c r="N260" s="232">
        <v>438796.6</v>
      </c>
      <c r="AQ260" s="169"/>
      <c r="AR260" s="180" t="s">
        <v>454</v>
      </c>
    </row>
    <row r="261" spans="1:45" s="15" customFormat="1" ht="15" x14ac:dyDescent="0.25">
      <c r="A261" s="229"/>
      <c r="B261" s="327"/>
      <c r="C261" s="442" t="s">
        <v>455</v>
      </c>
      <c r="D261" s="442"/>
      <c r="E261" s="442"/>
      <c r="F261" s="442"/>
      <c r="G261" s="442"/>
      <c r="H261" s="442"/>
      <c r="I261" s="442"/>
      <c r="J261" s="442"/>
      <c r="K261" s="442"/>
      <c r="L261" s="328">
        <v>4965.18</v>
      </c>
      <c r="M261" s="329"/>
      <c r="N261" s="232">
        <v>222290.99</v>
      </c>
      <c r="AQ261" s="169"/>
      <c r="AR261" s="180" t="s">
        <v>455</v>
      </c>
    </row>
    <row r="262" spans="1:45" s="15" customFormat="1" ht="15" x14ac:dyDescent="0.25">
      <c r="A262" s="229"/>
      <c r="B262" s="327"/>
      <c r="C262" s="442" t="s">
        <v>780</v>
      </c>
      <c r="D262" s="442"/>
      <c r="E262" s="442"/>
      <c r="F262" s="442"/>
      <c r="G262" s="442"/>
      <c r="H262" s="442"/>
      <c r="I262" s="442"/>
      <c r="J262" s="442"/>
      <c r="K262" s="442"/>
      <c r="L262" s="364">
        <v>123.18</v>
      </c>
      <c r="M262" s="329"/>
      <c r="N262" s="232">
        <v>4393.6000000000004</v>
      </c>
      <c r="AQ262" s="169"/>
      <c r="AR262" s="180" t="s">
        <v>780</v>
      </c>
    </row>
    <row r="263" spans="1:45" s="15" customFormat="1" ht="15" x14ac:dyDescent="0.25">
      <c r="A263" s="229"/>
      <c r="B263" s="327"/>
      <c r="C263" s="442" t="s">
        <v>206</v>
      </c>
      <c r="D263" s="442"/>
      <c r="E263" s="442"/>
      <c r="F263" s="442"/>
      <c r="G263" s="442"/>
      <c r="H263" s="442"/>
      <c r="I263" s="442"/>
      <c r="J263" s="442"/>
      <c r="K263" s="442"/>
      <c r="L263" s="330"/>
      <c r="M263" s="329"/>
      <c r="N263" s="234"/>
      <c r="AQ263" s="169"/>
      <c r="AR263" s="180" t="s">
        <v>206</v>
      </c>
    </row>
    <row r="264" spans="1:45" s="15" customFormat="1" ht="15" x14ac:dyDescent="0.25">
      <c r="A264" s="229"/>
      <c r="B264" s="327"/>
      <c r="C264" s="442" t="s">
        <v>450</v>
      </c>
      <c r="D264" s="442"/>
      <c r="E264" s="442"/>
      <c r="F264" s="442"/>
      <c r="G264" s="442"/>
      <c r="H264" s="442"/>
      <c r="I264" s="442"/>
      <c r="J264" s="442"/>
      <c r="K264" s="442"/>
      <c r="L264" s="364">
        <v>30.12</v>
      </c>
      <c r="M264" s="329"/>
      <c r="N264" s="232">
        <v>1348.47</v>
      </c>
      <c r="AQ264" s="169"/>
      <c r="AR264" s="180" t="s">
        <v>450</v>
      </c>
    </row>
    <row r="265" spans="1:45" s="15" customFormat="1" ht="15" x14ac:dyDescent="0.25">
      <c r="A265" s="229"/>
      <c r="B265" s="327"/>
      <c r="C265" s="442" t="s">
        <v>451</v>
      </c>
      <c r="D265" s="442"/>
      <c r="E265" s="442"/>
      <c r="F265" s="442"/>
      <c r="G265" s="442"/>
      <c r="H265" s="442"/>
      <c r="I265" s="442"/>
      <c r="J265" s="442"/>
      <c r="K265" s="442"/>
      <c r="L265" s="364">
        <v>35.57</v>
      </c>
      <c r="M265" s="329"/>
      <c r="N265" s="245">
        <v>470.95</v>
      </c>
      <c r="AQ265" s="169"/>
      <c r="AR265" s="180" t="s">
        <v>451</v>
      </c>
    </row>
    <row r="266" spans="1:45" s="15" customFormat="1" ht="15" x14ac:dyDescent="0.25">
      <c r="A266" s="229"/>
      <c r="B266" s="327"/>
      <c r="C266" s="442" t="s">
        <v>452</v>
      </c>
      <c r="D266" s="442"/>
      <c r="E266" s="442"/>
      <c r="F266" s="442"/>
      <c r="G266" s="442"/>
      <c r="H266" s="442"/>
      <c r="I266" s="442"/>
      <c r="J266" s="442"/>
      <c r="K266" s="442"/>
      <c r="L266" s="364">
        <v>8.73</v>
      </c>
      <c r="M266" s="329"/>
      <c r="N266" s="245">
        <v>390.84</v>
      </c>
      <c r="AQ266" s="169"/>
      <c r="AR266" s="180" t="s">
        <v>452</v>
      </c>
    </row>
    <row r="267" spans="1:45" s="15" customFormat="1" ht="15" x14ac:dyDescent="0.25">
      <c r="A267" s="229"/>
      <c r="B267" s="327"/>
      <c r="C267" s="442" t="s">
        <v>454</v>
      </c>
      <c r="D267" s="442"/>
      <c r="E267" s="442"/>
      <c r="F267" s="442"/>
      <c r="G267" s="442"/>
      <c r="H267" s="442"/>
      <c r="I267" s="442"/>
      <c r="J267" s="442"/>
      <c r="K267" s="442"/>
      <c r="L267" s="364">
        <v>37.68</v>
      </c>
      <c r="M267" s="329"/>
      <c r="N267" s="232">
        <v>1687.13</v>
      </c>
      <c r="AQ267" s="169"/>
      <c r="AR267" s="180" t="s">
        <v>454</v>
      </c>
    </row>
    <row r="268" spans="1:45" s="15" customFormat="1" ht="15" x14ac:dyDescent="0.25">
      <c r="A268" s="229"/>
      <c r="B268" s="327"/>
      <c r="C268" s="442" t="s">
        <v>455</v>
      </c>
      <c r="D268" s="442"/>
      <c r="E268" s="442"/>
      <c r="F268" s="442"/>
      <c r="G268" s="442"/>
      <c r="H268" s="442"/>
      <c r="I268" s="442"/>
      <c r="J268" s="442"/>
      <c r="K268" s="442"/>
      <c r="L268" s="364">
        <v>19.809999999999999</v>
      </c>
      <c r="M268" s="329"/>
      <c r="N268" s="245">
        <v>887.05</v>
      </c>
      <c r="AQ268" s="169"/>
      <c r="AR268" s="180" t="s">
        <v>455</v>
      </c>
    </row>
    <row r="269" spans="1:45" s="15" customFormat="1" ht="15" x14ac:dyDescent="0.25">
      <c r="A269" s="229"/>
      <c r="B269" s="331"/>
      <c r="C269" s="443" t="s">
        <v>524</v>
      </c>
      <c r="D269" s="443"/>
      <c r="E269" s="443"/>
      <c r="F269" s="443"/>
      <c r="G269" s="443"/>
      <c r="H269" s="443"/>
      <c r="I269" s="443"/>
      <c r="J269" s="443"/>
      <c r="K269" s="443"/>
      <c r="L269" s="332">
        <v>27530.46</v>
      </c>
      <c r="M269" s="333"/>
      <c r="N269" s="239">
        <v>1177977.71</v>
      </c>
      <c r="AQ269" s="169"/>
      <c r="AS269" s="169" t="s">
        <v>524</v>
      </c>
    </row>
    <row r="270" spans="1:45" s="15" customFormat="1" ht="15" x14ac:dyDescent="0.25">
      <c r="A270" s="229"/>
      <c r="B270" s="327"/>
      <c r="C270" s="442" t="s">
        <v>221</v>
      </c>
      <c r="D270" s="442"/>
      <c r="E270" s="442"/>
      <c r="F270" s="442"/>
      <c r="G270" s="442"/>
      <c r="H270" s="442"/>
      <c r="I270" s="442"/>
      <c r="J270" s="442"/>
      <c r="K270" s="442"/>
      <c r="L270" s="328">
        <v>11052.17</v>
      </c>
      <c r="M270" s="329"/>
      <c r="N270" s="232">
        <v>494805.63</v>
      </c>
      <c r="AQ270" s="169"/>
      <c r="AR270" s="180" t="s">
        <v>221</v>
      </c>
      <c r="AS270" s="169"/>
    </row>
    <row r="271" spans="1:45" s="15" customFormat="1" ht="15" x14ac:dyDescent="0.25">
      <c r="A271" s="229"/>
      <c r="B271" s="327"/>
      <c r="C271" s="442" t="s">
        <v>222</v>
      </c>
      <c r="D271" s="442"/>
      <c r="E271" s="442"/>
      <c r="F271" s="442"/>
      <c r="G271" s="442"/>
      <c r="H271" s="442"/>
      <c r="I271" s="442"/>
      <c r="J271" s="442"/>
      <c r="K271" s="442"/>
      <c r="L271" s="328">
        <v>9838.82</v>
      </c>
      <c r="M271" s="329"/>
      <c r="N271" s="232">
        <v>440483.73</v>
      </c>
      <c r="AQ271" s="169"/>
      <c r="AR271" s="180" t="s">
        <v>222</v>
      </c>
      <c r="AS271" s="169"/>
    </row>
    <row r="272" spans="1:45" s="15" customFormat="1" ht="15" x14ac:dyDescent="0.25">
      <c r="A272" s="229"/>
      <c r="B272" s="327"/>
      <c r="C272" s="442" t="s">
        <v>223</v>
      </c>
      <c r="D272" s="442"/>
      <c r="E272" s="442"/>
      <c r="F272" s="442"/>
      <c r="G272" s="442"/>
      <c r="H272" s="442"/>
      <c r="I272" s="442"/>
      <c r="J272" s="442"/>
      <c r="K272" s="442"/>
      <c r="L272" s="328">
        <v>4984.99</v>
      </c>
      <c r="M272" s="329"/>
      <c r="N272" s="232">
        <v>223178.04</v>
      </c>
      <c r="AQ272" s="169"/>
      <c r="AR272" s="180" t="s">
        <v>223</v>
      </c>
      <c r="AS272" s="169"/>
    </row>
    <row r="273" spans="1:50" s="15" customFormat="1" ht="15" x14ac:dyDescent="0.25">
      <c r="A273" s="229"/>
      <c r="B273" s="331"/>
      <c r="C273" s="443" t="s">
        <v>524</v>
      </c>
      <c r="D273" s="443"/>
      <c r="E273" s="443"/>
      <c r="F273" s="443"/>
      <c r="G273" s="443"/>
      <c r="H273" s="443"/>
      <c r="I273" s="443"/>
      <c r="J273" s="443"/>
      <c r="K273" s="443"/>
      <c r="L273" s="332">
        <v>27530.46</v>
      </c>
      <c r="M273" s="333"/>
      <c r="N273" s="239">
        <v>1177977.71</v>
      </c>
      <c r="AQ273" s="169"/>
      <c r="AS273" s="169" t="s">
        <v>524</v>
      </c>
    </row>
    <row r="274" spans="1:50" s="15" customFormat="1" ht="15" x14ac:dyDescent="0.25">
      <c r="A274" s="229"/>
      <c r="B274" s="331"/>
      <c r="C274" s="443" t="s">
        <v>524</v>
      </c>
      <c r="D274" s="443"/>
      <c r="E274" s="443"/>
      <c r="F274" s="443"/>
      <c r="G274" s="443"/>
      <c r="H274" s="443"/>
      <c r="I274" s="443"/>
      <c r="J274" s="443"/>
      <c r="K274" s="443"/>
      <c r="L274" s="332">
        <v>27530.46</v>
      </c>
      <c r="M274" s="333"/>
      <c r="N274" s="239">
        <v>1177977.71</v>
      </c>
      <c r="AQ274" s="169"/>
      <c r="AS274" s="169" t="s">
        <v>524</v>
      </c>
    </row>
    <row r="275" spans="1:50" s="15" customFormat="1" ht="15" hidden="1" x14ac:dyDescent="0.25">
      <c r="A275" s="229"/>
      <c r="B275" s="331"/>
      <c r="C275" s="443" t="s">
        <v>526</v>
      </c>
      <c r="D275" s="443"/>
      <c r="E275" s="443"/>
      <c r="F275" s="443"/>
      <c r="G275" s="443"/>
      <c r="H275" s="443"/>
      <c r="I275" s="443"/>
      <c r="J275" s="443"/>
      <c r="K275" s="443"/>
      <c r="L275" s="332">
        <v>27530.46</v>
      </c>
      <c r="M275" s="333"/>
      <c r="N275" s="239">
        <v>1177977.71</v>
      </c>
      <c r="AQ275" s="169"/>
      <c r="AS275" s="169"/>
      <c r="AT275" s="169" t="s">
        <v>526</v>
      </c>
    </row>
    <row r="276" spans="1:50" s="15" customFormat="1" ht="15" x14ac:dyDescent="0.25">
      <c r="A276" s="229"/>
      <c r="B276" s="331"/>
      <c r="C276" s="443" t="s">
        <v>526</v>
      </c>
      <c r="D276" s="443"/>
      <c r="E276" s="443"/>
      <c r="F276" s="443"/>
      <c r="G276" s="443"/>
      <c r="H276" s="443"/>
      <c r="I276" s="443"/>
      <c r="J276" s="443"/>
      <c r="K276" s="443"/>
      <c r="L276" s="332">
        <v>2396399.5</v>
      </c>
      <c r="M276" s="333"/>
      <c r="N276" s="239">
        <f>N275</f>
        <v>1177977.71</v>
      </c>
      <c r="AP276" s="169"/>
      <c r="AR276" s="169"/>
      <c r="AS276" s="169" t="s">
        <v>526</v>
      </c>
    </row>
    <row r="277" spans="1:50" s="15" customFormat="1" ht="15" x14ac:dyDescent="0.25">
      <c r="A277" s="253"/>
      <c r="B277" s="324"/>
      <c r="C277" s="445" t="s">
        <v>56</v>
      </c>
      <c r="D277" s="445"/>
      <c r="E277" s="445"/>
      <c r="F277" s="445"/>
      <c r="G277" s="445"/>
      <c r="H277" s="445"/>
      <c r="I277" s="445"/>
      <c r="J277" s="445"/>
      <c r="K277" s="445"/>
      <c r="L277" s="325"/>
      <c r="M277" s="326"/>
      <c r="N277" s="257">
        <f>ROUND(N276*0.082,2)</f>
        <v>96594.17</v>
      </c>
      <c r="AQ277" s="258"/>
      <c r="AS277" s="258"/>
    </row>
    <row r="278" spans="1:50" s="15" customFormat="1" ht="15" x14ac:dyDescent="0.25">
      <c r="A278" s="253"/>
      <c r="B278" s="324"/>
      <c r="C278" s="444" t="s">
        <v>1729</v>
      </c>
      <c r="D278" s="444"/>
      <c r="E278" s="444"/>
      <c r="F278" s="444"/>
      <c r="G278" s="444"/>
      <c r="H278" s="444"/>
      <c r="I278" s="444"/>
      <c r="J278" s="444"/>
      <c r="K278" s="444"/>
      <c r="L278" s="325"/>
      <c r="M278" s="326"/>
      <c r="N278" s="259">
        <f>N276+N277</f>
        <v>1274571.8799999999</v>
      </c>
      <c r="AQ278" s="258"/>
      <c r="AS278" s="258"/>
    </row>
    <row r="279" spans="1:50" s="15" customFormat="1" ht="15" x14ac:dyDescent="0.25">
      <c r="A279" s="253"/>
      <c r="B279" s="324"/>
      <c r="C279" s="445" t="s">
        <v>63</v>
      </c>
      <c r="D279" s="445"/>
      <c r="E279" s="445"/>
      <c r="F279" s="445"/>
      <c r="G279" s="445"/>
      <c r="H279" s="445"/>
      <c r="I279" s="445"/>
      <c r="J279" s="445"/>
      <c r="K279" s="445"/>
      <c r="L279" s="325"/>
      <c r="M279" s="326"/>
      <c r="N279" s="257">
        <f>ROUND(N278*0.024,2)</f>
        <v>30589.73</v>
      </c>
      <c r="AQ279" s="258"/>
      <c r="AS279" s="258"/>
    </row>
    <row r="280" spans="1:50" s="15" customFormat="1" ht="15" x14ac:dyDescent="0.25">
      <c r="A280" s="253"/>
      <c r="B280" s="324"/>
      <c r="C280" s="444" t="s">
        <v>1730</v>
      </c>
      <c r="D280" s="444"/>
      <c r="E280" s="444"/>
      <c r="F280" s="444"/>
      <c r="G280" s="444"/>
      <c r="H280" s="444"/>
      <c r="I280" s="444"/>
      <c r="J280" s="444"/>
      <c r="K280" s="444"/>
      <c r="L280" s="325"/>
      <c r="M280" s="326"/>
      <c r="N280" s="259">
        <f>N278+N279</f>
        <v>1305161.6099999999</v>
      </c>
      <c r="AQ280" s="258"/>
      <c r="AS280" s="258"/>
    </row>
    <row r="281" spans="1:50" s="15" customFormat="1" ht="15" x14ac:dyDescent="0.25">
      <c r="A281" s="253"/>
      <c r="B281" s="324"/>
      <c r="C281" s="444" t="s">
        <v>1754</v>
      </c>
      <c r="D281" s="444"/>
      <c r="E281" s="444"/>
      <c r="F281" s="444"/>
      <c r="G281" s="444"/>
      <c r="H281" s="444"/>
      <c r="I281" s="444"/>
      <c r="J281" s="444"/>
      <c r="K281" s="444"/>
      <c r="L281" s="325"/>
      <c r="M281" s="326"/>
      <c r="N281" s="259">
        <f>ROUND(N280*1.0514*0.83,2)</f>
        <v>1138964.94</v>
      </c>
      <c r="R281" s="259"/>
      <c r="S281" s="312"/>
      <c r="AQ281" s="258"/>
      <c r="AS281" s="258"/>
    </row>
    <row r="282" spans="1:50" s="15" customFormat="1" ht="15" x14ac:dyDescent="0.25">
      <c r="A282" s="253"/>
      <c r="B282" s="324"/>
      <c r="C282" s="444" t="s">
        <v>1751</v>
      </c>
      <c r="D282" s="444"/>
      <c r="E282" s="444"/>
      <c r="F282" s="444"/>
      <c r="G282" s="444"/>
      <c r="H282" s="444"/>
      <c r="I282" s="444"/>
      <c r="J282" s="444"/>
      <c r="K282" s="444"/>
      <c r="L282" s="325"/>
      <c r="M282" s="326"/>
      <c r="N282" s="259">
        <f>N281</f>
        <v>1138964.94</v>
      </c>
      <c r="AQ282" s="258"/>
      <c r="AS282" s="258"/>
    </row>
    <row r="283" spans="1:50" s="15" customFormat="1" ht="15" x14ac:dyDescent="0.25">
      <c r="A283" s="253"/>
      <c r="B283" s="334"/>
      <c r="C283" s="445" t="s">
        <v>1752</v>
      </c>
      <c r="D283" s="445"/>
      <c r="E283" s="445"/>
      <c r="F283" s="445"/>
      <c r="G283" s="445"/>
      <c r="H283" s="445"/>
      <c r="I283" s="445"/>
      <c r="J283" s="445"/>
      <c r="K283" s="445"/>
      <c r="L283" s="335"/>
      <c r="M283" s="336"/>
      <c r="N283" s="257">
        <f>ROUND(N282*0.2,2)</f>
        <v>227792.99</v>
      </c>
      <c r="AQ283" s="314"/>
      <c r="AS283" s="314"/>
    </row>
    <row r="284" spans="1:50" s="15" customFormat="1" ht="15" x14ac:dyDescent="0.25">
      <c r="A284" s="260"/>
      <c r="B284" s="261"/>
      <c r="C284" s="446" t="s">
        <v>1753</v>
      </c>
      <c r="D284" s="446"/>
      <c r="E284" s="446"/>
      <c r="F284" s="446"/>
      <c r="G284" s="446"/>
      <c r="H284" s="446"/>
      <c r="I284" s="446"/>
      <c r="J284" s="446"/>
      <c r="K284" s="446"/>
      <c r="L284" s="262"/>
      <c r="M284" s="263"/>
      <c r="N284" s="264">
        <f>N282+N283</f>
        <v>1366757.93</v>
      </c>
      <c r="AQ284" s="258"/>
      <c r="AS284" s="258"/>
    </row>
    <row r="285" spans="1:50" ht="11.25" customHeight="1" x14ac:dyDescent="0.2">
      <c r="AX285" s="240"/>
    </row>
    <row r="286" spans="1:50" ht="11.25" customHeight="1" x14ac:dyDescent="0.2">
      <c r="AX286" s="240"/>
    </row>
    <row r="287" spans="1:50" s="15" customFormat="1" ht="15" x14ac:dyDescent="0.25">
      <c r="A287" s="313"/>
      <c r="B287" s="254"/>
      <c r="C287" s="291"/>
      <c r="D287" s="291"/>
      <c r="E287" s="291"/>
      <c r="F287" s="291"/>
      <c r="G287" s="291"/>
      <c r="H287" s="291"/>
      <c r="I287" s="291"/>
      <c r="J287" s="291"/>
      <c r="K287" s="291"/>
      <c r="L287" s="255"/>
      <c r="M287" s="256"/>
      <c r="N287" s="255"/>
      <c r="AQ287" s="258"/>
      <c r="AS287" s="258"/>
    </row>
    <row r="288" spans="1:50" s="15" customFormat="1" ht="15" x14ac:dyDescent="0.25">
      <c r="A288" s="313"/>
      <c r="B288" s="254"/>
      <c r="C288" s="291"/>
      <c r="D288" s="291"/>
      <c r="E288" s="291"/>
      <c r="F288" s="291"/>
      <c r="G288" s="291"/>
      <c r="H288" s="291"/>
      <c r="I288" s="291"/>
      <c r="J288" s="291"/>
      <c r="K288" s="291"/>
      <c r="L288" s="255"/>
      <c r="M288" s="256"/>
      <c r="N288" s="255"/>
      <c r="AQ288" s="258"/>
      <c r="AS288" s="258"/>
    </row>
    <row r="289" spans="1:50" s="318" customFormat="1" ht="15" x14ac:dyDescent="0.25">
      <c r="A289" s="315"/>
      <c r="B289" s="316" t="s">
        <v>527</v>
      </c>
      <c r="C289" s="407"/>
      <c r="D289" s="407"/>
      <c r="E289" s="407"/>
      <c r="F289" s="407"/>
      <c r="G289" s="407"/>
      <c r="H289" s="408"/>
      <c r="I289" s="408"/>
      <c r="J289" s="408"/>
      <c r="K289" s="408"/>
      <c r="L289" s="408"/>
      <c r="M289" s="15"/>
      <c r="N289" s="15"/>
      <c r="O289" s="15"/>
      <c r="P289" s="15"/>
      <c r="Q289" s="15"/>
      <c r="R289" s="15"/>
      <c r="S289" s="15"/>
      <c r="T289" s="15"/>
      <c r="U289" s="15"/>
      <c r="V289" s="317"/>
      <c r="W289" s="317"/>
      <c r="X289" s="317"/>
      <c r="Y289" s="317"/>
      <c r="Z289" s="317"/>
      <c r="AA289" s="317"/>
      <c r="AB289" s="317"/>
      <c r="AC289" s="317"/>
      <c r="AD289" s="317"/>
      <c r="AE289" s="317"/>
      <c r="AF289" s="317"/>
      <c r="AG289" s="317"/>
      <c r="AH289" s="317"/>
      <c r="AI289" s="317"/>
      <c r="AJ289" s="317"/>
      <c r="AK289" s="317"/>
      <c r="AL289" s="317"/>
      <c r="AM289" s="317"/>
      <c r="AN289" s="317"/>
      <c r="AO289" s="317"/>
      <c r="AP289" s="317"/>
      <c r="AQ289" s="317"/>
      <c r="AR289" s="317"/>
      <c r="AS289" s="317"/>
      <c r="AT289" s="317" t="s">
        <v>6</v>
      </c>
      <c r="AU289" s="317" t="s">
        <v>6</v>
      </c>
      <c r="AV289" s="317"/>
      <c r="AW289" s="317"/>
    </row>
    <row r="290" spans="1:50" s="320" customFormat="1" ht="16.5" customHeight="1" x14ac:dyDescent="0.25">
      <c r="A290" s="319"/>
      <c r="B290" s="316"/>
      <c r="C290" s="406" t="s">
        <v>81</v>
      </c>
      <c r="D290" s="406"/>
      <c r="E290" s="406"/>
      <c r="F290" s="406"/>
      <c r="G290" s="406"/>
      <c r="H290" s="406"/>
      <c r="I290" s="406"/>
      <c r="J290" s="406"/>
      <c r="K290" s="406"/>
      <c r="L290" s="406"/>
      <c r="V290" s="321"/>
      <c r="W290" s="321"/>
      <c r="X290" s="321"/>
      <c r="Y290" s="321"/>
      <c r="Z290" s="321"/>
      <c r="AA290" s="321"/>
      <c r="AB290" s="321"/>
      <c r="AC290" s="321"/>
      <c r="AD290" s="321"/>
      <c r="AE290" s="321"/>
      <c r="AF290" s="321"/>
      <c r="AG290" s="321"/>
      <c r="AH290" s="321"/>
      <c r="AI290" s="321"/>
      <c r="AJ290" s="321"/>
      <c r="AK290" s="321"/>
      <c r="AL290" s="321"/>
      <c r="AM290" s="321"/>
      <c r="AN290" s="321"/>
      <c r="AO290" s="321"/>
      <c r="AP290" s="321"/>
      <c r="AQ290" s="321"/>
      <c r="AR290" s="321"/>
      <c r="AS290" s="321"/>
      <c r="AT290" s="321"/>
      <c r="AU290" s="321"/>
      <c r="AV290" s="321"/>
      <c r="AW290" s="321"/>
    </row>
    <row r="291" spans="1:50" s="318" customFormat="1" ht="15" x14ac:dyDescent="0.25">
      <c r="A291" s="315"/>
      <c r="B291" s="316" t="s">
        <v>528</v>
      </c>
      <c r="C291" s="407"/>
      <c r="D291" s="407"/>
      <c r="E291" s="407"/>
      <c r="F291" s="407"/>
      <c r="G291" s="407"/>
      <c r="H291" s="408"/>
      <c r="I291" s="408"/>
      <c r="J291" s="408"/>
      <c r="K291" s="408"/>
      <c r="L291" s="408"/>
      <c r="M291" s="15"/>
      <c r="N291" s="15"/>
      <c r="O291" s="15"/>
      <c r="P291" s="15"/>
      <c r="Q291" s="15"/>
      <c r="R291" s="15"/>
      <c r="S291" s="15"/>
      <c r="T291" s="15"/>
      <c r="U291" s="15"/>
      <c r="V291" s="317"/>
      <c r="W291" s="317"/>
      <c r="X291" s="317"/>
      <c r="Y291" s="317"/>
      <c r="Z291" s="317"/>
      <c r="AA291" s="317"/>
      <c r="AB291" s="317"/>
      <c r="AC291" s="317"/>
      <c r="AD291" s="317"/>
      <c r="AE291" s="317"/>
      <c r="AF291" s="317"/>
      <c r="AG291" s="317"/>
      <c r="AH291" s="317"/>
      <c r="AI291" s="317"/>
      <c r="AJ291" s="317"/>
      <c r="AK291" s="317"/>
      <c r="AL291" s="317"/>
      <c r="AM291" s="317"/>
      <c r="AN291" s="317"/>
      <c r="AO291" s="317"/>
      <c r="AP291" s="317"/>
      <c r="AQ291" s="317"/>
      <c r="AR291" s="317"/>
      <c r="AS291" s="317"/>
      <c r="AT291" s="317"/>
      <c r="AU291" s="317"/>
      <c r="AV291" s="317" t="s">
        <v>6</v>
      </c>
      <c r="AW291" s="317" t="s">
        <v>6</v>
      </c>
    </row>
    <row r="292" spans="1:50" s="320" customFormat="1" ht="16.5" customHeight="1" x14ac:dyDescent="0.25">
      <c r="A292" s="319"/>
      <c r="C292" s="406" t="s">
        <v>81</v>
      </c>
      <c r="D292" s="406"/>
      <c r="E292" s="406"/>
      <c r="F292" s="406"/>
      <c r="G292" s="406"/>
      <c r="H292" s="406"/>
      <c r="I292" s="406"/>
      <c r="J292" s="406"/>
      <c r="K292" s="406"/>
      <c r="L292" s="406"/>
      <c r="V292" s="321"/>
      <c r="W292" s="321"/>
      <c r="X292" s="321"/>
      <c r="Y292" s="321"/>
      <c r="Z292" s="321"/>
      <c r="AA292" s="321"/>
      <c r="AB292" s="321"/>
      <c r="AC292" s="321"/>
      <c r="AD292" s="321"/>
      <c r="AE292" s="321"/>
      <c r="AF292" s="321"/>
      <c r="AG292" s="321"/>
      <c r="AH292" s="321"/>
      <c r="AI292" s="321"/>
      <c r="AJ292" s="321"/>
      <c r="AK292" s="321"/>
      <c r="AL292" s="321"/>
      <c r="AM292" s="321"/>
      <c r="AN292" s="321"/>
      <c r="AO292" s="321"/>
      <c r="AP292" s="321"/>
      <c r="AQ292" s="321"/>
      <c r="AR292" s="321"/>
      <c r="AS292" s="321"/>
      <c r="AT292" s="321"/>
      <c r="AU292" s="321"/>
      <c r="AV292" s="321"/>
      <c r="AW292" s="321"/>
    </row>
    <row r="293" spans="1:50" s="318" customFormat="1" ht="19.5" customHeight="1" x14ac:dyDescent="0.2">
      <c r="A293" s="315"/>
      <c r="C293" s="322"/>
      <c r="D293" s="322"/>
      <c r="E293" s="322"/>
      <c r="F293" s="322"/>
      <c r="G293" s="322"/>
      <c r="H293" s="322"/>
      <c r="I293" s="322"/>
      <c r="J293" s="322"/>
      <c r="K293" s="322"/>
      <c r="L293" s="322"/>
      <c r="V293" s="317"/>
      <c r="W293" s="317"/>
      <c r="X293" s="317"/>
      <c r="Y293" s="317"/>
      <c r="Z293" s="317"/>
      <c r="AA293" s="317"/>
      <c r="AB293" s="317"/>
      <c r="AC293" s="317"/>
      <c r="AD293" s="317"/>
      <c r="AE293" s="317"/>
      <c r="AF293" s="317"/>
      <c r="AG293" s="317"/>
      <c r="AH293" s="317"/>
      <c r="AI293" s="317"/>
      <c r="AJ293" s="317"/>
      <c r="AK293" s="317"/>
      <c r="AL293" s="317"/>
      <c r="AM293" s="317"/>
      <c r="AN293" s="317"/>
      <c r="AO293" s="317"/>
      <c r="AP293" s="317"/>
      <c r="AQ293" s="317"/>
      <c r="AR293" s="317"/>
      <c r="AS293" s="317"/>
      <c r="AT293" s="317"/>
      <c r="AU293" s="317"/>
      <c r="AV293" s="317"/>
      <c r="AW293" s="317"/>
    </row>
    <row r="294" spans="1:50" s="15" customFormat="1" ht="22.5" customHeight="1" x14ac:dyDescent="0.25">
      <c r="A294" s="409" t="s">
        <v>529</v>
      </c>
      <c r="B294" s="409"/>
      <c r="C294" s="409"/>
      <c r="D294" s="409"/>
      <c r="E294" s="409"/>
      <c r="F294" s="409"/>
      <c r="G294" s="409"/>
      <c r="H294" s="409"/>
      <c r="I294" s="409"/>
      <c r="J294" s="409"/>
      <c r="K294" s="409"/>
      <c r="L294" s="409"/>
      <c r="M294" s="409"/>
      <c r="N294" s="409"/>
      <c r="O294" s="323"/>
      <c r="P294" s="323"/>
    </row>
    <row r="295" spans="1:50" s="15" customFormat="1" ht="12.75" customHeight="1" x14ac:dyDescent="0.25">
      <c r="A295" s="409" t="s">
        <v>530</v>
      </c>
      <c r="B295" s="409"/>
      <c r="C295" s="409"/>
      <c r="D295" s="409"/>
      <c r="E295" s="409"/>
      <c r="F295" s="409"/>
      <c r="G295" s="409"/>
      <c r="H295" s="409"/>
      <c r="I295" s="409"/>
      <c r="J295" s="409"/>
      <c r="K295" s="409"/>
      <c r="L295" s="409"/>
      <c r="M295" s="409"/>
      <c r="N295" s="409"/>
      <c r="O295" s="323"/>
      <c r="P295" s="323"/>
    </row>
    <row r="296" spans="1:50" s="15" customFormat="1" ht="12.75" customHeight="1" x14ac:dyDescent="0.25">
      <c r="A296" s="409" t="s">
        <v>531</v>
      </c>
      <c r="B296" s="409"/>
      <c r="C296" s="409"/>
      <c r="D296" s="409"/>
      <c r="E296" s="409"/>
      <c r="F296" s="409"/>
      <c r="G296" s="409"/>
      <c r="H296" s="409"/>
      <c r="I296" s="409"/>
      <c r="J296" s="409"/>
      <c r="K296" s="409"/>
      <c r="L296" s="409"/>
      <c r="M296" s="409"/>
      <c r="N296" s="409"/>
      <c r="O296" s="323"/>
      <c r="P296" s="323"/>
    </row>
    <row r="297" spans="1:50" ht="11.25" customHeight="1" x14ac:dyDescent="0.2">
      <c r="AX297" s="240"/>
    </row>
    <row r="298" spans="1:50" ht="11.25" customHeight="1" x14ac:dyDescent="0.2">
      <c r="AX298" s="240"/>
    </row>
  </sheetData>
  <autoFilter ref="A43:N200" xr:uid="{8F905405-1FE5-4FEB-88F6-D0B5361495D3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285">
    <mergeCell ref="C270:K270"/>
    <mergeCell ref="C271:K271"/>
    <mergeCell ref="C272:K272"/>
    <mergeCell ref="C273:K273"/>
    <mergeCell ref="C274:K274"/>
    <mergeCell ref="C275:K275"/>
    <mergeCell ref="C264:K264"/>
    <mergeCell ref="C265:K265"/>
    <mergeCell ref="C266:K266"/>
    <mergeCell ref="C267:K267"/>
    <mergeCell ref="C268:K268"/>
    <mergeCell ref="C269:K269"/>
    <mergeCell ref="C258:K258"/>
    <mergeCell ref="C259:K259"/>
    <mergeCell ref="C260:K260"/>
    <mergeCell ref="C261:K261"/>
    <mergeCell ref="C262:K262"/>
    <mergeCell ref="C263:K263"/>
    <mergeCell ref="C252:K252"/>
    <mergeCell ref="C253:K253"/>
    <mergeCell ref="C254:K254"/>
    <mergeCell ref="C255:K255"/>
    <mergeCell ref="C256:K256"/>
    <mergeCell ref="C257:K257"/>
    <mergeCell ref="C245:K245"/>
    <mergeCell ref="C247:K247"/>
    <mergeCell ref="C248:K248"/>
    <mergeCell ref="C249:K249"/>
    <mergeCell ref="C250:K250"/>
    <mergeCell ref="C251:K251"/>
    <mergeCell ref="C239:K239"/>
    <mergeCell ref="C240:K240"/>
    <mergeCell ref="C241:K241"/>
    <mergeCell ref="C242:K242"/>
    <mergeCell ref="C243:K243"/>
    <mergeCell ref="C244:K244"/>
    <mergeCell ref="C232:E232"/>
    <mergeCell ref="C233:E233"/>
    <mergeCell ref="C234:E234"/>
    <mergeCell ref="C236:K236"/>
    <mergeCell ref="C237:K237"/>
    <mergeCell ref="C238:K238"/>
    <mergeCell ref="C226:K226"/>
    <mergeCell ref="C227:K227"/>
    <mergeCell ref="A228:N228"/>
    <mergeCell ref="C229:E229"/>
    <mergeCell ref="C230:E230"/>
    <mergeCell ref="C231:E231"/>
    <mergeCell ref="C220:K220"/>
    <mergeCell ref="C221:K221"/>
    <mergeCell ref="C222:K222"/>
    <mergeCell ref="C223:K223"/>
    <mergeCell ref="C224:K224"/>
    <mergeCell ref="C225:K225"/>
    <mergeCell ref="C214:K214"/>
    <mergeCell ref="C215:K215"/>
    <mergeCell ref="C216:K216"/>
    <mergeCell ref="C217:K217"/>
    <mergeCell ref="C218:K218"/>
    <mergeCell ref="C219:K219"/>
    <mergeCell ref="C208:K208"/>
    <mergeCell ref="C209:K209"/>
    <mergeCell ref="C210:K210"/>
    <mergeCell ref="C211:K211"/>
    <mergeCell ref="C212:K212"/>
    <mergeCell ref="C213:K213"/>
    <mergeCell ref="C202:K202"/>
    <mergeCell ref="C203:K203"/>
    <mergeCell ref="C204:K204"/>
    <mergeCell ref="C205:K205"/>
    <mergeCell ref="C206:K206"/>
    <mergeCell ref="C207:K207"/>
    <mergeCell ref="C195:E195"/>
    <mergeCell ref="C196:E196"/>
    <mergeCell ref="C197:E197"/>
    <mergeCell ref="C198:E198"/>
    <mergeCell ref="C199:E199"/>
    <mergeCell ref="C200:E200"/>
    <mergeCell ref="C189:N189"/>
    <mergeCell ref="C190:N190"/>
    <mergeCell ref="C191:E191"/>
    <mergeCell ref="C192:E192"/>
    <mergeCell ref="C193:E193"/>
    <mergeCell ref="C194:E194"/>
    <mergeCell ref="C183:E183"/>
    <mergeCell ref="C184:E184"/>
    <mergeCell ref="C185:E185"/>
    <mergeCell ref="C186:E186"/>
    <mergeCell ref="C187:E187"/>
    <mergeCell ref="C188:E188"/>
    <mergeCell ref="C177:E177"/>
    <mergeCell ref="C178:E178"/>
    <mergeCell ref="C179:E179"/>
    <mergeCell ref="C180:E180"/>
    <mergeCell ref="C181:E181"/>
    <mergeCell ref="C182:E182"/>
    <mergeCell ref="C171:E171"/>
    <mergeCell ref="C172:E172"/>
    <mergeCell ref="C173:E173"/>
    <mergeCell ref="C174:N174"/>
    <mergeCell ref="C175:N175"/>
    <mergeCell ref="C176:N176"/>
    <mergeCell ref="C165:E165"/>
    <mergeCell ref="C166:E166"/>
    <mergeCell ref="C167:E167"/>
    <mergeCell ref="C168:E168"/>
    <mergeCell ref="C169:E169"/>
    <mergeCell ref="C170:E170"/>
    <mergeCell ref="C159:E159"/>
    <mergeCell ref="C160:N160"/>
    <mergeCell ref="C161:N161"/>
    <mergeCell ref="C162:E162"/>
    <mergeCell ref="C163:E163"/>
    <mergeCell ref="C164:E164"/>
    <mergeCell ref="C153:E153"/>
    <mergeCell ref="C154:E154"/>
    <mergeCell ref="C155:E155"/>
    <mergeCell ref="C156:E156"/>
    <mergeCell ref="C157:E157"/>
    <mergeCell ref="C158:E158"/>
    <mergeCell ref="C147:N147"/>
    <mergeCell ref="C148:E148"/>
    <mergeCell ref="C149:E149"/>
    <mergeCell ref="C150:E150"/>
    <mergeCell ref="C151:E151"/>
    <mergeCell ref="C152:E152"/>
    <mergeCell ref="C141:E141"/>
    <mergeCell ref="C142:E142"/>
    <mergeCell ref="C143:E143"/>
    <mergeCell ref="C144:E144"/>
    <mergeCell ref="C145:N145"/>
    <mergeCell ref="C146:N146"/>
    <mergeCell ref="C135:E135"/>
    <mergeCell ref="C136:E136"/>
    <mergeCell ref="C137:E137"/>
    <mergeCell ref="C138:E138"/>
    <mergeCell ref="C139:E139"/>
    <mergeCell ref="C140:E140"/>
    <mergeCell ref="C129:E129"/>
    <mergeCell ref="C130:E130"/>
    <mergeCell ref="C131:E131"/>
    <mergeCell ref="C132:N132"/>
    <mergeCell ref="C133:N133"/>
    <mergeCell ref="C134:E134"/>
    <mergeCell ref="C123:E123"/>
    <mergeCell ref="C124:E124"/>
    <mergeCell ref="C125:E125"/>
    <mergeCell ref="C126:E126"/>
    <mergeCell ref="C127:E127"/>
    <mergeCell ref="C128:E128"/>
    <mergeCell ref="C117:N117"/>
    <mergeCell ref="C118:N118"/>
    <mergeCell ref="C119:N119"/>
    <mergeCell ref="C120:E120"/>
    <mergeCell ref="C121:E121"/>
    <mergeCell ref="C122:E122"/>
    <mergeCell ref="C111:E111"/>
    <mergeCell ref="C112:E112"/>
    <mergeCell ref="C113:E113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99:E99"/>
    <mergeCell ref="C100:E100"/>
    <mergeCell ref="C101:E101"/>
    <mergeCell ref="C102:N102"/>
    <mergeCell ref="C103:N103"/>
    <mergeCell ref="C104:N104"/>
    <mergeCell ref="C93:E93"/>
    <mergeCell ref="C94:E94"/>
    <mergeCell ref="C95:E95"/>
    <mergeCell ref="C96:E96"/>
    <mergeCell ref="C97:E97"/>
    <mergeCell ref="C98:E98"/>
    <mergeCell ref="C87:N87"/>
    <mergeCell ref="C88:N88"/>
    <mergeCell ref="C89:N89"/>
    <mergeCell ref="C90:E90"/>
    <mergeCell ref="C91:E91"/>
    <mergeCell ref="C92:E92"/>
    <mergeCell ref="C81:E81"/>
    <mergeCell ref="C82:E82"/>
    <mergeCell ref="C83:E83"/>
    <mergeCell ref="C84:E84"/>
    <mergeCell ref="C85:E85"/>
    <mergeCell ref="C86:N86"/>
    <mergeCell ref="C75:N75"/>
    <mergeCell ref="C76:E76"/>
    <mergeCell ref="C77:E77"/>
    <mergeCell ref="C78:E78"/>
    <mergeCell ref="C79:E79"/>
    <mergeCell ref="C80:E80"/>
    <mergeCell ref="C69:E69"/>
    <mergeCell ref="C70:E70"/>
    <mergeCell ref="C71:E71"/>
    <mergeCell ref="C72:E72"/>
    <mergeCell ref="C73:N73"/>
    <mergeCell ref="C74:N74"/>
    <mergeCell ref="C63:E63"/>
    <mergeCell ref="C64:E64"/>
    <mergeCell ref="C65:E65"/>
    <mergeCell ref="C66:E66"/>
    <mergeCell ref="C67:E67"/>
    <mergeCell ref="C68:E68"/>
    <mergeCell ref="C57:E57"/>
    <mergeCell ref="C58:E58"/>
    <mergeCell ref="C59:E59"/>
    <mergeCell ref="C60:E60"/>
    <mergeCell ref="C61:N61"/>
    <mergeCell ref="C62:N62"/>
    <mergeCell ref="N43:N45"/>
    <mergeCell ref="C46:E46"/>
    <mergeCell ref="A47:N47"/>
    <mergeCell ref="C48:E48"/>
    <mergeCell ref="C49:N49"/>
    <mergeCell ref="C50:N50"/>
    <mergeCell ref="A43:A45"/>
    <mergeCell ref="B43:B45"/>
    <mergeCell ref="C43:E45"/>
    <mergeCell ref="F43:F45"/>
    <mergeCell ref="G43:I44"/>
    <mergeCell ref="J43:L44"/>
    <mergeCell ref="M43:M45"/>
    <mergeCell ref="C279:K279"/>
    <mergeCell ref="C280:K280"/>
    <mergeCell ref="G13:N13"/>
    <mergeCell ref="G14:N14"/>
    <mergeCell ref="A15:F15"/>
    <mergeCell ref="G15:N15"/>
    <mergeCell ref="A16:F16"/>
    <mergeCell ref="G16:N16"/>
    <mergeCell ref="C276:K276"/>
    <mergeCell ref="C277:K277"/>
    <mergeCell ref="C278:K278"/>
    <mergeCell ref="A21:N21"/>
    <mergeCell ref="A22:N22"/>
    <mergeCell ref="A24:N24"/>
    <mergeCell ref="A25:N25"/>
    <mergeCell ref="A26:N26"/>
    <mergeCell ref="A28:N28"/>
    <mergeCell ref="A17:F17"/>
    <mergeCell ref="C51:E51"/>
    <mergeCell ref="C52:E52"/>
    <mergeCell ref="C53:E53"/>
    <mergeCell ref="C54:E54"/>
    <mergeCell ref="C55:E55"/>
    <mergeCell ref="C56:E56"/>
    <mergeCell ref="A19:F19"/>
    <mergeCell ref="G19:N19"/>
    <mergeCell ref="L41:M41"/>
    <mergeCell ref="A29:N29"/>
    <mergeCell ref="B31:F31"/>
    <mergeCell ref="B32:F32"/>
    <mergeCell ref="D34:F34"/>
    <mergeCell ref="L39:M39"/>
    <mergeCell ref="L40:M40"/>
    <mergeCell ref="A1:N1"/>
    <mergeCell ref="A3:N3"/>
    <mergeCell ref="H5:I5"/>
    <mergeCell ref="A6:D6"/>
    <mergeCell ref="H6:K6"/>
    <mergeCell ref="J7:K7"/>
    <mergeCell ref="G17:N17"/>
    <mergeCell ref="A18:F18"/>
    <mergeCell ref="G18:N18"/>
    <mergeCell ref="C7:D7"/>
    <mergeCell ref="C292:L292"/>
    <mergeCell ref="A294:N294"/>
    <mergeCell ref="A295:N295"/>
    <mergeCell ref="A296:N296"/>
    <mergeCell ref="C281:K281"/>
    <mergeCell ref="C282:K282"/>
    <mergeCell ref="C283:K283"/>
    <mergeCell ref="C284:K284"/>
    <mergeCell ref="C289:G289"/>
    <mergeCell ref="H289:L289"/>
    <mergeCell ref="C290:L290"/>
    <mergeCell ref="C291:G291"/>
    <mergeCell ref="H291:L291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9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81B28-958C-48A2-8676-1569BADC17F4}">
  <sheetPr>
    <pageSetUpPr fitToPage="1"/>
  </sheetPr>
  <dimension ref="A1:AY864"/>
  <sheetViews>
    <sheetView topLeftCell="A19" workbookViewId="0">
      <selection activeCell="B171" sqref="B171"/>
    </sheetView>
  </sheetViews>
  <sheetFormatPr defaultColWidth="9.140625" defaultRowHeight="11.25" customHeight="1" x14ac:dyDescent="0.2"/>
  <cols>
    <col min="1" max="1" width="9.140625" style="30" customWidth="1"/>
    <col min="2" max="2" width="20.140625" style="119" customWidth="1"/>
    <col min="3" max="3" width="13.42578125" style="119" customWidth="1"/>
    <col min="4" max="4" width="12.85546875" style="119" customWidth="1"/>
    <col min="5" max="5" width="13.28515625" style="119" customWidth="1"/>
    <col min="6" max="6" width="8.5703125" style="119" customWidth="1"/>
    <col min="7" max="7" width="10.5703125" style="119" customWidth="1"/>
    <col min="8" max="8" width="8.42578125" style="119" customWidth="1"/>
    <col min="9" max="9" width="13" style="119" customWidth="1"/>
    <col min="10" max="10" width="12.42578125" style="119" customWidth="1"/>
    <col min="11" max="11" width="8.5703125" style="119" customWidth="1"/>
    <col min="12" max="12" width="12.85546875" style="119" customWidth="1"/>
    <col min="13" max="13" width="7.42578125" style="119" customWidth="1"/>
    <col min="14" max="14" width="13.42578125" style="119" customWidth="1"/>
    <col min="15" max="15" width="14.5703125" style="119" hidden="1" customWidth="1"/>
    <col min="16" max="16" width="78.28515625" style="119" hidden="1" customWidth="1"/>
    <col min="17" max="17" width="73.7109375" style="119" hidden="1" customWidth="1"/>
    <col min="18" max="21" width="9.140625" style="119"/>
    <col min="22" max="27" width="86.7109375" style="59" hidden="1" customWidth="1"/>
    <col min="28" max="30" width="164.140625" style="59" hidden="1" customWidth="1"/>
    <col min="31" max="31" width="34.7109375" style="59" hidden="1" customWidth="1"/>
    <col min="32" max="32" width="164.140625" style="59" hidden="1" customWidth="1"/>
    <col min="33" max="33" width="39.5703125" style="59" hidden="1" customWidth="1"/>
    <col min="34" max="34" width="134.85546875" style="59" hidden="1" customWidth="1"/>
    <col min="35" max="38" width="39.5703125" style="59" hidden="1" customWidth="1"/>
    <col min="39" max="39" width="134.85546875" style="59" hidden="1" customWidth="1"/>
    <col min="40" max="42" width="101.140625" style="59" hidden="1" customWidth="1"/>
    <col min="43" max="43" width="164.140625" style="59" hidden="1" customWidth="1"/>
    <col min="44" max="47" width="101.140625" style="59" hidden="1" customWidth="1"/>
    <col min="48" max="48" width="58.7109375" style="59" hidden="1" customWidth="1"/>
    <col min="49" max="49" width="55.28515625" style="59" hidden="1" customWidth="1"/>
    <col min="50" max="50" width="58.7109375" style="59" hidden="1" customWidth="1"/>
    <col min="51" max="51" width="55.28515625" style="59" hidden="1" customWidth="1"/>
    <col min="52" max="16384" width="9.140625" style="119"/>
  </cols>
  <sheetData>
    <row r="1" spans="1:49" s="271" customFormat="1" ht="11.25" customHeight="1" x14ac:dyDescent="0.2">
      <c r="A1" s="410" t="s">
        <v>1744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410" t="s">
        <v>1745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411" t="s">
        <v>1734</v>
      </c>
      <c r="I5" s="411"/>
      <c r="L5" s="276"/>
      <c r="M5" s="276"/>
    </row>
    <row r="6" spans="1:49" s="275" customFormat="1" ht="31.15" customHeight="1" x14ac:dyDescent="0.2">
      <c r="A6" s="412" t="s">
        <v>1735</v>
      </c>
      <c r="B6" s="412"/>
      <c r="C6" s="412"/>
      <c r="D6" s="412"/>
      <c r="H6" s="412" t="s">
        <v>1746</v>
      </c>
      <c r="I6" s="412"/>
      <c r="J6" s="412"/>
      <c r="K6" s="412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413" t="s">
        <v>1736</v>
      </c>
      <c r="D7" s="413"/>
      <c r="H7" s="280"/>
      <c r="I7" s="281"/>
      <c r="J7" s="413" t="s">
        <v>1747</v>
      </c>
      <c r="K7" s="413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20" customFormat="1" ht="15" x14ac:dyDescent="0.25">
      <c r="N9" s="121" t="s">
        <v>86</v>
      </c>
    </row>
    <row r="10" spans="1:49" s="120" customFormat="1" ht="11.25" customHeight="1" x14ac:dyDescent="0.25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3" t="s">
        <v>87</v>
      </c>
    </row>
    <row r="11" spans="1:49" s="120" customFormat="1" ht="6.75" customHeight="1" x14ac:dyDescent="0.25">
      <c r="A11" s="122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1"/>
    </row>
    <row r="12" spans="1:49" s="120" customFormat="1" ht="2.25" customHeight="1" x14ac:dyDescent="0.25">
      <c r="A12" s="125"/>
      <c r="B12" s="126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49" s="120" customFormat="1" ht="11.25" customHeight="1" x14ac:dyDescent="0.25">
      <c r="A13" s="125" t="s">
        <v>88</v>
      </c>
      <c r="B13" s="126"/>
      <c r="C13" s="122"/>
      <c r="E13" s="122"/>
      <c r="F13" s="122"/>
      <c r="G13" s="450" t="s">
        <v>532</v>
      </c>
      <c r="H13" s="450"/>
      <c r="I13" s="450"/>
      <c r="J13" s="450"/>
      <c r="K13" s="450"/>
      <c r="L13" s="450"/>
      <c r="M13" s="450"/>
      <c r="N13" s="450"/>
    </row>
    <row r="14" spans="1:49" s="120" customFormat="1" ht="56.25" customHeight="1" x14ac:dyDescent="0.25">
      <c r="A14" s="125" t="s">
        <v>89</v>
      </c>
      <c r="B14" s="126"/>
      <c r="C14" s="122"/>
      <c r="E14" s="127"/>
      <c r="F14" s="127"/>
      <c r="G14" s="448" t="s">
        <v>90</v>
      </c>
      <c r="H14" s="448"/>
      <c r="I14" s="448"/>
      <c r="J14" s="448"/>
      <c r="K14" s="448"/>
      <c r="L14" s="448"/>
      <c r="M14" s="448"/>
      <c r="N14" s="448"/>
      <c r="V14" s="128" t="s">
        <v>90</v>
      </c>
    </row>
    <row r="15" spans="1:49" s="120" customFormat="1" ht="45" customHeight="1" x14ac:dyDescent="0.25">
      <c r="A15" s="447" t="s">
        <v>91</v>
      </c>
      <c r="B15" s="447"/>
      <c r="C15" s="447"/>
      <c r="D15" s="447"/>
      <c r="E15" s="447"/>
      <c r="F15" s="447"/>
      <c r="G15" s="448" t="s">
        <v>92</v>
      </c>
      <c r="H15" s="448"/>
      <c r="I15" s="448"/>
      <c r="J15" s="448"/>
      <c r="K15" s="448"/>
      <c r="L15" s="448"/>
      <c r="M15" s="448"/>
      <c r="N15" s="448"/>
      <c r="P15" s="129" t="s">
        <v>91</v>
      </c>
      <c r="Q15" s="129" t="s">
        <v>92</v>
      </c>
      <c r="R15" s="130"/>
      <c r="S15" s="130"/>
      <c r="T15" s="130"/>
      <c r="U15" s="130"/>
      <c r="W15" s="128" t="s">
        <v>92</v>
      </c>
    </row>
    <row r="16" spans="1:49" s="120" customFormat="1" ht="67.5" customHeight="1" x14ac:dyDescent="0.25">
      <c r="A16" s="451" t="s">
        <v>93</v>
      </c>
      <c r="B16" s="451"/>
      <c r="C16" s="451"/>
      <c r="D16" s="451"/>
      <c r="E16" s="451"/>
      <c r="F16" s="451"/>
      <c r="G16" s="448"/>
      <c r="H16" s="448"/>
      <c r="I16" s="448"/>
      <c r="J16" s="448"/>
      <c r="K16" s="448"/>
      <c r="L16" s="448"/>
      <c r="M16" s="448"/>
      <c r="N16" s="448"/>
      <c r="P16" s="129" t="s">
        <v>94</v>
      </c>
      <c r="Q16" s="129"/>
      <c r="R16" s="130"/>
      <c r="S16" s="130"/>
      <c r="T16" s="130"/>
      <c r="U16" s="130"/>
      <c r="X16" s="128" t="s">
        <v>6</v>
      </c>
    </row>
    <row r="17" spans="1:30" s="120" customFormat="1" ht="33.75" customHeight="1" x14ac:dyDescent="0.25">
      <c r="A17" s="447" t="s">
        <v>95</v>
      </c>
      <c r="B17" s="447"/>
      <c r="C17" s="447"/>
      <c r="D17" s="447"/>
      <c r="E17" s="447"/>
      <c r="F17" s="447"/>
      <c r="G17" s="448"/>
      <c r="H17" s="448"/>
      <c r="I17" s="448"/>
      <c r="J17" s="448"/>
      <c r="K17" s="448"/>
      <c r="L17" s="448"/>
      <c r="M17" s="448"/>
      <c r="N17" s="448"/>
      <c r="P17" s="129" t="s">
        <v>95</v>
      </c>
      <c r="Q17" s="129"/>
      <c r="R17" s="130"/>
      <c r="S17" s="130"/>
      <c r="T17" s="130"/>
      <c r="U17" s="130"/>
      <c r="Y17" s="128" t="s">
        <v>6</v>
      </c>
    </row>
    <row r="18" spans="1:30" s="120" customFormat="1" ht="11.25" customHeight="1" x14ac:dyDescent="0.25">
      <c r="A18" s="449" t="s">
        <v>96</v>
      </c>
      <c r="B18" s="449"/>
      <c r="C18" s="449"/>
      <c r="D18" s="449"/>
      <c r="E18" s="449"/>
      <c r="F18" s="449"/>
      <c r="G18" s="448" t="s">
        <v>97</v>
      </c>
      <c r="H18" s="448"/>
      <c r="I18" s="448"/>
      <c r="J18" s="448"/>
      <c r="K18" s="448"/>
      <c r="L18" s="448"/>
      <c r="M18" s="448"/>
      <c r="N18" s="448"/>
      <c r="Z18" s="128" t="s">
        <v>97</v>
      </c>
    </row>
    <row r="19" spans="1:30" s="120" customFormat="1" ht="15" x14ac:dyDescent="0.25">
      <c r="A19" s="449" t="s">
        <v>98</v>
      </c>
      <c r="B19" s="449"/>
      <c r="C19" s="449"/>
      <c r="D19" s="449"/>
      <c r="E19" s="449"/>
      <c r="F19" s="449"/>
      <c r="G19" s="448"/>
      <c r="H19" s="448"/>
      <c r="I19" s="448"/>
      <c r="J19" s="448"/>
      <c r="K19" s="448"/>
      <c r="L19" s="448"/>
      <c r="M19" s="448"/>
      <c r="N19" s="448"/>
      <c r="AA19" s="128" t="s">
        <v>6</v>
      </c>
    </row>
    <row r="20" spans="1:30" s="120" customFormat="1" ht="3.75" customHeight="1" x14ac:dyDescent="0.25">
      <c r="A20" s="131"/>
      <c r="B20" s="122"/>
      <c r="C20" s="122"/>
      <c r="D20" s="122"/>
      <c r="E20" s="122"/>
      <c r="F20" s="126"/>
      <c r="G20" s="126"/>
      <c r="H20" s="126"/>
      <c r="I20" s="126"/>
      <c r="J20" s="126"/>
      <c r="K20" s="126"/>
      <c r="L20" s="126"/>
      <c r="M20" s="126"/>
      <c r="N20" s="126"/>
    </row>
    <row r="21" spans="1:30" s="15" customFormat="1" ht="15" x14ac:dyDescent="0.25">
      <c r="A21" s="418" t="s">
        <v>83</v>
      </c>
      <c r="B21" s="418"/>
      <c r="C21" s="418"/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AB21" s="21" t="s">
        <v>6</v>
      </c>
    </row>
    <row r="22" spans="1:30" s="15" customFormat="1" ht="15" x14ac:dyDescent="0.25">
      <c r="A22" s="419" t="s">
        <v>7</v>
      </c>
      <c r="B22" s="419"/>
      <c r="C22" s="419"/>
      <c r="D22" s="419"/>
      <c r="E22" s="419"/>
      <c r="F22" s="419"/>
      <c r="G22" s="419"/>
      <c r="H22" s="419"/>
      <c r="I22" s="419"/>
      <c r="J22" s="419"/>
      <c r="K22" s="419"/>
      <c r="L22" s="419"/>
      <c r="M22" s="419"/>
      <c r="N22" s="419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418" t="s">
        <v>83</v>
      </c>
      <c r="B24" s="418"/>
      <c r="C24" s="418"/>
      <c r="D24" s="418"/>
      <c r="E24" s="418"/>
      <c r="F24" s="418"/>
      <c r="G24" s="418"/>
      <c r="H24" s="418"/>
      <c r="I24" s="418"/>
      <c r="J24" s="418"/>
      <c r="K24" s="418"/>
      <c r="L24" s="418"/>
      <c r="M24" s="418"/>
      <c r="N24" s="418"/>
      <c r="AC24" s="21" t="s">
        <v>6</v>
      </c>
    </row>
    <row r="25" spans="1:30" s="15" customFormat="1" ht="15" x14ac:dyDescent="0.25">
      <c r="A25" s="419" t="s">
        <v>99</v>
      </c>
      <c r="B25" s="419"/>
      <c r="C25" s="419"/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</row>
    <row r="26" spans="1:30" s="120" customFormat="1" ht="21" customHeight="1" x14ac:dyDescent="0.25">
      <c r="A26" s="455" t="s">
        <v>100</v>
      </c>
      <c r="B26" s="455"/>
      <c r="C26" s="455"/>
      <c r="D26" s="455"/>
      <c r="E26" s="455"/>
      <c r="F26" s="455"/>
      <c r="G26" s="455"/>
      <c r="H26" s="455"/>
      <c r="I26" s="455"/>
      <c r="J26" s="455"/>
      <c r="K26" s="455"/>
      <c r="L26" s="455"/>
      <c r="M26" s="455"/>
      <c r="N26" s="455"/>
    </row>
    <row r="27" spans="1:30" customFormat="1" ht="3.75" customHeight="1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</row>
    <row r="28" spans="1:30" customFormat="1" ht="15" x14ac:dyDescent="0.25">
      <c r="A28" s="466" t="s">
        <v>27</v>
      </c>
      <c r="B28" s="466"/>
      <c r="C28" s="466"/>
      <c r="D28" s="466"/>
      <c r="E28" s="466"/>
      <c r="F28" s="466"/>
      <c r="G28" s="466"/>
      <c r="H28" s="466"/>
      <c r="I28" s="466"/>
      <c r="J28" s="466"/>
      <c r="K28" s="466"/>
      <c r="L28" s="466"/>
      <c r="M28" s="466"/>
      <c r="N28" s="466"/>
      <c r="AD28" s="28" t="s">
        <v>27</v>
      </c>
    </row>
    <row r="29" spans="1:30" customFormat="1" ht="12" customHeight="1" x14ac:dyDescent="0.25">
      <c r="A29" s="464" t="s">
        <v>101</v>
      </c>
      <c r="B29" s="464"/>
      <c r="C29" s="464"/>
      <c r="D29" s="464"/>
      <c r="E29" s="464"/>
      <c r="F29" s="464"/>
      <c r="G29" s="464"/>
      <c r="H29" s="464"/>
      <c r="I29" s="464"/>
      <c r="J29" s="464"/>
      <c r="K29" s="464"/>
      <c r="L29" s="464"/>
      <c r="M29" s="464"/>
      <c r="N29" s="464"/>
    </row>
    <row r="30" spans="1:30" s="120" customFormat="1" ht="12" customHeight="1" x14ac:dyDescent="0.25">
      <c r="A30" s="122" t="s">
        <v>102</v>
      </c>
      <c r="B30" s="133" t="s">
        <v>103</v>
      </c>
      <c r="C30" s="134" t="s">
        <v>104</v>
      </c>
      <c r="D30" s="134"/>
      <c r="E30" s="134"/>
      <c r="F30" s="127"/>
      <c r="G30" s="127"/>
      <c r="H30" s="127"/>
      <c r="I30" s="127"/>
      <c r="J30" s="127"/>
      <c r="K30" s="127"/>
      <c r="L30" s="127"/>
      <c r="M30" s="127"/>
      <c r="N30" s="127"/>
    </row>
    <row r="31" spans="1:30" s="120" customFormat="1" ht="12" customHeight="1" x14ac:dyDescent="0.25">
      <c r="A31" s="122" t="s">
        <v>105</v>
      </c>
      <c r="B31" s="450" t="s">
        <v>533</v>
      </c>
      <c r="C31" s="450"/>
      <c r="D31" s="450"/>
      <c r="E31" s="450"/>
      <c r="F31" s="450"/>
      <c r="G31" s="127"/>
      <c r="H31" s="127"/>
      <c r="I31" s="127"/>
      <c r="J31" s="127"/>
      <c r="K31" s="127"/>
      <c r="L31" s="127"/>
      <c r="M31" s="127"/>
      <c r="N31" s="127"/>
    </row>
    <row r="32" spans="1:30" s="120" customFormat="1" ht="15" x14ac:dyDescent="0.25">
      <c r="A32" s="122"/>
      <c r="B32" s="453" t="s">
        <v>106</v>
      </c>
      <c r="C32" s="453"/>
      <c r="D32" s="453"/>
      <c r="E32" s="453"/>
      <c r="F32" s="453"/>
      <c r="G32" s="135"/>
      <c r="H32" s="135"/>
      <c r="I32" s="135"/>
      <c r="J32" s="135"/>
      <c r="K32" s="135"/>
      <c r="L32" s="135"/>
      <c r="M32" s="136"/>
      <c r="N32" s="135"/>
    </row>
    <row r="33" spans="1:33" s="120" customFormat="1" ht="5.25" customHeight="1" x14ac:dyDescent="0.25">
      <c r="A33" s="122"/>
      <c r="B33" s="122"/>
      <c r="C33" s="122"/>
      <c r="D33" s="137"/>
      <c r="E33" s="137"/>
      <c r="F33" s="137"/>
      <c r="G33" s="137"/>
      <c r="H33" s="137"/>
      <c r="I33" s="137"/>
      <c r="J33" s="137"/>
      <c r="K33" s="137"/>
      <c r="L33" s="137"/>
      <c r="M33" s="135"/>
      <c r="N33" s="135"/>
    </row>
    <row r="34" spans="1:33" s="120" customFormat="1" ht="15" x14ac:dyDescent="0.25">
      <c r="A34" s="138" t="s">
        <v>107</v>
      </c>
      <c r="B34" s="122"/>
      <c r="C34" s="122"/>
      <c r="D34" s="454" t="s">
        <v>534</v>
      </c>
      <c r="E34" s="454"/>
      <c r="F34" s="454"/>
      <c r="G34" s="139"/>
      <c r="H34" s="139"/>
      <c r="I34" s="139"/>
      <c r="J34" s="139"/>
      <c r="K34" s="139"/>
      <c r="L34" s="139"/>
      <c r="M34" s="139"/>
      <c r="N34" s="139"/>
      <c r="AE34" s="128" t="s">
        <v>534</v>
      </c>
    </row>
    <row r="35" spans="1:33" customFormat="1" ht="7.5" customHeight="1" x14ac:dyDescent="0.25">
      <c r="A35" s="26"/>
      <c r="B35" s="27"/>
      <c r="C35" s="27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33" customFormat="1" ht="12" hidden="1" customHeight="1" x14ac:dyDescent="0.25">
      <c r="A36" s="31" t="s">
        <v>108</v>
      </c>
      <c r="B36" s="27"/>
      <c r="C36" s="33">
        <v>142510.72</v>
      </c>
      <c r="D36" s="34" t="s">
        <v>109</v>
      </c>
      <c r="E36" s="35" t="s">
        <v>110</v>
      </c>
      <c r="G36" s="27"/>
      <c r="H36" s="27"/>
      <c r="I36" s="27"/>
      <c r="J36" s="27"/>
      <c r="K36" s="27"/>
      <c r="L36" s="36"/>
      <c r="M36" s="36"/>
      <c r="N36" s="27"/>
    </row>
    <row r="37" spans="1:33" customFormat="1" ht="11.25" hidden="1" customHeight="1" x14ac:dyDescent="0.25">
      <c r="A37" s="26"/>
      <c r="B37" s="37" t="s">
        <v>111</v>
      </c>
      <c r="C37" s="38"/>
      <c r="D37" s="39"/>
      <c r="E37" s="35"/>
      <c r="G37" s="27"/>
    </row>
    <row r="38" spans="1:33" customFormat="1" ht="12" hidden="1" customHeight="1" x14ac:dyDescent="0.25">
      <c r="A38" s="26"/>
      <c r="B38" s="40" t="s">
        <v>112</v>
      </c>
      <c r="C38" s="33">
        <v>142510.72</v>
      </c>
      <c r="D38" s="34" t="s">
        <v>109</v>
      </c>
      <c r="E38" s="35" t="s">
        <v>110</v>
      </c>
      <c r="G38" s="27" t="s">
        <v>113</v>
      </c>
      <c r="I38" s="27"/>
      <c r="J38" s="27"/>
      <c r="K38" s="27"/>
      <c r="L38" s="33">
        <v>2899.96</v>
      </c>
      <c r="M38" s="41" t="s">
        <v>114</v>
      </c>
      <c r="N38" s="35" t="s">
        <v>110</v>
      </c>
    </row>
    <row r="39" spans="1:33" customFormat="1" ht="12" hidden="1" customHeight="1" x14ac:dyDescent="0.25">
      <c r="A39" s="26"/>
      <c r="B39" s="40" t="s">
        <v>13</v>
      </c>
      <c r="C39" s="33">
        <v>0</v>
      </c>
      <c r="D39" s="42" t="s">
        <v>115</v>
      </c>
      <c r="E39" s="35" t="s">
        <v>110</v>
      </c>
      <c r="G39" s="27" t="s">
        <v>116</v>
      </c>
      <c r="I39" s="27"/>
      <c r="J39" s="27"/>
      <c r="K39" s="27"/>
      <c r="L39" s="465">
        <v>7729.41</v>
      </c>
      <c r="M39" s="465"/>
      <c r="N39" s="35" t="s">
        <v>117</v>
      </c>
    </row>
    <row r="40" spans="1:33" customFormat="1" ht="12" hidden="1" customHeight="1" x14ac:dyDescent="0.25">
      <c r="A40" s="26"/>
      <c r="B40" s="40" t="s">
        <v>14</v>
      </c>
      <c r="C40" s="33">
        <v>0</v>
      </c>
      <c r="D40" s="42" t="s">
        <v>115</v>
      </c>
      <c r="E40" s="35" t="s">
        <v>110</v>
      </c>
      <c r="G40" s="27" t="s">
        <v>118</v>
      </c>
      <c r="I40" s="27"/>
      <c r="J40" s="27"/>
      <c r="K40" s="27"/>
      <c r="L40" s="465">
        <v>2797.44</v>
      </c>
      <c r="M40" s="465"/>
      <c r="N40" s="35" t="s">
        <v>117</v>
      </c>
    </row>
    <row r="41" spans="1:33" customFormat="1" ht="12" hidden="1" customHeight="1" x14ac:dyDescent="0.25">
      <c r="A41" s="26"/>
      <c r="B41" s="40" t="s">
        <v>15</v>
      </c>
      <c r="C41" s="33">
        <v>0</v>
      </c>
      <c r="D41" s="34" t="s">
        <v>115</v>
      </c>
      <c r="E41" s="35" t="s">
        <v>110</v>
      </c>
      <c r="G41" s="27"/>
      <c r="H41" s="27"/>
      <c r="I41" s="27"/>
      <c r="J41" s="27"/>
      <c r="K41" s="27"/>
      <c r="L41" s="472" t="s">
        <v>119</v>
      </c>
      <c r="M41" s="472"/>
      <c r="N41" s="27"/>
    </row>
    <row r="42" spans="1:33" customFormat="1" ht="7.5" hidden="1" customHeight="1" x14ac:dyDescent="0.25">
      <c r="A42" s="43"/>
    </row>
    <row r="43" spans="1:33" customFormat="1" ht="23.25" customHeight="1" x14ac:dyDescent="0.25">
      <c r="A43" s="473" t="s">
        <v>8</v>
      </c>
      <c r="B43" s="467" t="s">
        <v>9</v>
      </c>
      <c r="C43" s="467" t="s">
        <v>120</v>
      </c>
      <c r="D43" s="467"/>
      <c r="E43" s="467"/>
      <c r="F43" s="467" t="s">
        <v>121</v>
      </c>
      <c r="G43" s="467" t="s">
        <v>122</v>
      </c>
      <c r="H43" s="467"/>
      <c r="I43" s="467"/>
      <c r="J43" s="467" t="s">
        <v>123</v>
      </c>
      <c r="K43" s="467"/>
      <c r="L43" s="467"/>
      <c r="M43" s="467" t="s">
        <v>124</v>
      </c>
      <c r="N43" s="467" t="s">
        <v>125</v>
      </c>
    </row>
    <row r="44" spans="1:33" customFormat="1" ht="28.5" customHeight="1" x14ac:dyDescent="0.25">
      <c r="A44" s="473"/>
      <c r="B44" s="467"/>
      <c r="C44" s="467"/>
      <c r="D44" s="467"/>
      <c r="E44" s="467"/>
      <c r="F44" s="467"/>
      <c r="G44" s="467"/>
      <c r="H44" s="467"/>
      <c r="I44" s="467"/>
      <c r="J44" s="467"/>
      <c r="K44" s="467"/>
      <c r="L44" s="467"/>
      <c r="M44" s="467"/>
      <c r="N44" s="467"/>
    </row>
    <row r="45" spans="1:33" customFormat="1" ht="22.5" x14ac:dyDescent="0.25">
      <c r="A45" s="473"/>
      <c r="B45" s="467"/>
      <c r="C45" s="467"/>
      <c r="D45" s="467"/>
      <c r="E45" s="467"/>
      <c r="F45" s="467"/>
      <c r="G45" s="44" t="s">
        <v>126</v>
      </c>
      <c r="H45" s="44" t="s">
        <v>127</v>
      </c>
      <c r="I45" s="44" t="s">
        <v>128</v>
      </c>
      <c r="J45" s="44" t="s">
        <v>126</v>
      </c>
      <c r="K45" s="44" t="s">
        <v>127</v>
      </c>
      <c r="L45" s="44" t="s">
        <v>16</v>
      </c>
      <c r="M45" s="467"/>
      <c r="N45" s="467"/>
    </row>
    <row r="46" spans="1:33" customFormat="1" ht="15" x14ac:dyDescent="0.25">
      <c r="A46" s="45">
        <v>1</v>
      </c>
      <c r="B46" s="46">
        <v>2</v>
      </c>
      <c r="C46" s="468">
        <v>3</v>
      </c>
      <c r="D46" s="468"/>
      <c r="E46" s="468"/>
      <c r="F46" s="46">
        <v>4</v>
      </c>
      <c r="G46" s="46">
        <v>5</v>
      </c>
      <c r="H46" s="46">
        <v>6</v>
      </c>
      <c r="I46" s="46">
        <v>7</v>
      </c>
      <c r="J46" s="46">
        <v>8</v>
      </c>
      <c r="K46" s="46">
        <v>9</v>
      </c>
      <c r="L46" s="46">
        <v>10</v>
      </c>
      <c r="M46" s="46">
        <v>11</v>
      </c>
      <c r="N46" s="46">
        <v>12</v>
      </c>
    </row>
    <row r="47" spans="1:33" customFormat="1" ht="15" x14ac:dyDescent="0.25">
      <c r="A47" s="469" t="s">
        <v>129</v>
      </c>
      <c r="B47" s="470"/>
      <c r="C47" s="470"/>
      <c r="D47" s="470"/>
      <c r="E47" s="470"/>
      <c r="F47" s="470"/>
      <c r="G47" s="470"/>
      <c r="H47" s="470"/>
      <c r="I47" s="470"/>
      <c r="J47" s="470"/>
      <c r="K47" s="470"/>
      <c r="L47" s="470"/>
      <c r="M47" s="470"/>
      <c r="N47" s="471"/>
      <c r="AF47" s="47" t="s">
        <v>129</v>
      </c>
    </row>
    <row r="48" spans="1:33" customFormat="1" ht="45.75" x14ac:dyDescent="0.25">
      <c r="A48" s="48" t="s">
        <v>130</v>
      </c>
      <c r="B48" s="49" t="s">
        <v>131</v>
      </c>
      <c r="C48" s="462" t="s">
        <v>132</v>
      </c>
      <c r="D48" s="462"/>
      <c r="E48" s="462"/>
      <c r="F48" s="50" t="s">
        <v>133</v>
      </c>
      <c r="G48" s="51">
        <v>7.4210000000000003</v>
      </c>
      <c r="H48" s="52">
        <v>1</v>
      </c>
      <c r="I48" s="53">
        <v>7.4210000000000003</v>
      </c>
      <c r="J48" s="54"/>
      <c r="K48" s="51"/>
      <c r="L48" s="54"/>
      <c r="M48" s="51"/>
      <c r="N48" s="55"/>
      <c r="AF48" s="47"/>
      <c r="AG48" s="56" t="s">
        <v>132</v>
      </c>
    </row>
    <row r="49" spans="1:38" customFormat="1" ht="23.25" x14ac:dyDescent="0.25">
      <c r="A49" s="57"/>
      <c r="B49" s="58" t="s">
        <v>134</v>
      </c>
      <c r="C49" s="458" t="s">
        <v>135</v>
      </c>
      <c r="D49" s="458"/>
      <c r="E49" s="458"/>
      <c r="F49" s="458"/>
      <c r="G49" s="458"/>
      <c r="H49" s="458"/>
      <c r="I49" s="458"/>
      <c r="J49" s="458"/>
      <c r="K49" s="458"/>
      <c r="L49" s="458"/>
      <c r="M49" s="458"/>
      <c r="N49" s="459"/>
      <c r="AF49" s="47"/>
      <c r="AG49" s="56"/>
      <c r="AH49" s="59" t="s">
        <v>135</v>
      </c>
    </row>
    <row r="50" spans="1:38" customFormat="1" ht="23.25" x14ac:dyDescent="0.25">
      <c r="A50" s="57"/>
      <c r="B50" s="58" t="s">
        <v>136</v>
      </c>
      <c r="C50" s="458" t="s">
        <v>137</v>
      </c>
      <c r="D50" s="458"/>
      <c r="E50" s="458"/>
      <c r="F50" s="458"/>
      <c r="G50" s="458"/>
      <c r="H50" s="458"/>
      <c r="I50" s="458"/>
      <c r="J50" s="458"/>
      <c r="K50" s="458"/>
      <c r="L50" s="458"/>
      <c r="M50" s="458"/>
      <c r="N50" s="459"/>
      <c r="AF50" s="47"/>
      <c r="AG50" s="56"/>
      <c r="AH50" s="59" t="s">
        <v>137</v>
      </c>
    </row>
    <row r="51" spans="1:38" customFormat="1" ht="68.25" x14ac:dyDescent="0.25">
      <c r="A51" s="57"/>
      <c r="B51" s="58" t="s">
        <v>138</v>
      </c>
      <c r="C51" s="458" t="s">
        <v>139</v>
      </c>
      <c r="D51" s="458"/>
      <c r="E51" s="458"/>
      <c r="F51" s="458"/>
      <c r="G51" s="458"/>
      <c r="H51" s="458"/>
      <c r="I51" s="458"/>
      <c r="J51" s="458"/>
      <c r="K51" s="458"/>
      <c r="L51" s="458"/>
      <c r="M51" s="458"/>
      <c r="N51" s="459"/>
      <c r="AF51" s="47"/>
      <c r="AG51" s="56"/>
      <c r="AH51" s="59" t="s">
        <v>139</v>
      </c>
    </row>
    <row r="52" spans="1:38" customFormat="1" ht="15" x14ac:dyDescent="0.25">
      <c r="A52" s="60"/>
      <c r="B52" s="58" t="s">
        <v>130</v>
      </c>
      <c r="C52" s="460" t="s">
        <v>140</v>
      </c>
      <c r="D52" s="460"/>
      <c r="E52" s="460"/>
      <c r="F52" s="61"/>
      <c r="G52" s="62"/>
      <c r="H52" s="62"/>
      <c r="I52" s="62"/>
      <c r="J52" s="63">
        <v>82.68</v>
      </c>
      <c r="K52" s="64">
        <v>1.587</v>
      </c>
      <c r="L52" s="63">
        <v>973.73</v>
      </c>
      <c r="M52" s="65">
        <v>44.77</v>
      </c>
      <c r="N52" s="66">
        <v>43593.89</v>
      </c>
      <c r="AF52" s="47"/>
      <c r="AG52" s="56"/>
      <c r="AI52" s="59" t="s">
        <v>140</v>
      </c>
    </row>
    <row r="53" spans="1:38" customFormat="1" ht="15" x14ac:dyDescent="0.25">
      <c r="A53" s="60"/>
      <c r="B53" s="58" t="s">
        <v>141</v>
      </c>
      <c r="C53" s="460" t="s">
        <v>142</v>
      </c>
      <c r="D53" s="460"/>
      <c r="E53" s="460"/>
      <c r="F53" s="61"/>
      <c r="G53" s="62"/>
      <c r="H53" s="62"/>
      <c r="I53" s="62"/>
      <c r="J53" s="67">
        <v>2918.84</v>
      </c>
      <c r="K53" s="64">
        <v>1.7250000000000001</v>
      </c>
      <c r="L53" s="67">
        <v>37364.730000000003</v>
      </c>
      <c r="M53" s="65">
        <v>13.24</v>
      </c>
      <c r="N53" s="66">
        <v>494709.03</v>
      </c>
      <c r="AF53" s="47"/>
      <c r="AG53" s="56"/>
      <c r="AI53" s="59" t="s">
        <v>142</v>
      </c>
    </row>
    <row r="54" spans="1:38" customFormat="1" ht="15" x14ac:dyDescent="0.25">
      <c r="A54" s="60"/>
      <c r="B54" s="58" t="s">
        <v>143</v>
      </c>
      <c r="C54" s="460" t="s">
        <v>144</v>
      </c>
      <c r="D54" s="460"/>
      <c r="E54" s="460"/>
      <c r="F54" s="61"/>
      <c r="G54" s="62"/>
      <c r="H54" s="62"/>
      <c r="I54" s="62"/>
      <c r="J54" s="63">
        <v>415.8</v>
      </c>
      <c r="K54" s="64">
        <v>1.7250000000000001</v>
      </c>
      <c r="L54" s="67">
        <v>5322.75</v>
      </c>
      <c r="M54" s="65">
        <v>44.77</v>
      </c>
      <c r="N54" s="66">
        <v>238299.51999999999</v>
      </c>
      <c r="AF54" s="47"/>
      <c r="AG54" s="56"/>
      <c r="AI54" s="59" t="s">
        <v>144</v>
      </c>
    </row>
    <row r="55" spans="1:38" customFormat="1" ht="15" x14ac:dyDescent="0.25">
      <c r="A55" s="60"/>
      <c r="B55" s="58" t="s">
        <v>145</v>
      </c>
      <c r="C55" s="460" t="s">
        <v>146</v>
      </c>
      <c r="D55" s="460"/>
      <c r="E55" s="460"/>
      <c r="F55" s="61"/>
      <c r="G55" s="62"/>
      <c r="H55" s="62"/>
      <c r="I55" s="62"/>
      <c r="J55" s="63">
        <v>3.25</v>
      </c>
      <c r="K55" s="62"/>
      <c r="L55" s="63">
        <v>24.12</v>
      </c>
      <c r="M55" s="65">
        <v>8.16</v>
      </c>
      <c r="N55" s="68">
        <v>196.82</v>
      </c>
      <c r="AF55" s="47"/>
      <c r="AG55" s="56"/>
      <c r="AI55" s="59" t="s">
        <v>146</v>
      </c>
    </row>
    <row r="56" spans="1:38" customFormat="1" ht="15" x14ac:dyDescent="0.25">
      <c r="A56" s="69"/>
      <c r="B56" s="58"/>
      <c r="C56" s="460" t="s">
        <v>147</v>
      </c>
      <c r="D56" s="460"/>
      <c r="E56" s="460"/>
      <c r="F56" s="61" t="s">
        <v>148</v>
      </c>
      <c r="G56" s="70">
        <v>10.6</v>
      </c>
      <c r="H56" s="64">
        <v>1.587</v>
      </c>
      <c r="I56" s="71">
        <v>124.83754620000001</v>
      </c>
      <c r="J56" s="72"/>
      <c r="K56" s="62"/>
      <c r="L56" s="72"/>
      <c r="M56" s="62"/>
      <c r="N56" s="73"/>
      <c r="AF56" s="47"/>
      <c r="AG56" s="56"/>
      <c r="AJ56" s="59" t="s">
        <v>147</v>
      </c>
    </row>
    <row r="57" spans="1:38" customFormat="1" ht="15" x14ac:dyDescent="0.25">
      <c r="A57" s="69"/>
      <c r="B57" s="58"/>
      <c r="C57" s="460" t="s">
        <v>149</v>
      </c>
      <c r="D57" s="460"/>
      <c r="E57" s="460"/>
      <c r="F57" s="61" t="s">
        <v>148</v>
      </c>
      <c r="G57" s="70">
        <v>30.8</v>
      </c>
      <c r="H57" s="64">
        <v>1.7250000000000001</v>
      </c>
      <c r="I57" s="74">
        <v>394.27773000000002</v>
      </c>
      <c r="J57" s="72"/>
      <c r="K57" s="62"/>
      <c r="L57" s="72"/>
      <c r="M57" s="62"/>
      <c r="N57" s="73"/>
      <c r="AF57" s="47"/>
      <c r="AG57" s="56"/>
      <c r="AJ57" s="59" t="s">
        <v>149</v>
      </c>
    </row>
    <row r="58" spans="1:38" customFormat="1" ht="15" x14ac:dyDescent="0.25">
      <c r="A58" s="60"/>
      <c r="B58" s="58"/>
      <c r="C58" s="461" t="s">
        <v>150</v>
      </c>
      <c r="D58" s="461"/>
      <c r="E58" s="461"/>
      <c r="F58" s="75"/>
      <c r="G58" s="76"/>
      <c r="H58" s="76"/>
      <c r="I58" s="76"/>
      <c r="J58" s="77">
        <v>3004.77</v>
      </c>
      <c r="K58" s="76"/>
      <c r="L58" s="77">
        <v>38362.58</v>
      </c>
      <c r="M58" s="76"/>
      <c r="N58" s="78">
        <v>538499.74</v>
      </c>
      <c r="AF58" s="47"/>
      <c r="AG58" s="56"/>
      <c r="AK58" s="59" t="s">
        <v>150</v>
      </c>
    </row>
    <row r="59" spans="1:38" customFormat="1" ht="15" x14ac:dyDescent="0.25">
      <c r="A59" s="69"/>
      <c r="B59" s="58"/>
      <c r="C59" s="460" t="s">
        <v>151</v>
      </c>
      <c r="D59" s="460"/>
      <c r="E59" s="460"/>
      <c r="F59" s="61"/>
      <c r="G59" s="62"/>
      <c r="H59" s="62"/>
      <c r="I59" s="62"/>
      <c r="J59" s="72"/>
      <c r="K59" s="62"/>
      <c r="L59" s="67">
        <v>6296.48</v>
      </c>
      <c r="M59" s="62"/>
      <c r="N59" s="66">
        <v>281893.40999999997</v>
      </c>
      <c r="AF59" s="47"/>
      <c r="AG59" s="56"/>
      <c r="AJ59" s="59" t="s">
        <v>151</v>
      </c>
    </row>
    <row r="60" spans="1:38" customFormat="1" ht="23.25" x14ac:dyDescent="0.25">
      <c r="A60" s="69"/>
      <c r="B60" s="58" t="s">
        <v>152</v>
      </c>
      <c r="C60" s="460" t="s">
        <v>153</v>
      </c>
      <c r="D60" s="460"/>
      <c r="E60" s="460"/>
      <c r="F60" s="61" t="s">
        <v>154</v>
      </c>
      <c r="G60" s="79">
        <v>92</v>
      </c>
      <c r="H60" s="62"/>
      <c r="I60" s="79">
        <v>92</v>
      </c>
      <c r="J60" s="72"/>
      <c r="K60" s="62"/>
      <c r="L60" s="67">
        <v>5792.76</v>
      </c>
      <c r="M60" s="62"/>
      <c r="N60" s="66">
        <v>259341.94</v>
      </c>
      <c r="AF60" s="47"/>
      <c r="AG60" s="56"/>
      <c r="AJ60" s="59" t="s">
        <v>153</v>
      </c>
    </row>
    <row r="61" spans="1:38" customFormat="1" ht="45" x14ac:dyDescent="0.25">
      <c r="A61" s="69"/>
      <c r="B61" s="58" t="s">
        <v>155</v>
      </c>
      <c r="C61" s="460" t="s">
        <v>156</v>
      </c>
      <c r="D61" s="460"/>
      <c r="E61" s="460"/>
      <c r="F61" s="61" t="s">
        <v>154</v>
      </c>
      <c r="G61" s="79">
        <v>46</v>
      </c>
      <c r="H61" s="65">
        <v>0.85</v>
      </c>
      <c r="I61" s="70">
        <v>39.1</v>
      </c>
      <c r="J61" s="72"/>
      <c r="K61" s="62"/>
      <c r="L61" s="67">
        <v>2461.92</v>
      </c>
      <c r="M61" s="62"/>
      <c r="N61" s="66">
        <v>110220.32</v>
      </c>
      <c r="AF61" s="47"/>
      <c r="AG61" s="56"/>
      <c r="AJ61" s="59" t="s">
        <v>156</v>
      </c>
    </row>
    <row r="62" spans="1:38" customFormat="1" ht="15" x14ac:dyDescent="0.25">
      <c r="A62" s="80"/>
      <c r="B62" s="81"/>
      <c r="C62" s="462" t="s">
        <v>157</v>
      </c>
      <c r="D62" s="462"/>
      <c r="E62" s="462"/>
      <c r="F62" s="50"/>
      <c r="G62" s="51"/>
      <c r="H62" s="51"/>
      <c r="I62" s="51"/>
      <c r="J62" s="54"/>
      <c r="K62" s="51"/>
      <c r="L62" s="82">
        <v>46617.26</v>
      </c>
      <c r="M62" s="76"/>
      <c r="N62" s="83">
        <v>908062</v>
      </c>
      <c r="AF62" s="47"/>
      <c r="AG62" s="56"/>
      <c r="AL62" s="56" t="s">
        <v>157</v>
      </c>
    </row>
    <row r="63" spans="1:38" customFormat="1" ht="34.5" x14ac:dyDescent="0.25">
      <c r="A63" s="48" t="s">
        <v>141</v>
      </c>
      <c r="B63" s="49" t="s">
        <v>158</v>
      </c>
      <c r="C63" s="462" t="s">
        <v>159</v>
      </c>
      <c r="D63" s="462"/>
      <c r="E63" s="462"/>
      <c r="F63" s="50" t="s">
        <v>160</v>
      </c>
      <c r="G63" s="51">
        <v>4.41</v>
      </c>
      <c r="H63" s="52">
        <v>1</v>
      </c>
      <c r="I63" s="84">
        <v>4.41</v>
      </c>
      <c r="J63" s="54"/>
      <c r="K63" s="51"/>
      <c r="L63" s="54"/>
      <c r="M63" s="51"/>
      <c r="N63" s="55"/>
      <c r="AF63" s="47"/>
      <c r="AG63" s="56" t="s">
        <v>159</v>
      </c>
      <c r="AL63" s="56"/>
    </row>
    <row r="64" spans="1:38" customFormat="1" ht="15" x14ac:dyDescent="0.25">
      <c r="A64" s="57"/>
      <c r="B64" s="58" t="s">
        <v>161</v>
      </c>
      <c r="C64" s="458" t="s">
        <v>162</v>
      </c>
      <c r="D64" s="458"/>
      <c r="E64" s="458"/>
      <c r="F64" s="458"/>
      <c r="G64" s="458"/>
      <c r="H64" s="458"/>
      <c r="I64" s="458"/>
      <c r="J64" s="458"/>
      <c r="K64" s="458"/>
      <c r="L64" s="458"/>
      <c r="M64" s="458"/>
      <c r="N64" s="459"/>
      <c r="AF64" s="47"/>
      <c r="AG64" s="56"/>
      <c r="AH64" s="59" t="s">
        <v>162</v>
      </c>
      <c r="AL64" s="56"/>
    </row>
    <row r="65" spans="1:38" customFormat="1" ht="23.25" x14ac:dyDescent="0.25">
      <c r="A65" s="57"/>
      <c r="B65" s="58" t="s">
        <v>136</v>
      </c>
      <c r="C65" s="458" t="s">
        <v>137</v>
      </c>
      <c r="D65" s="458"/>
      <c r="E65" s="458"/>
      <c r="F65" s="458"/>
      <c r="G65" s="458"/>
      <c r="H65" s="458"/>
      <c r="I65" s="458"/>
      <c r="J65" s="458"/>
      <c r="K65" s="458"/>
      <c r="L65" s="458"/>
      <c r="M65" s="458"/>
      <c r="N65" s="459"/>
      <c r="AF65" s="47"/>
      <c r="AG65" s="56"/>
      <c r="AH65" s="59" t="s">
        <v>137</v>
      </c>
      <c r="AL65" s="56"/>
    </row>
    <row r="66" spans="1:38" customFormat="1" ht="68.25" x14ac:dyDescent="0.25">
      <c r="A66" s="57"/>
      <c r="B66" s="58" t="s">
        <v>138</v>
      </c>
      <c r="C66" s="458" t="s">
        <v>139</v>
      </c>
      <c r="D66" s="458"/>
      <c r="E66" s="458"/>
      <c r="F66" s="458"/>
      <c r="G66" s="458"/>
      <c r="H66" s="458"/>
      <c r="I66" s="458"/>
      <c r="J66" s="458"/>
      <c r="K66" s="458"/>
      <c r="L66" s="458"/>
      <c r="M66" s="458"/>
      <c r="N66" s="459"/>
      <c r="AF66" s="47"/>
      <c r="AG66" s="56"/>
      <c r="AH66" s="59" t="s">
        <v>139</v>
      </c>
      <c r="AL66" s="56"/>
    </row>
    <row r="67" spans="1:38" customFormat="1" ht="15" x14ac:dyDescent="0.25">
      <c r="A67" s="60"/>
      <c r="B67" s="58" t="s">
        <v>130</v>
      </c>
      <c r="C67" s="460" t="s">
        <v>140</v>
      </c>
      <c r="D67" s="460"/>
      <c r="E67" s="460"/>
      <c r="F67" s="61"/>
      <c r="G67" s="62"/>
      <c r="H67" s="62"/>
      <c r="I67" s="62"/>
      <c r="J67" s="63">
        <v>920.4</v>
      </c>
      <c r="K67" s="64">
        <v>1.587</v>
      </c>
      <c r="L67" s="67">
        <v>6441.58</v>
      </c>
      <c r="M67" s="65">
        <v>44.77</v>
      </c>
      <c r="N67" s="66">
        <v>288389.53999999998</v>
      </c>
      <c r="AF67" s="47"/>
      <c r="AG67" s="56"/>
      <c r="AI67" s="59" t="s">
        <v>140</v>
      </c>
      <c r="AL67" s="56"/>
    </row>
    <row r="68" spans="1:38" customFormat="1" ht="15" x14ac:dyDescent="0.25">
      <c r="A68" s="69"/>
      <c r="B68" s="58"/>
      <c r="C68" s="460" t="s">
        <v>147</v>
      </c>
      <c r="D68" s="460"/>
      <c r="E68" s="460"/>
      <c r="F68" s="61" t="s">
        <v>148</v>
      </c>
      <c r="G68" s="79">
        <v>118</v>
      </c>
      <c r="H68" s="64">
        <v>1.587</v>
      </c>
      <c r="I68" s="74">
        <v>825.84306000000004</v>
      </c>
      <c r="J68" s="72"/>
      <c r="K68" s="62"/>
      <c r="L68" s="72"/>
      <c r="M68" s="62"/>
      <c r="N68" s="73"/>
      <c r="AF68" s="47"/>
      <c r="AG68" s="56"/>
      <c r="AJ68" s="59" t="s">
        <v>147</v>
      </c>
      <c r="AL68" s="56"/>
    </row>
    <row r="69" spans="1:38" customFormat="1" ht="15" x14ac:dyDescent="0.25">
      <c r="A69" s="60"/>
      <c r="B69" s="58"/>
      <c r="C69" s="461" t="s">
        <v>150</v>
      </c>
      <c r="D69" s="461"/>
      <c r="E69" s="461"/>
      <c r="F69" s="75"/>
      <c r="G69" s="76"/>
      <c r="H69" s="76"/>
      <c r="I69" s="76"/>
      <c r="J69" s="85">
        <v>920.4</v>
      </c>
      <c r="K69" s="76"/>
      <c r="L69" s="77">
        <v>6441.58</v>
      </c>
      <c r="M69" s="76"/>
      <c r="N69" s="78">
        <v>288389.53999999998</v>
      </c>
      <c r="AF69" s="47"/>
      <c r="AG69" s="56"/>
      <c r="AK69" s="59" t="s">
        <v>150</v>
      </c>
      <c r="AL69" s="56"/>
    </row>
    <row r="70" spans="1:38" customFormat="1" ht="15" x14ac:dyDescent="0.25">
      <c r="A70" s="69"/>
      <c r="B70" s="58"/>
      <c r="C70" s="460" t="s">
        <v>151</v>
      </c>
      <c r="D70" s="460"/>
      <c r="E70" s="460"/>
      <c r="F70" s="61"/>
      <c r="G70" s="62"/>
      <c r="H70" s="62"/>
      <c r="I70" s="62"/>
      <c r="J70" s="72"/>
      <c r="K70" s="62"/>
      <c r="L70" s="67">
        <v>6441.58</v>
      </c>
      <c r="M70" s="62"/>
      <c r="N70" s="66">
        <v>288389.53999999998</v>
      </c>
      <c r="AF70" s="47"/>
      <c r="AG70" s="56"/>
      <c r="AJ70" s="59" t="s">
        <v>151</v>
      </c>
      <c r="AL70" s="56"/>
    </row>
    <row r="71" spans="1:38" customFormat="1" ht="23.25" x14ac:dyDescent="0.25">
      <c r="A71" s="69"/>
      <c r="B71" s="58" t="s">
        <v>163</v>
      </c>
      <c r="C71" s="460" t="s">
        <v>164</v>
      </c>
      <c r="D71" s="460"/>
      <c r="E71" s="460"/>
      <c r="F71" s="61" t="s">
        <v>154</v>
      </c>
      <c r="G71" s="79">
        <v>89</v>
      </c>
      <c r="H71" s="62"/>
      <c r="I71" s="79">
        <v>89</v>
      </c>
      <c r="J71" s="72"/>
      <c r="K71" s="62"/>
      <c r="L71" s="67">
        <v>5733.01</v>
      </c>
      <c r="M71" s="62"/>
      <c r="N71" s="66">
        <v>256666.69</v>
      </c>
      <c r="AF71" s="47"/>
      <c r="AG71" s="56"/>
      <c r="AJ71" s="59" t="s">
        <v>164</v>
      </c>
      <c r="AL71" s="56"/>
    </row>
    <row r="72" spans="1:38" customFormat="1" ht="45" x14ac:dyDescent="0.25">
      <c r="A72" s="69"/>
      <c r="B72" s="58" t="s">
        <v>165</v>
      </c>
      <c r="C72" s="460" t="s">
        <v>166</v>
      </c>
      <c r="D72" s="460"/>
      <c r="E72" s="460"/>
      <c r="F72" s="61" t="s">
        <v>154</v>
      </c>
      <c r="G72" s="79">
        <v>40</v>
      </c>
      <c r="H72" s="65">
        <v>0.85</v>
      </c>
      <c r="I72" s="79">
        <v>34</v>
      </c>
      <c r="J72" s="72"/>
      <c r="K72" s="62"/>
      <c r="L72" s="67">
        <v>2190.14</v>
      </c>
      <c r="M72" s="62"/>
      <c r="N72" s="66">
        <v>98052.44</v>
      </c>
      <c r="AF72" s="47"/>
      <c r="AG72" s="56"/>
      <c r="AJ72" s="59" t="s">
        <v>166</v>
      </c>
      <c r="AL72" s="56"/>
    </row>
    <row r="73" spans="1:38" customFormat="1" ht="15" x14ac:dyDescent="0.25">
      <c r="A73" s="80"/>
      <c r="B73" s="81"/>
      <c r="C73" s="462" t="s">
        <v>157</v>
      </c>
      <c r="D73" s="462"/>
      <c r="E73" s="462"/>
      <c r="F73" s="50"/>
      <c r="G73" s="51"/>
      <c r="H73" s="51"/>
      <c r="I73" s="51"/>
      <c r="J73" s="54"/>
      <c r="K73" s="51"/>
      <c r="L73" s="82">
        <v>14364.73</v>
      </c>
      <c r="M73" s="76"/>
      <c r="N73" s="83">
        <v>643108.67000000004</v>
      </c>
      <c r="AF73" s="47"/>
      <c r="AG73" s="56"/>
      <c r="AL73" s="56" t="s">
        <v>157</v>
      </c>
    </row>
    <row r="74" spans="1:38" customFormat="1" ht="34.5" x14ac:dyDescent="0.25">
      <c r="A74" s="48" t="s">
        <v>143</v>
      </c>
      <c r="B74" s="49" t="s">
        <v>167</v>
      </c>
      <c r="C74" s="462" t="s">
        <v>168</v>
      </c>
      <c r="D74" s="462"/>
      <c r="E74" s="462"/>
      <c r="F74" s="50" t="s">
        <v>160</v>
      </c>
      <c r="G74" s="51">
        <v>4.41</v>
      </c>
      <c r="H74" s="52">
        <v>1</v>
      </c>
      <c r="I74" s="84">
        <v>4.41</v>
      </c>
      <c r="J74" s="54"/>
      <c r="K74" s="51"/>
      <c r="L74" s="54"/>
      <c r="M74" s="51"/>
      <c r="N74" s="55"/>
      <c r="AF74" s="47"/>
      <c r="AG74" s="56" t="s">
        <v>168</v>
      </c>
      <c r="AL74" s="56"/>
    </row>
    <row r="75" spans="1:38" customFormat="1" ht="23.25" x14ac:dyDescent="0.25">
      <c r="A75" s="57"/>
      <c r="B75" s="58" t="s">
        <v>136</v>
      </c>
      <c r="C75" s="458" t="s">
        <v>137</v>
      </c>
      <c r="D75" s="458"/>
      <c r="E75" s="458"/>
      <c r="F75" s="458"/>
      <c r="G75" s="458"/>
      <c r="H75" s="458"/>
      <c r="I75" s="458"/>
      <c r="J75" s="458"/>
      <c r="K75" s="458"/>
      <c r="L75" s="458"/>
      <c r="M75" s="458"/>
      <c r="N75" s="459"/>
      <c r="AF75" s="47"/>
      <c r="AG75" s="56"/>
      <c r="AH75" s="59" t="s">
        <v>137</v>
      </c>
      <c r="AL75" s="56"/>
    </row>
    <row r="76" spans="1:38" customFormat="1" ht="68.25" x14ac:dyDescent="0.25">
      <c r="A76" s="57"/>
      <c r="B76" s="58" t="s">
        <v>138</v>
      </c>
      <c r="C76" s="458" t="s">
        <v>139</v>
      </c>
      <c r="D76" s="458"/>
      <c r="E76" s="458"/>
      <c r="F76" s="458"/>
      <c r="G76" s="458"/>
      <c r="H76" s="458"/>
      <c r="I76" s="458"/>
      <c r="J76" s="458"/>
      <c r="K76" s="458"/>
      <c r="L76" s="458"/>
      <c r="M76" s="458"/>
      <c r="N76" s="459"/>
      <c r="AF76" s="47"/>
      <c r="AG76" s="56"/>
      <c r="AH76" s="59" t="s">
        <v>139</v>
      </c>
      <c r="AL76" s="56"/>
    </row>
    <row r="77" spans="1:38" customFormat="1" ht="15" x14ac:dyDescent="0.25">
      <c r="A77" s="60"/>
      <c r="B77" s="58" t="s">
        <v>130</v>
      </c>
      <c r="C77" s="460" t="s">
        <v>140</v>
      </c>
      <c r="D77" s="460"/>
      <c r="E77" s="460"/>
      <c r="F77" s="61"/>
      <c r="G77" s="62"/>
      <c r="H77" s="62"/>
      <c r="I77" s="62"/>
      <c r="J77" s="63">
        <v>401.7</v>
      </c>
      <c r="K77" s="86">
        <v>1.3225</v>
      </c>
      <c r="L77" s="67">
        <v>2342.8000000000002</v>
      </c>
      <c r="M77" s="65">
        <v>44.77</v>
      </c>
      <c r="N77" s="66">
        <v>104887.16</v>
      </c>
      <c r="AF77" s="47"/>
      <c r="AG77" s="56"/>
      <c r="AI77" s="59" t="s">
        <v>140</v>
      </c>
      <c r="AL77" s="56"/>
    </row>
    <row r="78" spans="1:38" customFormat="1" ht="15" x14ac:dyDescent="0.25">
      <c r="A78" s="69"/>
      <c r="B78" s="58"/>
      <c r="C78" s="460" t="s">
        <v>147</v>
      </c>
      <c r="D78" s="460"/>
      <c r="E78" s="460"/>
      <c r="F78" s="61" t="s">
        <v>148</v>
      </c>
      <c r="G78" s="65">
        <v>53.56</v>
      </c>
      <c r="H78" s="86">
        <v>1.3225</v>
      </c>
      <c r="I78" s="87">
        <v>312.37397099999998</v>
      </c>
      <c r="J78" s="72"/>
      <c r="K78" s="62"/>
      <c r="L78" s="72"/>
      <c r="M78" s="62"/>
      <c r="N78" s="73"/>
      <c r="AF78" s="47"/>
      <c r="AG78" s="56"/>
      <c r="AJ78" s="59" t="s">
        <v>147</v>
      </c>
      <c r="AL78" s="56"/>
    </row>
    <row r="79" spans="1:38" customFormat="1" ht="15" x14ac:dyDescent="0.25">
      <c r="A79" s="60"/>
      <c r="B79" s="58"/>
      <c r="C79" s="461" t="s">
        <v>150</v>
      </c>
      <c r="D79" s="461"/>
      <c r="E79" s="461"/>
      <c r="F79" s="75"/>
      <c r="G79" s="76"/>
      <c r="H79" s="76"/>
      <c r="I79" s="76"/>
      <c r="J79" s="85">
        <v>401.7</v>
      </c>
      <c r="K79" s="76"/>
      <c r="L79" s="77">
        <v>2342.8000000000002</v>
      </c>
      <c r="M79" s="76"/>
      <c r="N79" s="78">
        <v>104887.16</v>
      </c>
      <c r="AF79" s="47"/>
      <c r="AG79" s="56"/>
      <c r="AK79" s="59" t="s">
        <v>150</v>
      </c>
      <c r="AL79" s="56"/>
    </row>
    <row r="80" spans="1:38" customFormat="1" ht="15" x14ac:dyDescent="0.25">
      <c r="A80" s="69"/>
      <c r="B80" s="58"/>
      <c r="C80" s="460" t="s">
        <v>151</v>
      </c>
      <c r="D80" s="460"/>
      <c r="E80" s="460"/>
      <c r="F80" s="61"/>
      <c r="G80" s="62"/>
      <c r="H80" s="62"/>
      <c r="I80" s="62"/>
      <c r="J80" s="72"/>
      <c r="K80" s="62"/>
      <c r="L80" s="67">
        <v>2342.8000000000002</v>
      </c>
      <c r="M80" s="62"/>
      <c r="N80" s="66">
        <v>104887.16</v>
      </c>
      <c r="AF80" s="47"/>
      <c r="AG80" s="56"/>
      <c r="AJ80" s="59" t="s">
        <v>151</v>
      </c>
      <c r="AL80" s="56"/>
    </row>
    <row r="81" spans="1:39" customFormat="1" ht="23.25" x14ac:dyDescent="0.25">
      <c r="A81" s="69"/>
      <c r="B81" s="58" t="s">
        <v>163</v>
      </c>
      <c r="C81" s="460" t="s">
        <v>164</v>
      </c>
      <c r="D81" s="460"/>
      <c r="E81" s="460"/>
      <c r="F81" s="61" t="s">
        <v>154</v>
      </c>
      <c r="G81" s="79">
        <v>89</v>
      </c>
      <c r="H81" s="62"/>
      <c r="I81" s="79">
        <v>89</v>
      </c>
      <c r="J81" s="72"/>
      <c r="K81" s="62"/>
      <c r="L81" s="67">
        <v>2085.09</v>
      </c>
      <c r="M81" s="62"/>
      <c r="N81" s="66">
        <v>93349.57</v>
      </c>
      <c r="AF81" s="47"/>
      <c r="AG81" s="56"/>
      <c r="AJ81" s="59" t="s">
        <v>164</v>
      </c>
      <c r="AL81" s="56"/>
    </row>
    <row r="82" spans="1:39" customFormat="1" ht="45" x14ac:dyDescent="0.25">
      <c r="A82" s="69"/>
      <c r="B82" s="58" t="s">
        <v>165</v>
      </c>
      <c r="C82" s="460" t="s">
        <v>166</v>
      </c>
      <c r="D82" s="460"/>
      <c r="E82" s="460"/>
      <c r="F82" s="61" t="s">
        <v>154</v>
      </c>
      <c r="G82" s="79">
        <v>40</v>
      </c>
      <c r="H82" s="65">
        <v>0.85</v>
      </c>
      <c r="I82" s="79">
        <v>34</v>
      </c>
      <c r="J82" s="72"/>
      <c r="K82" s="62"/>
      <c r="L82" s="63">
        <v>796.55</v>
      </c>
      <c r="M82" s="62"/>
      <c r="N82" s="66">
        <v>35661.629999999997</v>
      </c>
      <c r="AF82" s="47"/>
      <c r="AG82" s="56"/>
      <c r="AJ82" s="59" t="s">
        <v>166</v>
      </c>
      <c r="AL82" s="56"/>
    </row>
    <row r="83" spans="1:39" customFormat="1" ht="15" x14ac:dyDescent="0.25">
      <c r="A83" s="80"/>
      <c r="B83" s="81"/>
      <c r="C83" s="462" t="s">
        <v>157</v>
      </c>
      <c r="D83" s="462"/>
      <c r="E83" s="462"/>
      <c r="F83" s="50"/>
      <c r="G83" s="51"/>
      <c r="H83" s="51"/>
      <c r="I83" s="51"/>
      <c r="J83" s="54"/>
      <c r="K83" s="51"/>
      <c r="L83" s="82">
        <v>5224.4399999999996</v>
      </c>
      <c r="M83" s="76"/>
      <c r="N83" s="83">
        <v>233898.36</v>
      </c>
      <c r="AF83" s="47"/>
      <c r="AG83" s="56"/>
      <c r="AL83" s="56" t="s">
        <v>157</v>
      </c>
    </row>
    <row r="84" spans="1:39" customFormat="1" ht="34.5" x14ac:dyDescent="0.25">
      <c r="A84" s="48" t="s">
        <v>145</v>
      </c>
      <c r="B84" s="49" t="s">
        <v>169</v>
      </c>
      <c r="C84" s="462" t="s">
        <v>170</v>
      </c>
      <c r="D84" s="462"/>
      <c r="E84" s="462"/>
      <c r="F84" s="50" t="s">
        <v>171</v>
      </c>
      <c r="G84" s="51">
        <v>313.84100000000001</v>
      </c>
      <c r="H84" s="52">
        <v>1</v>
      </c>
      <c r="I84" s="53">
        <v>313.84100000000001</v>
      </c>
      <c r="J84" s="88">
        <v>2.91</v>
      </c>
      <c r="K84" s="51"/>
      <c r="L84" s="88">
        <v>913.28</v>
      </c>
      <c r="M84" s="84">
        <v>13.62</v>
      </c>
      <c r="N84" s="83">
        <v>12438.87</v>
      </c>
      <c r="AF84" s="47"/>
      <c r="AG84" s="56" t="s">
        <v>170</v>
      </c>
      <c r="AL84" s="56"/>
    </row>
    <row r="85" spans="1:39" customFormat="1" ht="15" x14ac:dyDescent="0.25">
      <c r="A85" s="80"/>
      <c r="B85" s="81"/>
      <c r="C85" s="462" t="s">
        <v>157</v>
      </c>
      <c r="D85" s="462"/>
      <c r="E85" s="462"/>
      <c r="F85" s="50"/>
      <c r="G85" s="51"/>
      <c r="H85" s="51"/>
      <c r="I85" s="51"/>
      <c r="J85" s="54"/>
      <c r="K85" s="51"/>
      <c r="L85" s="88">
        <v>913.28</v>
      </c>
      <c r="M85" s="76"/>
      <c r="N85" s="83">
        <v>12438.87</v>
      </c>
      <c r="AF85" s="47"/>
      <c r="AG85" s="56"/>
      <c r="AL85" s="56" t="s">
        <v>157</v>
      </c>
    </row>
    <row r="86" spans="1:39" customFormat="1" ht="23.25" x14ac:dyDescent="0.25">
      <c r="A86" s="48" t="s">
        <v>172</v>
      </c>
      <c r="B86" s="49" t="s">
        <v>494</v>
      </c>
      <c r="C86" s="462" t="s">
        <v>173</v>
      </c>
      <c r="D86" s="462"/>
      <c r="E86" s="462"/>
      <c r="F86" s="50" t="s">
        <v>174</v>
      </c>
      <c r="G86" s="51">
        <v>7782.36</v>
      </c>
      <c r="H86" s="52">
        <v>1</v>
      </c>
      <c r="I86" s="84">
        <v>7782.36</v>
      </c>
      <c r="J86" s="88">
        <v>162.38</v>
      </c>
      <c r="K86" s="51"/>
      <c r="L86" s="82">
        <v>1263699.6200000001</v>
      </c>
      <c r="M86" s="84">
        <v>8.16</v>
      </c>
      <c r="N86" s="83">
        <v>10311788.9</v>
      </c>
      <c r="AF86" s="47"/>
      <c r="AG86" s="56" t="s">
        <v>173</v>
      </c>
      <c r="AL86" s="56"/>
    </row>
    <row r="87" spans="1:39" customFormat="1" ht="15" x14ac:dyDescent="0.25">
      <c r="A87" s="89"/>
      <c r="B87" s="90"/>
      <c r="C87" s="460" t="s">
        <v>175</v>
      </c>
      <c r="D87" s="460"/>
      <c r="E87" s="460"/>
      <c r="F87" s="460"/>
      <c r="G87" s="460"/>
      <c r="H87" s="460"/>
      <c r="I87" s="460"/>
      <c r="J87" s="460"/>
      <c r="K87" s="460"/>
      <c r="L87" s="460"/>
      <c r="M87" s="460"/>
      <c r="N87" s="463"/>
      <c r="AF87" s="47"/>
      <c r="AG87" s="56"/>
      <c r="AL87" s="56"/>
      <c r="AM87" s="59" t="s">
        <v>175</v>
      </c>
    </row>
    <row r="88" spans="1:39" customFormat="1" ht="15" x14ac:dyDescent="0.25">
      <c r="A88" s="80"/>
      <c r="B88" s="81"/>
      <c r="C88" s="462" t="s">
        <v>157</v>
      </c>
      <c r="D88" s="462"/>
      <c r="E88" s="462"/>
      <c r="F88" s="50"/>
      <c r="G88" s="51"/>
      <c r="H88" s="51"/>
      <c r="I88" s="51"/>
      <c r="J88" s="54"/>
      <c r="K88" s="51"/>
      <c r="L88" s="82">
        <v>1263699.6200000001</v>
      </c>
      <c r="M88" s="76"/>
      <c r="N88" s="83">
        <v>10311788.9</v>
      </c>
      <c r="AF88" s="47"/>
      <c r="AG88" s="56"/>
      <c r="AL88" s="56" t="s">
        <v>157</v>
      </c>
    </row>
    <row r="89" spans="1:39" customFormat="1" ht="23.25" x14ac:dyDescent="0.25">
      <c r="A89" s="48" t="s">
        <v>176</v>
      </c>
      <c r="B89" s="49" t="s">
        <v>177</v>
      </c>
      <c r="C89" s="462" t="s">
        <v>178</v>
      </c>
      <c r="D89" s="462"/>
      <c r="E89" s="462"/>
      <c r="F89" s="50" t="s">
        <v>179</v>
      </c>
      <c r="G89" s="51">
        <v>7.2786</v>
      </c>
      <c r="H89" s="52">
        <v>1</v>
      </c>
      <c r="I89" s="91">
        <v>7.2786</v>
      </c>
      <c r="J89" s="54"/>
      <c r="K89" s="51"/>
      <c r="L89" s="54"/>
      <c r="M89" s="51"/>
      <c r="N89" s="55"/>
      <c r="AF89" s="47"/>
      <c r="AG89" s="56" t="s">
        <v>178</v>
      </c>
      <c r="AL89" s="56"/>
    </row>
    <row r="90" spans="1:39" customFormat="1" ht="23.25" x14ac:dyDescent="0.25">
      <c r="A90" s="57"/>
      <c r="B90" s="58" t="s">
        <v>136</v>
      </c>
      <c r="C90" s="458" t="s">
        <v>137</v>
      </c>
      <c r="D90" s="458"/>
      <c r="E90" s="458"/>
      <c r="F90" s="458"/>
      <c r="G90" s="458"/>
      <c r="H90" s="458"/>
      <c r="I90" s="458"/>
      <c r="J90" s="458"/>
      <c r="K90" s="458"/>
      <c r="L90" s="458"/>
      <c r="M90" s="458"/>
      <c r="N90" s="459"/>
      <c r="AF90" s="47"/>
      <c r="AG90" s="56"/>
      <c r="AH90" s="59" t="s">
        <v>137</v>
      </c>
      <c r="AL90" s="56"/>
    </row>
    <row r="91" spans="1:39" customFormat="1" ht="68.25" x14ac:dyDescent="0.25">
      <c r="A91" s="57"/>
      <c r="B91" s="58" t="s">
        <v>138</v>
      </c>
      <c r="C91" s="458" t="s">
        <v>139</v>
      </c>
      <c r="D91" s="458"/>
      <c r="E91" s="458"/>
      <c r="F91" s="458"/>
      <c r="G91" s="458"/>
      <c r="H91" s="458"/>
      <c r="I91" s="458"/>
      <c r="J91" s="458"/>
      <c r="K91" s="458"/>
      <c r="L91" s="458"/>
      <c r="M91" s="458"/>
      <c r="N91" s="459"/>
      <c r="AF91" s="47"/>
      <c r="AG91" s="56"/>
      <c r="AH91" s="59" t="s">
        <v>139</v>
      </c>
      <c r="AL91" s="56"/>
    </row>
    <row r="92" spans="1:39" customFormat="1" ht="15" x14ac:dyDescent="0.25">
      <c r="A92" s="60"/>
      <c r="B92" s="58" t="s">
        <v>141</v>
      </c>
      <c r="C92" s="460" t="s">
        <v>142</v>
      </c>
      <c r="D92" s="460"/>
      <c r="E92" s="460"/>
      <c r="F92" s="61"/>
      <c r="G92" s="62"/>
      <c r="H92" s="62"/>
      <c r="I92" s="62"/>
      <c r="J92" s="63">
        <v>18.190000000000001</v>
      </c>
      <c r="K92" s="86">
        <v>1.4375</v>
      </c>
      <c r="L92" s="63">
        <v>190.32</v>
      </c>
      <c r="M92" s="65">
        <v>13.24</v>
      </c>
      <c r="N92" s="66">
        <v>2519.84</v>
      </c>
      <c r="AF92" s="47"/>
      <c r="AG92" s="56"/>
      <c r="AI92" s="59" t="s">
        <v>142</v>
      </c>
      <c r="AL92" s="56"/>
    </row>
    <row r="93" spans="1:39" customFormat="1" ht="15" x14ac:dyDescent="0.25">
      <c r="A93" s="60"/>
      <c r="B93" s="58" t="s">
        <v>143</v>
      </c>
      <c r="C93" s="460" t="s">
        <v>144</v>
      </c>
      <c r="D93" s="460"/>
      <c r="E93" s="460"/>
      <c r="F93" s="61"/>
      <c r="G93" s="62"/>
      <c r="H93" s="62"/>
      <c r="I93" s="62"/>
      <c r="J93" s="63">
        <v>3.11</v>
      </c>
      <c r="K93" s="86">
        <v>1.4375</v>
      </c>
      <c r="L93" s="63">
        <v>32.54</v>
      </c>
      <c r="M93" s="65">
        <v>44.77</v>
      </c>
      <c r="N93" s="66">
        <v>1456.82</v>
      </c>
      <c r="AF93" s="47"/>
      <c r="AG93" s="56"/>
      <c r="AI93" s="59" t="s">
        <v>144</v>
      </c>
      <c r="AL93" s="56"/>
    </row>
    <row r="94" spans="1:39" customFormat="1" ht="15" x14ac:dyDescent="0.25">
      <c r="A94" s="69"/>
      <c r="B94" s="58"/>
      <c r="C94" s="460" t="s">
        <v>149</v>
      </c>
      <c r="D94" s="460"/>
      <c r="E94" s="460"/>
      <c r="F94" s="61" t="s">
        <v>148</v>
      </c>
      <c r="G94" s="65">
        <v>0.23</v>
      </c>
      <c r="H94" s="86">
        <v>1.4375</v>
      </c>
      <c r="I94" s="71">
        <v>2.4064871000000001</v>
      </c>
      <c r="J94" s="72"/>
      <c r="K94" s="62"/>
      <c r="L94" s="72"/>
      <c r="M94" s="62"/>
      <c r="N94" s="73"/>
      <c r="AF94" s="47"/>
      <c r="AG94" s="56"/>
      <c r="AJ94" s="59" t="s">
        <v>149</v>
      </c>
      <c r="AL94" s="56"/>
    </row>
    <row r="95" spans="1:39" customFormat="1" ht="15" x14ac:dyDescent="0.25">
      <c r="A95" s="60"/>
      <c r="B95" s="58"/>
      <c r="C95" s="461" t="s">
        <v>150</v>
      </c>
      <c r="D95" s="461"/>
      <c r="E95" s="461"/>
      <c r="F95" s="75"/>
      <c r="G95" s="76"/>
      <c r="H95" s="76"/>
      <c r="I95" s="76"/>
      <c r="J95" s="85">
        <v>18.190000000000001</v>
      </c>
      <c r="K95" s="76"/>
      <c r="L95" s="85">
        <v>190.32</v>
      </c>
      <c r="M95" s="76"/>
      <c r="N95" s="78">
        <v>2519.84</v>
      </c>
      <c r="AF95" s="47"/>
      <c r="AG95" s="56"/>
      <c r="AK95" s="59" t="s">
        <v>150</v>
      </c>
      <c r="AL95" s="56"/>
    </row>
    <row r="96" spans="1:39" customFormat="1" ht="15" x14ac:dyDescent="0.25">
      <c r="A96" s="69"/>
      <c r="B96" s="58"/>
      <c r="C96" s="460" t="s">
        <v>151</v>
      </c>
      <c r="D96" s="460"/>
      <c r="E96" s="460"/>
      <c r="F96" s="61"/>
      <c r="G96" s="62"/>
      <c r="H96" s="62"/>
      <c r="I96" s="62"/>
      <c r="J96" s="72"/>
      <c r="K96" s="62"/>
      <c r="L96" s="63">
        <v>32.54</v>
      </c>
      <c r="M96" s="62"/>
      <c r="N96" s="66">
        <v>1456.82</v>
      </c>
      <c r="AF96" s="47"/>
      <c r="AG96" s="56"/>
      <c r="AJ96" s="59" t="s">
        <v>151</v>
      </c>
      <c r="AL96" s="56"/>
    </row>
    <row r="97" spans="1:38" customFormat="1" ht="23.25" x14ac:dyDescent="0.25">
      <c r="A97" s="69"/>
      <c r="B97" s="58" t="s">
        <v>152</v>
      </c>
      <c r="C97" s="460" t="s">
        <v>153</v>
      </c>
      <c r="D97" s="460"/>
      <c r="E97" s="460"/>
      <c r="F97" s="61" t="s">
        <v>154</v>
      </c>
      <c r="G97" s="79">
        <v>92</v>
      </c>
      <c r="H97" s="62"/>
      <c r="I97" s="79">
        <v>92</v>
      </c>
      <c r="J97" s="72"/>
      <c r="K97" s="62"/>
      <c r="L97" s="63">
        <v>29.94</v>
      </c>
      <c r="M97" s="62"/>
      <c r="N97" s="66">
        <v>1340.27</v>
      </c>
      <c r="AF97" s="47"/>
      <c r="AG97" s="56"/>
      <c r="AJ97" s="59" t="s">
        <v>153</v>
      </c>
      <c r="AL97" s="56"/>
    </row>
    <row r="98" spans="1:38" customFormat="1" ht="45" x14ac:dyDescent="0.25">
      <c r="A98" s="69"/>
      <c r="B98" s="58" t="s">
        <v>155</v>
      </c>
      <c r="C98" s="460" t="s">
        <v>156</v>
      </c>
      <c r="D98" s="460"/>
      <c r="E98" s="460"/>
      <c r="F98" s="61" t="s">
        <v>154</v>
      </c>
      <c r="G98" s="79">
        <v>46</v>
      </c>
      <c r="H98" s="65">
        <v>0.85</v>
      </c>
      <c r="I98" s="70">
        <v>39.1</v>
      </c>
      <c r="J98" s="72"/>
      <c r="K98" s="62"/>
      <c r="L98" s="63">
        <v>12.72</v>
      </c>
      <c r="M98" s="62"/>
      <c r="N98" s="68">
        <v>569.62</v>
      </c>
      <c r="AF98" s="47"/>
      <c r="AG98" s="56"/>
      <c r="AJ98" s="59" t="s">
        <v>156</v>
      </c>
      <c r="AL98" s="56"/>
    </row>
    <row r="99" spans="1:38" customFormat="1" ht="15" x14ac:dyDescent="0.25">
      <c r="A99" s="80"/>
      <c r="B99" s="81"/>
      <c r="C99" s="462" t="s">
        <v>157</v>
      </c>
      <c r="D99" s="462"/>
      <c r="E99" s="462"/>
      <c r="F99" s="50"/>
      <c r="G99" s="51"/>
      <c r="H99" s="51"/>
      <c r="I99" s="51"/>
      <c r="J99" s="54"/>
      <c r="K99" s="51"/>
      <c r="L99" s="88">
        <v>232.98</v>
      </c>
      <c r="M99" s="76"/>
      <c r="N99" s="83">
        <v>4429.7299999999996</v>
      </c>
      <c r="AF99" s="47"/>
      <c r="AG99" s="56"/>
      <c r="AL99" s="56" t="s">
        <v>157</v>
      </c>
    </row>
    <row r="100" spans="1:38" customFormat="1" ht="23.25" x14ac:dyDescent="0.25">
      <c r="A100" s="48" t="s">
        <v>180</v>
      </c>
      <c r="B100" s="49" t="s">
        <v>181</v>
      </c>
      <c r="C100" s="462" t="s">
        <v>182</v>
      </c>
      <c r="D100" s="462"/>
      <c r="E100" s="462"/>
      <c r="F100" s="50" t="s">
        <v>179</v>
      </c>
      <c r="G100" s="51">
        <v>1.819642</v>
      </c>
      <c r="H100" s="52">
        <v>1</v>
      </c>
      <c r="I100" s="92">
        <v>1.819642</v>
      </c>
      <c r="J100" s="54"/>
      <c r="K100" s="51"/>
      <c r="L100" s="54"/>
      <c r="M100" s="51"/>
      <c r="N100" s="55"/>
      <c r="AF100" s="47"/>
      <c r="AG100" s="56" t="s">
        <v>182</v>
      </c>
      <c r="AL100" s="56"/>
    </row>
    <row r="101" spans="1:38" customFormat="1" ht="23.25" x14ac:dyDescent="0.25">
      <c r="A101" s="57"/>
      <c r="B101" s="58" t="s">
        <v>136</v>
      </c>
      <c r="C101" s="458" t="s">
        <v>137</v>
      </c>
      <c r="D101" s="458"/>
      <c r="E101" s="458"/>
      <c r="F101" s="458"/>
      <c r="G101" s="458"/>
      <c r="H101" s="458"/>
      <c r="I101" s="458"/>
      <c r="J101" s="458"/>
      <c r="K101" s="458"/>
      <c r="L101" s="458"/>
      <c r="M101" s="458"/>
      <c r="N101" s="459"/>
      <c r="AF101" s="47"/>
      <c r="AG101" s="56"/>
      <c r="AH101" s="59" t="s">
        <v>137</v>
      </c>
      <c r="AL101" s="56"/>
    </row>
    <row r="102" spans="1:38" customFormat="1" ht="68.25" x14ac:dyDescent="0.25">
      <c r="A102" s="57"/>
      <c r="B102" s="58" t="s">
        <v>138</v>
      </c>
      <c r="C102" s="458" t="s">
        <v>139</v>
      </c>
      <c r="D102" s="458"/>
      <c r="E102" s="458"/>
      <c r="F102" s="458"/>
      <c r="G102" s="458"/>
      <c r="H102" s="458"/>
      <c r="I102" s="458"/>
      <c r="J102" s="458"/>
      <c r="K102" s="458"/>
      <c r="L102" s="458"/>
      <c r="M102" s="458"/>
      <c r="N102" s="459"/>
      <c r="AF102" s="47"/>
      <c r="AG102" s="56"/>
      <c r="AH102" s="59" t="s">
        <v>139</v>
      </c>
      <c r="AL102" s="56"/>
    </row>
    <row r="103" spans="1:38" customFormat="1" ht="15" x14ac:dyDescent="0.25">
      <c r="A103" s="60"/>
      <c r="B103" s="58" t="s">
        <v>130</v>
      </c>
      <c r="C103" s="460" t="s">
        <v>140</v>
      </c>
      <c r="D103" s="460"/>
      <c r="E103" s="460"/>
      <c r="F103" s="61"/>
      <c r="G103" s="62"/>
      <c r="H103" s="62"/>
      <c r="I103" s="62"/>
      <c r="J103" s="63">
        <v>737.85</v>
      </c>
      <c r="K103" s="86">
        <v>1.3225</v>
      </c>
      <c r="L103" s="67">
        <v>1775.62</v>
      </c>
      <c r="M103" s="65">
        <v>44.77</v>
      </c>
      <c r="N103" s="66">
        <v>79494.509999999995</v>
      </c>
      <c r="AF103" s="47"/>
      <c r="AG103" s="56"/>
      <c r="AI103" s="59" t="s">
        <v>140</v>
      </c>
      <c r="AL103" s="56"/>
    </row>
    <row r="104" spans="1:38" customFormat="1" ht="15" x14ac:dyDescent="0.25">
      <c r="A104" s="69"/>
      <c r="B104" s="58"/>
      <c r="C104" s="460" t="s">
        <v>147</v>
      </c>
      <c r="D104" s="460"/>
      <c r="E104" s="460"/>
      <c r="F104" s="61" t="s">
        <v>148</v>
      </c>
      <c r="G104" s="70">
        <v>86.5</v>
      </c>
      <c r="H104" s="86">
        <v>1.3225</v>
      </c>
      <c r="I104" s="71">
        <v>208.1602211</v>
      </c>
      <c r="J104" s="72"/>
      <c r="K104" s="62"/>
      <c r="L104" s="72"/>
      <c r="M104" s="62"/>
      <c r="N104" s="73"/>
      <c r="AF104" s="47"/>
      <c r="AG104" s="56"/>
      <c r="AJ104" s="59" t="s">
        <v>147</v>
      </c>
      <c r="AL104" s="56"/>
    </row>
    <row r="105" spans="1:38" customFormat="1" ht="15" x14ac:dyDescent="0.25">
      <c r="A105" s="60"/>
      <c r="B105" s="58"/>
      <c r="C105" s="461" t="s">
        <v>150</v>
      </c>
      <c r="D105" s="461"/>
      <c r="E105" s="461"/>
      <c r="F105" s="75"/>
      <c r="G105" s="76"/>
      <c r="H105" s="76"/>
      <c r="I105" s="76"/>
      <c r="J105" s="85">
        <v>737.85</v>
      </c>
      <c r="K105" s="76"/>
      <c r="L105" s="77">
        <v>1775.62</v>
      </c>
      <c r="M105" s="76"/>
      <c r="N105" s="78">
        <v>79494.509999999995</v>
      </c>
      <c r="AF105" s="47"/>
      <c r="AG105" s="56"/>
      <c r="AK105" s="59" t="s">
        <v>150</v>
      </c>
      <c r="AL105" s="56"/>
    </row>
    <row r="106" spans="1:38" customFormat="1" ht="15" x14ac:dyDescent="0.25">
      <c r="A106" s="69"/>
      <c r="B106" s="58"/>
      <c r="C106" s="460" t="s">
        <v>151</v>
      </c>
      <c r="D106" s="460"/>
      <c r="E106" s="460"/>
      <c r="F106" s="61"/>
      <c r="G106" s="62"/>
      <c r="H106" s="62"/>
      <c r="I106" s="62"/>
      <c r="J106" s="72"/>
      <c r="K106" s="62"/>
      <c r="L106" s="67">
        <v>1775.62</v>
      </c>
      <c r="M106" s="62"/>
      <c r="N106" s="66">
        <v>79494.509999999995</v>
      </c>
      <c r="AF106" s="47"/>
      <c r="AG106" s="56"/>
      <c r="AJ106" s="59" t="s">
        <v>151</v>
      </c>
      <c r="AL106" s="56"/>
    </row>
    <row r="107" spans="1:38" customFormat="1" ht="23.25" x14ac:dyDescent="0.25">
      <c r="A107" s="69"/>
      <c r="B107" s="58" t="s">
        <v>152</v>
      </c>
      <c r="C107" s="460" t="s">
        <v>153</v>
      </c>
      <c r="D107" s="460"/>
      <c r="E107" s="460"/>
      <c r="F107" s="61" t="s">
        <v>154</v>
      </c>
      <c r="G107" s="79">
        <v>92</v>
      </c>
      <c r="H107" s="62"/>
      <c r="I107" s="79">
        <v>92</v>
      </c>
      <c r="J107" s="72"/>
      <c r="K107" s="62"/>
      <c r="L107" s="67">
        <v>1633.57</v>
      </c>
      <c r="M107" s="62"/>
      <c r="N107" s="66">
        <v>73134.95</v>
      </c>
      <c r="AF107" s="47"/>
      <c r="AG107" s="56"/>
      <c r="AJ107" s="59" t="s">
        <v>153</v>
      </c>
      <c r="AL107" s="56"/>
    </row>
    <row r="108" spans="1:38" customFormat="1" ht="45" x14ac:dyDescent="0.25">
      <c r="A108" s="69"/>
      <c r="B108" s="58" t="s">
        <v>155</v>
      </c>
      <c r="C108" s="460" t="s">
        <v>156</v>
      </c>
      <c r="D108" s="460"/>
      <c r="E108" s="460"/>
      <c r="F108" s="61" t="s">
        <v>154</v>
      </c>
      <c r="G108" s="79">
        <v>46</v>
      </c>
      <c r="H108" s="65">
        <v>0.85</v>
      </c>
      <c r="I108" s="70">
        <v>39.1</v>
      </c>
      <c r="J108" s="72"/>
      <c r="K108" s="62"/>
      <c r="L108" s="63">
        <v>694.27</v>
      </c>
      <c r="M108" s="62"/>
      <c r="N108" s="66">
        <v>31082.35</v>
      </c>
      <c r="AF108" s="47"/>
      <c r="AG108" s="56"/>
      <c r="AJ108" s="59" t="s">
        <v>156</v>
      </c>
      <c r="AL108" s="56"/>
    </row>
    <row r="109" spans="1:38" customFormat="1" ht="15" x14ac:dyDescent="0.25">
      <c r="A109" s="80"/>
      <c r="B109" s="81"/>
      <c r="C109" s="462" t="s">
        <v>157</v>
      </c>
      <c r="D109" s="462"/>
      <c r="E109" s="462"/>
      <c r="F109" s="50"/>
      <c r="G109" s="51"/>
      <c r="H109" s="51"/>
      <c r="I109" s="51"/>
      <c r="J109" s="54"/>
      <c r="K109" s="51"/>
      <c r="L109" s="82">
        <v>4103.46</v>
      </c>
      <c r="M109" s="76"/>
      <c r="N109" s="83">
        <v>183711.81</v>
      </c>
      <c r="AF109" s="47"/>
      <c r="AG109" s="56"/>
      <c r="AL109" s="56" t="s">
        <v>157</v>
      </c>
    </row>
    <row r="110" spans="1:38" customFormat="1" ht="23.25" x14ac:dyDescent="0.25">
      <c r="A110" s="48" t="s">
        <v>183</v>
      </c>
      <c r="B110" s="49" t="s">
        <v>184</v>
      </c>
      <c r="C110" s="462" t="s">
        <v>185</v>
      </c>
      <c r="D110" s="462"/>
      <c r="E110" s="462"/>
      <c r="F110" s="50" t="s">
        <v>179</v>
      </c>
      <c r="G110" s="51">
        <v>3.7080000000000002</v>
      </c>
      <c r="H110" s="52">
        <v>1</v>
      </c>
      <c r="I110" s="53">
        <v>3.7080000000000002</v>
      </c>
      <c r="J110" s="54"/>
      <c r="K110" s="51"/>
      <c r="L110" s="54"/>
      <c r="M110" s="51"/>
      <c r="N110" s="55"/>
      <c r="AF110" s="47"/>
      <c r="AG110" s="56" t="s">
        <v>185</v>
      </c>
      <c r="AL110" s="56"/>
    </row>
    <row r="111" spans="1:38" customFormat="1" ht="23.25" x14ac:dyDescent="0.25">
      <c r="A111" s="57"/>
      <c r="B111" s="58" t="s">
        <v>136</v>
      </c>
      <c r="C111" s="458" t="s">
        <v>137</v>
      </c>
      <c r="D111" s="458"/>
      <c r="E111" s="458"/>
      <c r="F111" s="458"/>
      <c r="G111" s="458"/>
      <c r="H111" s="458"/>
      <c r="I111" s="458"/>
      <c r="J111" s="458"/>
      <c r="K111" s="458"/>
      <c r="L111" s="458"/>
      <c r="M111" s="458"/>
      <c r="N111" s="459"/>
      <c r="AF111" s="47"/>
      <c r="AG111" s="56"/>
      <c r="AH111" s="59" t="s">
        <v>137</v>
      </c>
      <c r="AL111" s="56"/>
    </row>
    <row r="112" spans="1:38" customFormat="1" ht="68.25" x14ac:dyDescent="0.25">
      <c r="A112" s="57"/>
      <c r="B112" s="58" t="s">
        <v>138</v>
      </c>
      <c r="C112" s="458" t="s">
        <v>139</v>
      </c>
      <c r="D112" s="458"/>
      <c r="E112" s="458"/>
      <c r="F112" s="458"/>
      <c r="G112" s="458"/>
      <c r="H112" s="458"/>
      <c r="I112" s="458"/>
      <c r="J112" s="458"/>
      <c r="K112" s="458"/>
      <c r="L112" s="458"/>
      <c r="M112" s="458"/>
      <c r="N112" s="459"/>
      <c r="AF112" s="47"/>
      <c r="AG112" s="56"/>
      <c r="AH112" s="59" t="s">
        <v>139</v>
      </c>
      <c r="AL112" s="56"/>
    </row>
    <row r="113" spans="1:38" customFormat="1" ht="15" x14ac:dyDescent="0.25">
      <c r="A113" s="60"/>
      <c r="B113" s="58" t="s">
        <v>130</v>
      </c>
      <c r="C113" s="460" t="s">
        <v>140</v>
      </c>
      <c r="D113" s="460"/>
      <c r="E113" s="460"/>
      <c r="F113" s="61"/>
      <c r="G113" s="62"/>
      <c r="H113" s="62"/>
      <c r="I113" s="62"/>
      <c r="J113" s="63">
        <v>41.57</v>
      </c>
      <c r="K113" s="86">
        <v>1.3225</v>
      </c>
      <c r="L113" s="63">
        <v>203.85</v>
      </c>
      <c r="M113" s="65">
        <v>44.77</v>
      </c>
      <c r="N113" s="66">
        <v>9126.36</v>
      </c>
      <c r="AF113" s="47"/>
      <c r="AG113" s="56"/>
      <c r="AI113" s="59" t="s">
        <v>140</v>
      </c>
      <c r="AL113" s="56"/>
    </row>
    <row r="114" spans="1:38" customFormat="1" ht="15" x14ac:dyDescent="0.25">
      <c r="A114" s="60"/>
      <c r="B114" s="58" t="s">
        <v>141</v>
      </c>
      <c r="C114" s="460" t="s">
        <v>142</v>
      </c>
      <c r="D114" s="460"/>
      <c r="E114" s="460"/>
      <c r="F114" s="61"/>
      <c r="G114" s="62"/>
      <c r="H114" s="62"/>
      <c r="I114" s="62"/>
      <c r="J114" s="67">
        <v>1302.55</v>
      </c>
      <c r="K114" s="86">
        <v>1.4375</v>
      </c>
      <c r="L114" s="67">
        <v>6942.92</v>
      </c>
      <c r="M114" s="65">
        <v>13.24</v>
      </c>
      <c r="N114" s="66">
        <v>91924.26</v>
      </c>
      <c r="AF114" s="47"/>
      <c r="AG114" s="56"/>
      <c r="AI114" s="59" t="s">
        <v>142</v>
      </c>
      <c r="AL114" s="56"/>
    </row>
    <row r="115" spans="1:38" customFormat="1" ht="15" x14ac:dyDescent="0.25">
      <c r="A115" s="60"/>
      <c r="B115" s="58" t="s">
        <v>143</v>
      </c>
      <c r="C115" s="460" t="s">
        <v>144</v>
      </c>
      <c r="D115" s="460"/>
      <c r="E115" s="460"/>
      <c r="F115" s="61"/>
      <c r="G115" s="62"/>
      <c r="H115" s="62"/>
      <c r="I115" s="62"/>
      <c r="J115" s="63">
        <v>152.55000000000001</v>
      </c>
      <c r="K115" s="86">
        <v>1.4375</v>
      </c>
      <c r="L115" s="63">
        <v>813.13</v>
      </c>
      <c r="M115" s="65">
        <v>44.77</v>
      </c>
      <c r="N115" s="66">
        <v>36403.83</v>
      </c>
      <c r="AF115" s="47"/>
      <c r="AG115" s="56"/>
      <c r="AI115" s="59" t="s">
        <v>144</v>
      </c>
      <c r="AL115" s="56"/>
    </row>
    <row r="116" spans="1:38" customFormat="1" ht="15" x14ac:dyDescent="0.25">
      <c r="A116" s="69"/>
      <c r="B116" s="58"/>
      <c r="C116" s="460" t="s">
        <v>147</v>
      </c>
      <c r="D116" s="460"/>
      <c r="E116" s="460"/>
      <c r="F116" s="61" t="s">
        <v>148</v>
      </c>
      <c r="G116" s="65">
        <v>5.33</v>
      </c>
      <c r="H116" s="86">
        <v>1.3225</v>
      </c>
      <c r="I116" s="71">
        <v>26.137413899999999</v>
      </c>
      <c r="J116" s="72"/>
      <c r="K116" s="62"/>
      <c r="L116" s="72"/>
      <c r="M116" s="62"/>
      <c r="N116" s="73"/>
      <c r="AF116" s="47"/>
      <c r="AG116" s="56"/>
      <c r="AJ116" s="59" t="s">
        <v>147</v>
      </c>
      <c r="AL116" s="56"/>
    </row>
    <row r="117" spans="1:38" customFormat="1" ht="15" x14ac:dyDescent="0.25">
      <c r="A117" s="69"/>
      <c r="B117" s="58"/>
      <c r="C117" s="460" t="s">
        <v>149</v>
      </c>
      <c r="D117" s="460"/>
      <c r="E117" s="460"/>
      <c r="F117" s="61" t="s">
        <v>148</v>
      </c>
      <c r="G117" s="70">
        <v>11.3</v>
      </c>
      <c r="H117" s="86">
        <v>1.4375</v>
      </c>
      <c r="I117" s="87">
        <v>60.231825000000001</v>
      </c>
      <c r="J117" s="72"/>
      <c r="K117" s="62"/>
      <c r="L117" s="72"/>
      <c r="M117" s="62"/>
      <c r="N117" s="73"/>
      <c r="AF117" s="47"/>
      <c r="AG117" s="56"/>
      <c r="AJ117" s="59" t="s">
        <v>149</v>
      </c>
      <c r="AL117" s="56"/>
    </row>
    <row r="118" spans="1:38" customFormat="1" ht="15" x14ac:dyDescent="0.25">
      <c r="A118" s="60"/>
      <c r="B118" s="58"/>
      <c r="C118" s="461" t="s">
        <v>150</v>
      </c>
      <c r="D118" s="461"/>
      <c r="E118" s="461"/>
      <c r="F118" s="75"/>
      <c r="G118" s="76"/>
      <c r="H118" s="76"/>
      <c r="I118" s="76"/>
      <c r="J118" s="77">
        <v>1344.12</v>
      </c>
      <c r="K118" s="76"/>
      <c r="L118" s="77">
        <v>7146.77</v>
      </c>
      <c r="M118" s="76"/>
      <c r="N118" s="78">
        <v>101050.62</v>
      </c>
      <c r="AF118" s="47"/>
      <c r="AG118" s="56"/>
      <c r="AK118" s="59" t="s">
        <v>150</v>
      </c>
      <c r="AL118" s="56"/>
    </row>
    <row r="119" spans="1:38" customFormat="1" ht="15" x14ac:dyDescent="0.25">
      <c r="A119" s="69"/>
      <c r="B119" s="58"/>
      <c r="C119" s="460" t="s">
        <v>151</v>
      </c>
      <c r="D119" s="460"/>
      <c r="E119" s="460"/>
      <c r="F119" s="61"/>
      <c r="G119" s="62"/>
      <c r="H119" s="62"/>
      <c r="I119" s="62"/>
      <c r="J119" s="72"/>
      <c r="K119" s="62"/>
      <c r="L119" s="67">
        <v>1016.98</v>
      </c>
      <c r="M119" s="62"/>
      <c r="N119" s="66">
        <v>45530.19</v>
      </c>
      <c r="AF119" s="47"/>
      <c r="AG119" s="56"/>
      <c r="AJ119" s="59" t="s">
        <v>151</v>
      </c>
      <c r="AL119" s="56"/>
    </row>
    <row r="120" spans="1:38" customFormat="1" ht="23.25" x14ac:dyDescent="0.25">
      <c r="A120" s="69"/>
      <c r="B120" s="58" t="s">
        <v>152</v>
      </c>
      <c r="C120" s="460" t="s">
        <v>153</v>
      </c>
      <c r="D120" s="460"/>
      <c r="E120" s="460"/>
      <c r="F120" s="61" t="s">
        <v>154</v>
      </c>
      <c r="G120" s="79">
        <v>92</v>
      </c>
      <c r="H120" s="62"/>
      <c r="I120" s="79">
        <v>92</v>
      </c>
      <c r="J120" s="72"/>
      <c r="K120" s="62"/>
      <c r="L120" s="63">
        <v>935.62</v>
      </c>
      <c r="M120" s="62"/>
      <c r="N120" s="66">
        <v>41887.769999999997</v>
      </c>
      <c r="AF120" s="47"/>
      <c r="AG120" s="56"/>
      <c r="AJ120" s="59" t="s">
        <v>153</v>
      </c>
      <c r="AL120" s="56"/>
    </row>
    <row r="121" spans="1:38" customFormat="1" ht="45" x14ac:dyDescent="0.25">
      <c r="A121" s="69"/>
      <c r="B121" s="58" t="s">
        <v>155</v>
      </c>
      <c r="C121" s="460" t="s">
        <v>156</v>
      </c>
      <c r="D121" s="460"/>
      <c r="E121" s="460"/>
      <c r="F121" s="61" t="s">
        <v>154</v>
      </c>
      <c r="G121" s="79">
        <v>46</v>
      </c>
      <c r="H121" s="65">
        <v>0.85</v>
      </c>
      <c r="I121" s="70">
        <v>39.1</v>
      </c>
      <c r="J121" s="72"/>
      <c r="K121" s="62"/>
      <c r="L121" s="63">
        <v>397.64</v>
      </c>
      <c r="M121" s="62"/>
      <c r="N121" s="66">
        <v>17802.3</v>
      </c>
      <c r="AF121" s="47"/>
      <c r="AG121" s="56"/>
      <c r="AJ121" s="59" t="s">
        <v>156</v>
      </c>
      <c r="AL121" s="56"/>
    </row>
    <row r="122" spans="1:38" customFormat="1" ht="15" x14ac:dyDescent="0.25">
      <c r="A122" s="80"/>
      <c r="B122" s="81"/>
      <c r="C122" s="462" t="s">
        <v>157</v>
      </c>
      <c r="D122" s="462"/>
      <c r="E122" s="462"/>
      <c r="F122" s="50"/>
      <c r="G122" s="51"/>
      <c r="H122" s="51"/>
      <c r="I122" s="51"/>
      <c r="J122" s="54"/>
      <c r="K122" s="51"/>
      <c r="L122" s="82">
        <v>8480.0300000000007</v>
      </c>
      <c r="M122" s="76"/>
      <c r="N122" s="83">
        <v>160740.69</v>
      </c>
      <c r="AF122" s="47"/>
      <c r="AG122" s="56"/>
      <c r="AL122" s="56" t="s">
        <v>157</v>
      </c>
    </row>
    <row r="123" spans="1:38" customFormat="1" ht="23.25" x14ac:dyDescent="0.25">
      <c r="A123" s="48" t="s">
        <v>186</v>
      </c>
      <c r="B123" s="49" t="s">
        <v>181</v>
      </c>
      <c r="C123" s="462" t="s">
        <v>182</v>
      </c>
      <c r="D123" s="462"/>
      <c r="E123" s="462"/>
      <c r="F123" s="50" t="s">
        <v>179</v>
      </c>
      <c r="G123" s="51">
        <v>0.92700000000000005</v>
      </c>
      <c r="H123" s="52">
        <v>1</v>
      </c>
      <c r="I123" s="53">
        <v>0.92700000000000005</v>
      </c>
      <c r="J123" s="54"/>
      <c r="K123" s="51"/>
      <c r="L123" s="54"/>
      <c r="M123" s="51"/>
      <c r="N123" s="55"/>
      <c r="AF123" s="47"/>
      <c r="AG123" s="56" t="s">
        <v>182</v>
      </c>
      <c r="AL123" s="56"/>
    </row>
    <row r="124" spans="1:38" customFormat="1" ht="23.25" x14ac:dyDescent="0.25">
      <c r="A124" s="57"/>
      <c r="B124" s="58" t="s">
        <v>136</v>
      </c>
      <c r="C124" s="458" t="s">
        <v>137</v>
      </c>
      <c r="D124" s="458"/>
      <c r="E124" s="458"/>
      <c r="F124" s="458"/>
      <c r="G124" s="458"/>
      <c r="H124" s="458"/>
      <c r="I124" s="458"/>
      <c r="J124" s="458"/>
      <c r="K124" s="458"/>
      <c r="L124" s="458"/>
      <c r="M124" s="458"/>
      <c r="N124" s="459"/>
      <c r="AF124" s="47"/>
      <c r="AG124" s="56"/>
      <c r="AH124" s="59" t="s">
        <v>137</v>
      </c>
      <c r="AL124" s="56"/>
    </row>
    <row r="125" spans="1:38" customFormat="1" ht="68.25" x14ac:dyDescent="0.25">
      <c r="A125" s="57"/>
      <c r="B125" s="58" t="s">
        <v>138</v>
      </c>
      <c r="C125" s="458" t="s">
        <v>139</v>
      </c>
      <c r="D125" s="458"/>
      <c r="E125" s="458"/>
      <c r="F125" s="458"/>
      <c r="G125" s="458"/>
      <c r="H125" s="458"/>
      <c r="I125" s="458"/>
      <c r="J125" s="458"/>
      <c r="K125" s="458"/>
      <c r="L125" s="458"/>
      <c r="M125" s="458"/>
      <c r="N125" s="459"/>
      <c r="AF125" s="47"/>
      <c r="AG125" s="56"/>
      <c r="AH125" s="59" t="s">
        <v>139</v>
      </c>
      <c r="AL125" s="56"/>
    </row>
    <row r="126" spans="1:38" customFormat="1" ht="15" x14ac:dyDescent="0.25">
      <c r="A126" s="60"/>
      <c r="B126" s="58" t="s">
        <v>130</v>
      </c>
      <c r="C126" s="460" t="s">
        <v>140</v>
      </c>
      <c r="D126" s="460"/>
      <c r="E126" s="460"/>
      <c r="F126" s="61"/>
      <c r="G126" s="62"/>
      <c r="H126" s="62"/>
      <c r="I126" s="62"/>
      <c r="J126" s="63">
        <v>737.85</v>
      </c>
      <c r="K126" s="86">
        <v>1.3225</v>
      </c>
      <c r="L126" s="63">
        <v>904.57</v>
      </c>
      <c r="M126" s="65">
        <v>44.77</v>
      </c>
      <c r="N126" s="66">
        <v>40497.599999999999</v>
      </c>
      <c r="AF126" s="47"/>
      <c r="AG126" s="56"/>
      <c r="AI126" s="59" t="s">
        <v>140</v>
      </c>
      <c r="AL126" s="56"/>
    </row>
    <row r="127" spans="1:38" customFormat="1" ht="15" x14ac:dyDescent="0.25">
      <c r="A127" s="69"/>
      <c r="B127" s="58"/>
      <c r="C127" s="460" t="s">
        <v>147</v>
      </c>
      <c r="D127" s="460"/>
      <c r="E127" s="460"/>
      <c r="F127" s="61" t="s">
        <v>148</v>
      </c>
      <c r="G127" s="70">
        <v>86.5</v>
      </c>
      <c r="H127" s="86">
        <v>1.3225</v>
      </c>
      <c r="I127" s="71">
        <v>106.04532380000001</v>
      </c>
      <c r="J127" s="72"/>
      <c r="K127" s="62"/>
      <c r="L127" s="72"/>
      <c r="M127" s="62"/>
      <c r="N127" s="73"/>
      <c r="AF127" s="47"/>
      <c r="AG127" s="56"/>
      <c r="AJ127" s="59" t="s">
        <v>147</v>
      </c>
      <c r="AL127" s="56"/>
    </row>
    <row r="128" spans="1:38" customFormat="1" ht="15" x14ac:dyDescent="0.25">
      <c r="A128" s="60"/>
      <c r="B128" s="58"/>
      <c r="C128" s="461" t="s">
        <v>150</v>
      </c>
      <c r="D128" s="461"/>
      <c r="E128" s="461"/>
      <c r="F128" s="75"/>
      <c r="G128" s="76"/>
      <c r="H128" s="76"/>
      <c r="I128" s="76"/>
      <c r="J128" s="85">
        <v>737.85</v>
      </c>
      <c r="K128" s="76"/>
      <c r="L128" s="85">
        <v>904.57</v>
      </c>
      <c r="M128" s="76"/>
      <c r="N128" s="78">
        <v>40497.599999999999</v>
      </c>
      <c r="AF128" s="47"/>
      <c r="AG128" s="56"/>
      <c r="AK128" s="59" t="s">
        <v>150</v>
      </c>
      <c r="AL128" s="56"/>
    </row>
    <row r="129" spans="1:38" customFormat="1" ht="15" x14ac:dyDescent="0.25">
      <c r="A129" s="69"/>
      <c r="B129" s="58"/>
      <c r="C129" s="460" t="s">
        <v>151</v>
      </c>
      <c r="D129" s="460"/>
      <c r="E129" s="460"/>
      <c r="F129" s="61"/>
      <c r="G129" s="62"/>
      <c r="H129" s="62"/>
      <c r="I129" s="62"/>
      <c r="J129" s="72"/>
      <c r="K129" s="62"/>
      <c r="L129" s="63">
        <v>904.57</v>
      </c>
      <c r="M129" s="62"/>
      <c r="N129" s="66">
        <v>40497.599999999999</v>
      </c>
      <c r="AF129" s="47"/>
      <c r="AG129" s="56"/>
      <c r="AJ129" s="59" t="s">
        <v>151</v>
      </c>
      <c r="AL129" s="56"/>
    </row>
    <row r="130" spans="1:38" customFormat="1" ht="23.25" x14ac:dyDescent="0.25">
      <c r="A130" s="69"/>
      <c r="B130" s="58" t="s">
        <v>152</v>
      </c>
      <c r="C130" s="460" t="s">
        <v>153</v>
      </c>
      <c r="D130" s="460"/>
      <c r="E130" s="460"/>
      <c r="F130" s="61" t="s">
        <v>154</v>
      </c>
      <c r="G130" s="79">
        <v>92</v>
      </c>
      <c r="H130" s="62"/>
      <c r="I130" s="79">
        <v>92</v>
      </c>
      <c r="J130" s="72"/>
      <c r="K130" s="62"/>
      <c r="L130" s="63">
        <v>832.2</v>
      </c>
      <c r="M130" s="62"/>
      <c r="N130" s="66">
        <v>37257.79</v>
      </c>
      <c r="AF130" s="47"/>
      <c r="AG130" s="56"/>
      <c r="AJ130" s="59" t="s">
        <v>153</v>
      </c>
      <c r="AL130" s="56"/>
    </row>
    <row r="131" spans="1:38" customFormat="1" ht="45" x14ac:dyDescent="0.25">
      <c r="A131" s="69"/>
      <c r="B131" s="58" t="s">
        <v>155</v>
      </c>
      <c r="C131" s="460" t="s">
        <v>156</v>
      </c>
      <c r="D131" s="460"/>
      <c r="E131" s="460"/>
      <c r="F131" s="61" t="s">
        <v>154</v>
      </c>
      <c r="G131" s="79">
        <v>46</v>
      </c>
      <c r="H131" s="65">
        <v>0.85</v>
      </c>
      <c r="I131" s="70">
        <v>39.1</v>
      </c>
      <c r="J131" s="72"/>
      <c r="K131" s="62"/>
      <c r="L131" s="63">
        <v>353.69</v>
      </c>
      <c r="M131" s="62"/>
      <c r="N131" s="66">
        <v>15834.56</v>
      </c>
      <c r="AF131" s="47"/>
      <c r="AG131" s="56"/>
      <c r="AJ131" s="59" t="s">
        <v>156</v>
      </c>
      <c r="AL131" s="56"/>
    </row>
    <row r="132" spans="1:38" customFormat="1" ht="15" x14ac:dyDescent="0.25">
      <c r="A132" s="80"/>
      <c r="B132" s="81"/>
      <c r="C132" s="462" t="s">
        <v>157</v>
      </c>
      <c r="D132" s="462"/>
      <c r="E132" s="462"/>
      <c r="F132" s="50"/>
      <c r="G132" s="51"/>
      <c r="H132" s="51"/>
      <c r="I132" s="51"/>
      <c r="J132" s="54"/>
      <c r="K132" s="51"/>
      <c r="L132" s="82">
        <v>2090.46</v>
      </c>
      <c r="M132" s="76"/>
      <c r="N132" s="83">
        <v>93589.95</v>
      </c>
      <c r="AF132" s="47"/>
      <c r="AG132" s="56"/>
      <c r="AL132" s="56" t="s">
        <v>157</v>
      </c>
    </row>
    <row r="133" spans="1:38" customFormat="1" ht="23.25" x14ac:dyDescent="0.25">
      <c r="A133" s="48" t="s">
        <v>187</v>
      </c>
      <c r="B133" s="49" t="s">
        <v>188</v>
      </c>
      <c r="C133" s="462" t="s">
        <v>189</v>
      </c>
      <c r="D133" s="462"/>
      <c r="E133" s="462"/>
      <c r="F133" s="50" t="s">
        <v>160</v>
      </c>
      <c r="G133" s="51">
        <v>5.9813999999999998</v>
      </c>
      <c r="H133" s="52">
        <v>1</v>
      </c>
      <c r="I133" s="91">
        <v>5.9813999999999998</v>
      </c>
      <c r="J133" s="54"/>
      <c r="K133" s="51"/>
      <c r="L133" s="54"/>
      <c r="M133" s="51"/>
      <c r="N133" s="55"/>
      <c r="AF133" s="47"/>
      <c r="AG133" s="56" t="s">
        <v>189</v>
      </c>
      <c r="AL133" s="56"/>
    </row>
    <row r="134" spans="1:38" customFormat="1" ht="23.25" x14ac:dyDescent="0.25">
      <c r="A134" s="57"/>
      <c r="B134" s="58" t="s">
        <v>136</v>
      </c>
      <c r="C134" s="458" t="s">
        <v>137</v>
      </c>
      <c r="D134" s="458"/>
      <c r="E134" s="458"/>
      <c r="F134" s="458"/>
      <c r="G134" s="458"/>
      <c r="H134" s="458"/>
      <c r="I134" s="458"/>
      <c r="J134" s="458"/>
      <c r="K134" s="458"/>
      <c r="L134" s="458"/>
      <c r="M134" s="458"/>
      <c r="N134" s="459"/>
      <c r="AF134" s="47"/>
      <c r="AG134" s="56"/>
      <c r="AH134" s="59" t="s">
        <v>137</v>
      </c>
      <c r="AL134" s="56"/>
    </row>
    <row r="135" spans="1:38" customFormat="1" ht="68.25" x14ac:dyDescent="0.25">
      <c r="A135" s="57"/>
      <c r="B135" s="58" t="s">
        <v>138</v>
      </c>
      <c r="C135" s="458" t="s">
        <v>139</v>
      </c>
      <c r="D135" s="458"/>
      <c r="E135" s="458"/>
      <c r="F135" s="458"/>
      <c r="G135" s="458"/>
      <c r="H135" s="458"/>
      <c r="I135" s="458"/>
      <c r="J135" s="458"/>
      <c r="K135" s="458"/>
      <c r="L135" s="458"/>
      <c r="M135" s="458"/>
      <c r="N135" s="459"/>
      <c r="AF135" s="47"/>
      <c r="AG135" s="56"/>
      <c r="AH135" s="59" t="s">
        <v>139</v>
      </c>
      <c r="AL135" s="56"/>
    </row>
    <row r="136" spans="1:38" customFormat="1" ht="15" x14ac:dyDescent="0.25">
      <c r="A136" s="60"/>
      <c r="B136" s="58" t="s">
        <v>130</v>
      </c>
      <c r="C136" s="460" t="s">
        <v>140</v>
      </c>
      <c r="D136" s="460"/>
      <c r="E136" s="460"/>
      <c r="F136" s="61"/>
      <c r="G136" s="62"/>
      <c r="H136" s="62"/>
      <c r="I136" s="62"/>
      <c r="J136" s="63">
        <v>115.49</v>
      </c>
      <c r="K136" s="86">
        <v>1.3225</v>
      </c>
      <c r="L136" s="63">
        <v>913.57</v>
      </c>
      <c r="M136" s="65">
        <v>44.77</v>
      </c>
      <c r="N136" s="66">
        <v>40900.53</v>
      </c>
      <c r="AF136" s="47"/>
      <c r="AG136" s="56"/>
      <c r="AI136" s="59" t="s">
        <v>140</v>
      </c>
      <c r="AL136" s="56"/>
    </row>
    <row r="137" spans="1:38" customFormat="1" ht="15" x14ac:dyDescent="0.25">
      <c r="A137" s="60"/>
      <c r="B137" s="58" t="s">
        <v>141</v>
      </c>
      <c r="C137" s="460" t="s">
        <v>142</v>
      </c>
      <c r="D137" s="460"/>
      <c r="E137" s="460"/>
      <c r="F137" s="61"/>
      <c r="G137" s="62"/>
      <c r="H137" s="62"/>
      <c r="I137" s="62"/>
      <c r="J137" s="67">
        <v>3262.79</v>
      </c>
      <c r="K137" s="86">
        <v>1.4375</v>
      </c>
      <c r="L137" s="67">
        <v>28054.32</v>
      </c>
      <c r="M137" s="65">
        <v>13.24</v>
      </c>
      <c r="N137" s="66">
        <v>371439.2</v>
      </c>
      <c r="AF137" s="47"/>
      <c r="AG137" s="56"/>
      <c r="AI137" s="59" t="s">
        <v>142</v>
      </c>
      <c r="AL137" s="56"/>
    </row>
    <row r="138" spans="1:38" customFormat="1" ht="15" x14ac:dyDescent="0.25">
      <c r="A138" s="60"/>
      <c r="B138" s="58" t="s">
        <v>143</v>
      </c>
      <c r="C138" s="460" t="s">
        <v>144</v>
      </c>
      <c r="D138" s="460"/>
      <c r="E138" s="460"/>
      <c r="F138" s="61"/>
      <c r="G138" s="62"/>
      <c r="H138" s="62"/>
      <c r="I138" s="62"/>
      <c r="J138" s="63">
        <v>171.22</v>
      </c>
      <c r="K138" s="86">
        <v>1.4375</v>
      </c>
      <c r="L138" s="67">
        <v>1472.19</v>
      </c>
      <c r="M138" s="65">
        <v>44.77</v>
      </c>
      <c r="N138" s="66">
        <v>65909.95</v>
      </c>
      <c r="AF138" s="47"/>
      <c r="AG138" s="56"/>
      <c r="AI138" s="59" t="s">
        <v>144</v>
      </c>
      <c r="AL138" s="56"/>
    </row>
    <row r="139" spans="1:38" customFormat="1" ht="15" x14ac:dyDescent="0.25">
      <c r="A139" s="60"/>
      <c r="B139" s="58" t="s">
        <v>145</v>
      </c>
      <c r="C139" s="460" t="s">
        <v>146</v>
      </c>
      <c r="D139" s="460"/>
      <c r="E139" s="460"/>
      <c r="F139" s="61"/>
      <c r="G139" s="62"/>
      <c r="H139" s="62"/>
      <c r="I139" s="62"/>
      <c r="J139" s="63">
        <v>12.2</v>
      </c>
      <c r="K139" s="62"/>
      <c r="L139" s="63">
        <v>72.97</v>
      </c>
      <c r="M139" s="65">
        <v>8.16</v>
      </c>
      <c r="N139" s="68">
        <v>595.44000000000005</v>
      </c>
      <c r="AF139" s="47"/>
      <c r="AG139" s="56"/>
      <c r="AI139" s="59" t="s">
        <v>146</v>
      </c>
      <c r="AL139" s="56"/>
    </row>
    <row r="140" spans="1:38" customFormat="1" ht="15" x14ac:dyDescent="0.25">
      <c r="A140" s="69"/>
      <c r="B140" s="58"/>
      <c r="C140" s="460" t="s">
        <v>147</v>
      </c>
      <c r="D140" s="460"/>
      <c r="E140" s="460"/>
      <c r="F140" s="61" t="s">
        <v>148</v>
      </c>
      <c r="G140" s="70">
        <v>14.4</v>
      </c>
      <c r="H140" s="86">
        <v>1.3225</v>
      </c>
      <c r="I140" s="71">
        <v>113.9097816</v>
      </c>
      <c r="J140" s="72"/>
      <c r="K140" s="62"/>
      <c r="L140" s="72"/>
      <c r="M140" s="62"/>
      <c r="N140" s="73"/>
      <c r="AF140" s="47"/>
      <c r="AG140" s="56"/>
      <c r="AJ140" s="59" t="s">
        <v>147</v>
      </c>
      <c r="AL140" s="56"/>
    </row>
    <row r="141" spans="1:38" customFormat="1" ht="15" x14ac:dyDescent="0.25">
      <c r="A141" s="69"/>
      <c r="B141" s="58"/>
      <c r="C141" s="460" t="s">
        <v>149</v>
      </c>
      <c r="D141" s="460"/>
      <c r="E141" s="460"/>
      <c r="F141" s="61" t="s">
        <v>148</v>
      </c>
      <c r="G141" s="65">
        <v>13.88</v>
      </c>
      <c r="H141" s="86">
        <v>1.4375</v>
      </c>
      <c r="I141" s="71">
        <v>119.3438835</v>
      </c>
      <c r="J141" s="72"/>
      <c r="K141" s="62"/>
      <c r="L141" s="72"/>
      <c r="M141" s="62"/>
      <c r="N141" s="73"/>
      <c r="AF141" s="47"/>
      <c r="AG141" s="56"/>
      <c r="AJ141" s="59" t="s">
        <v>149</v>
      </c>
      <c r="AL141" s="56"/>
    </row>
    <row r="142" spans="1:38" customFormat="1" ht="15" x14ac:dyDescent="0.25">
      <c r="A142" s="60"/>
      <c r="B142" s="58"/>
      <c r="C142" s="461" t="s">
        <v>150</v>
      </c>
      <c r="D142" s="461"/>
      <c r="E142" s="461"/>
      <c r="F142" s="75"/>
      <c r="G142" s="76"/>
      <c r="H142" s="76"/>
      <c r="I142" s="76"/>
      <c r="J142" s="77">
        <v>3390.48</v>
      </c>
      <c r="K142" s="76"/>
      <c r="L142" s="77">
        <v>29040.86</v>
      </c>
      <c r="M142" s="76"/>
      <c r="N142" s="78">
        <v>412935.17</v>
      </c>
      <c r="AF142" s="47"/>
      <c r="AG142" s="56"/>
      <c r="AK142" s="59" t="s">
        <v>150</v>
      </c>
      <c r="AL142" s="56"/>
    </row>
    <row r="143" spans="1:38" customFormat="1" ht="15" x14ac:dyDescent="0.25">
      <c r="A143" s="69"/>
      <c r="B143" s="58"/>
      <c r="C143" s="460" t="s">
        <v>151</v>
      </c>
      <c r="D143" s="460"/>
      <c r="E143" s="460"/>
      <c r="F143" s="61"/>
      <c r="G143" s="62"/>
      <c r="H143" s="62"/>
      <c r="I143" s="62"/>
      <c r="J143" s="72"/>
      <c r="K143" s="62"/>
      <c r="L143" s="67">
        <v>2385.7600000000002</v>
      </c>
      <c r="M143" s="62"/>
      <c r="N143" s="66">
        <v>106810.48</v>
      </c>
      <c r="AF143" s="47"/>
      <c r="AG143" s="56"/>
      <c r="AJ143" s="59" t="s">
        <v>151</v>
      </c>
      <c r="AL143" s="56"/>
    </row>
    <row r="144" spans="1:38" customFormat="1" ht="45" x14ac:dyDescent="0.25">
      <c r="A144" s="69"/>
      <c r="B144" s="58" t="s">
        <v>190</v>
      </c>
      <c r="C144" s="460" t="s">
        <v>191</v>
      </c>
      <c r="D144" s="460"/>
      <c r="E144" s="460"/>
      <c r="F144" s="61" t="s">
        <v>154</v>
      </c>
      <c r="G144" s="79">
        <v>147</v>
      </c>
      <c r="H144" s="62"/>
      <c r="I144" s="79">
        <v>147</v>
      </c>
      <c r="J144" s="72"/>
      <c r="K144" s="62"/>
      <c r="L144" s="67">
        <v>3507.07</v>
      </c>
      <c r="M144" s="62"/>
      <c r="N144" s="66">
        <v>157011.41</v>
      </c>
      <c r="AF144" s="47"/>
      <c r="AG144" s="56"/>
      <c r="AJ144" s="59" t="s">
        <v>191</v>
      </c>
      <c r="AL144" s="56"/>
    </row>
    <row r="145" spans="1:39" customFormat="1" ht="56.25" x14ac:dyDescent="0.25">
      <c r="A145" s="69"/>
      <c r="B145" s="58" t="s">
        <v>192</v>
      </c>
      <c r="C145" s="460" t="s">
        <v>193</v>
      </c>
      <c r="D145" s="460"/>
      <c r="E145" s="460"/>
      <c r="F145" s="61" t="s">
        <v>154</v>
      </c>
      <c r="G145" s="79">
        <v>134</v>
      </c>
      <c r="H145" s="65">
        <v>0.85</v>
      </c>
      <c r="I145" s="70">
        <v>113.9</v>
      </c>
      <c r="J145" s="72"/>
      <c r="K145" s="62"/>
      <c r="L145" s="67">
        <v>2717.38</v>
      </c>
      <c r="M145" s="62"/>
      <c r="N145" s="66">
        <v>121657.14</v>
      </c>
      <c r="AF145" s="47"/>
      <c r="AG145" s="56"/>
      <c r="AJ145" s="59" t="s">
        <v>193</v>
      </c>
      <c r="AL145" s="56"/>
    </row>
    <row r="146" spans="1:39" customFormat="1" ht="15" x14ac:dyDescent="0.25">
      <c r="A146" s="80"/>
      <c r="B146" s="81"/>
      <c r="C146" s="462" t="s">
        <v>157</v>
      </c>
      <c r="D146" s="462"/>
      <c r="E146" s="462"/>
      <c r="F146" s="50"/>
      <c r="G146" s="51"/>
      <c r="H146" s="51"/>
      <c r="I146" s="51"/>
      <c r="J146" s="54"/>
      <c r="K146" s="51"/>
      <c r="L146" s="82">
        <v>35265.31</v>
      </c>
      <c r="M146" s="76"/>
      <c r="N146" s="83">
        <v>691603.72</v>
      </c>
      <c r="AF146" s="47"/>
      <c r="AG146" s="56"/>
      <c r="AL146" s="56" t="s">
        <v>157</v>
      </c>
    </row>
    <row r="147" spans="1:39" customFormat="1" ht="22.5" x14ac:dyDescent="0.25">
      <c r="A147" s="48" t="s">
        <v>194</v>
      </c>
      <c r="B147" s="49" t="s">
        <v>433</v>
      </c>
      <c r="C147" s="462" t="s">
        <v>195</v>
      </c>
      <c r="D147" s="462"/>
      <c r="E147" s="462"/>
      <c r="F147" s="50" t="s">
        <v>174</v>
      </c>
      <c r="G147" s="51">
        <v>657.95399999999995</v>
      </c>
      <c r="H147" s="52">
        <v>1</v>
      </c>
      <c r="I147" s="53">
        <v>657.95399999999995</v>
      </c>
      <c r="J147" s="88">
        <v>99.98</v>
      </c>
      <c r="K147" s="53">
        <v>1.012</v>
      </c>
      <c r="L147" s="82">
        <v>66571.63</v>
      </c>
      <c r="M147" s="84">
        <v>8.16</v>
      </c>
      <c r="N147" s="83">
        <v>543224.5</v>
      </c>
      <c r="AF147" s="47"/>
      <c r="AG147" s="56" t="s">
        <v>195</v>
      </c>
      <c r="AL147" s="56"/>
    </row>
    <row r="148" spans="1:39" customFormat="1" ht="15" x14ac:dyDescent="0.25">
      <c r="A148" s="89"/>
      <c r="B148" s="90"/>
      <c r="C148" s="460" t="s">
        <v>196</v>
      </c>
      <c r="D148" s="460"/>
      <c r="E148" s="460"/>
      <c r="F148" s="460"/>
      <c r="G148" s="460"/>
      <c r="H148" s="460"/>
      <c r="I148" s="460"/>
      <c r="J148" s="460"/>
      <c r="K148" s="460"/>
      <c r="L148" s="460"/>
      <c r="M148" s="460"/>
      <c r="N148" s="463"/>
      <c r="AF148" s="47"/>
      <c r="AG148" s="56"/>
      <c r="AL148" s="56"/>
      <c r="AM148" s="59" t="s">
        <v>196</v>
      </c>
    </row>
    <row r="149" spans="1:39" customFormat="1" ht="15" x14ac:dyDescent="0.25">
      <c r="A149" s="57"/>
      <c r="B149" s="58"/>
      <c r="C149" s="458" t="s">
        <v>197</v>
      </c>
      <c r="D149" s="458"/>
      <c r="E149" s="458"/>
      <c r="F149" s="458"/>
      <c r="G149" s="458"/>
      <c r="H149" s="458"/>
      <c r="I149" s="458"/>
      <c r="J149" s="458"/>
      <c r="K149" s="458"/>
      <c r="L149" s="458"/>
      <c r="M149" s="458"/>
      <c r="N149" s="459"/>
      <c r="AF149" s="47"/>
      <c r="AG149" s="56"/>
      <c r="AH149" s="59" t="s">
        <v>197</v>
      </c>
      <c r="AL149" s="56"/>
    </row>
    <row r="150" spans="1:39" customFormat="1" ht="15" x14ac:dyDescent="0.25">
      <c r="A150" s="80"/>
      <c r="B150" s="81"/>
      <c r="C150" s="462" t="s">
        <v>157</v>
      </c>
      <c r="D150" s="462"/>
      <c r="E150" s="462"/>
      <c r="F150" s="50"/>
      <c r="G150" s="51"/>
      <c r="H150" s="51"/>
      <c r="I150" s="51"/>
      <c r="J150" s="54"/>
      <c r="K150" s="51"/>
      <c r="L150" s="82">
        <v>66571.63</v>
      </c>
      <c r="M150" s="76"/>
      <c r="N150" s="83">
        <v>543224.5</v>
      </c>
      <c r="AF150" s="47"/>
      <c r="AG150" s="56"/>
      <c r="AL150" s="56" t="s">
        <v>157</v>
      </c>
    </row>
    <row r="151" spans="1:39" customFormat="1" ht="23.25" x14ac:dyDescent="0.25">
      <c r="A151" s="48" t="s">
        <v>198</v>
      </c>
      <c r="B151" s="49" t="s">
        <v>199</v>
      </c>
      <c r="C151" s="462" t="s">
        <v>200</v>
      </c>
      <c r="D151" s="462"/>
      <c r="E151" s="462"/>
      <c r="F151" s="50" t="s">
        <v>160</v>
      </c>
      <c r="G151" s="51">
        <v>28.05</v>
      </c>
      <c r="H151" s="52">
        <v>1</v>
      </c>
      <c r="I151" s="84">
        <v>28.05</v>
      </c>
      <c r="J151" s="54"/>
      <c r="K151" s="51"/>
      <c r="L151" s="54"/>
      <c r="M151" s="51"/>
      <c r="N151" s="55"/>
      <c r="AF151" s="47"/>
      <c r="AG151" s="56" t="s">
        <v>200</v>
      </c>
      <c r="AL151" s="56"/>
    </row>
    <row r="152" spans="1:39" customFormat="1" ht="23.25" x14ac:dyDescent="0.25">
      <c r="A152" s="57"/>
      <c r="B152" s="58" t="s">
        <v>136</v>
      </c>
      <c r="C152" s="458" t="s">
        <v>137</v>
      </c>
      <c r="D152" s="458"/>
      <c r="E152" s="458"/>
      <c r="F152" s="458"/>
      <c r="G152" s="458"/>
      <c r="H152" s="458"/>
      <c r="I152" s="458"/>
      <c r="J152" s="458"/>
      <c r="K152" s="458"/>
      <c r="L152" s="458"/>
      <c r="M152" s="458"/>
      <c r="N152" s="459"/>
      <c r="AF152" s="47"/>
      <c r="AG152" s="56"/>
      <c r="AH152" s="59" t="s">
        <v>137</v>
      </c>
      <c r="AL152" s="56"/>
    </row>
    <row r="153" spans="1:39" customFormat="1" ht="68.25" x14ac:dyDescent="0.25">
      <c r="A153" s="57"/>
      <c r="B153" s="58" t="s">
        <v>138</v>
      </c>
      <c r="C153" s="458" t="s">
        <v>139</v>
      </c>
      <c r="D153" s="458"/>
      <c r="E153" s="458"/>
      <c r="F153" s="458"/>
      <c r="G153" s="458"/>
      <c r="H153" s="458"/>
      <c r="I153" s="458"/>
      <c r="J153" s="458"/>
      <c r="K153" s="458"/>
      <c r="L153" s="458"/>
      <c r="M153" s="458"/>
      <c r="N153" s="459"/>
      <c r="AF153" s="47"/>
      <c r="AG153" s="56"/>
      <c r="AH153" s="59" t="s">
        <v>139</v>
      </c>
      <c r="AL153" s="56"/>
    </row>
    <row r="154" spans="1:39" customFormat="1" ht="15" x14ac:dyDescent="0.25">
      <c r="A154" s="60"/>
      <c r="B154" s="58" t="s">
        <v>130</v>
      </c>
      <c r="C154" s="460" t="s">
        <v>140</v>
      </c>
      <c r="D154" s="460"/>
      <c r="E154" s="460"/>
      <c r="F154" s="61"/>
      <c r="G154" s="62"/>
      <c r="H154" s="62"/>
      <c r="I154" s="62"/>
      <c r="J154" s="63">
        <v>173.23</v>
      </c>
      <c r="K154" s="86">
        <v>1.3225</v>
      </c>
      <c r="L154" s="67">
        <v>6426.16</v>
      </c>
      <c r="M154" s="65">
        <v>44.77</v>
      </c>
      <c r="N154" s="66">
        <v>287699.18</v>
      </c>
      <c r="AF154" s="47"/>
      <c r="AG154" s="56"/>
      <c r="AI154" s="59" t="s">
        <v>140</v>
      </c>
      <c r="AL154" s="56"/>
    </row>
    <row r="155" spans="1:39" customFormat="1" ht="15" x14ac:dyDescent="0.25">
      <c r="A155" s="60"/>
      <c r="B155" s="58" t="s">
        <v>141</v>
      </c>
      <c r="C155" s="460" t="s">
        <v>142</v>
      </c>
      <c r="D155" s="460"/>
      <c r="E155" s="460"/>
      <c r="F155" s="61"/>
      <c r="G155" s="62"/>
      <c r="H155" s="62"/>
      <c r="I155" s="62"/>
      <c r="J155" s="67">
        <v>5268.76</v>
      </c>
      <c r="K155" s="86">
        <v>1.4375</v>
      </c>
      <c r="L155" s="67">
        <v>212446.28</v>
      </c>
      <c r="M155" s="65">
        <v>13.24</v>
      </c>
      <c r="N155" s="66">
        <v>2812788.75</v>
      </c>
      <c r="AF155" s="47"/>
      <c r="AG155" s="56"/>
      <c r="AI155" s="59" t="s">
        <v>142</v>
      </c>
      <c r="AL155" s="56"/>
    </row>
    <row r="156" spans="1:39" customFormat="1" ht="15" x14ac:dyDescent="0.25">
      <c r="A156" s="60"/>
      <c r="B156" s="58" t="s">
        <v>143</v>
      </c>
      <c r="C156" s="460" t="s">
        <v>144</v>
      </c>
      <c r="D156" s="460"/>
      <c r="E156" s="460"/>
      <c r="F156" s="61"/>
      <c r="G156" s="62"/>
      <c r="H156" s="62"/>
      <c r="I156" s="62"/>
      <c r="J156" s="63">
        <v>267.67</v>
      </c>
      <c r="K156" s="86">
        <v>1.4375</v>
      </c>
      <c r="L156" s="67">
        <v>10792.96</v>
      </c>
      <c r="M156" s="65">
        <v>44.77</v>
      </c>
      <c r="N156" s="66">
        <v>483200.82</v>
      </c>
      <c r="AF156" s="47"/>
      <c r="AG156" s="56"/>
      <c r="AI156" s="59" t="s">
        <v>144</v>
      </c>
      <c r="AL156" s="56"/>
    </row>
    <row r="157" spans="1:39" customFormat="1" ht="15" x14ac:dyDescent="0.25">
      <c r="A157" s="60"/>
      <c r="B157" s="58" t="s">
        <v>145</v>
      </c>
      <c r="C157" s="460" t="s">
        <v>146</v>
      </c>
      <c r="D157" s="460"/>
      <c r="E157" s="460"/>
      <c r="F157" s="61"/>
      <c r="G157" s="62"/>
      <c r="H157" s="62"/>
      <c r="I157" s="62"/>
      <c r="J157" s="63">
        <v>17.079999999999998</v>
      </c>
      <c r="K157" s="62"/>
      <c r="L157" s="63">
        <v>479.09</v>
      </c>
      <c r="M157" s="65">
        <v>8.16</v>
      </c>
      <c r="N157" s="66">
        <v>3909.37</v>
      </c>
      <c r="AF157" s="47"/>
      <c r="AG157" s="56"/>
      <c r="AI157" s="59" t="s">
        <v>146</v>
      </c>
      <c r="AL157" s="56"/>
    </row>
    <row r="158" spans="1:39" customFormat="1" ht="15" x14ac:dyDescent="0.25">
      <c r="A158" s="69"/>
      <c r="B158" s="58"/>
      <c r="C158" s="460" t="s">
        <v>147</v>
      </c>
      <c r="D158" s="460"/>
      <c r="E158" s="460"/>
      <c r="F158" s="61" t="s">
        <v>148</v>
      </c>
      <c r="G158" s="70">
        <v>21.6</v>
      </c>
      <c r="H158" s="86">
        <v>1.3225</v>
      </c>
      <c r="I158" s="86">
        <v>801.27629999999999</v>
      </c>
      <c r="J158" s="72"/>
      <c r="K158" s="62"/>
      <c r="L158" s="72"/>
      <c r="M158" s="62"/>
      <c r="N158" s="73"/>
      <c r="AF158" s="47"/>
      <c r="AG158" s="56"/>
      <c r="AJ158" s="59" t="s">
        <v>147</v>
      </c>
      <c r="AL158" s="56"/>
    </row>
    <row r="159" spans="1:39" customFormat="1" ht="15" x14ac:dyDescent="0.25">
      <c r="A159" s="69"/>
      <c r="B159" s="58"/>
      <c r="C159" s="460" t="s">
        <v>149</v>
      </c>
      <c r="D159" s="460"/>
      <c r="E159" s="460"/>
      <c r="F159" s="61" t="s">
        <v>148</v>
      </c>
      <c r="G159" s="70">
        <v>20.6</v>
      </c>
      <c r="H159" s="86">
        <v>1.4375</v>
      </c>
      <c r="I159" s="87">
        <v>830.63062500000001</v>
      </c>
      <c r="J159" s="72"/>
      <c r="K159" s="62"/>
      <c r="L159" s="72"/>
      <c r="M159" s="62"/>
      <c r="N159" s="73"/>
      <c r="AF159" s="47"/>
      <c r="AG159" s="56"/>
      <c r="AJ159" s="59" t="s">
        <v>149</v>
      </c>
      <c r="AL159" s="56"/>
    </row>
    <row r="160" spans="1:39" customFormat="1" ht="15" x14ac:dyDescent="0.25">
      <c r="A160" s="60"/>
      <c r="B160" s="58"/>
      <c r="C160" s="461" t="s">
        <v>150</v>
      </c>
      <c r="D160" s="461"/>
      <c r="E160" s="461"/>
      <c r="F160" s="75"/>
      <c r="G160" s="76"/>
      <c r="H160" s="76"/>
      <c r="I160" s="76"/>
      <c r="J160" s="77">
        <v>5459.07</v>
      </c>
      <c r="K160" s="76"/>
      <c r="L160" s="77">
        <v>219351.53</v>
      </c>
      <c r="M160" s="76"/>
      <c r="N160" s="78">
        <v>3104397.3</v>
      </c>
      <c r="AF160" s="47"/>
      <c r="AG160" s="56"/>
      <c r="AK160" s="59" t="s">
        <v>150</v>
      </c>
      <c r="AL160" s="56"/>
    </row>
    <row r="161" spans="1:41" customFormat="1" ht="15" x14ac:dyDescent="0.25">
      <c r="A161" s="69"/>
      <c r="B161" s="58"/>
      <c r="C161" s="460" t="s">
        <v>151</v>
      </c>
      <c r="D161" s="460"/>
      <c r="E161" s="460"/>
      <c r="F161" s="61"/>
      <c r="G161" s="62"/>
      <c r="H161" s="62"/>
      <c r="I161" s="62"/>
      <c r="J161" s="72"/>
      <c r="K161" s="62"/>
      <c r="L161" s="67">
        <v>17219.12</v>
      </c>
      <c r="M161" s="62"/>
      <c r="N161" s="66">
        <v>770900</v>
      </c>
      <c r="AF161" s="47"/>
      <c r="AG161" s="56"/>
      <c r="AJ161" s="59" t="s">
        <v>151</v>
      </c>
      <c r="AL161" s="56"/>
    </row>
    <row r="162" spans="1:41" customFormat="1" ht="45" x14ac:dyDescent="0.25">
      <c r="A162" s="69"/>
      <c r="B162" s="58" t="s">
        <v>190</v>
      </c>
      <c r="C162" s="460" t="s">
        <v>191</v>
      </c>
      <c r="D162" s="460"/>
      <c r="E162" s="460"/>
      <c r="F162" s="61" t="s">
        <v>154</v>
      </c>
      <c r="G162" s="79">
        <v>147</v>
      </c>
      <c r="H162" s="62"/>
      <c r="I162" s="79">
        <v>147</v>
      </c>
      <c r="J162" s="72"/>
      <c r="K162" s="62"/>
      <c r="L162" s="67">
        <v>25312.11</v>
      </c>
      <c r="M162" s="62"/>
      <c r="N162" s="66">
        <v>1133223</v>
      </c>
      <c r="AF162" s="47"/>
      <c r="AG162" s="56"/>
      <c r="AJ162" s="59" t="s">
        <v>191</v>
      </c>
      <c r="AL162" s="56"/>
    </row>
    <row r="163" spans="1:41" customFormat="1" ht="56.25" x14ac:dyDescent="0.25">
      <c r="A163" s="69"/>
      <c r="B163" s="58" t="s">
        <v>192</v>
      </c>
      <c r="C163" s="460" t="s">
        <v>193</v>
      </c>
      <c r="D163" s="460"/>
      <c r="E163" s="460"/>
      <c r="F163" s="61" t="s">
        <v>154</v>
      </c>
      <c r="G163" s="79">
        <v>134</v>
      </c>
      <c r="H163" s="65">
        <v>0.85</v>
      </c>
      <c r="I163" s="70">
        <v>113.9</v>
      </c>
      <c r="J163" s="72"/>
      <c r="K163" s="62"/>
      <c r="L163" s="67">
        <v>19612.580000000002</v>
      </c>
      <c r="M163" s="62"/>
      <c r="N163" s="66">
        <v>878055.1</v>
      </c>
      <c r="AF163" s="47"/>
      <c r="AG163" s="56"/>
      <c r="AJ163" s="59" t="s">
        <v>193</v>
      </c>
      <c r="AL163" s="56"/>
    </row>
    <row r="164" spans="1:41" customFormat="1" ht="15" x14ac:dyDescent="0.25">
      <c r="A164" s="80"/>
      <c r="B164" s="81"/>
      <c r="C164" s="462" t="s">
        <v>157</v>
      </c>
      <c r="D164" s="462"/>
      <c r="E164" s="462"/>
      <c r="F164" s="50"/>
      <c r="G164" s="51"/>
      <c r="H164" s="51"/>
      <c r="I164" s="51"/>
      <c r="J164" s="54"/>
      <c r="K164" s="51"/>
      <c r="L164" s="82">
        <v>264276.21999999997</v>
      </c>
      <c r="M164" s="76"/>
      <c r="N164" s="83">
        <v>5115675.4000000004</v>
      </c>
      <c r="AF164" s="47"/>
      <c r="AG164" s="56"/>
      <c r="AL164" s="56" t="s">
        <v>157</v>
      </c>
    </row>
    <row r="165" spans="1:41" customFormat="1" ht="23.25" x14ac:dyDescent="0.25">
      <c r="A165" s="48" t="s">
        <v>201</v>
      </c>
      <c r="B165" s="49" t="s">
        <v>433</v>
      </c>
      <c r="C165" s="462" t="s">
        <v>202</v>
      </c>
      <c r="D165" s="462"/>
      <c r="E165" s="462"/>
      <c r="F165" s="50" t="s">
        <v>174</v>
      </c>
      <c r="G165" s="51">
        <v>3534.44</v>
      </c>
      <c r="H165" s="52">
        <v>1</v>
      </c>
      <c r="I165" s="84">
        <v>3534.44</v>
      </c>
      <c r="J165" s="88">
        <v>493.16</v>
      </c>
      <c r="K165" s="53">
        <v>1.012</v>
      </c>
      <c r="L165" s="82">
        <v>1763960.96</v>
      </c>
      <c r="M165" s="84">
        <v>8.16</v>
      </c>
      <c r="N165" s="83">
        <v>14393921.43</v>
      </c>
      <c r="AF165" s="47"/>
      <c r="AG165" s="56" t="s">
        <v>202</v>
      </c>
      <c r="AL165" s="56"/>
    </row>
    <row r="166" spans="1:41" customFormat="1" ht="15" x14ac:dyDescent="0.25">
      <c r="A166" s="89"/>
      <c r="B166" s="90"/>
      <c r="C166" s="460" t="s">
        <v>203</v>
      </c>
      <c r="D166" s="460"/>
      <c r="E166" s="460"/>
      <c r="F166" s="460"/>
      <c r="G166" s="460"/>
      <c r="H166" s="460"/>
      <c r="I166" s="460"/>
      <c r="J166" s="460"/>
      <c r="K166" s="460"/>
      <c r="L166" s="460"/>
      <c r="M166" s="460"/>
      <c r="N166" s="463"/>
      <c r="AF166" s="47"/>
      <c r="AG166" s="56"/>
      <c r="AL166" s="56"/>
      <c r="AM166" s="59" t="s">
        <v>203</v>
      </c>
    </row>
    <row r="167" spans="1:41" customFormat="1" ht="15" x14ac:dyDescent="0.25">
      <c r="A167" s="57"/>
      <c r="B167" s="58"/>
      <c r="C167" s="458" t="s">
        <v>197</v>
      </c>
      <c r="D167" s="458"/>
      <c r="E167" s="458"/>
      <c r="F167" s="458"/>
      <c r="G167" s="458"/>
      <c r="H167" s="458"/>
      <c r="I167" s="458"/>
      <c r="J167" s="458"/>
      <c r="K167" s="458"/>
      <c r="L167" s="458"/>
      <c r="M167" s="458"/>
      <c r="N167" s="459"/>
      <c r="AF167" s="47"/>
      <c r="AG167" s="56"/>
      <c r="AH167" s="59" t="s">
        <v>197</v>
      </c>
      <c r="AL167" s="56"/>
    </row>
    <row r="168" spans="1:41" customFormat="1" ht="15" x14ac:dyDescent="0.25">
      <c r="A168" s="80"/>
      <c r="B168" s="81"/>
      <c r="C168" s="462" t="s">
        <v>157</v>
      </c>
      <c r="D168" s="462"/>
      <c r="E168" s="462"/>
      <c r="F168" s="50"/>
      <c r="G168" s="51"/>
      <c r="H168" s="51"/>
      <c r="I168" s="51"/>
      <c r="J168" s="54"/>
      <c r="K168" s="51"/>
      <c r="L168" s="82">
        <v>1763960.96</v>
      </c>
      <c r="M168" s="76"/>
      <c r="N168" s="83">
        <v>14393921.43</v>
      </c>
      <c r="AF168" s="47"/>
      <c r="AG168" s="56"/>
      <c r="AL168" s="56" t="s">
        <v>157</v>
      </c>
    </row>
    <row r="169" spans="1:41" customFormat="1" ht="15" x14ac:dyDescent="0.25">
      <c r="A169" s="93"/>
      <c r="B169" s="94"/>
      <c r="C169" s="94"/>
      <c r="D169" s="94"/>
      <c r="E169" s="94"/>
      <c r="F169" s="95"/>
      <c r="G169" s="95"/>
      <c r="H169" s="95"/>
      <c r="I169" s="95"/>
      <c r="J169" s="96"/>
      <c r="K169" s="95"/>
      <c r="L169" s="96"/>
      <c r="M169" s="62"/>
      <c r="N169" s="96"/>
      <c r="AF169" s="47"/>
      <c r="AG169" s="56"/>
      <c r="AL169" s="56"/>
    </row>
    <row r="170" spans="1:41" customFormat="1" ht="15" x14ac:dyDescent="0.25">
      <c r="A170" s="97"/>
      <c r="B170" s="98"/>
      <c r="C170" s="462" t="s">
        <v>204</v>
      </c>
      <c r="D170" s="462"/>
      <c r="E170" s="462"/>
      <c r="F170" s="462"/>
      <c r="G170" s="462"/>
      <c r="H170" s="462"/>
      <c r="I170" s="462"/>
      <c r="J170" s="462"/>
      <c r="K170" s="462"/>
      <c r="L170" s="99"/>
      <c r="M170" s="100"/>
      <c r="N170" s="101"/>
      <c r="AF170" s="47"/>
      <c r="AG170" s="56"/>
      <c r="AL170" s="56"/>
      <c r="AN170" s="56" t="s">
        <v>204</v>
      </c>
    </row>
    <row r="171" spans="1:41" customFormat="1" ht="15" x14ac:dyDescent="0.25">
      <c r="A171" s="102"/>
      <c r="B171" s="58"/>
      <c r="C171" s="460" t="s">
        <v>205</v>
      </c>
      <c r="D171" s="460"/>
      <c r="E171" s="460"/>
      <c r="F171" s="460"/>
      <c r="G171" s="460"/>
      <c r="H171" s="460"/>
      <c r="I171" s="460"/>
      <c r="J171" s="460"/>
      <c r="K171" s="460"/>
      <c r="L171" s="103">
        <v>3400702.12</v>
      </c>
      <c r="M171" s="104"/>
      <c r="N171" s="105">
        <v>29934045.18</v>
      </c>
      <c r="AF171" s="47"/>
      <c r="AG171" s="56"/>
      <c r="AL171" s="56"/>
      <c r="AN171" s="56"/>
      <c r="AO171" s="59" t="s">
        <v>205</v>
      </c>
    </row>
    <row r="172" spans="1:41" customFormat="1" ht="15" x14ac:dyDescent="0.25">
      <c r="A172" s="102"/>
      <c r="B172" s="58"/>
      <c r="C172" s="460" t="s">
        <v>206</v>
      </c>
      <c r="D172" s="460"/>
      <c r="E172" s="460"/>
      <c r="F172" s="460"/>
      <c r="G172" s="460"/>
      <c r="H172" s="460"/>
      <c r="I172" s="460"/>
      <c r="J172" s="460"/>
      <c r="K172" s="460"/>
      <c r="L172" s="106"/>
      <c r="M172" s="104"/>
      <c r="N172" s="107"/>
      <c r="AF172" s="47"/>
      <c r="AG172" s="56"/>
      <c r="AL172" s="56"/>
      <c r="AN172" s="56"/>
      <c r="AO172" s="59" t="s">
        <v>206</v>
      </c>
    </row>
    <row r="173" spans="1:41" customFormat="1" ht="15" x14ac:dyDescent="0.25">
      <c r="A173" s="102"/>
      <c r="B173" s="58"/>
      <c r="C173" s="460" t="s">
        <v>207</v>
      </c>
      <c r="D173" s="460"/>
      <c r="E173" s="460"/>
      <c r="F173" s="460"/>
      <c r="G173" s="460"/>
      <c r="H173" s="460"/>
      <c r="I173" s="460"/>
      <c r="J173" s="460"/>
      <c r="K173" s="460"/>
      <c r="L173" s="103">
        <v>19981.88</v>
      </c>
      <c r="M173" s="104"/>
      <c r="N173" s="105">
        <v>894588.77</v>
      </c>
      <c r="AF173" s="47"/>
      <c r="AG173" s="56"/>
      <c r="AL173" s="56"/>
      <c r="AN173" s="56"/>
      <c r="AO173" s="59" t="s">
        <v>207</v>
      </c>
    </row>
    <row r="174" spans="1:41" customFormat="1" ht="15" x14ac:dyDescent="0.25">
      <c r="A174" s="102"/>
      <c r="B174" s="58"/>
      <c r="C174" s="460" t="s">
        <v>208</v>
      </c>
      <c r="D174" s="460"/>
      <c r="E174" s="460"/>
      <c r="F174" s="460"/>
      <c r="G174" s="460"/>
      <c r="H174" s="460"/>
      <c r="I174" s="460"/>
      <c r="J174" s="460"/>
      <c r="K174" s="460"/>
      <c r="L174" s="103">
        <v>285911.84999999998</v>
      </c>
      <c r="M174" s="104"/>
      <c r="N174" s="105">
        <v>3785819.95</v>
      </c>
      <c r="AF174" s="47"/>
      <c r="AG174" s="56"/>
      <c r="AL174" s="56"/>
      <c r="AN174" s="56"/>
      <c r="AO174" s="59" t="s">
        <v>208</v>
      </c>
    </row>
    <row r="175" spans="1:41" customFormat="1" ht="15" x14ac:dyDescent="0.25">
      <c r="A175" s="102"/>
      <c r="B175" s="58"/>
      <c r="C175" s="460" t="s">
        <v>209</v>
      </c>
      <c r="D175" s="460"/>
      <c r="E175" s="460"/>
      <c r="F175" s="460"/>
      <c r="G175" s="460"/>
      <c r="H175" s="460"/>
      <c r="I175" s="460"/>
      <c r="J175" s="460"/>
      <c r="K175" s="460"/>
      <c r="L175" s="103">
        <v>18433.57</v>
      </c>
      <c r="M175" s="104"/>
      <c r="N175" s="105">
        <v>825270.94</v>
      </c>
      <c r="AF175" s="47"/>
      <c r="AG175" s="56"/>
      <c r="AL175" s="56"/>
      <c r="AN175" s="56"/>
      <c r="AO175" s="59" t="s">
        <v>209</v>
      </c>
    </row>
    <row r="176" spans="1:41" customFormat="1" ht="15" x14ac:dyDescent="0.25">
      <c r="A176" s="102"/>
      <c r="B176" s="58"/>
      <c r="C176" s="460" t="s">
        <v>210</v>
      </c>
      <c r="D176" s="460"/>
      <c r="E176" s="460"/>
      <c r="F176" s="460"/>
      <c r="G176" s="460"/>
      <c r="H176" s="460"/>
      <c r="I176" s="460"/>
      <c r="J176" s="460"/>
      <c r="K176" s="460"/>
      <c r="L176" s="103">
        <v>3094808.39</v>
      </c>
      <c r="M176" s="104"/>
      <c r="N176" s="105">
        <v>25253636.460000001</v>
      </c>
      <c r="AF176" s="47"/>
      <c r="AG176" s="56"/>
      <c r="AL176" s="56"/>
      <c r="AN176" s="56"/>
      <c r="AO176" s="59" t="s">
        <v>210</v>
      </c>
    </row>
    <row r="177" spans="1:42" customFormat="1" ht="15" x14ac:dyDescent="0.25">
      <c r="A177" s="102"/>
      <c r="B177" s="58"/>
      <c r="C177" s="460" t="s">
        <v>211</v>
      </c>
      <c r="D177" s="460"/>
      <c r="E177" s="460"/>
      <c r="F177" s="460"/>
      <c r="G177" s="460"/>
      <c r="H177" s="460"/>
      <c r="I177" s="460"/>
      <c r="J177" s="460"/>
      <c r="K177" s="460"/>
      <c r="L177" s="103">
        <v>3475800.38</v>
      </c>
      <c r="M177" s="104"/>
      <c r="N177" s="105">
        <v>33296194.030000001</v>
      </c>
      <c r="AF177" s="47"/>
      <c r="AG177" s="56"/>
      <c r="AL177" s="56"/>
      <c r="AN177" s="56"/>
      <c r="AO177" s="59" t="s">
        <v>211</v>
      </c>
    </row>
    <row r="178" spans="1:42" customFormat="1" ht="15" x14ac:dyDescent="0.25">
      <c r="A178" s="102"/>
      <c r="B178" s="58"/>
      <c r="C178" s="460" t="s">
        <v>212</v>
      </c>
      <c r="D178" s="460"/>
      <c r="E178" s="460"/>
      <c r="F178" s="460"/>
      <c r="G178" s="460"/>
      <c r="H178" s="460"/>
      <c r="I178" s="460"/>
      <c r="J178" s="460"/>
      <c r="K178" s="460"/>
      <c r="L178" s="103">
        <v>3474887.1</v>
      </c>
      <c r="M178" s="104"/>
      <c r="N178" s="105">
        <v>33283755.16</v>
      </c>
      <c r="AF178" s="47"/>
      <c r="AG178" s="56"/>
      <c r="AL178" s="56"/>
      <c r="AN178" s="56"/>
      <c r="AO178" s="59" t="s">
        <v>212</v>
      </c>
    </row>
    <row r="179" spans="1:42" customFormat="1" ht="15" x14ac:dyDescent="0.25">
      <c r="A179" s="102"/>
      <c r="B179" s="58"/>
      <c r="C179" s="460" t="s">
        <v>213</v>
      </c>
      <c r="D179" s="460"/>
      <c r="E179" s="460"/>
      <c r="F179" s="460"/>
      <c r="G179" s="460"/>
      <c r="H179" s="460"/>
      <c r="I179" s="460"/>
      <c r="J179" s="460"/>
      <c r="K179" s="460"/>
      <c r="L179" s="106"/>
      <c r="M179" s="104"/>
      <c r="N179" s="107"/>
      <c r="AF179" s="47"/>
      <c r="AG179" s="56"/>
      <c r="AL179" s="56"/>
      <c r="AN179" s="56"/>
      <c r="AO179" s="59" t="s">
        <v>213</v>
      </c>
    </row>
    <row r="180" spans="1:42" customFormat="1" ht="15" x14ac:dyDescent="0.25">
      <c r="A180" s="102"/>
      <c r="B180" s="58"/>
      <c r="C180" s="460" t="s">
        <v>214</v>
      </c>
      <c r="D180" s="460"/>
      <c r="E180" s="460"/>
      <c r="F180" s="460"/>
      <c r="G180" s="460"/>
      <c r="H180" s="460"/>
      <c r="I180" s="460"/>
      <c r="J180" s="460"/>
      <c r="K180" s="460"/>
      <c r="L180" s="103">
        <v>19981.88</v>
      </c>
      <c r="M180" s="104"/>
      <c r="N180" s="105">
        <v>894588.77</v>
      </c>
      <c r="AF180" s="47"/>
      <c r="AG180" s="56"/>
      <c r="AL180" s="56"/>
      <c r="AN180" s="56"/>
      <c r="AO180" s="59" t="s">
        <v>214</v>
      </c>
    </row>
    <row r="181" spans="1:42" customFormat="1" ht="15" x14ac:dyDescent="0.25">
      <c r="A181" s="102"/>
      <c r="B181" s="58"/>
      <c r="C181" s="460" t="s">
        <v>215</v>
      </c>
      <c r="D181" s="460"/>
      <c r="E181" s="460"/>
      <c r="F181" s="460"/>
      <c r="G181" s="460"/>
      <c r="H181" s="460"/>
      <c r="I181" s="460"/>
      <c r="J181" s="460"/>
      <c r="K181" s="460"/>
      <c r="L181" s="103">
        <v>284998.57</v>
      </c>
      <c r="M181" s="104"/>
      <c r="N181" s="105">
        <v>3773381.08</v>
      </c>
      <c r="AF181" s="47"/>
      <c r="AG181" s="56"/>
      <c r="AL181" s="56"/>
      <c r="AN181" s="56"/>
      <c r="AO181" s="59" t="s">
        <v>215</v>
      </c>
    </row>
    <row r="182" spans="1:42" customFormat="1" ht="15" x14ac:dyDescent="0.25">
      <c r="A182" s="102"/>
      <c r="B182" s="58"/>
      <c r="C182" s="460" t="s">
        <v>216</v>
      </c>
      <c r="D182" s="460"/>
      <c r="E182" s="460"/>
      <c r="F182" s="460"/>
      <c r="G182" s="460"/>
      <c r="H182" s="460"/>
      <c r="I182" s="460"/>
      <c r="J182" s="460"/>
      <c r="K182" s="460"/>
      <c r="L182" s="103">
        <v>18433.57</v>
      </c>
      <c r="M182" s="104"/>
      <c r="N182" s="105">
        <v>825270.94</v>
      </c>
      <c r="AF182" s="47"/>
      <c r="AG182" s="56"/>
      <c r="AL182" s="56"/>
      <c r="AN182" s="56"/>
      <c r="AO182" s="59" t="s">
        <v>216</v>
      </c>
    </row>
    <row r="183" spans="1:42" customFormat="1" ht="15" x14ac:dyDescent="0.25">
      <c r="A183" s="102"/>
      <c r="B183" s="58"/>
      <c r="C183" s="460" t="s">
        <v>217</v>
      </c>
      <c r="D183" s="460"/>
      <c r="E183" s="460"/>
      <c r="F183" s="460"/>
      <c r="G183" s="460"/>
      <c r="H183" s="460"/>
      <c r="I183" s="460"/>
      <c r="J183" s="460"/>
      <c r="K183" s="460"/>
      <c r="L183" s="103">
        <v>3094808.39</v>
      </c>
      <c r="M183" s="104"/>
      <c r="N183" s="105">
        <v>25253636.460000001</v>
      </c>
      <c r="AF183" s="47"/>
      <c r="AG183" s="56"/>
      <c r="AL183" s="56"/>
      <c r="AN183" s="56"/>
      <c r="AO183" s="59" t="s">
        <v>217</v>
      </c>
    </row>
    <row r="184" spans="1:42" customFormat="1" ht="15" x14ac:dyDescent="0.25">
      <c r="A184" s="102"/>
      <c r="B184" s="58"/>
      <c r="C184" s="460" t="s">
        <v>218</v>
      </c>
      <c r="D184" s="460"/>
      <c r="E184" s="460"/>
      <c r="F184" s="460"/>
      <c r="G184" s="460"/>
      <c r="H184" s="460"/>
      <c r="I184" s="460"/>
      <c r="J184" s="460"/>
      <c r="K184" s="460"/>
      <c r="L184" s="103">
        <v>45861.37</v>
      </c>
      <c r="M184" s="104"/>
      <c r="N184" s="105">
        <v>2053213.39</v>
      </c>
      <c r="AF184" s="47"/>
      <c r="AG184" s="56"/>
      <c r="AL184" s="56"/>
      <c r="AN184" s="56"/>
      <c r="AO184" s="59" t="s">
        <v>218</v>
      </c>
    </row>
    <row r="185" spans="1:42" customFormat="1" ht="15" x14ac:dyDescent="0.25">
      <c r="A185" s="102"/>
      <c r="B185" s="58"/>
      <c r="C185" s="460" t="s">
        <v>219</v>
      </c>
      <c r="D185" s="460"/>
      <c r="E185" s="460"/>
      <c r="F185" s="460"/>
      <c r="G185" s="460"/>
      <c r="H185" s="460"/>
      <c r="I185" s="460"/>
      <c r="J185" s="460"/>
      <c r="K185" s="460"/>
      <c r="L185" s="103">
        <v>29236.89</v>
      </c>
      <c r="M185" s="104"/>
      <c r="N185" s="105">
        <v>1308935.46</v>
      </c>
      <c r="AF185" s="47"/>
      <c r="AG185" s="56"/>
      <c r="AL185" s="56"/>
      <c r="AN185" s="56"/>
      <c r="AO185" s="59" t="s">
        <v>219</v>
      </c>
    </row>
    <row r="186" spans="1:42" customFormat="1" ht="15" x14ac:dyDescent="0.25">
      <c r="A186" s="102"/>
      <c r="B186" s="58"/>
      <c r="C186" s="460" t="s">
        <v>220</v>
      </c>
      <c r="D186" s="460"/>
      <c r="E186" s="460"/>
      <c r="F186" s="460"/>
      <c r="G186" s="460"/>
      <c r="H186" s="460"/>
      <c r="I186" s="460"/>
      <c r="J186" s="460"/>
      <c r="K186" s="460"/>
      <c r="L186" s="108">
        <v>913.28</v>
      </c>
      <c r="M186" s="104"/>
      <c r="N186" s="105">
        <v>12438.87</v>
      </c>
      <c r="AF186" s="47"/>
      <c r="AG186" s="56"/>
      <c r="AL186" s="56"/>
      <c r="AN186" s="56"/>
      <c r="AO186" s="59" t="s">
        <v>220</v>
      </c>
    </row>
    <row r="187" spans="1:42" customFormat="1" ht="15" x14ac:dyDescent="0.25">
      <c r="A187" s="102"/>
      <c r="B187" s="58"/>
      <c r="C187" s="460" t="s">
        <v>221</v>
      </c>
      <c r="D187" s="460"/>
      <c r="E187" s="460"/>
      <c r="F187" s="460"/>
      <c r="G187" s="460"/>
      <c r="H187" s="460"/>
      <c r="I187" s="460"/>
      <c r="J187" s="460"/>
      <c r="K187" s="460"/>
      <c r="L187" s="103">
        <v>38415.449999999997</v>
      </c>
      <c r="M187" s="104"/>
      <c r="N187" s="105">
        <v>1719859.71</v>
      </c>
      <c r="AF187" s="47"/>
      <c r="AG187" s="56"/>
      <c r="AL187" s="56"/>
      <c r="AN187" s="56"/>
      <c r="AO187" s="59" t="s">
        <v>221</v>
      </c>
    </row>
    <row r="188" spans="1:42" customFormat="1" ht="15" x14ac:dyDescent="0.25">
      <c r="A188" s="102"/>
      <c r="B188" s="58"/>
      <c r="C188" s="460" t="s">
        <v>222</v>
      </c>
      <c r="D188" s="460"/>
      <c r="E188" s="460"/>
      <c r="F188" s="460"/>
      <c r="G188" s="460"/>
      <c r="H188" s="460"/>
      <c r="I188" s="460"/>
      <c r="J188" s="460"/>
      <c r="K188" s="460"/>
      <c r="L188" s="103">
        <v>45861.37</v>
      </c>
      <c r="M188" s="104"/>
      <c r="N188" s="105">
        <v>2053213.39</v>
      </c>
      <c r="AF188" s="47"/>
      <c r="AG188" s="56"/>
      <c r="AL188" s="56"/>
      <c r="AN188" s="56"/>
      <c r="AO188" s="59" t="s">
        <v>222</v>
      </c>
    </row>
    <row r="189" spans="1:42" customFormat="1" ht="15" x14ac:dyDescent="0.25">
      <c r="A189" s="102"/>
      <c r="B189" s="58"/>
      <c r="C189" s="460" t="s">
        <v>223</v>
      </c>
      <c r="D189" s="460"/>
      <c r="E189" s="460"/>
      <c r="F189" s="460"/>
      <c r="G189" s="460"/>
      <c r="H189" s="460"/>
      <c r="I189" s="460"/>
      <c r="J189" s="460"/>
      <c r="K189" s="460"/>
      <c r="L189" s="103">
        <v>29236.89</v>
      </c>
      <c r="M189" s="104"/>
      <c r="N189" s="105">
        <v>1308935.46</v>
      </c>
      <c r="AF189" s="47"/>
      <c r="AG189" s="56"/>
      <c r="AL189" s="56"/>
      <c r="AN189" s="56"/>
      <c r="AO189" s="59" t="s">
        <v>223</v>
      </c>
    </row>
    <row r="190" spans="1:42" customFormat="1" ht="15" x14ac:dyDescent="0.25">
      <c r="A190" s="102"/>
      <c r="B190" s="109"/>
      <c r="C190" s="474" t="s">
        <v>224</v>
      </c>
      <c r="D190" s="474"/>
      <c r="E190" s="474"/>
      <c r="F190" s="474"/>
      <c r="G190" s="474"/>
      <c r="H190" s="474"/>
      <c r="I190" s="474"/>
      <c r="J190" s="474"/>
      <c r="K190" s="474"/>
      <c r="L190" s="110">
        <v>3475800.38</v>
      </c>
      <c r="M190" s="111"/>
      <c r="N190" s="112">
        <v>33296194.030000001</v>
      </c>
      <c r="AF190" s="47"/>
      <c r="AG190" s="56"/>
      <c r="AL190" s="56"/>
      <c r="AN190" s="56"/>
      <c r="AP190" s="56" t="s">
        <v>224</v>
      </c>
    </row>
    <row r="191" spans="1:42" customFormat="1" ht="15" x14ac:dyDescent="0.25">
      <c r="A191" s="469" t="s">
        <v>225</v>
      </c>
      <c r="B191" s="470"/>
      <c r="C191" s="470"/>
      <c r="D191" s="470"/>
      <c r="E191" s="470"/>
      <c r="F191" s="470"/>
      <c r="G191" s="470"/>
      <c r="H191" s="470"/>
      <c r="I191" s="470"/>
      <c r="J191" s="470"/>
      <c r="K191" s="470"/>
      <c r="L191" s="470"/>
      <c r="M191" s="470"/>
      <c r="N191" s="471"/>
      <c r="AF191" s="47" t="s">
        <v>225</v>
      </c>
      <c r="AG191" s="56"/>
      <c r="AL191" s="56"/>
      <c r="AN191" s="56"/>
      <c r="AP191" s="56"/>
    </row>
    <row r="192" spans="1:42" customFormat="1" ht="23.25" x14ac:dyDescent="0.25">
      <c r="A192" s="48" t="s">
        <v>226</v>
      </c>
      <c r="B192" s="49" t="s">
        <v>227</v>
      </c>
      <c r="C192" s="462" t="s">
        <v>228</v>
      </c>
      <c r="D192" s="462"/>
      <c r="E192" s="462"/>
      <c r="F192" s="50" t="s">
        <v>229</v>
      </c>
      <c r="G192" s="51">
        <v>1</v>
      </c>
      <c r="H192" s="52">
        <v>1</v>
      </c>
      <c r="I192" s="52">
        <v>1</v>
      </c>
      <c r="J192" s="54"/>
      <c r="K192" s="51"/>
      <c r="L192" s="54"/>
      <c r="M192" s="51"/>
      <c r="N192" s="55"/>
      <c r="AF192" s="47"/>
      <c r="AG192" s="56" t="s">
        <v>228</v>
      </c>
      <c r="AL192" s="56"/>
      <c r="AN192" s="56"/>
      <c r="AP192" s="56"/>
    </row>
    <row r="193" spans="1:42" customFormat="1" ht="68.25" x14ac:dyDescent="0.25">
      <c r="A193" s="57"/>
      <c r="B193" s="58" t="s">
        <v>138</v>
      </c>
      <c r="C193" s="458" t="s">
        <v>139</v>
      </c>
      <c r="D193" s="458"/>
      <c r="E193" s="458"/>
      <c r="F193" s="458"/>
      <c r="G193" s="458"/>
      <c r="H193" s="458"/>
      <c r="I193" s="458"/>
      <c r="J193" s="458"/>
      <c r="K193" s="458"/>
      <c r="L193" s="458"/>
      <c r="M193" s="458"/>
      <c r="N193" s="459"/>
      <c r="AF193" s="47"/>
      <c r="AG193" s="56"/>
      <c r="AH193" s="59" t="s">
        <v>139</v>
      </c>
      <c r="AL193" s="56"/>
      <c r="AN193" s="56"/>
      <c r="AP193" s="56"/>
    </row>
    <row r="194" spans="1:42" customFormat="1" ht="15" x14ac:dyDescent="0.25">
      <c r="A194" s="60"/>
      <c r="B194" s="58" t="s">
        <v>130</v>
      </c>
      <c r="C194" s="460" t="s">
        <v>140</v>
      </c>
      <c r="D194" s="460"/>
      <c r="E194" s="460"/>
      <c r="F194" s="61"/>
      <c r="G194" s="62"/>
      <c r="H194" s="62"/>
      <c r="I194" s="62"/>
      <c r="J194" s="63">
        <v>524.51</v>
      </c>
      <c r="K194" s="65">
        <v>1.1499999999999999</v>
      </c>
      <c r="L194" s="63">
        <v>603.19000000000005</v>
      </c>
      <c r="M194" s="65">
        <v>44.77</v>
      </c>
      <c r="N194" s="66">
        <v>27004.82</v>
      </c>
      <c r="AF194" s="47"/>
      <c r="AG194" s="56"/>
      <c r="AI194" s="59" t="s">
        <v>140</v>
      </c>
      <c r="AL194" s="56"/>
      <c r="AN194" s="56"/>
      <c r="AP194" s="56"/>
    </row>
    <row r="195" spans="1:42" customFormat="1" ht="15" x14ac:dyDescent="0.25">
      <c r="A195" s="60"/>
      <c r="B195" s="58" t="s">
        <v>141</v>
      </c>
      <c r="C195" s="460" t="s">
        <v>142</v>
      </c>
      <c r="D195" s="460"/>
      <c r="E195" s="460"/>
      <c r="F195" s="61"/>
      <c r="G195" s="62"/>
      <c r="H195" s="62"/>
      <c r="I195" s="62"/>
      <c r="J195" s="67">
        <v>2487.8000000000002</v>
      </c>
      <c r="K195" s="65">
        <v>1.1499999999999999</v>
      </c>
      <c r="L195" s="67">
        <v>2860.97</v>
      </c>
      <c r="M195" s="65">
        <v>13.24</v>
      </c>
      <c r="N195" s="66">
        <v>37879.24</v>
      </c>
      <c r="AF195" s="47"/>
      <c r="AG195" s="56"/>
      <c r="AI195" s="59" t="s">
        <v>142</v>
      </c>
      <c r="AL195" s="56"/>
      <c r="AN195" s="56"/>
      <c r="AP195" s="56"/>
    </row>
    <row r="196" spans="1:42" customFormat="1" ht="15" x14ac:dyDescent="0.25">
      <c r="A196" s="60"/>
      <c r="B196" s="58" t="s">
        <v>143</v>
      </c>
      <c r="C196" s="460" t="s">
        <v>144</v>
      </c>
      <c r="D196" s="460"/>
      <c r="E196" s="460"/>
      <c r="F196" s="61"/>
      <c r="G196" s="62"/>
      <c r="H196" s="62"/>
      <c r="I196" s="62"/>
      <c r="J196" s="63">
        <v>272.81</v>
      </c>
      <c r="K196" s="65">
        <v>1.1499999999999999</v>
      </c>
      <c r="L196" s="63">
        <v>313.73</v>
      </c>
      <c r="M196" s="65">
        <v>44.77</v>
      </c>
      <c r="N196" s="66">
        <v>14045.69</v>
      </c>
      <c r="AF196" s="47"/>
      <c r="AG196" s="56"/>
      <c r="AI196" s="59" t="s">
        <v>144</v>
      </c>
      <c r="AL196" s="56"/>
      <c r="AN196" s="56"/>
      <c r="AP196" s="56"/>
    </row>
    <row r="197" spans="1:42" customFormat="1" ht="15" x14ac:dyDescent="0.25">
      <c r="A197" s="69"/>
      <c r="B197" s="58"/>
      <c r="C197" s="460" t="s">
        <v>147</v>
      </c>
      <c r="D197" s="460"/>
      <c r="E197" s="460"/>
      <c r="F197" s="61" t="s">
        <v>148</v>
      </c>
      <c r="G197" s="70">
        <v>65.400000000000006</v>
      </c>
      <c r="H197" s="65">
        <v>1.1499999999999999</v>
      </c>
      <c r="I197" s="65">
        <v>75.209999999999994</v>
      </c>
      <c r="J197" s="72"/>
      <c r="K197" s="62"/>
      <c r="L197" s="72"/>
      <c r="M197" s="62"/>
      <c r="N197" s="73"/>
      <c r="AF197" s="47"/>
      <c r="AG197" s="56"/>
      <c r="AJ197" s="59" t="s">
        <v>147</v>
      </c>
      <c r="AL197" s="56"/>
      <c r="AN197" s="56"/>
      <c r="AP197" s="56"/>
    </row>
    <row r="198" spans="1:42" customFormat="1" ht="15" x14ac:dyDescent="0.25">
      <c r="A198" s="69"/>
      <c r="B198" s="58"/>
      <c r="C198" s="460" t="s">
        <v>149</v>
      </c>
      <c r="D198" s="460"/>
      <c r="E198" s="460"/>
      <c r="F198" s="61" t="s">
        <v>148</v>
      </c>
      <c r="G198" s="65">
        <v>21.88</v>
      </c>
      <c r="H198" s="65">
        <v>1.1499999999999999</v>
      </c>
      <c r="I198" s="64">
        <v>25.161999999999999</v>
      </c>
      <c r="J198" s="72"/>
      <c r="K198" s="62"/>
      <c r="L198" s="72"/>
      <c r="M198" s="62"/>
      <c r="N198" s="73"/>
      <c r="AF198" s="47"/>
      <c r="AG198" s="56"/>
      <c r="AJ198" s="59" t="s">
        <v>149</v>
      </c>
      <c r="AL198" s="56"/>
      <c r="AN198" s="56"/>
      <c r="AP198" s="56"/>
    </row>
    <row r="199" spans="1:42" customFormat="1" ht="15" x14ac:dyDescent="0.25">
      <c r="A199" s="60"/>
      <c r="B199" s="58"/>
      <c r="C199" s="461" t="s">
        <v>150</v>
      </c>
      <c r="D199" s="461"/>
      <c r="E199" s="461"/>
      <c r="F199" s="75"/>
      <c r="G199" s="76"/>
      <c r="H199" s="76"/>
      <c r="I199" s="76"/>
      <c r="J199" s="77">
        <v>3012.31</v>
      </c>
      <c r="K199" s="76"/>
      <c r="L199" s="77">
        <v>3464.16</v>
      </c>
      <c r="M199" s="76"/>
      <c r="N199" s="78">
        <v>64884.06</v>
      </c>
      <c r="AF199" s="47"/>
      <c r="AG199" s="56"/>
      <c r="AK199" s="59" t="s">
        <v>150</v>
      </c>
      <c r="AL199" s="56"/>
      <c r="AN199" s="56"/>
      <c r="AP199" s="56"/>
    </row>
    <row r="200" spans="1:42" customFormat="1" ht="15" x14ac:dyDescent="0.25">
      <c r="A200" s="69"/>
      <c r="B200" s="58"/>
      <c r="C200" s="460" t="s">
        <v>151</v>
      </c>
      <c r="D200" s="460"/>
      <c r="E200" s="460"/>
      <c r="F200" s="61"/>
      <c r="G200" s="62"/>
      <c r="H200" s="62"/>
      <c r="I200" s="62"/>
      <c r="J200" s="72"/>
      <c r="K200" s="62"/>
      <c r="L200" s="63">
        <v>916.92</v>
      </c>
      <c r="M200" s="62"/>
      <c r="N200" s="66">
        <v>41050.51</v>
      </c>
      <c r="AF200" s="47"/>
      <c r="AG200" s="56"/>
      <c r="AJ200" s="59" t="s">
        <v>151</v>
      </c>
      <c r="AL200" s="56"/>
      <c r="AN200" s="56"/>
      <c r="AP200" s="56"/>
    </row>
    <row r="201" spans="1:42" customFormat="1" ht="22.5" x14ac:dyDescent="0.25">
      <c r="A201" s="69"/>
      <c r="B201" s="58" t="s">
        <v>230</v>
      </c>
      <c r="C201" s="460" t="s">
        <v>231</v>
      </c>
      <c r="D201" s="460"/>
      <c r="E201" s="460"/>
      <c r="F201" s="61" t="s">
        <v>154</v>
      </c>
      <c r="G201" s="79">
        <v>109</v>
      </c>
      <c r="H201" s="62"/>
      <c r="I201" s="79">
        <v>109</v>
      </c>
      <c r="J201" s="72"/>
      <c r="K201" s="62"/>
      <c r="L201" s="63">
        <v>999.44</v>
      </c>
      <c r="M201" s="62"/>
      <c r="N201" s="66">
        <v>44745.06</v>
      </c>
      <c r="AF201" s="47"/>
      <c r="AG201" s="56"/>
      <c r="AJ201" s="59" t="s">
        <v>231</v>
      </c>
      <c r="AL201" s="56"/>
      <c r="AN201" s="56"/>
      <c r="AP201" s="56"/>
    </row>
    <row r="202" spans="1:42" customFormat="1" ht="45" x14ac:dyDescent="0.25">
      <c r="A202" s="69"/>
      <c r="B202" s="58" t="s">
        <v>232</v>
      </c>
      <c r="C202" s="460" t="s">
        <v>233</v>
      </c>
      <c r="D202" s="460"/>
      <c r="E202" s="460"/>
      <c r="F202" s="61" t="s">
        <v>154</v>
      </c>
      <c r="G202" s="79">
        <v>65</v>
      </c>
      <c r="H202" s="65">
        <v>0.85</v>
      </c>
      <c r="I202" s="65">
        <v>55.25</v>
      </c>
      <c r="J202" s="72"/>
      <c r="K202" s="62"/>
      <c r="L202" s="63">
        <v>506.6</v>
      </c>
      <c r="M202" s="62"/>
      <c r="N202" s="66">
        <v>22680.41</v>
      </c>
      <c r="AF202" s="47"/>
      <c r="AG202" s="56"/>
      <c r="AJ202" s="59" t="s">
        <v>233</v>
      </c>
      <c r="AL202" s="56"/>
      <c r="AN202" s="56"/>
      <c r="AP202" s="56"/>
    </row>
    <row r="203" spans="1:42" customFormat="1" ht="15" x14ac:dyDescent="0.25">
      <c r="A203" s="80"/>
      <c r="B203" s="81"/>
      <c r="C203" s="462" t="s">
        <v>157</v>
      </c>
      <c r="D203" s="462"/>
      <c r="E203" s="462"/>
      <c r="F203" s="50"/>
      <c r="G203" s="51"/>
      <c r="H203" s="51"/>
      <c r="I203" s="51"/>
      <c r="J203" s="54"/>
      <c r="K203" s="51"/>
      <c r="L203" s="82">
        <v>4970.2</v>
      </c>
      <c r="M203" s="76"/>
      <c r="N203" s="83">
        <v>132309.53</v>
      </c>
      <c r="AF203" s="47"/>
      <c r="AG203" s="56"/>
      <c r="AL203" s="56" t="s">
        <v>157</v>
      </c>
      <c r="AN203" s="56"/>
      <c r="AP203" s="56"/>
    </row>
    <row r="204" spans="1:42" customFormat="1" ht="34.5" x14ac:dyDescent="0.25">
      <c r="A204" s="48" t="s">
        <v>234</v>
      </c>
      <c r="B204" s="49" t="s">
        <v>235</v>
      </c>
      <c r="C204" s="462" t="s">
        <v>236</v>
      </c>
      <c r="D204" s="462"/>
      <c r="E204" s="462"/>
      <c r="F204" s="50" t="s">
        <v>237</v>
      </c>
      <c r="G204" s="51">
        <v>4</v>
      </c>
      <c r="H204" s="52">
        <v>1</v>
      </c>
      <c r="I204" s="52">
        <v>4</v>
      </c>
      <c r="J204" s="54"/>
      <c r="K204" s="51"/>
      <c r="L204" s="54"/>
      <c r="M204" s="51"/>
      <c r="N204" s="55"/>
      <c r="AF204" s="47"/>
      <c r="AG204" s="56" t="s">
        <v>236</v>
      </c>
      <c r="AL204" s="56"/>
      <c r="AN204" s="56"/>
      <c r="AP204" s="56"/>
    </row>
    <row r="205" spans="1:42" customFormat="1" ht="68.25" x14ac:dyDescent="0.25">
      <c r="A205" s="57"/>
      <c r="B205" s="58" t="s">
        <v>138</v>
      </c>
      <c r="C205" s="458" t="s">
        <v>139</v>
      </c>
      <c r="D205" s="458"/>
      <c r="E205" s="458"/>
      <c r="F205" s="458"/>
      <c r="G205" s="458"/>
      <c r="H205" s="458"/>
      <c r="I205" s="458"/>
      <c r="J205" s="458"/>
      <c r="K205" s="458"/>
      <c r="L205" s="458"/>
      <c r="M205" s="458"/>
      <c r="N205" s="459"/>
      <c r="AF205" s="47"/>
      <c r="AG205" s="56"/>
      <c r="AH205" s="59" t="s">
        <v>139</v>
      </c>
      <c r="AL205" s="56"/>
      <c r="AN205" s="56"/>
      <c r="AP205" s="56"/>
    </row>
    <row r="206" spans="1:42" customFormat="1" ht="15" x14ac:dyDescent="0.25">
      <c r="A206" s="60"/>
      <c r="B206" s="58" t="s">
        <v>130</v>
      </c>
      <c r="C206" s="460" t="s">
        <v>140</v>
      </c>
      <c r="D206" s="460"/>
      <c r="E206" s="460"/>
      <c r="F206" s="61"/>
      <c r="G206" s="62"/>
      <c r="H206" s="62"/>
      <c r="I206" s="62"/>
      <c r="J206" s="63">
        <v>298.64</v>
      </c>
      <c r="K206" s="65">
        <v>1.1499999999999999</v>
      </c>
      <c r="L206" s="67">
        <v>1373.74</v>
      </c>
      <c r="M206" s="65">
        <v>44.77</v>
      </c>
      <c r="N206" s="66">
        <v>61502.34</v>
      </c>
      <c r="AF206" s="47"/>
      <c r="AG206" s="56"/>
      <c r="AI206" s="59" t="s">
        <v>140</v>
      </c>
      <c r="AL206" s="56"/>
      <c r="AN206" s="56"/>
      <c r="AP206" s="56"/>
    </row>
    <row r="207" spans="1:42" customFormat="1" ht="15" x14ac:dyDescent="0.25">
      <c r="A207" s="60"/>
      <c r="B207" s="58" t="s">
        <v>141</v>
      </c>
      <c r="C207" s="460" t="s">
        <v>142</v>
      </c>
      <c r="D207" s="460"/>
      <c r="E207" s="460"/>
      <c r="F207" s="61"/>
      <c r="G207" s="62"/>
      <c r="H207" s="62"/>
      <c r="I207" s="62"/>
      <c r="J207" s="63">
        <v>128.02000000000001</v>
      </c>
      <c r="K207" s="65">
        <v>1.1499999999999999</v>
      </c>
      <c r="L207" s="63">
        <v>588.89</v>
      </c>
      <c r="M207" s="65">
        <v>13.24</v>
      </c>
      <c r="N207" s="66">
        <v>7796.9</v>
      </c>
      <c r="AF207" s="47"/>
      <c r="AG207" s="56"/>
      <c r="AI207" s="59" t="s">
        <v>142</v>
      </c>
      <c r="AL207" s="56"/>
      <c r="AN207" s="56"/>
      <c r="AP207" s="56"/>
    </row>
    <row r="208" spans="1:42" customFormat="1" ht="15" x14ac:dyDescent="0.25">
      <c r="A208" s="60"/>
      <c r="B208" s="58" t="s">
        <v>143</v>
      </c>
      <c r="C208" s="460" t="s">
        <v>144</v>
      </c>
      <c r="D208" s="460"/>
      <c r="E208" s="460"/>
      <c r="F208" s="61"/>
      <c r="G208" s="62"/>
      <c r="H208" s="62"/>
      <c r="I208" s="62"/>
      <c r="J208" s="63">
        <v>19.84</v>
      </c>
      <c r="K208" s="65">
        <v>1.1499999999999999</v>
      </c>
      <c r="L208" s="63">
        <v>91.26</v>
      </c>
      <c r="M208" s="65">
        <v>44.77</v>
      </c>
      <c r="N208" s="66">
        <v>4085.71</v>
      </c>
      <c r="AF208" s="47"/>
      <c r="AG208" s="56"/>
      <c r="AI208" s="59" t="s">
        <v>144</v>
      </c>
      <c r="AL208" s="56"/>
      <c r="AN208" s="56"/>
      <c r="AP208" s="56"/>
    </row>
    <row r="209" spans="1:42" customFormat="1" ht="15" x14ac:dyDescent="0.25">
      <c r="A209" s="69"/>
      <c r="B209" s="58"/>
      <c r="C209" s="460" t="s">
        <v>147</v>
      </c>
      <c r="D209" s="460"/>
      <c r="E209" s="460"/>
      <c r="F209" s="61" t="s">
        <v>148</v>
      </c>
      <c r="G209" s="65">
        <v>35.01</v>
      </c>
      <c r="H209" s="65">
        <v>1.1499999999999999</v>
      </c>
      <c r="I209" s="64">
        <v>161.04599999999999</v>
      </c>
      <c r="J209" s="72"/>
      <c r="K209" s="62"/>
      <c r="L209" s="72"/>
      <c r="M209" s="62"/>
      <c r="N209" s="73"/>
      <c r="AF209" s="47"/>
      <c r="AG209" s="56"/>
      <c r="AJ209" s="59" t="s">
        <v>147</v>
      </c>
      <c r="AL209" s="56"/>
      <c r="AN209" s="56"/>
      <c r="AP209" s="56"/>
    </row>
    <row r="210" spans="1:42" customFormat="1" ht="15" x14ac:dyDescent="0.25">
      <c r="A210" s="69"/>
      <c r="B210" s="58"/>
      <c r="C210" s="460" t="s">
        <v>149</v>
      </c>
      <c r="D210" s="460"/>
      <c r="E210" s="460"/>
      <c r="F210" s="61" t="s">
        <v>148</v>
      </c>
      <c r="G210" s="65">
        <v>1.71</v>
      </c>
      <c r="H210" s="65">
        <v>1.1499999999999999</v>
      </c>
      <c r="I210" s="64">
        <v>7.8659999999999997</v>
      </c>
      <c r="J210" s="72"/>
      <c r="K210" s="62"/>
      <c r="L210" s="72"/>
      <c r="M210" s="62"/>
      <c r="N210" s="73"/>
      <c r="AF210" s="47"/>
      <c r="AG210" s="56"/>
      <c r="AJ210" s="59" t="s">
        <v>149</v>
      </c>
      <c r="AL210" s="56"/>
      <c r="AN210" s="56"/>
      <c r="AP210" s="56"/>
    </row>
    <row r="211" spans="1:42" customFormat="1" ht="15" x14ac:dyDescent="0.25">
      <c r="A211" s="60"/>
      <c r="B211" s="58"/>
      <c r="C211" s="461" t="s">
        <v>150</v>
      </c>
      <c r="D211" s="461"/>
      <c r="E211" s="461"/>
      <c r="F211" s="75"/>
      <c r="G211" s="76"/>
      <c r="H211" s="76"/>
      <c r="I211" s="76"/>
      <c r="J211" s="85">
        <v>426.66</v>
      </c>
      <c r="K211" s="76"/>
      <c r="L211" s="77">
        <v>1962.63</v>
      </c>
      <c r="M211" s="76"/>
      <c r="N211" s="78">
        <v>69299.240000000005</v>
      </c>
      <c r="AF211" s="47"/>
      <c r="AG211" s="56"/>
      <c r="AK211" s="59" t="s">
        <v>150</v>
      </c>
      <c r="AL211" s="56"/>
      <c r="AN211" s="56"/>
      <c r="AP211" s="56"/>
    </row>
    <row r="212" spans="1:42" customFormat="1" ht="15" x14ac:dyDescent="0.25">
      <c r="A212" s="69"/>
      <c r="B212" s="58"/>
      <c r="C212" s="460" t="s">
        <v>151</v>
      </c>
      <c r="D212" s="460"/>
      <c r="E212" s="460"/>
      <c r="F212" s="61"/>
      <c r="G212" s="62"/>
      <c r="H212" s="62"/>
      <c r="I212" s="62"/>
      <c r="J212" s="72"/>
      <c r="K212" s="62"/>
      <c r="L212" s="67">
        <v>1465</v>
      </c>
      <c r="M212" s="62"/>
      <c r="N212" s="66">
        <v>65588.05</v>
      </c>
      <c r="AF212" s="47"/>
      <c r="AG212" s="56"/>
      <c r="AJ212" s="59" t="s">
        <v>151</v>
      </c>
      <c r="AL212" s="56"/>
      <c r="AN212" s="56"/>
      <c r="AP212" s="56"/>
    </row>
    <row r="213" spans="1:42" customFormat="1" ht="22.5" x14ac:dyDescent="0.25">
      <c r="A213" s="69"/>
      <c r="B213" s="58" t="s">
        <v>230</v>
      </c>
      <c r="C213" s="460" t="s">
        <v>231</v>
      </c>
      <c r="D213" s="460"/>
      <c r="E213" s="460"/>
      <c r="F213" s="61" t="s">
        <v>154</v>
      </c>
      <c r="G213" s="79">
        <v>109</v>
      </c>
      <c r="H213" s="62"/>
      <c r="I213" s="79">
        <v>109</v>
      </c>
      <c r="J213" s="72"/>
      <c r="K213" s="62"/>
      <c r="L213" s="67">
        <v>1596.85</v>
      </c>
      <c r="M213" s="62"/>
      <c r="N213" s="66">
        <v>71490.97</v>
      </c>
      <c r="AF213" s="47"/>
      <c r="AG213" s="56"/>
      <c r="AJ213" s="59" t="s">
        <v>231</v>
      </c>
      <c r="AL213" s="56"/>
      <c r="AN213" s="56"/>
      <c r="AP213" s="56"/>
    </row>
    <row r="214" spans="1:42" customFormat="1" ht="45" x14ac:dyDescent="0.25">
      <c r="A214" s="69"/>
      <c r="B214" s="58" t="s">
        <v>232</v>
      </c>
      <c r="C214" s="460" t="s">
        <v>233</v>
      </c>
      <c r="D214" s="460"/>
      <c r="E214" s="460"/>
      <c r="F214" s="61" t="s">
        <v>154</v>
      </c>
      <c r="G214" s="79">
        <v>65</v>
      </c>
      <c r="H214" s="65">
        <v>0.85</v>
      </c>
      <c r="I214" s="65">
        <v>55.25</v>
      </c>
      <c r="J214" s="72"/>
      <c r="K214" s="62"/>
      <c r="L214" s="63">
        <v>809.41</v>
      </c>
      <c r="M214" s="62"/>
      <c r="N214" s="66">
        <v>36237.4</v>
      </c>
      <c r="AF214" s="47"/>
      <c r="AG214" s="56"/>
      <c r="AJ214" s="59" t="s">
        <v>233</v>
      </c>
      <c r="AL214" s="56"/>
      <c r="AN214" s="56"/>
      <c r="AP214" s="56"/>
    </row>
    <row r="215" spans="1:42" customFormat="1" ht="15" x14ac:dyDescent="0.25">
      <c r="A215" s="80"/>
      <c r="B215" s="81"/>
      <c r="C215" s="462" t="s">
        <v>157</v>
      </c>
      <c r="D215" s="462"/>
      <c r="E215" s="462"/>
      <c r="F215" s="50"/>
      <c r="G215" s="51"/>
      <c r="H215" s="51"/>
      <c r="I215" s="51"/>
      <c r="J215" s="54"/>
      <c r="K215" s="51"/>
      <c r="L215" s="82">
        <v>4368.8900000000003</v>
      </c>
      <c r="M215" s="76"/>
      <c r="N215" s="83">
        <v>177027.61</v>
      </c>
      <c r="AF215" s="47"/>
      <c r="AG215" s="56"/>
      <c r="AL215" s="56" t="s">
        <v>157</v>
      </c>
      <c r="AN215" s="56"/>
      <c r="AP215" s="56"/>
    </row>
    <row r="216" spans="1:42" customFormat="1" ht="23.25" x14ac:dyDescent="0.25">
      <c r="A216" s="48" t="s">
        <v>238</v>
      </c>
      <c r="B216" s="49" t="s">
        <v>239</v>
      </c>
      <c r="C216" s="462" t="s">
        <v>240</v>
      </c>
      <c r="D216" s="462"/>
      <c r="E216" s="462"/>
      <c r="F216" s="50" t="s">
        <v>241</v>
      </c>
      <c r="G216" s="51">
        <v>0.51400000000000001</v>
      </c>
      <c r="H216" s="52">
        <v>1</v>
      </c>
      <c r="I216" s="53">
        <v>0.51400000000000001</v>
      </c>
      <c r="J216" s="54"/>
      <c r="K216" s="51"/>
      <c r="L216" s="54"/>
      <c r="M216" s="51"/>
      <c r="N216" s="55"/>
      <c r="AF216" s="47"/>
      <c r="AG216" s="56" t="s">
        <v>240</v>
      </c>
      <c r="AL216" s="56"/>
      <c r="AN216" s="56"/>
      <c r="AP216" s="56"/>
    </row>
    <row r="217" spans="1:42" customFormat="1" ht="68.25" x14ac:dyDescent="0.25">
      <c r="A217" s="57"/>
      <c r="B217" s="58" t="s">
        <v>138</v>
      </c>
      <c r="C217" s="458" t="s">
        <v>139</v>
      </c>
      <c r="D217" s="458"/>
      <c r="E217" s="458"/>
      <c r="F217" s="458"/>
      <c r="G217" s="458"/>
      <c r="H217" s="458"/>
      <c r="I217" s="458"/>
      <c r="J217" s="458"/>
      <c r="K217" s="458"/>
      <c r="L217" s="458"/>
      <c r="M217" s="458"/>
      <c r="N217" s="459"/>
      <c r="AF217" s="47"/>
      <c r="AG217" s="56"/>
      <c r="AH217" s="59" t="s">
        <v>139</v>
      </c>
      <c r="AL217" s="56"/>
      <c r="AN217" s="56"/>
      <c r="AP217" s="56"/>
    </row>
    <row r="218" spans="1:42" customFormat="1" ht="15" x14ac:dyDescent="0.25">
      <c r="A218" s="60"/>
      <c r="B218" s="58" t="s">
        <v>130</v>
      </c>
      <c r="C218" s="460" t="s">
        <v>140</v>
      </c>
      <c r="D218" s="460"/>
      <c r="E218" s="460"/>
      <c r="F218" s="61"/>
      <c r="G218" s="62"/>
      <c r="H218" s="62"/>
      <c r="I218" s="62"/>
      <c r="J218" s="63">
        <v>657.76</v>
      </c>
      <c r="K218" s="65">
        <v>1.1499999999999999</v>
      </c>
      <c r="L218" s="63">
        <v>388.8</v>
      </c>
      <c r="M218" s="65">
        <v>44.77</v>
      </c>
      <c r="N218" s="66">
        <v>17406.580000000002</v>
      </c>
      <c r="AF218" s="47"/>
      <c r="AG218" s="56"/>
      <c r="AI218" s="59" t="s">
        <v>140</v>
      </c>
      <c r="AL218" s="56"/>
      <c r="AN218" s="56"/>
      <c r="AP218" s="56"/>
    </row>
    <row r="219" spans="1:42" customFormat="1" ht="15" x14ac:dyDescent="0.25">
      <c r="A219" s="60"/>
      <c r="B219" s="58" t="s">
        <v>141</v>
      </c>
      <c r="C219" s="460" t="s">
        <v>142</v>
      </c>
      <c r="D219" s="460"/>
      <c r="E219" s="460"/>
      <c r="F219" s="61"/>
      <c r="G219" s="62"/>
      <c r="H219" s="62"/>
      <c r="I219" s="62"/>
      <c r="J219" s="67">
        <v>13775.43</v>
      </c>
      <c r="K219" s="65">
        <v>1.1499999999999999</v>
      </c>
      <c r="L219" s="67">
        <v>8142.66</v>
      </c>
      <c r="M219" s="65">
        <v>13.24</v>
      </c>
      <c r="N219" s="66">
        <v>107808.82</v>
      </c>
      <c r="AF219" s="47"/>
      <c r="AG219" s="56"/>
      <c r="AI219" s="59" t="s">
        <v>142</v>
      </c>
      <c r="AL219" s="56"/>
      <c r="AN219" s="56"/>
      <c r="AP219" s="56"/>
    </row>
    <row r="220" spans="1:42" customFormat="1" ht="15" x14ac:dyDescent="0.25">
      <c r="A220" s="60"/>
      <c r="B220" s="58" t="s">
        <v>143</v>
      </c>
      <c r="C220" s="460" t="s">
        <v>144</v>
      </c>
      <c r="D220" s="460"/>
      <c r="E220" s="460"/>
      <c r="F220" s="61"/>
      <c r="G220" s="62"/>
      <c r="H220" s="62"/>
      <c r="I220" s="62"/>
      <c r="J220" s="63">
        <v>462.96</v>
      </c>
      <c r="K220" s="65">
        <v>1.1499999999999999</v>
      </c>
      <c r="L220" s="63">
        <v>273.66000000000003</v>
      </c>
      <c r="M220" s="65">
        <v>44.77</v>
      </c>
      <c r="N220" s="66">
        <v>12251.76</v>
      </c>
      <c r="AF220" s="47"/>
      <c r="AG220" s="56"/>
      <c r="AI220" s="59" t="s">
        <v>144</v>
      </c>
      <c r="AL220" s="56"/>
      <c r="AN220" s="56"/>
      <c r="AP220" s="56"/>
    </row>
    <row r="221" spans="1:42" customFormat="1" ht="15" x14ac:dyDescent="0.25">
      <c r="A221" s="69"/>
      <c r="B221" s="58"/>
      <c r="C221" s="460" t="s">
        <v>147</v>
      </c>
      <c r="D221" s="460"/>
      <c r="E221" s="460"/>
      <c r="F221" s="61" t="s">
        <v>148</v>
      </c>
      <c r="G221" s="65">
        <v>72.52</v>
      </c>
      <c r="H221" s="65">
        <v>1.1499999999999999</v>
      </c>
      <c r="I221" s="87">
        <v>42.866571999999998</v>
      </c>
      <c r="J221" s="72"/>
      <c r="K221" s="62"/>
      <c r="L221" s="72"/>
      <c r="M221" s="62"/>
      <c r="N221" s="73"/>
      <c r="AF221" s="47"/>
      <c r="AG221" s="56"/>
      <c r="AJ221" s="59" t="s">
        <v>147</v>
      </c>
      <c r="AL221" s="56"/>
      <c r="AN221" s="56"/>
      <c r="AP221" s="56"/>
    </row>
    <row r="222" spans="1:42" customFormat="1" ht="15" x14ac:dyDescent="0.25">
      <c r="A222" s="69"/>
      <c r="B222" s="58"/>
      <c r="C222" s="460" t="s">
        <v>149</v>
      </c>
      <c r="D222" s="460"/>
      <c r="E222" s="460"/>
      <c r="F222" s="61" t="s">
        <v>148</v>
      </c>
      <c r="G222" s="70">
        <v>31.4</v>
      </c>
      <c r="H222" s="65">
        <v>1.1499999999999999</v>
      </c>
      <c r="I222" s="74">
        <v>18.56054</v>
      </c>
      <c r="J222" s="72"/>
      <c r="K222" s="62"/>
      <c r="L222" s="72"/>
      <c r="M222" s="62"/>
      <c r="N222" s="73"/>
      <c r="AF222" s="47"/>
      <c r="AG222" s="56"/>
      <c r="AJ222" s="59" t="s">
        <v>149</v>
      </c>
      <c r="AL222" s="56"/>
      <c r="AN222" s="56"/>
      <c r="AP222" s="56"/>
    </row>
    <row r="223" spans="1:42" customFormat="1" ht="15" x14ac:dyDescent="0.25">
      <c r="A223" s="60"/>
      <c r="B223" s="58"/>
      <c r="C223" s="461" t="s">
        <v>150</v>
      </c>
      <c r="D223" s="461"/>
      <c r="E223" s="461"/>
      <c r="F223" s="75"/>
      <c r="G223" s="76"/>
      <c r="H223" s="76"/>
      <c r="I223" s="76"/>
      <c r="J223" s="77">
        <v>14433.19</v>
      </c>
      <c r="K223" s="76"/>
      <c r="L223" s="77">
        <v>8531.4599999999991</v>
      </c>
      <c r="M223" s="76"/>
      <c r="N223" s="78">
        <v>125215.4</v>
      </c>
      <c r="AF223" s="47"/>
      <c r="AG223" s="56"/>
      <c r="AK223" s="59" t="s">
        <v>150</v>
      </c>
      <c r="AL223" s="56"/>
      <c r="AN223" s="56"/>
      <c r="AP223" s="56"/>
    </row>
    <row r="224" spans="1:42" customFormat="1" ht="15" x14ac:dyDescent="0.25">
      <c r="A224" s="69"/>
      <c r="B224" s="58"/>
      <c r="C224" s="460" t="s">
        <v>151</v>
      </c>
      <c r="D224" s="460"/>
      <c r="E224" s="460"/>
      <c r="F224" s="61"/>
      <c r="G224" s="62"/>
      <c r="H224" s="62"/>
      <c r="I224" s="62"/>
      <c r="J224" s="72"/>
      <c r="K224" s="62"/>
      <c r="L224" s="63">
        <v>662.46</v>
      </c>
      <c r="M224" s="62"/>
      <c r="N224" s="66">
        <v>29658.34</v>
      </c>
      <c r="AF224" s="47"/>
      <c r="AG224" s="56"/>
      <c r="AJ224" s="59" t="s">
        <v>151</v>
      </c>
      <c r="AL224" s="56"/>
      <c r="AN224" s="56"/>
      <c r="AP224" s="56"/>
    </row>
    <row r="225" spans="1:42" customFormat="1" ht="22.5" x14ac:dyDescent="0.25">
      <c r="A225" s="69"/>
      <c r="B225" s="58" t="s">
        <v>230</v>
      </c>
      <c r="C225" s="460" t="s">
        <v>231</v>
      </c>
      <c r="D225" s="460"/>
      <c r="E225" s="460"/>
      <c r="F225" s="61" t="s">
        <v>154</v>
      </c>
      <c r="G225" s="79">
        <v>109</v>
      </c>
      <c r="H225" s="62"/>
      <c r="I225" s="79">
        <v>109</v>
      </c>
      <c r="J225" s="72"/>
      <c r="K225" s="62"/>
      <c r="L225" s="63">
        <v>722.08</v>
      </c>
      <c r="M225" s="62"/>
      <c r="N225" s="66">
        <v>32327.59</v>
      </c>
      <c r="AF225" s="47"/>
      <c r="AG225" s="56"/>
      <c r="AJ225" s="59" t="s">
        <v>231</v>
      </c>
      <c r="AL225" s="56"/>
      <c r="AN225" s="56"/>
      <c r="AP225" s="56"/>
    </row>
    <row r="226" spans="1:42" customFormat="1" ht="45" x14ac:dyDescent="0.25">
      <c r="A226" s="69"/>
      <c r="B226" s="58" t="s">
        <v>232</v>
      </c>
      <c r="C226" s="460" t="s">
        <v>233</v>
      </c>
      <c r="D226" s="460"/>
      <c r="E226" s="460"/>
      <c r="F226" s="61" t="s">
        <v>154</v>
      </c>
      <c r="G226" s="79">
        <v>65</v>
      </c>
      <c r="H226" s="65">
        <v>0.85</v>
      </c>
      <c r="I226" s="65">
        <v>55.25</v>
      </c>
      <c r="J226" s="72"/>
      <c r="K226" s="62"/>
      <c r="L226" s="63">
        <v>366.01</v>
      </c>
      <c r="M226" s="62"/>
      <c r="N226" s="66">
        <v>16386.23</v>
      </c>
      <c r="AF226" s="47"/>
      <c r="AG226" s="56"/>
      <c r="AJ226" s="59" t="s">
        <v>233</v>
      </c>
      <c r="AL226" s="56"/>
      <c r="AN226" s="56"/>
      <c r="AP226" s="56"/>
    </row>
    <row r="227" spans="1:42" customFormat="1" ht="15" x14ac:dyDescent="0.25">
      <c r="A227" s="80"/>
      <c r="B227" s="81"/>
      <c r="C227" s="462" t="s">
        <v>157</v>
      </c>
      <c r="D227" s="462"/>
      <c r="E227" s="462"/>
      <c r="F227" s="50"/>
      <c r="G227" s="51"/>
      <c r="H227" s="51"/>
      <c r="I227" s="51"/>
      <c r="J227" s="54"/>
      <c r="K227" s="51"/>
      <c r="L227" s="82">
        <v>9619.5499999999993</v>
      </c>
      <c r="M227" s="76"/>
      <c r="N227" s="83">
        <v>173929.22</v>
      </c>
      <c r="AF227" s="47"/>
      <c r="AG227" s="56"/>
      <c r="AL227" s="56" t="s">
        <v>157</v>
      </c>
      <c r="AN227" s="56"/>
      <c r="AP227" s="56"/>
    </row>
    <row r="228" spans="1:42" customFormat="1" ht="34.5" x14ac:dyDescent="0.25">
      <c r="A228" s="48" t="s">
        <v>242</v>
      </c>
      <c r="B228" s="49" t="s">
        <v>243</v>
      </c>
      <c r="C228" s="462" t="s">
        <v>244</v>
      </c>
      <c r="D228" s="462"/>
      <c r="E228" s="462"/>
      <c r="F228" s="50" t="s">
        <v>241</v>
      </c>
      <c r="G228" s="51">
        <v>0.08</v>
      </c>
      <c r="H228" s="52">
        <v>1</v>
      </c>
      <c r="I228" s="84">
        <v>0.08</v>
      </c>
      <c r="J228" s="54"/>
      <c r="K228" s="51"/>
      <c r="L228" s="54"/>
      <c r="M228" s="51"/>
      <c r="N228" s="55"/>
      <c r="AF228" s="47"/>
      <c r="AG228" s="56" t="s">
        <v>244</v>
      </c>
      <c r="AL228" s="56"/>
      <c r="AN228" s="56"/>
      <c r="AP228" s="56"/>
    </row>
    <row r="229" spans="1:42" customFormat="1" ht="68.25" x14ac:dyDescent="0.25">
      <c r="A229" s="57"/>
      <c r="B229" s="58" t="s">
        <v>138</v>
      </c>
      <c r="C229" s="458" t="s">
        <v>139</v>
      </c>
      <c r="D229" s="458"/>
      <c r="E229" s="458"/>
      <c r="F229" s="458"/>
      <c r="G229" s="458"/>
      <c r="H229" s="458"/>
      <c r="I229" s="458"/>
      <c r="J229" s="458"/>
      <c r="K229" s="458"/>
      <c r="L229" s="458"/>
      <c r="M229" s="458"/>
      <c r="N229" s="459"/>
      <c r="AF229" s="47"/>
      <c r="AG229" s="56"/>
      <c r="AH229" s="59" t="s">
        <v>139</v>
      </c>
      <c r="AL229" s="56"/>
      <c r="AN229" s="56"/>
      <c r="AP229" s="56"/>
    </row>
    <row r="230" spans="1:42" customFormat="1" ht="15" x14ac:dyDescent="0.25">
      <c r="A230" s="60"/>
      <c r="B230" s="58" t="s">
        <v>130</v>
      </c>
      <c r="C230" s="460" t="s">
        <v>140</v>
      </c>
      <c r="D230" s="460"/>
      <c r="E230" s="460"/>
      <c r="F230" s="61"/>
      <c r="G230" s="62"/>
      <c r="H230" s="62"/>
      <c r="I230" s="62"/>
      <c r="J230" s="67">
        <v>12277.2</v>
      </c>
      <c r="K230" s="65">
        <v>1.1499999999999999</v>
      </c>
      <c r="L230" s="67">
        <v>1129.5</v>
      </c>
      <c r="M230" s="65">
        <v>44.77</v>
      </c>
      <c r="N230" s="66">
        <v>50567.72</v>
      </c>
      <c r="AF230" s="47"/>
      <c r="AG230" s="56"/>
      <c r="AI230" s="59" t="s">
        <v>140</v>
      </c>
      <c r="AL230" s="56"/>
      <c r="AN230" s="56"/>
      <c r="AP230" s="56"/>
    </row>
    <row r="231" spans="1:42" customFormat="1" ht="15" x14ac:dyDescent="0.25">
      <c r="A231" s="60"/>
      <c r="B231" s="58" t="s">
        <v>141</v>
      </c>
      <c r="C231" s="460" t="s">
        <v>142</v>
      </c>
      <c r="D231" s="460"/>
      <c r="E231" s="460"/>
      <c r="F231" s="61"/>
      <c r="G231" s="62"/>
      <c r="H231" s="62"/>
      <c r="I231" s="62"/>
      <c r="J231" s="67">
        <v>4629.76</v>
      </c>
      <c r="K231" s="65">
        <v>1.1499999999999999</v>
      </c>
      <c r="L231" s="63">
        <v>425.94</v>
      </c>
      <c r="M231" s="65">
        <v>13.24</v>
      </c>
      <c r="N231" s="66">
        <v>5639.45</v>
      </c>
      <c r="AF231" s="47"/>
      <c r="AG231" s="56"/>
      <c r="AI231" s="59" t="s">
        <v>142</v>
      </c>
      <c r="AL231" s="56"/>
      <c r="AN231" s="56"/>
      <c r="AP231" s="56"/>
    </row>
    <row r="232" spans="1:42" customFormat="1" ht="15" x14ac:dyDescent="0.25">
      <c r="A232" s="60"/>
      <c r="B232" s="58" t="s">
        <v>143</v>
      </c>
      <c r="C232" s="460" t="s">
        <v>144</v>
      </c>
      <c r="D232" s="460"/>
      <c r="E232" s="460"/>
      <c r="F232" s="61"/>
      <c r="G232" s="62"/>
      <c r="H232" s="62"/>
      <c r="I232" s="62"/>
      <c r="J232" s="63">
        <v>552.20000000000005</v>
      </c>
      <c r="K232" s="65">
        <v>1.1499999999999999</v>
      </c>
      <c r="L232" s="63">
        <v>50.8</v>
      </c>
      <c r="M232" s="65">
        <v>44.77</v>
      </c>
      <c r="N232" s="66">
        <v>2274.3200000000002</v>
      </c>
      <c r="AF232" s="47"/>
      <c r="AG232" s="56"/>
      <c r="AI232" s="59" t="s">
        <v>144</v>
      </c>
      <c r="AL232" s="56"/>
      <c r="AN232" s="56"/>
      <c r="AP232" s="56"/>
    </row>
    <row r="233" spans="1:42" customFormat="1" ht="15" x14ac:dyDescent="0.25">
      <c r="A233" s="69"/>
      <c r="B233" s="58"/>
      <c r="C233" s="460" t="s">
        <v>147</v>
      </c>
      <c r="D233" s="460"/>
      <c r="E233" s="460"/>
      <c r="F233" s="61" t="s">
        <v>148</v>
      </c>
      <c r="G233" s="79">
        <v>1560</v>
      </c>
      <c r="H233" s="65">
        <v>1.1499999999999999</v>
      </c>
      <c r="I233" s="65">
        <v>143.52000000000001</v>
      </c>
      <c r="J233" s="72"/>
      <c r="K233" s="62"/>
      <c r="L233" s="72"/>
      <c r="M233" s="62"/>
      <c r="N233" s="73"/>
      <c r="AF233" s="47"/>
      <c r="AG233" s="56"/>
      <c r="AJ233" s="59" t="s">
        <v>147</v>
      </c>
      <c r="AL233" s="56"/>
      <c r="AN233" s="56"/>
      <c r="AP233" s="56"/>
    </row>
    <row r="234" spans="1:42" customFormat="1" ht="15" x14ac:dyDescent="0.25">
      <c r="A234" s="69"/>
      <c r="B234" s="58"/>
      <c r="C234" s="460" t="s">
        <v>149</v>
      </c>
      <c r="D234" s="460"/>
      <c r="E234" s="460"/>
      <c r="F234" s="61" t="s">
        <v>148</v>
      </c>
      <c r="G234" s="79">
        <v>44</v>
      </c>
      <c r="H234" s="65">
        <v>1.1499999999999999</v>
      </c>
      <c r="I234" s="64">
        <v>4.048</v>
      </c>
      <c r="J234" s="72"/>
      <c r="K234" s="62"/>
      <c r="L234" s="72"/>
      <c r="M234" s="62"/>
      <c r="N234" s="73"/>
      <c r="AF234" s="47"/>
      <c r="AG234" s="56"/>
      <c r="AJ234" s="59" t="s">
        <v>149</v>
      </c>
      <c r="AL234" s="56"/>
      <c r="AN234" s="56"/>
      <c r="AP234" s="56"/>
    </row>
    <row r="235" spans="1:42" customFormat="1" ht="15" x14ac:dyDescent="0.25">
      <c r="A235" s="60"/>
      <c r="B235" s="58"/>
      <c r="C235" s="461" t="s">
        <v>150</v>
      </c>
      <c r="D235" s="461"/>
      <c r="E235" s="461"/>
      <c r="F235" s="75"/>
      <c r="G235" s="76"/>
      <c r="H235" s="76"/>
      <c r="I235" s="76"/>
      <c r="J235" s="77">
        <v>16906.96</v>
      </c>
      <c r="K235" s="76"/>
      <c r="L235" s="77">
        <v>1555.44</v>
      </c>
      <c r="M235" s="76"/>
      <c r="N235" s="78">
        <v>56207.17</v>
      </c>
      <c r="AF235" s="47"/>
      <c r="AG235" s="56"/>
      <c r="AK235" s="59" t="s">
        <v>150</v>
      </c>
      <c r="AL235" s="56"/>
      <c r="AN235" s="56"/>
      <c r="AP235" s="56"/>
    </row>
    <row r="236" spans="1:42" customFormat="1" ht="15" x14ac:dyDescent="0.25">
      <c r="A236" s="69"/>
      <c r="B236" s="58"/>
      <c r="C236" s="460" t="s">
        <v>151</v>
      </c>
      <c r="D236" s="460"/>
      <c r="E236" s="460"/>
      <c r="F236" s="61"/>
      <c r="G236" s="62"/>
      <c r="H236" s="62"/>
      <c r="I236" s="62"/>
      <c r="J236" s="72"/>
      <c r="K236" s="62"/>
      <c r="L236" s="67">
        <v>1180.3</v>
      </c>
      <c r="M236" s="62"/>
      <c r="N236" s="66">
        <v>52842.04</v>
      </c>
      <c r="AF236" s="47"/>
      <c r="AG236" s="56"/>
      <c r="AJ236" s="59" t="s">
        <v>151</v>
      </c>
      <c r="AL236" s="56"/>
      <c r="AN236" s="56"/>
      <c r="AP236" s="56"/>
    </row>
    <row r="237" spans="1:42" customFormat="1" ht="22.5" x14ac:dyDescent="0.25">
      <c r="A237" s="69"/>
      <c r="B237" s="58" t="s">
        <v>230</v>
      </c>
      <c r="C237" s="460" t="s">
        <v>231</v>
      </c>
      <c r="D237" s="460"/>
      <c r="E237" s="460"/>
      <c r="F237" s="61" t="s">
        <v>154</v>
      </c>
      <c r="G237" s="79">
        <v>109</v>
      </c>
      <c r="H237" s="62"/>
      <c r="I237" s="79">
        <v>109</v>
      </c>
      <c r="J237" s="72"/>
      <c r="K237" s="62"/>
      <c r="L237" s="67">
        <v>1286.53</v>
      </c>
      <c r="M237" s="62"/>
      <c r="N237" s="66">
        <v>57597.82</v>
      </c>
      <c r="AF237" s="47"/>
      <c r="AG237" s="56"/>
      <c r="AJ237" s="59" t="s">
        <v>231</v>
      </c>
      <c r="AL237" s="56"/>
      <c r="AN237" s="56"/>
      <c r="AP237" s="56"/>
    </row>
    <row r="238" spans="1:42" customFormat="1" ht="45" x14ac:dyDescent="0.25">
      <c r="A238" s="69"/>
      <c r="B238" s="58" t="s">
        <v>232</v>
      </c>
      <c r="C238" s="460" t="s">
        <v>233</v>
      </c>
      <c r="D238" s="460"/>
      <c r="E238" s="460"/>
      <c r="F238" s="61" t="s">
        <v>154</v>
      </c>
      <c r="G238" s="79">
        <v>65</v>
      </c>
      <c r="H238" s="65">
        <v>0.85</v>
      </c>
      <c r="I238" s="65">
        <v>55.25</v>
      </c>
      <c r="J238" s="72"/>
      <c r="K238" s="62"/>
      <c r="L238" s="63">
        <v>652.12</v>
      </c>
      <c r="M238" s="62"/>
      <c r="N238" s="66">
        <v>29195.23</v>
      </c>
      <c r="AF238" s="47"/>
      <c r="AG238" s="56"/>
      <c r="AJ238" s="59" t="s">
        <v>233</v>
      </c>
      <c r="AL238" s="56"/>
      <c r="AN238" s="56"/>
      <c r="AP238" s="56"/>
    </row>
    <row r="239" spans="1:42" customFormat="1" ht="15" x14ac:dyDescent="0.25">
      <c r="A239" s="80"/>
      <c r="B239" s="81"/>
      <c r="C239" s="462" t="s">
        <v>157</v>
      </c>
      <c r="D239" s="462"/>
      <c r="E239" s="462"/>
      <c r="F239" s="50"/>
      <c r="G239" s="51"/>
      <c r="H239" s="51"/>
      <c r="I239" s="51"/>
      <c r="J239" s="54"/>
      <c r="K239" s="51"/>
      <c r="L239" s="82">
        <v>3494.09</v>
      </c>
      <c r="M239" s="76"/>
      <c r="N239" s="83">
        <v>143000.22</v>
      </c>
      <c r="AF239" s="47"/>
      <c r="AG239" s="56"/>
      <c r="AL239" s="56" t="s">
        <v>157</v>
      </c>
      <c r="AN239" s="56"/>
      <c r="AP239" s="56"/>
    </row>
    <row r="240" spans="1:42" customFormat="1" ht="23.25" x14ac:dyDescent="0.25">
      <c r="A240" s="48" t="s">
        <v>245</v>
      </c>
      <c r="B240" s="49" t="s">
        <v>246</v>
      </c>
      <c r="C240" s="462" t="s">
        <v>247</v>
      </c>
      <c r="D240" s="462"/>
      <c r="E240" s="462"/>
      <c r="F240" s="50" t="s">
        <v>171</v>
      </c>
      <c r="G240" s="51">
        <v>48.36</v>
      </c>
      <c r="H240" s="52">
        <v>1</v>
      </c>
      <c r="I240" s="84">
        <v>48.36</v>
      </c>
      <c r="J240" s="88">
        <v>8.39</v>
      </c>
      <c r="K240" s="51"/>
      <c r="L240" s="88">
        <v>405.74</v>
      </c>
      <c r="M240" s="84">
        <v>13.24</v>
      </c>
      <c r="N240" s="83">
        <v>5372</v>
      </c>
      <c r="AF240" s="47"/>
      <c r="AG240" s="56" t="s">
        <v>247</v>
      </c>
      <c r="AL240" s="56"/>
      <c r="AN240" s="56"/>
      <c r="AP240" s="56"/>
    </row>
    <row r="241" spans="1:42" customFormat="1" ht="15" x14ac:dyDescent="0.25">
      <c r="A241" s="80"/>
      <c r="B241" s="81"/>
      <c r="C241" s="462" t="s">
        <v>157</v>
      </c>
      <c r="D241" s="462"/>
      <c r="E241" s="462"/>
      <c r="F241" s="50"/>
      <c r="G241" s="51"/>
      <c r="H241" s="51"/>
      <c r="I241" s="51"/>
      <c r="J241" s="54"/>
      <c r="K241" s="51"/>
      <c r="L241" s="88">
        <v>405.74</v>
      </c>
      <c r="M241" s="76"/>
      <c r="N241" s="83">
        <v>5372</v>
      </c>
      <c r="AF241" s="47"/>
      <c r="AG241" s="56"/>
      <c r="AL241" s="56" t="s">
        <v>157</v>
      </c>
      <c r="AN241" s="56"/>
      <c r="AP241" s="56"/>
    </row>
    <row r="242" spans="1:42" customFormat="1" ht="34.5" x14ac:dyDescent="0.25">
      <c r="A242" s="48" t="s">
        <v>248</v>
      </c>
      <c r="B242" s="49" t="s">
        <v>249</v>
      </c>
      <c r="C242" s="462" t="s">
        <v>250</v>
      </c>
      <c r="D242" s="462"/>
      <c r="E242" s="462"/>
      <c r="F242" s="50" t="s">
        <v>171</v>
      </c>
      <c r="G242" s="51">
        <v>7.81</v>
      </c>
      <c r="H242" s="52">
        <v>1</v>
      </c>
      <c r="I242" s="84">
        <v>7.81</v>
      </c>
      <c r="J242" s="88">
        <v>22.33</v>
      </c>
      <c r="K242" s="51"/>
      <c r="L242" s="88">
        <v>174.4</v>
      </c>
      <c r="M242" s="84">
        <v>13.24</v>
      </c>
      <c r="N242" s="83">
        <v>2309.06</v>
      </c>
      <c r="AF242" s="47"/>
      <c r="AG242" s="56" t="s">
        <v>250</v>
      </c>
      <c r="AL242" s="56"/>
      <c r="AN242" s="56"/>
      <c r="AP242" s="56"/>
    </row>
    <row r="243" spans="1:42" customFormat="1" ht="15" x14ac:dyDescent="0.25">
      <c r="A243" s="80"/>
      <c r="B243" s="81"/>
      <c r="C243" s="462" t="s">
        <v>157</v>
      </c>
      <c r="D243" s="462"/>
      <c r="E243" s="462"/>
      <c r="F243" s="50"/>
      <c r="G243" s="51"/>
      <c r="H243" s="51"/>
      <c r="I243" s="51"/>
      <c r="J243" s="54"/>
      <c r="K243" s="51"/>
      <c r="L243" s="88">
        <v>174.4</v>
      </c>
      <c r="M243" s="76"/>
      <c r="N243" s="83">
        <v>2309.06</v>
      </c>
      <c r="AF243" s="47"/>
      <c r="AG243" s="56"/>
      <c r="AL243" s="56" t="s">
        <v>157</v>
      </c>
      <c r="AN243" s="56"/>
      <c r="AP243" s="56"/>
    </row>
    <row r="244" spans="1:42" customFormat="1" ht="45.75" x14ac:dyDescent="0.25">
      <c r="A244" s="48" t="s">
        <v>251</v>
      </c>
      <c r="B244" s="49" t="s">
        <v>252</v>
      </c>
      <c r="C244" s="462" t="s">
        <v>253</v>
      </c>
      <c r="D244" s="462"/>
      <c r="E244" s="462"/>
      <c r="F244" s="50" t="s">
        <v>171</v>
      </c>
      <c r="G244" s="51">
        <v>56.17</v>
      </c>
      <c r="H244" s="52">
        <v>1</v>
      </c>
      <c r="I244" s="84">
        <v>56.17</v>
      </c>
      <c r="J244" s="88">
        <v>3.86</v>
      </c>
      <c r="K244" s="51"/>
      <c r="L244" s="88">
        <v>216.82</v>
      </c>
      <c r="M244" s="84">
        <v>13.62</v>
      </c>
      <c r="N244" s="83">
        <v>2953.09</v>
      </c>
      <c r="AF244" s="47"/>
      <c r="AG244" s="56" t="s">
        <v>253</v>
      </c>
      <c r="AL244" s="56"/>
      <c r="AN244" s="56"/>
      <c r="AP244" s="56"/>
    </row>
    <row r="245" spans="1:42" customFormat="1" ht="15" x14ac:dyDescent="0.25">
      <c r="A245" s="80"/>
      <c r="B245" s="81"/>
      <c r="C245" s="462" t="s">
        <v>157</v>
      </c>
      <c r="D245" s="462"/>
      <c r="E245" s="462"/>
      <c r="F245" s="50"/>
      <c r="G245" s="51"/>
      <c r="H245" s="51"/>
      <c r="I245" s="51"/>
      <c r="J245" s="54"/>
      <c r="K245" s="51"/>
      <c r="L245" s="88">
        <v>216.82</v>
      </c>
      <c r="M245" s="76"/>
      <c r="N245" s="83">
        <v>2953.09</v>
      </c>
      <c r="AF245" s="47"/>
      <c r="AG245" s="56"/>
      <c r="AL245" s="56" t="s">
        <v>157</v>
      </c>
      <c r="AN245" s="56"/>
      <c r="AP245" s="56"/>
    </row>
    <row r="246" spans="1:42" customFormat="1" ht="34.5" x14ac:dyDescent="0.25">
      <c r="A246" s="48" t="s">
        <v>254</v>
      </c>
      <c r="B246" s="49" t="s">
        <v>255</v>
      </c>
      <c r="C246" s="462" t="s">
        <v>256</v>
      </c>
      <c r="D246" s="462"/>
      <c r="E246" s="462"/>
      <c r="F246" s="50" t="s">
        <v>171</v>
      </c>
      <c r="G246" s="51">
        <v>7.81</v>
      </c>
      <c r="H246" s="52">
        <v>1</v>
      </c>
      <c r="I246" s="84">
        <v>7.81</v>
      </c>
      <c r="J246" s="88">
        <v>22.33</v>
      </c>
      <c r="K246" s="51"/>
      <c r="L246" s="88">
        <v>174.4</v>
      </c>
      <c r="M246" s="84">
        <v>13.24</v>
      </c>
      <c r="N246" s="83">
        <v>2309.06</v>
      </c>
      <c r="AF246" s="47"/>
      <c r="AG246" s="56" t="s">
        <v>256</v>
      </c>
      <c r="AL246" s="56"/>
      <c r="AN246" s="56"/>
      <c r="AP246" s="56"/>
    </row>
    <row r="247" spans="1:42" customFormat="1" ht="15" x14ac:dyDescent="0.25">
      <c r="A247" s="80"/>
      <c r="B247" s="81"/>
      <c r="C247" s="462" t="s">
        <v>157</v>
      </c>
      <c r="D247" s="462"/>
      <c r="E247" s="462"/>
      <c r="F247" s="50"/>
      <c r="G247" s="51"/>
      <c r="H247" s="51"/>
      <c r="I247" s="51"/>
      <c r="J247" s="54"/>
      <c r="K247" s="51"/>
      <c r="L247" s="88">
        <v>174.4</v>
      </c>
      <c r="M247" s="76"/>
      <c r="N247" s="83">
        <v>2309.06</v>
      </c>
      <c r="AF247" s="47"/>
      <c r="AG247" s="56"/>
      <c r="AL247" s="56" t="s">
        <v>157</v>
      </c>
      <c r="AN247" s="56"/>
      <c r="AP247" s="56"/>
    </row>
    <row r="248" spans="1:42" customFormat="1" ht="23.25" x14ac:dyDescent="0.25">
      <c r="A248" s="48" t="s">
        <v>257</v>
      </c>
      <c r="B248" s="49" t="s">
        <v>258</v>
      </c>
      <c r="C248" s="462" t="s">
        <v>259</v>
      </c>
      <c r="D248" s="462"/>
      <c r="E248" s="462"/>
      <c r="F248" s="50" t="s">
        <v>171</v>
      </c>
      <c r="G248" s="51">
        <v>48.36</v>
      </c>
      <c r="H248" s="52">
        <v>1</v>
      </c>
      <c r="I248" s="84">
        <v>48.36</v>
      </c>
      <c r="J248" s="88">
        <v>8.39</v>
      </c>
      <c r="K248" s="51"/>
      <c r="L248" s="88">
        <v>405.74</v>
      </c>
      <c r="M248" s="84">
        <v>13.24</v>
      </c>
      <c r="N248" s="83">
        <v>5372</v>
      </c>
      <c r="AF248" s="47"/>
      <c r="AG248" s="56" t="s">
        <v>259</v>
      </c>
      <c r="AL248" s="56"/>
      <c r="AN248" s="56"/>
      <c r="AP248" s="56"/>
    </row>
    <row r="249" spans="1:42" customFormat="1" ht="15" x14ac:dyDescent="0.25">
      <c r="A249" s="80"/>
      <c r="B249" s="81"/>
      <c r="C249" s="462" t="s">
        <v>157</v>
      </c>
      <c r="D249" s="462"/>
      <c r="E249" s="462"/>
      <c r="F249" s="50"/>
      <c r="G249" s="51"/>
      <c r="H249" s="51"/>
      <c r="I249" s="51"/>
      <c r="J249" s="54"/>
      <c r="K249" s="51"/>
      <c r="L249" s="88">
        <v>405.74</v>
      </c>
      <c r="M249" s="76"/>
      <c r="N249" s="83">
        <v>5372</v>
      </c>
      <c r="AF249" s="47"/>
      <c r="AG249" s="56"/>
      <c r="AL249" s="56" t="s">
        <v>157</v>
      </c>
      <c r="AN249" s="56"/>
      <c r="AP249" s="56"/>
    </row>
    <row r="250" spans="1:42" customFormat="1" ht="23.25" x14ac:dyDescent="0.25">
      <c r="A250" s="48" t="s">
        <v>260</v>
      </c>
      <c r="B250" s="49" t="s">
        <v>261</v>
      </c>
      <c r="C250" s="462" t="s">
        <v>262</v>
      </c>
      <c r="D250" s="462"/>
      <c r="E250" s="462"/>
      <c r="F250" s="50" t="s">
        <v>171</v>
      </c>
      <c r="G250" s="51">
        <v>26.34</v>
      </c>
      <c r="H250" s="52">
        <v>1</v>
      </c>
      <c r="I250" s="84">
        <v>26.34</v>
      </c>
      <c r="J250" s="88">
        <v>10.88</v>
      </c>
      <c r="K250" s="51"/>
      <c r="L250" s="88">
        <v>286.58</v>
      </c>
      <c r="M250" s="84">
        <v>13.24</v>
      </c>
      <c r="N250" s="83">
        <v>3794.32</v>
      </c>
      <c r="AF250" s="47"/>
      <c r="AG250" s="56" t="s">
        <v>262</v>
      </c>
      <c r="AL250" s="56"/>
      <c r="AN250" s="56"/>
      <c r="AP250" s="56"/>
    </row>
    <row r="251" spans="1:42" customFormat="1" ht="15" x14ac:dyDescent="0.25">
      <c r="A251" s="80"/>
      <c r="B251" s="81"/>
      <c r="C251" s="462" t="s">
        <v>157</v>
      </c>
      <c r="D251" s="462"/>
      <c r="E251" s="462"/>
      <c r="F251" s="50"/>
      <c r="G251" s="51"/>
      <c r="H251" s="51"/>
      <c r="I251" s="51"/>
      <c r="J251" s="54"/>
      <c r="K251" s="51"/>
      <c r="L251" s="88">
        <v>286.58</v>
      </c>
      <c r="M251" s="76"/>
      <c r="N251" s="83">
        <v>3794.32</v>
      </c>
      <c r="AF251" s="47"/>
      <c r="AG251" s="56"/>
      <c r="AL251" s="56" t="s">
        <v>157</v>
      </c>
      <c r="AN251" s="56"/>
      <c r="AP251" s="56"/>
    </row>
    <row r="252" spans="1:42" customFormat="1" ht="15" x14ac:dyDescent="0.25">
      <c r="A252" s="93"/>
      <c r="B252" s="94"/>
      <c r="C252" s="94"/>
      <c r="D252" s="94"/>
      <c r="E252" s="94"/>
      <c r="F252" s="95"/>
      <c r="G252" s="95"/>
      <c r="H252" s="95"/>
      <c r="I252" s="95"/>
      <c r="J252" s="96"/>
      <c r="K252" s="95"/>
      <c r="L252" s="96"/>
      <c r="M252" s="62"/>
      <c r="N252" s="96"/>
      <c r="AF252" s="47"/>
      <c r="AG252" s="56"/>
      <c r="AL252" s="56"/>
      <c r="AN252" s="56"/>
      <c r="AP252" s="56"/>
    </row>
    <row r="253" spans="1:42" customFormat="1" ht="15" x14ac:dyDescent="0.25">
      <c r="A253" s="97"/>
      <c r="B253" s="98"/>
      <c r="C253" s="462" t="s">
        <v>263</v>
      </c>
      <c r="D253" s="462"/>
      <c r="E253" s="462"/>
      <c r="F253" s="462"/>
      <c r="G253" s="462"/>
      <c r="H253" s="462"/>
      <c r="I253" s="462"/>
      <c r="J253" s="462"/>
      <c r="K253" s="462"/>
      <c r="L253" s="99"/>
      <c r="M253" s="100"/>
      <c r="N253" s="101"/>
      <c r="AF253" s="47"/>
      <c r="AG253" s="56"/>
      <c r="AL253" s="56"/>
      <c r="AN253" s="56" t="s">
        <v>263</v>
      </c>
      <c r="AP253" s="56"/>
    </row>
    <row r="254" spans="1:42" customFormat="1" ht="15" x14ac:dyDescent="0.25">
      <c r="A254" s="102"/>
      <c r="B254" s="58"/>
      <c r="C254" s="460" t="s">
        <v>205</v>
      </c>
      <c r="D254" s="460"/>
      <c r="E254" s="460"/>
      <c r="F254" s="460"/>
      <c r="G254" s="460"/>
      <c r="H254" s="460"/>
      <c r="I254" s="460"/>
      <c r="J254" s="460"/>
      <c r="K254" s="460"/>
      <c r="L254" s="103">
        <v>17177.37</v>
      </c>
      <c r="M254" s="104"/>
      <c r="N254" s="105">
        <v>337715.4</v>
      </c>
      <c r="AF254" s="47"/>
      <c r="AG254" s="56"/>
      <c r="AL254" s="56"/>
      <c r="AN254" s="56"/>
      <c r="AO254" s="59" t="s">
        <v>205</v>
      </c>
      <c r="AP254" s="56"/>
    </row>
    <row r="255" spans="1:42" customFormat="1" ht="15" x14ac:dyDescent="0.25">
      <c r="A255" s="102"/>
      <c r="B255" s="58"/>
      <c r="C255" s="460" t="s">
        <v>206</v>
      </c>
      <c r="D255" s="460"/>
      <c r="E255" s="460"/>
      <c r="F255" s="460"/>
      <c r="G255" s="460"/>
      <c r="H255" s="460"/>
      <c r="I255" s="460"/>
      <c r="J255" s="460"/>
      <c r="K255" s="460"/>
      <c r="L255" s="106"/>
      <c r="M255" s="104"/>
      <c r="N255" s="107"/>
      <c r="AF255" s="47"/>
      <c r="AG255" s="56"/>
      <c r="AL255" s="56"/>
      <c r="AN255" s="56"/>
      <c r="AO255" s="59" t="s">
        <v>206</v>
      </c>
      <c r="AP255" s="56"/>
    </row>
    <row r="256" spans="1:42" customFormat="1" ht="15" x14ac:dyDescent="0.25">
      <c r="A256" s="102"/>
      <c r="B256" s="58"/>
      <c r="C256" s="460" t="s">
        <v>207</v>
      </c>
      <c r="D256" s="460"/>
      <c r="E256" s="460"/>
      <c r="F256" s="460"/>
      <c r="G256" s="460"/>
      <c r="H256" s="460"/>
      <c r="I256" s="460"/>
      <c r="J256" s="460"/>
      <c r="K256" s="460"/>
      <c r="L256" s="103">
        <v>3495.23</v>
      </c>
      <c r="M256" s="104"/>
      <c r="N256" s="105">
        <v>156481.46</v>
      </c>
      <c r="AF256" s="47"/>
      <c r="AG256" s="56"/>
      <c r="AL256" s="56"/>
      <c r="AN256" s="56"/>
      <c r="AO256" s="59" t="s">
        <v>207</v>
      </c>
      <c r="AP256" s="56"/>
    </row>
    <row r="257" spans="1:42" customFormat="1" ht="15" x14ac:dyDescent="0.25">
      <c r="A257" s="102"/>
      <c r="B257" s="58"/>
      <c r="C257" s="460" t="s">
        <v>208</v>
      </c>
      <c r="D257" s="460"/>
      <c r="E257" s="460"/>
      <c r="F257" s="460"/>
      <c r="G257" s="460"/>
      <c r="H257" s="460"/>
      <c r="I257" s="460"/>
      <c r="J257" s="460"/>
      <c r="K257" s="460"/>
      <c r="L257" s="103">
        <v>12018.46</v>
      </c>
      <c r="M257" s="104"/>
      <c r="N257" s="105">
        <v>159124.41</v>
      </c>
      <c r="AF257" s="47"/>
      <c r="AG257" s="56"/>
      <c r="AL257" s="56"/>
      <c r="AN257" s="56"/>
      <c r="AO257" s="59" t="s">
        <v>208</v>
      </c>
      <c r="AP257" s="56"/>
    </row>
    <row r="258" spans="1:42" customFormat="1" ht="15" x14ac:dyDescent="0.25">
      <c r="A258" s="102"/>
      <c r="B258" s="58"/>
      <c r="C258" s="460" t="s">
        <v>209</v>
      </c>
      <c r="D258" s="460"/>
      <c r="E258" s="460"/>
      <c r="F258" s="460"/>
      <c r="G258" s="460"/>
      <c r="H258" s="460"/>
      <c r="I258" s="460"/>
      <c r="J258" s="460"/>
      <c r="K258" s="460"/>
      <c r="L258" s="108">
        <v>729.45</v>
      </c>
      <c r="M258" s="104"/>
      <c r="N258" s="105">
        <v>32657.48</v>
      </c>
      <c r="AF258" s="47"/>
      <c r="AG258" s="56"/>
      <c r="AL258" s="56"/>
      <c r="AN258" s="56"/>
      <c r="AO258" s="59" t="s">
        <v>209</v>
      </c>
      <c r="AP258" s="56"/>
    </row>
    <row r="259" spans="1:42" customFormat="1" ht="15" x14ac:dyDescent="0.25">
      <c r="A259" s="102"/>
      <c r="B259" s="58"/>
      <c r="C259" s="460" t="s">
        <v>210</v>
      </c>
      <c r="D259" s="460"/>
      <c r="E259" s="460"/>
      <c r="F259" s="460"/>
      <c r="G259" s="460"/>
      <c r="H259" s="460"/>
      <c r="I259" s="460"/>
      <c r="J259" s="460"/>
      <c r="K259" s="460"/>
      <c r="L259" s="103">
        <v>1446.86</v>
      </c>
      <c r="M259" s="104"/>
      <c r="N259" s="105">
        <v>19156.439999999999</v>
      </c>
      <c r="AF259" s="47"/>
      <c r="AG259" s="56"/>
      <c r="AL259" s="56"/>
      <c r="AN259" s="56"/>
      <c r="AO259" s="59" t="s">
        <v>210</v>
      </c>
      <c r="AP259" s="56"/>
    </row>
    <row r="260" spans="1:42" customFormat="1" ht="15" x14ac:dyDescent="0.25">
      <c r="A260" s="102"/>
      <c r="B260" s="58"/>
      <c r="C260" s="460" t="s">
        <v>264</v>
      </c>
      <c r="D260" s="460"/>
      <c r="E260" s="460"/>
      <c r="F260" s="460"/>
      <c r="G260" s="460"/>
      <c r="H260" s="460"/>
      <c r="I260" s="460"/>
      <c r="J260" s="460"/>
      <c r="K260" s="460"/>
      <c r="L260" s="108">
        <v>216.82</v>
      </c>
      <c r="M260" s="104"/>
      <c r="N260" s="105">
        <v>2953.09</v>
      </c>
      <c r="AF260" s="47"/>
      <c r="AG260" s="56"/>
      <c r="AL260" s="56"/>
      <c r="AN260" s="56"/>
      <c r="AO260" s="59" t="s">
        <v>264</v>
      </c>
      <c r="AP260" s="56"/>
    </row>
    <row r="261" spans="1:42" customFormat="1" ht="15" x14ac:dyDescent="0.25">
      <c r="A261" s="102"/>
      <c r="B261" s="58"/>
      <c r="C261" s="460" t="s">
        <v>211</v>
      </c>
      <c r="D261" s="460"/>
      <c r="E261" s="460"/>
      <c r="F261" s="460"/>
      <c r="G261" s="460"/>
      <c r="H261" s="460"/>
      <c r="I261" s="460"/>
      <c r="J261" s="460"/>
      <c r="K261" s="460"/>
      <c r="L261" s="103">
        <v>24116.41</v>
      </c>
      <c r="M261" s="104"/>
      <c r="N261" s="105">
        <v>648376.11</v>
      </c>
      <c r="AF261" s="47"/>
      <c r="AG261" s="56"/>
      <c r="AL261" s="56"/>
      <c r="AN261" s="56"/>
      <c r="AO261" s="59" t="s">
        <v>211</v>
      </c>
      <c r="AP261" s="56"/>
    </row>
    <row r="262" spans="1:42" customFormat="1" ht="15" x14ac:dyDescent="0.25">
      <c r="A262" s="102"/>
      <c r="B262" s="58"/>
      <c r="C262" s="460" t="s">
        <v>212</v>
      </c>
      <c r="D262" s="460"/>
      <c r="E262" s="460"/>
      <c r="F262" s="460"/>
      <c r="G262" s="460"/>
      <c r="H262" s="460"/>
      <c r="I262" s="460"/>
      <c r="J262" s="460"/>
      <c r="K262" s="460"/>
      <c r="L262" s="103">
        <v>23899.59</v>
      </c>
      <c r="M262" s="104"/>
      <c r="N262" s="105">
        <v>645423.02</v>
      </c>
      <c r="AF262" s="47"/>
      <c r="AG262" s="56"/>
      <c r="AL262" s="56"/>
      <c r="AN262" s="56"/>
      <c r="AO262" s="59" t="s">
        <v>212</v>
      </c>
      <c r="AP262" s="56"/>
    </row>
    <row r="263" spans="1:42" customFormat="1" ht="15" x14ac:dyDescent="0.25">
      <c r="A263" s="102"/>
      <c r="B263" s="58"/>
      <c r="C263" s="460" t="s">
        <v>213</v>
      </c>
      <c r="D263" s="460"/>
      <c r="E263" s="460"/>
      <c r="F263" s="460"/>
      <c r="G263" s="460"/>
      <c r="H263" s="460"/>
      <c r="I263" s="460"/>
      <c r="J263" s="460"/>
      <c r="K263" s="460"/>
      <c r="L263" s="106"/>
      <c r="M263" s="104"/>
      <c r="N263" s="107"/>
      <c r="AF263" s="47"/>
      <c r="AG263" s="56"/>
      <c r="AL263" s="56"/>
      <c r="AN263" s="56"/>
      <c r="AO263" s="59" t="s">
        <v>213</v>
      </c>
      <c r="AP263" s="56"/>
    </row>
    <row r="264" spans="1:42" customFormat="1" ht="15" x14ac:dyDescent="0.25">
      <c r="A264" s="102"/>
      <c r="B264" s="58"/>
      <c r="C264" s="460" t="s">
        <v>214</v>
      </c>
      <c r="D264" s="460"/>
      <c r="E264" s="460"/>
      <c r="F264" s="460"/>
      <c r="G264" s="460"/>
      <c r="H264" s="460"/>
      <c r="I264" s="460"/>
      <c r="J264" s="460"/>
      <c r="K264" s="460"/>
      <c r="L264" s="103">
        <v>3495.23</v>
      </c>
      <c r="M264" s="104"/>
      <c r="N264" s="105">
        <v>156481.46</v>
      </c>
      <c r="AF264" s="47"/>
      <c r="AG264" s="56"/>
      <c r="AL264" s="56"/>
      <c r="AN264" s="56"/>
      <c r="AO264" s="59" t="s">
        <v>214</v>
      </c>
      <c r="AP264" s="56"/>
    </row>
    <row r="265" spans="1:42" customFormat="1" ht="15" x14ac:dyDescent="0.25">
      <c r="A265" s="102"/>
      <c r="B265" s="58"/>
      <c r="C265" s="460" t="s">
        <v>215</v>
      </c>
      <c r="D265" s="460"/>
      <c r="E265" s="460"/>
      <c r="F265" s="460"/>
      <c r="G265" s="460"/>
      <c r="H265" s="460"/>
      <c r="I265" s="460"/>
      <c r="J265" s="460"/>
      <c r="K265" s="460"/>
      <c r="L265" s="103">
        <v>12018.46</v>
      </c>
      <c r="M265" s="104"/>
      <c r="N265" s="105">
        <v>159124.41</v>
      </c>
      <c r="AF265" s="47"/>
      <c r="AG265" s="56"/>
      <c r="AL265" s="56"/>
      <c r="AN265" s="56"/>
      <c r="AO265" s="59" t="s">
        <v>215</v>
      </c>
      <c r="AP265" s="56"/>
    </row>
    <row r="266" spans="1:42" customFormat="1" ht="15" x14ac:dyDescent="0.25">
      <c r="A266" s="102"/>
      <c r="B266" s="58"/>
      <c r="C266" s="460" t="s">
        <v>216</v>
      </c>
      <c r="D266" s="460"/>
      <c r="E266" s="460"/>
      <c r="F266" s="460"/>
      <c r="G266" s="460"/>
      <c r="H266" s="460"/>
      <c r="I266" s="460"/>
      <c r="J266" s="460"/>
      <c r="K266" s="460"/>
      <c r="L266" s="108">
        <v>729.45</v>
      </c>
      <c r="M266" s="104"/>
      <c r="N266" s="105">
        <v>32657.48</v>
      </c>
      <c r="AF266" s="47"/>
      <c r="AG266" s="56"/>
      <c r="AL266" s="56"/>
      <c r="AN266" s="56"/>
      <c r="AO266" s="59" t="s">
        <v>216</v>
      </c>
      <c r="AP266" s="56"/>
    </row>
    <row r="267" spans="1:42" customFormat="1" ht="15" x14ac:dyDescent="0.25">
      <c r="A267" s="102"/>
      <c r="B267" s="58"/>
      <c r="C267" s="460" t="s">
        <v>217</v>
      </c>
      <c r="D267" s="460"/>
      <c r="E267" s="460"/>
      <c r="F267" s="460"/>
      <c r="G267" s="460"/>
      <c r="H267" s="460"/>
      <c r="I267" s="460"/>
      <c r="J267" s="460"/>
      <c r="K267" s="460"/>
      <c r="L267" s="103">
        <v>1446.86</v>
      </c>
      <c r="M267" s="104"/>
      <c r="N267" s="105">
        <v>19156.439999999999</v>
      </c>
      <c r="AF267" s="47"/>
      <c r="AG267" s="56"/>
      <c r="AL267" s="56"/>
      <c r="AN267" s="56"/>
      <c r="AO267" s="59" t="s">
        <v>217</v>
      </c>
      <c r="AP267" s="56"/>
    </row>
    <row r="268" spans="1:42" customFormat="1" ht="15" x14ac:dyDescent="0.25">
      <c r="A268" s="102"/>
      <c r="B268" s="58"/>
      <c r="C268" s="460" t="s">
        <v>218</v>
      </c>
      <c r="D268" s="460"/>
      <c r="E268" s="460"/>
      <c r="F268" s="460"/>
      <c r="G268" s="460"/>
      <c r="H268" s="460"/>
      <c r="I268" s="460"/>
      <c r="J268" s="460"/>
      <c r="K268" s="460"/>
      <c r="L268" s="103">
        <v>4604.8999999999996</v>
      </c>
      <c r="M268" s="104"/>
      <c r="N268" s="105">
        <v>206161.44</v>
      </c>
      <c r="AF268" s="47"/>
      <c r="AG268" s="56"/>
      <c r="AL268" s="56"/>
      <c r="AN268" s="56"/>
      <c r="AO268" s="59" t="s">
        <v>218</v>
      </c>
      <c r="AP268" s="56"/>
    </row>
    <row r="269" spans="1:42" customFormat="1" ht="15" x14ac:dyDescent="0.25">
      <c r="A269" s="102"/>
      <c r="B269" s="58"/>
      <c r="C269" s="460" t="s">
        <v>219</v>
      </c>
      <c r="D269" s="460"/>
      <c r="E269" s="460"/>
      <c r="F269" s="460"/>
      <c r="G269" s="460"/>
      <c r="H269" s="460"/>
      <c r="I269" s="460"/>
      <c r="J269" s="460"/>
      <c r="K269" s="460"/>
      <c r="L269" s="103">
        <v>2334.14</v>
      </c>
      <c r="M269" s="104"/>
      <c r="N269" s="105">
        <v>104499.27</v>
      </c>
      <c r="AF269" s="47"/>
      <c r="AG269" s="56"/>
      <c r="AL269" s="56"/>
      <c r="AN269" s="56"/>
      <c r="AO269" s="59" t="s">
        <v>219</v>
      </c>
      <c r="AP269" s="56"/>
    </row>
    <row r="270" spans="1:42" customFormat="1" ht="15" x14ac:dyDescent="0.25">
      <c r="A270" s="102"/>
      <c r="B270" s="58"/>
      <c r="C270" s="460" t="s">
        <v>265</v>
      </c>
      <c r="D270" s="460"/>
      <c r="E270" s="460"/>
      <c r="F270" s="460"/>
      <c r="G270" s="460"/>
      <c r="H270" s="460"/>
      <c r="I270" s="460"/>
      <c r="J270" s="460"/>
      <c r="K270" s="460"/>
      <c r="L270" s="108">
        <v>216.82</v>
      </c>
      <c r="M270" s="104"/>
      <c r="N270" s="105">
        <v>2953.09</v>
      </c>
      <c r="AF270" s="47"/>
      <c r="AG270" s="56"/>
      <c r="AL270" s="56"/>
      <c r="AN270" s="56"/>
      <c r="AO270" s="59" t="s">
        <v>265</v>
      </c>
      <c r="AP270" s="56"/>
    </row>
    <row r="271" spans="1:42" customFormat="1" ht="15" x14ac:dyDescent="0.25">
      <c r="A271" s="102"/>
      <c r="B271" s="58"/>
      <c r="C271" s="460" t="s">
        <v>221</v>
      </c>
      <c r="D271" s="460"/>
      <c r="E271" s="460"/>
      <c r="F271" s="460"/>
      <c r="G271" s="460"/>
      <c r="H271" s="460"/>
      <c r="I271" s="460"/>
      <c r="J271" s="460"/>
      <c r="K271" s="460"/>
      <c r="L271" s="103">
        <v>4224.68</v>
      </c>
      <c r="M271" s="104"/>
      <c r="N271" s="105">
        <v>189138.94</v>
      </c>
      <c r="AF271" s="47"/>
      <c r="AG271" s="56"/>
      <c r="AL271" s="56"/>
      <c r="AN271" s="56"/>
      <c r="AO271" s="59" t="s">
        <v>221</v>
      </c>
      <c r="AP271" s="56"/>
    </row>
    <row r="272" spans="1:42" customFormat="1" ht="15" x14ac:dyDescent="0.25">
      <c r="A272" s="102"/>
      <c r="B272" s="58"/>
      <c r="C272" s="460" t="s">
        <v>222</v>
      </c>
      <c r="D272" s="460"/>
      <c r="E272" s="460"/>
      <c r="F272" s="460"/>
      <c r="G272" s="460"/>
      <c r="H272" s="460"/>
      <c r="I272" s="460"/>
      <c r="J272" s="460"/>
      <c r="K272" s="460"/>
      <c r="L272" s="103">
        <v>4604.8999999999996</v>
      </c>
      <c r="M272" s="104"/>
      <c r="N272" s="105">
        <v>206161.44</v>
      </c>
      <c r="AF272" s="47"/>
      <c r="AG272" s="56"/>
      <c r="AL272" s="56"/>
      <c r="AN272" s="56"/>
      <c r="AO272" s="59" t="s">
        <v>222</v>
      </c>
      <c r="AP272" s="56"/>
    </row>
    <row r="273" spans="1:42" customFormat="1" ht="15" x14ac:dyDescent="0.25">
      <c r="A273" s="102"/>
      <c r="B273" s="58"/>
      <c r="C273" s="460" t="s">
        <v>223</v>
      </c>
      <c r="D273" s="460"/>
      <c r="E273" s="460"/>
      <c r="F273" s="460"/>
      <c r="G273" s="460"/>
      <c r="H273" s="460"/>
      <c r="I273" s="460"/>
      <c r="J273" s="460"/>
      <c r="K273" s="460"/>
      <c r="L273" s="103">
        <v>2334.14</v>
      </c>
      <c r="M273" s="104"/>
      <c r="N273" s="105">
        <v>104499.27</v>
      </c>
      <c r="AF273" s="47"/>
      <c r="AG273" s="56"/>
      <c r="AL273" s="56"/>
      <c r="AN273" s="56"/>
      <c r="AO273" s="59" t="s">
        <v>223</v>
      </c>
      <c r="AP273" s="56"/>
    </row>
    <row r="274" spans="1:42" customFormat="1" ht="15" x14ac:dyDescent="0.25">
      <c r="A274" s="102"/>
      <c r="B274" s="109"/>
      <c r="C274" s="474" t="s">
        <v>266</v>
      </c>
      <c r="D274" s="474"/>
      <c r="E274" s="474"/>
      <c r="F274" s="474"/>
      <c r="G274" s="474"/>
      <c r="H274" s="474"/>
      <c r="I274" s="474"/>
      <c r="J274" s="474"/>
      <c r="K274" s="474"/>
      <c r="L274" s="110">
        <v>24116.41</v>
      </c>
      <c r="M274" s="111"/>
      <c r="N274" s="112">
        <v>648376.11</v>
      </c>
      <c r="AF274" s="47"/>
      <c r="AG274" s="56"/>
      <c r="AL274" s="56"/>
      <c r="AN274" s="56"/>
      <c r="AP274" s="56" t="s">
        <v>266</v>
      </c>
    </row>
    <row r="275" spans="1:42" customFormat="1" ht="15" x14ac:dyDescent="0.25">
      <c r="A275" s="469" t="s">
        <v>267</v>
      </c>
      <c r="B275" s="470"/>
      <c r="C275" s="470"/>
      <c r="D275" s="470"/>
      <c r="E275" s="470"/>
      <c r="F275" s="470"/>
      <c r="G275" s="470"/>
      <c r="H275" s="470"/>
      <c r="I275" s="470"/>
      <c r="J275" s="470"/>
      <c r="K275" s="470"/>
      <c r="L275" s="470"/>
      <c r="M275" s="470"/>
      <c r="N275" s="471"/>
      <c r="AF275" s="47" t="s">
        <v>267</v>
      </c>
      <c r="AG275" s="56"/>
      <c r="AL275" s="56"/>
      <c r="AN275" s="56"/>
      <c r="AP275" s="56"/>
    </row>
    <row r="276" spans="1:42" customFormat="1" ht="57" x14ac:dyDescent="0.25">
      <c r="A276" s="48" t="s">
        <v>268</v>
      </c>
      <c r="B276" s="49" t="s">
        <v>269</v>
      </c>
      <c r="C276" s="462" t="s">
        <v>270</v>
      </c>
      <c r="D276" s="462"/>
      <c r="E276" s="462"/>
      <c r="F276" s="50" t="s">
        <v>241</v>
      </c>
      <c r="G276" s="51">
        <v>0.94899999999999995</v>
      </c>
      <c r="H276" s="52">
        <v>1</v>
      </c>
      <c r="I276" s="53">
        <v>0.94899999999999995</v>
      </c>
      <c r="J276" s="54"/>
      <c r="K276" s="51"/>
      <c r="L276" s="54"/>
      <c r="M276" s="51"/>
      <c r="N276" s="55"/>
      <c r="AF276" s="47"/>
      <c r="AG276" s="56" t="s">
        <v>270</v>
      </c>
      <c r="AL276" s="56"/>
      <c r="AN276" s="56"/>
      <c r="AP276" s="56"/>
    </row>
    <row r="277" spans="1:42" customFormat="1" ht="23.25" x14ac:dyDescent="0.25">
      <c r="A277" s="57"/>
      <c r="B277" s="58" t="s">
        <v>136</v>
      </c>
      <c r="C277" s="458" t="s">
        <v>137</v>
      </c>
      <c r="D277" s="458"/>
      <c r="E277" s="458"/>
      <c r="F277" s="458"/>
      <c r="G277" s="458"/>
      <c r="H277" s="458"/>
      <c r="I277" s="458"/>
      <c r="J277" s="458"/>
      <c r="K277" s="458"/>
      <c r="L277" s="458"/>
      <c r="M277" s="458"/>
      <c r="N277" s="459"/>
      <c r="AF277" s="47"/>
      <c r="AG277" s="56"/>
      <c r="AH277" s="59" t="s">
        <v>137</v>
      </c>
      <c r="AL277" s="56"/>
      <c r="AN277" s="56"/>
      <c r="AP277" s="56"/>
    </row>
    <row r="278" spans="1:42" customFormat="1" ht="68.25" x14ac:dyDescent="0.25">
      <c r="A278" s="57"/>
      <c r="B278" s="58" t="s">
        <v>138</v>
      </c>
      <c r="C278" s="458" t="s">
        <v>139</v>
      </c>
      <c r="D278" s="458"/>
      <c r="E278" s="458"/>
      <c r="F278" s="458"/>
      <c r="G278" s="458"/>
      <c r="H278" s="458"/>
      <c r="I278" s="458"/>
      <c r="J278" s="458"/>
      <c r="K278" s="458"/>
      <c r="L278" s="458"/>
      <c r="M278" s="458"/>
      <c r="N278" s="459"/>
      <c r="AF278" s="47"/>
      <c r="AG278" s="56"/>
      <c r="AH278" s="59" t="s">
        <v>139</v>
      </c>
      <c r="AL278" s="56"/>
      <c r="AN278" s="56"/>
      <c r="AP278" s="56"/>
    </row>
    <row r="279" spans="1:42" customFormat="1" ht="15" x14ac:dyDescent="0.25">
      <c r="A279" s="60"/>
      <c r="B279" s="58" t="s">
        <v>130</v>
      </c>
      <c r="C279" s="460" t="s">
        <v>140</v>
      </c>
      <c r="D279" s="460"/>
      <c r="E279" s="460"/>
      <c r="F279" s="61"/>
      <c r="G279" s="62"/>
      <c r="H279" s="62"/>
      <c r="I279" s="62"/>
      <c r="J279" s="67">
        <v>9639.6</v>
      </c>
      <c r="K279" s="86">
        <v>1.3225</v>
      </c>
      <c r="L279" s="67">
        <v>12098.2</v>
      </c>
      <c r="M279" s="65">
        <v>44.77</v>
      </c>
      <c r="N279" s="66">
        <v>541636.41</v>
      </c>
      <c r="AF279" s="47"/>
      <c r="AG279" s="56"/>
      <c r="AI279" s="59" t="s">
        <v>140</v>
      </c>
      <c r="AL279" s="56"/>
      <c r="AN279" s="56"/>
      <c r="AP279" s="56"/>
    </row>
    <row r="280" spans="1:42" customFormat="1" ht="15" x14ac:dyDescent="0.25">
      <c r="A280" s="60"/>
      <c r="B280" s="58" t="s">
        <v>141</v>
      </c>
      <c r="C280" s="460" t="s">
        <v>142</v>
      </c>
      <c r="D280" s="460"/>
      <c r="E280" s="460"/>
      <c r="F280" s="61"/>
      <c r="G280" s="62"/>
      <c r="H280" s="62"/>
      <c r="I280" s="62"/>
      <c r="J280" s="67">
        <v>23560.16</v>
      </c>
      <c r="K280" s="86">
        <v>1.4375</v>
      </c>
      <c r="L280" s="67">
        <v>32140.48</v>
      </c>
      <c r="M280" s="65">
        <v>13.24</v>
      </c>
      <c r="N280" s="66">
        <v>425539.96</v>
      </c>
      <c r="AF280" s="47"/>
      <c r="AG280" s="56"/>
      <c r="AI280" s="59" t="s">
        <v>142</v>
      </c>
      <c r="AL280" s="56"/>
      <c r="AN280" s="56"/>
      <c r="AP280" s="56"/>
    </row>
    <row r="281" spans="1:42" customFormat="1" ht="15" x14ac:dyDescent="0.25">
      <c r="A281" s="60"/>
      <c r="B281" s="58" t="s">
        <v>143</v>
      </c>
      <c r="C281" s="460" t="s">
        <v>144</v>
      </c>
      <c r="D281" s="460"/>
      <c r="E281" s="460"/>
      <c r="F281" s="61"/>
      <c r="G281" s="62"/>
      <c r="H281" s="62"/>
      <c r="I281" s="62"/>
      <c r="J281" s="67">
        <v>1283.78</v>
      </c>
      <c r="K281" s="86">
        <v>1.4375</v>
      </c>
      <c r="L281" s="67">
        <v>1751.32</v>
      </c>
      <c r="M281" s="65">
        <v>44.77</v>
      </c>
      <c r="N281" s="66">
        <v>78406.600000000006</v>
      </c>
      <c r="AF281" s="47"/>
      <c r="AG281" s="56"/>
      <c r="AI281" s="59" t="s">
        <v>144</v>
      </c>
      <c r="AL281" s="56"/>
      <c r="AN281" s="56"/>
      <c r="AP281" s="56"/>
    </row>
    <row r="282" spans="1:42" customFormat="1" ht="15" x14ac:dyDescent="0.25">
      <c r="A282" s="60"/>
      <c r="B282" s="58" t="s">
        <v>145</v>
      </c>
      <c r="C282" s="460" t="s">
        <v>146</v>
      </c>
      <c r="D282" s="460"/>
      <c r="E282" s="460"/>
      <c r="F282" s="61"/>
      <c r="G282" s="62"/>
      <c r="H282" s="62"/>
      <c r="I282" s="62"/>
      <c r="J282" s="67">
        <v>1731974.32</v>
      </c>
      <c r="K282" s="62"/>
      <c r="L282" s="67">
        <v>1643643.63</v>
      </c>
      <c r="M282" s="65">
        <v>8.16</v>
      </c>
      <c r="N282" s="66">
        <v>13412132.02</v>
      </c>
      <c r="AF282" s="47"/>
      <c r="AG282" s="56"/>
      <c r="AI282" s="59" t="s">
        <v>146</v>
      </c>
      <c r="AL282" s="56"/>
      <c r="AN282" s="56"/>
      <c r="AP282" s="56"/>
    </row>
    <row r="283" spans="1:42" customFormat="1" ht="15" x14ac:dyDescent="0.25">
      <c r="A283" s="69"/>
      <c r="B283" s="58"/>
      <c r="C283" s="460" t="s">
        <v>147</v>
      </c>
      <c r="D283" s="460"/>
      <c r="E283" s="460"/>
      <c r="F283" s="61" t="s">
        <v>148</v>
      </c>
      <c r="G283" s="79">
        <v>1160</v>
      </c>
      <c r="H283" s="86">
        <v>1.3225</v>
      </c>
      <c r="I283" s="86">
        <v>1455.8608999999999</v>
      </c>
      <c r="J283" s="72"/>
      <c r="K283" s="62"/>
      <c r="L283" s="72"/>
      <c r="M283" s="62"/>
      <c r="N283" s="73"/>
      <c r="AF283" s="47"/>
      <c r="AG283" s="56"/>
      <c r="AJ283" s="59" t="s">
        <v>147</v>
      </c>
      <c r="AL283" s="56"/>
      <c r="AN283" s="56"/>
      <c r="AP283" s="56"/>
    </row>
    <row r="284" spans="1:42" customFormat="1" ht="15" x14ac:dyDescent="0.25">
      <c r="A284" s="69"/>
      <c r="B284" s="58"/>
      <c r="C284" s="460" t="s">
        <v>149</v>
      </c>
      <c r="D284" s="460"/>
      <c r="E284" s="460"/>
      <c r="F284" s="61" t="s">
        <v>148</v>
      </c>
      <c r="G284" s="70">
        <v>105.2</v>
      </c>
      <c r="H284" s="86">
        <v>1.4375</v>
      </c>
      <c r="I284" s="87">
        <v>143.51252500000001</v>
      </c>
      <c r="J284" s="72"/>
      <c r="K284" s="62"/>
      <c r="L284" s="72"/>
      <c r="M284" s="62"/>
      <c r="N284" s="73"/>
      <c r="AF284" s="47"/>
      <c r="AG284" s="56"/>
      <c r="AJ284" s="59" t="s">
        <v>149</v>
      </c>
      <c r="AL284" s="56"/>
      <c r="AN284" s="56"/>
      <c r="AP284" s="56"/>
    </row>
    <row r="285" spans="1:42" customFormat="1" ht="15" x14ac:dyDescent="0.25">
      <c r="A285" s="60"/>
      <c r="B285" s="58"/>
      <c r="C285" s="461" t="s">
        <v>150</v>
      </c>
      <c r="D285" s="461"/>
      <c r="E285" s="461"/>
      <c r="F285" s="75"/>
      <c r="G285" s="76"/>
      <c r="H285" s="76"/>
      <c r="I285" s="76"/>
      <c r="J285" s="77">
        <v>1765174.08</v>
      </c>
      <c r="K285" s="76"/>
      <c r="L285" s="77">
        <v>1687882.31</v>
      </c>
      <c r="M285" s="76"/>
      <c r="N285" s="78">
        <v>14379308.390000001</v>
      </c>
      <c r="AF285" s="47"/>
      <c r="AG285" s="56"/>
      <c r="AK285" s="59" t="s">
        <v>150</v>
      </c>
      <c r="AL285" s="56"/>
      <c r="AN285" s="56"/>
      <c r="AP285" s="56"/>
    </row>
    <row r="286" spans="1:42" customFormat="1" ht="15" x14ac:dyDescent="0.25">
      <c r="A286" s="69"/>
      <c r="B286" s="58"/>
      <c r="C286" s="460" t="s">
        <v>151</v>
      </c>
      <c r="D286" s="460"/>
      <c r="E286" s="460"/>
      <c r="F286" s="61"/>
      <c r="G286" s="62"/>
      <c r="H286" s="62"/>
      <c r="I286" s="62"/>
      <c r="J286" s="72"/>
      <c r="K286" s="62"/>
      <c r="L286" s="67">
        <v>13849.52</v>
      </c>
      <c r="M286" s="62"/>
      <c r="N286" s="66">
        <v>620043.01</v>
      </c>
      <c r="AF286" s="47"/>
      <c r="AG286" s="56"/>
      <c r="AJ286" s="59" t="s">
        <v>151</v>
      </c>
      <c r="AL286" s="56"/>
      <c r="AN286" s="56"/>
      <c r="AP286" s="56"/>
    </row>
    <row r="287" spans="1:42" customFormat="1" ht="22.5" x14ac:dyDescent="0.25">
      <c r="A287" s="69"/>
      <c r="B287" s="58" t="s">
        <v>230</v>
      </c>
      <c r="C287" s="460" t="s">
        <v>231</v>
      </c>
      <c r="D287" s="460"/>
      <c r="E287" s="460"/>
      <c r="F287" s="61" t="s">
        <v>154</v>
      </c>
      <c r="G287" s="79">
        <v>109</v>
      </c>
      <c r="H287" s="62"/>
      <c r="I287" s="79">
        <v>109</v>
      </c>
      <c r="J287" s="72"/>
      <c r="K287" s="62"/>
      <c r="L287" s="67">
        <v>15095.98</v>
      </c>
      <c r="M287" s="62"/>
      <c r="N287" s="66">
        <v>675846.88</v>
      </c>
      <c r="AF287" s="47"/>
      <c r="AG287" s="56"/>
      <c r="AJ287" s="59" t="s">
        <v>231</v>
      </c>
      <c r="AL287" s="56"/>
      <c r="AN287" s="56"/>
      <c r="AP287" s="56"/>
    </row>
    <row r="288" spans="1:42" customFormat="1" ht="45" x14ac:dyDescent="0.25">
      <c r="A288" s="69"/>
      <c r="B288" s="58" t="s">
        <v>232</v>
      </c>
      <c r="C288" s="460" t="s">
        <v>233</v>
      </c>
      <c r="D288" s="460"/>
      <c r="E288" s="460"/>
      <c r="F288" s="61" t="s">
        <v>154</v>
      </c>
      <c r="G288" s="79">
        <v>65</v>
      </c>
      <c r="H288" s="65">
        <v>0.85</v>
      </c>
      <c r="I288" s="65">
        <v>55.25</v>
      </c>
      <c r="J288" s="72"/>
      <c r="K288" s="62"/>
      <c r="L288" s="67">
        <v>7651.86</v>
      </c>
      <c r="M288" s="62"/>
      <c r="N288" s="66">
        <v>342573.76</v>
      </c>
      <c r="AF288" s="47"/>
      <c r="AG288" s="56"/>
      <c r="AJ288" s="59" t="s">
        <v>233</v>
      </c>
      <c r="AL288" s="56"/>
      <c r="AN288" s="56"/>
      <c r="AP288" s="56"/>
    </row>
    <row r="289" spans="1:42" customFormat="1" ht="15" x14ac:dyDescent="0.25">
      <c r="A289" s="80"/>
      <c r="B289" s="81"/>
      <c r="C289" s="462" t="s">
        <v>157</v>
      </c>
      <c r="D289" s="462"/>
      <c r="E289" s="462"/>
      <c r="F289" s="50"/>
      <c r="G289" s="51"/>
      <c r="H289" s="51"/>
      <c r="I289" s="51"/>
      <c r="J289" s="54"/>
      <c r="K289" s="51"/>
      <c r="L289" s="82">
        <v>1710630.15</v>
      </c>
      <c r="M289" s="76"/>
      <c r="N289" s="83">
        <v>15397729.029999999</v>
      </c>
      <c r="AF289" s="47"/>
      <c r="AG289" s="56"/>
      <c r="AL289" s="56" t="s">
        <v>157</v>
      </c>
      <c r="AN289" s="56"/>
      <c r="AP289" s="56"/>
    </row>
    <row r="290" spans="1:42" customFormat="1" ht="15" x14ac:dyDescent="0.25">
      <c r="A290" s="48" t="s">
        <v>271</v>
      </c>
      <c r="B290" s="49" t="s">
        <v>272</v>
      </c>
      <c r="C290" s="462" t="s">
        <v>273</v>
      </c>
      <c r="D290" s="462"/>
      <c r="E290" s="462"/>
      <c r="F290" s="50" t="s">
        <v>274</v>
      </c>
      <c r="G290" s="51">
        <v>-1898</v>
      </c>
      <c r="H290" s="52">
        <v>1</v>
      </c>
      <c r="I290" s="52">
        <v>-1898</v>
      </c>
      <c r="J290" s="88">
        <v>351.2</v>
      </c>
      <c r="K290" s="51"/>
      <c r="L290" s="82">
        <v>-666577.6</v>
      </c>
      <c r="M290" s="84">
        <v>8.16</v>
      </c>
      <c r="N290" s="83">
        <v>-5439273.2199999997</v>
      </c>
      <c r="AF290" s="47"/>
      <c r="AG290" s="56" t="s">
        <v>273</v>
      </c>
      <c r="AL290" s="56"/>
      <c r="AN290" s="56"/>
      <c r="AP290" s="56"/>
    </row>
    <row r="291" spans="1:42" customFormat="1" ht="15" x14ac:dyDescent="0.25">
      <c r="A291" s="80"/>
      <c r="B291" s="81"/>
      <c r="C291" s="462" t="s">
        <v>157</v>
      </c>
      <c r="D291" s="462"/>
      <c r="E291" s="462"/>
      <c r="F291" s="50"/>
      <c r="G291" s="51"/>
      <c r="H291" s="51"/>
      <c r="I291" s="51"/>
      <c r="J291" s="54"/>
      <c r="K291" s="51"/>
      <c r="L291" s="82">
        <v>-666577.6</v>
      </c>
      <c r="M291" s="76"/>
      <c r="N291" s="83">
        <v>-5439273.2199999997</v>
      </c>
      <c r="AF291" s="47"/>
      <c r="AG291" s="56"/>
      <c r="AL291" s="56" t="s">
        <v>157</v>
      </c>
      <c r="AN291" s="56"/>
      <c r="AP291" s="56"/>
    </row>
    <row r="292" spans="1:42" customFormat="1" ht="22.5" x14ac:dyDescent="0.25">
      <c r="A292" s="48" t="s">
        <v>275</v>
      </c>
      <c r="B292" s="49" t="s">
        <v>276</v>
      </c>
      <c r="C292" s="462" t="s">
        <v>277</v>
      </c>
      <c r="D292" s="462"/>
      <c r="E292" s="462"/>
      <c r="F292" s="50" t="s">
        <v>278</v>
      </c>
      <c r="G292" s="51">
        <v>123.36</v>
      </c>
      <c r="H292" s="52">
        <v>1</v>
      </c>
      <c r="I292" s="84">
        <v>123.36</v>
      </c>
      <c r="J292" s="82">
        <v>16758.580000000002</v>
      </c>
      <c r="K292" s="53">
        <v>1.012</v>
      </c>
      <c r="L292" s="82">
        <v>2092146.49</v>
      </c>
      <c r="M292" s="84">
        <v>8.16</v>
      </c>
      <c r="N292" s="83">
        <v>17071915.359999999</v>
      </c>
      <c r="AF292" s="47"/>
      <c r="AG292" s="56" t="s">
        <v>277</v>
      </c>
      <c r="AL292" s="56"/>
      <c r="AN292" s="56"/>
      <c r="AP292" s="56"/>
    </row>
    <row r="293" spans="1:42" customFormat="1" ht="15" x14ac:dyDescent="0.25">
      <c r="A293" s="89"/>
      <c r="B293" s="90"/>
      <c r="C293" s="460" t="s">
        <v>279</v>
      </c>
      <c r="D293" s="460"/>
      <c r="E293" s="460"/>
      <c r="F293" s="460"/>
      <c r="G293" s="460"/>
      <c r="H293" s="460"/>
      <c r="I293" s="460"/>
      <c r="J293" s="460"/>
      <c r="K293" s="460"/>
      <c r="L293" s="460"/>
      <c r="M293" s="460"/>
      <c r="N293" s="463"/>
      <c r="AF293" s="47"/>
      <c r="AG293" s="56"/>
      <c r="AL293" s="56"/>
      <c r="AM293" s="59" t="s">
        <v>279</v>
      </c>
      <c r="AN293" s="56"/>
      <c r="AP293" s="56"/>
    </row>
    <row r="294" spans="1:42" customFormat="1" ht="15" x14ac:dyDescent="0.25">
      <c r="A294" s="57"/>
      <c r="B294" s="58"/>
      <c r="C294" s="458" t="s">
        <v>280</v>
      </c>
      <c r="D294" s="458"/>
      <c r="E294" s="458"/>
      <c r="F294" s="458"/>
      <c r="G294" s="458"/>
      <c r="H294" s="458"/>
      <c r="I294" s="458"/>
      <c r="J294" s="458"/>
      <c r="K294" s="458"/>
      <c r="L294" s="458"/>
      <c r="M294" s="458"/>
      <c r="N294" s="459"/>
      <c r="AF294" s="47"/>
      <c r="AG294" s="56"/>
      <c r="AH294" s="59" t="s">
        <v>280</v>
      </c>
      <c r="AL294" s="56"/>
      <c r="AN294" s="56"/>
      <c r="AP294" s="56"/>
    </row>
    <row r="295" spans="1:42" customFormat="1" ht="15" x14ac:dyDescent="0.25">
      <c r="A295" s="80"/>
      <c r="B295" s="81"/>
      <c r="C295" s="462" t="s">
        <v>157</v>
      </c>
      <c r="D295" s="462"/>
      <c r="E295" s="462"/>
      <c r="F295" s="50"/>
      <c r="G295" s="51"/>
      <c r="H295" s="51"/>
      <c r="I295" s="51"/>
      <c r="J295" s="54"/>
      <c r="K295" s="51"/>
      <c r="L295" s="82">
        <v>2092146.49</v>
      </c>
      <c r="M295" s="76"/>
      <c r="N295" s="83">
        <v>17071915.359999999</v>
      </c>
      <c r="AF295" s="47"/>
      <c r="AG295" s="56"/>
      <c r="AL295" s="56" t="s">
        <v>157</v>
      </c>
      <c r="AN295" s="56"/>
      <c r="AP295" s="56"/>
    </row>
    <row r="296" spans="1:42" customFormat="1" ht="15" x14ac:dyDescent="0.25">
      <c r="A296" s="48" t="s">
        <v>281</v>
      </c>
      <c r="B296" s="49" t="s">
        <v>282</v>
      </c>
      <c r="C296" s="462" t="s">
        <v>283</v>
      </c>
      <c r="D296" s="462"/>
      <c r="E296" s="462"/>
      <c r="F296" s="50" t="s">
        <v>229</v>
      </c>
      <c r="G296" s="51">
        <v>-1749.28</v>
      </c>
      <c r="H296" s="52">
        <v>1</v>
      </c>
      <c r="I296" s="84">
        <v>-1749.28</v>
      </c>
      <c r="J296" s="88">
        <v>287.60000000000002</v>
      </c>
      <c r="K296" s="51"/>
      <c r="L296" s="82">
        <v>-503092.93</v>
      </c>
      <c r="M296" s="84">
        <v>8.16</v>
      </c>
      <c r="N296" s="83">
        <v>-4105238.31</v>
      </c>
      <c r="AF296" s="47"/>
      <c r="AG296" s="56" t="s">
        <v>283</v>
      </c>
      <c r="AL296" s="56"/>
      <c r="AN296" s="56"/>
      <c r="AP296" s="56"/>
    </row>
    <row r="297" spans="1:42" customFormat="1" ht="15" x14ac:dyDescent="0.25">
      <c r="A297" s="80"/>
      <c r="B297" s="81"/>
      <c r="C297" s="462" t="s">
        <v>157</v>
      </c>
      <c r="D297" s="462"/>
      <c r="E297" s="462"/>
      <c r="F297" s="50"/>
      <c r="G297" s="51"/>
      <c r="H297" s="51"/>
      <c r="I297" s="51"/>
      <c r="J297" s="54"/>
      <c r="K297" s="51"/>
      <c r="L297" s="82">
        <v>-503092.93</v>
      </c>
      <c r="M297" s="76"/>
      <c r="N297" s="83">
        <v>-4105238.31</v>
      </c>
      <c r="AF297" s="47"/>
      <c r="AG297" s="56"/>
      <c r="AL297" s="56" t="s">
        <v>157</v>
      </c>
      <c r="AN297" s="56"/>
      <c r="AP297" s="56"/>
    </row>
    <row r="298" spans="1:42" customFormat="1" ht="34.5" x14ac:dyDescent="0.25">
      <c r="A298" s="48" t="s">
        <v>284</v>
      </c>
      <c r="B298" s="49" t="s">
        <v>276</v>
      </c>
      <c r="C298" s="462" t="s">
        <v>285</v>
      </c>
      <c r="D298" s="462"/>
      <c r="E298" s="462"/>
      <c r="F298" s="50" t="s">
        <v>229</v>
      </c>
      <c r="G298" s="51">
        <v>1749</v>
      </c>
      <c r="H298" s="52">
        <v>1</v>
      </c>
      <c r="I298" s="52">
        <v>1749</v>
      </c>
      <c r="J298" s="88">
        <v>245.1</v>
      </c>
      <c r="K298" s="53">
        <v>1.012</v>
      </c>
      <c r="L298" s="82">
        <v>433824.06</v>
      </c>
      <c r="M298" s="84">
        <v>8.16</v>
      </c>
      <c r="N298" s="83">
        <v>3540004.33</v>
      </c>
      <c r="AF298" s="47"/>
      <c r="AG298" s="56" t="s">
        <v>285</v>
      </c>
      <c r="AL298" s="56"/>
      <c r="AN298" s="56"/>
      <c r="AP298" s="56"/>
    </row>
    <row r="299" spans="1:42" customFormat="1" ht="15" x14ac:dyDescent="0.25">
      <c r="A299" s="89"/>
      <c r="B299" s="90"/>
      <c r="C299" s="460" t="s">
        <v>286</v>
      </c>
      <c r="D299" s="460"/>
      <c r="E299" s="460"/>
      <c r="F299" s="460"/>
      <c r="G299" s="460"/>
      <c r="H299" s="460"/>
      <c r="I299" s="460"/>
      <c r="J299" s="460"/>
      <c r="K299" s="460"/>
      <c r="L299" s="460"/>
      <c r="M299" s="460"/>
      <c r="N299" s="463"/>
      <c r="AF299" s="47"/>
      <c r="AG299" s="56"/>
      <c r="AL299" s="56"/>
      <c r="AM299" s="59" t="s">
        <v>286</v>
      </c>
      <c r="AN299" s="56"/>
      <c r="AP299" s="56"/>
    </row>
    <row r="300" spans="1:42" customFormat="1" ht="15" x14ac:dyDescent="0.25">
      <c r="A300" s="57"/>
      <c r="B300" s="58"/>
      <c r="C300" s="458" t="s">
        <v>280</v>
      </c>
      <c r="D300" s="458"/>
      <c r="E300" s="458"/>
      <c r="F300" s="458"/>
      <c r="G300" s="458"/>
      <c r="H300" s="458"/>
      <c r="I300" s="458"/>
      <c r="J300" s="458"/>
      <c r="K300" s="458"/>
      <c r="L300" s="458"/>
      <c r="M300" s="458"/>
      <c r="N300" s="459"/>
      <c r="AF300" s="47"/>
      <c r="AG300" s="56"/>
      <c r="AH300" s="59" t="s">
        <v>280</v>
      </c>
      <c r="AL300" s="56"/>
      <c r="AN300" s="56"/>
      <c r="AP300" s="56"/>
    </row>
    <row r="301" spans="1:42" customFormat="1" ht="15" x14ac:dyDescent="0.25">
      <c r="A301" s="80"/>
      <c r="B301" s="81"/>
      <c r="C301" s="462" t="s">
        <v>157</v>
      </c>
      <c r="D301" s="462"/>
      <c r="E301" s="462"/>
      <c r="F301" s="50"/>
      <c r="G301" s="51"/>
      <c r="H301" s="51"/>
      <c r="I301" s="51"/>
      <c r="J301" s="54"/>
      <c r="K301" s="51"/>
      <c r="L301" s="82">
        <v>433824.06</v>
      </c>
      <c r="M301" s="76"/>
      <c r="N301" s="83">
        <v>3540004.33</v>
      </c>
      <c r="AF301" s="47"/>
      <c r="AG301" s="56"/>
      <c r="AL301" s="56" t="s">
        <v>157</v>
      </c>
      <c r="AN301" s="56"/>
      <c r="AP301" s="56"/>
    </row>
    <row r="302" spans="1:42" customFormat="1" ht="15" x14ac:dyDescent="0.25">
      <c r="A302" s="48" t="s">
        <v>287</v>
      </c>
      <c r="B302" s="49" t="s">
        <v>288</v>
      </c>
      <c r="C302" s="462" t="s">
        <v>289</v>
      </c>
      <c r="D302" s="462"/>
      <c r="E302" s="462"/>
      <c r="F302" s="50" t="s">
        <v>229</v>
      </c>
      <c r="G302" s="51">
        <v>-305.27999999999997</v>
      </c>
      <c r="H302" s="52">
        <v>1</v>
      </c>
      <c r="I302" s="84">
        <v>-305.27999999999997</v>
      </c>
      <c r="J302" s="88">
        <v>145.30000000000001</v>
      </c>
      <c r="K302" s="51"/>
      <c r="L302" s="82">
        <v>-44357.18</v>
      </c>
      <c r="M302" s="84">
        <v>8.16</v>
      </c>
      <c r="N302" s="83">
        <v>-361954.59</v>
      </c>
      <c r="AF302" s="47"/>
      <c r="AG302" s="56" t="s">
        <v>289</v>
      </c>
      <c r="AL302" s="56"/>
      <c r="AN302" s="56"/>
      <c r="AP302" s="56"/>
    </row>
    <row r="303" spans="1:42" customFormat="1" ht="15" x14ac:dyDescent="0.25">
      <c r="A303" s="80"/>
      <c r="B303" s="81"/>
      <c r="C303" s="462" t="s">
        <v>157</v>
      </c>
      <c r="D303" s="462"/>
      <c r="E303" s="462"/>
      <c r="F303" s="50"/>
      <c r="G303" s="51"/>
      <c r="H303" s="51"/>
      <c r="I303" s="51"/>
      <c r="J303" s="54"/>
      <c r="K303" s="51"/>
      <c r="L303" s="82">
        <v>-44357.18</v>
      </c>
      <c r="M303" s="76"/>
      <c r="N303" s="83">
        <v>-361954.59</v>
      </c>
      <c r="AF303" s="47"/>
      <c r="AG303" s="56"/>
      <c r="AL303" s="56" t="s">
        <v>157</v>
      </c>
      <c r="AN303" s="56"/>
      <c r="AP303" s="56"/>
    </row>
    <row r="304" spans="1:42" customFormat="1" ht="22.5" x14ac:dyDescent="0.25">
      <c r="A304" s="48" t="s">
        <v>290</v>
      </c>
      <c r="B304" s="49" t="s">
        <v>276</v>
      </c>
      <c r="C304" s="462" t="s">
        <v>291</v>
      </c>
      <c r="D304" s="462"/>
      <c r="E304" s="462"/>
      <c r="F304" s="50" t="s">
        <v>278</v>
      </c>
      <c r="G304" s="51">
        <v>5.7229999999999999</v>
      </c>
      <c r="H304" s="52">
        <v>1</v>
      </c>
      <c r="I304" s="53">
        <v>5.7229999999999999</v>
      </c>
      <c r="J304" s="82">
        <v>28084.15</v>
      </c>
      <c r="K304" s="53">
        <v>1.012</v>
      </c>
      <c r="L304" s="82">
        <v>162654.29999999999</v>
      </c>
      <c r="M304" s="84">
        <v>8.16</v>
      </c>
      <c r="N304" s="83">
        <v>1327259.0900000001</v>
      </c>
      <c r="AF304" s="47"/>
      <c r="AG304" s="56" t="s">
        <v>291</v>
      </c>
      <c r="AL304" s="56"/>
      <c r="AN304" s="56"/>
      <c r="AP304" s="56"/>
    </row>
    <row r="305" spans="1:42" customFormat="1" ht="15" x14ac:dyDescent="0.25">
      <c r="A305" s="89"/>
      <c r="B305" s="90"/>
      <c r="C305" s="460" t="s">
        <v>292</v>
      </c>
      <c r="D305" s="460"/>
      <c r="E305" s="460"/>
      <c r="F305" s="460"/>
      <c r="G305" s="460"/>
      <c r="H305" s="460"/>
      <c r="I305" s="460"/>
      <c r="J305" s="460"/>
      <c r="K305" s="460"/>
      <c r="L305" s="460"/>
      <c r="M305" s="460"/>
      <c r="N305" s="463"/>
      <c r="AF305" s="47"/>
      <c r="AG305" s="56"/>
      <c r="AL305" s="56"/>
      <c r="AM305" s="59" t="s">
        <v>292</v>
      </c>
      <c r="AN305" s="56"/>
      <c r="AP305" s="56"/>
    </row>
    <row r="306" spans="1:42" customFormat="1" ht="15" x14ac:dyDescent="0.25">
      <c r="A306" s="57"/>
      <c r="B306" s="58"/>
      <c r="C306" s="458" t="s">
        <v>280</v>
      </c>
      <c r="D306" s="458"/>
      <c r="E306" s="458"/>
      <c r="F306" s="458"/>
      <c r="G306" s="458"/>
      <c r="H306" s="458"/>
      <c r="I306" s="458"/>
      <c r="J306" s="458"/>
      <c r="K306" s="458"/>
      <c r="L306" s="458"/>
      <c r="M306" s="458"/>
      <c r="N306" s="459"/>
      <c r="AF306" s="47"/>
      <c r="AG306" s="56"/>
      <c r="AH306" s="59" t="s">
        <v>280</v>
      </c>
      <c r="AL306" s="56"/>
      <c r="AN306" s="56"/>
      <c r="AP306" s="56"/>
    </row>
    <row r="307" spans="1:42" customFormat="1" ht="15" x14ac:dyDescent="0.25">
      <c r="A307" s="80"/>
      <c r="B307" s="81"/>
      <c r="C307" s="462" t="s">
        <v>157</v>
      </c>
      <c r="D307" s="462"/>
      <c r="E307" s="462"/>
      <c r="F307" s="50"/>
      <c r="G307" s="51"/>
      <c r="H307" s="51"/>
      <c r="I307" s="51"/>
      <c r="J307" s="54"/>
      <c r="K307" s="51"/>
      <c r="L307" s="82">
        <v>162654.29999999999</v>
      </c>
      <c r="M307" s="76"/>
      <c r="N307" s="83">
        <v>1327259.0900000001</v>
      </c>
      <c r="AF307" s="47"/>
      <c r="AG307" s="56"/>
      <c r="AL307" s="56" t="s">
        <v>157</v>
      </c>
      <c r="AN307" s="56"/>
      <c r="AP307" s="56"/>
    </row>
    <row r="308" spans="1:42" customFormat="1" ht="23.25" x14ac:dyDescent="0.25">
      <c r="A308" s="48" t="s">
        <v>293</v>
      </c>
      <c r="B308" s="49" t="s">
        <v>294</v>
      </c>
      <c r="C308" s="462" t="s">
        <v>295</v>
      </c>
      <c r="D308" s="462"/>
      <c r="E308" s="462"/>
      <c r="F308" s="50" t="s">
        <v>229</v>
      </c>
      <c r="G308" s="51">
        <v>-3498.56</v>
      </c>
      <c r="H308" s="52">
        <v>1</v>
      </c>
      <c r="I308" s="84">
        <v>-3498.56</v>
      </c>
      <c r="J308" s="88">
        <v>66.400000000000006</v>
      </c>
      <c r="K308" s="51"/>
      <c r="L308" s="82">
        <v>-232304.38</v>
      </c>
      <c r="M308" s="84">
        <v>8.16</v>
      </c>
      <c r="N308" s="83">
        <v>-1895603.74</v>
      </c>
      <c r="AF308" s="47"/>
      <c r="AG308" s="56" t="s">
        <v>295</v>
      </c>
      <c r="AL308" s="56"/>
      <c r="AN308" s="56"/>
      <c r="AP308" s="56"/>
    </row>
    <row r="309" spans="1:42" customFormat="1" ht="15" x14ac:dyDescent="0.25">
      <c r="A309" s="80"/>
      <c r="B309" s="81"/>
      <c r="C309" s="462" t="s">
        <v>157</v>
      </c>
      <c r="D309" s="462"/>
      <c r="E309" s="462"/>
      <c r="F309" s="50"/>
      <c r="G309" s="51"/>
      <c r="H309" s="51"/>
      <c r="I309" s="51"/>
      <c r="J309" s="54"/>
      <c r="K309" s="51"/>
      <c r="L309" s="82">
        <v>-232304.38</v>
      </c>
      <c r="M309" s="76"/>
      <c r="N309" s="83">
        <v>-1895603.74</v>
      </c>
      <c r="AF309" s="47"/>
      <c r="AG309" s="56"/>
      <c r="AL309" s="56" t="s">
        <v>157</v>
      </c>
      <c r="AN309" s="56"/>
      <c r="AP309" s="56"/>
    </row>
    <row r="310" spans="1:42" customFormat="1" ht="23.25" x14ac:dyDescent="0.25">
      <c r="A310" s="48" t="s">
        <v>296</v>
      </c>
      <c r="B310" s="49" t="s">
        <v>297</v>
      </c>
      <c r="C310" s="462" t="s">
        <v>298</v>
      </c>
      <c r="D310" s="462"/>
      <c r="E310" s="462"/>
      <c r="F310" s="50" t="s">
        <v>278</v>
      </c>
      <c r="G310" s="51">
        <v>-3.28</v>
      </c>
      <c r="H310" s="52">
        <v>1</v>
      </c>
      <c r="I310" s="84">
        <v>-3.28</v>
      </c>
      <c r="J310" s="82">
        <v>11859</v>
      </c>
      <c r="K310" s="51"/>
      <c r="L310" s="82">
        <v>-38897.519999999997</v>
      </c>
      <c r="M310" s="84">
        <v>8.16</v>
      </c>
      <c r="N310" s="83">
        <v>-317403.76</v>
      </c>
      <c r="AF310" s="47"/>
      <c r="AG310" s="56" t="s">
        <v>298</v>
      </c>
      <c r="AL310" s="56"/>
      <c r="AN310" s="56"/>
      <c r="AP310" s="56"/>
    </row>
    <row r="311" spans="1:42" customFormat="1" ht="15" x14ac:dyDescent="0.25">
      <c r="A311" s="80"/>
      <c r="B311" s="81"/>
      <c r="C311" s="462" t="s">
        <v>157</v>
      </c>
      <c r="D311" s="462"/>
      <c r="E311" s="462"/>
      <c r="F311" s="50"/>
      <c r="G311" s="51"/>
      <c r="H311" s="51"/>
      <c r="I311" s="51"/>
      <c r="J311" s="54"/>
      <c r="K311" s="51"/>
      <c r="L311" s="82">
        <v>-38897.519999999997</v>
      </c>
      <c r="M311" s="76"/>
      <c r="N311" s="83">
        <v>-317403.76</v>
      </c>
      <c r="AF311" s="47"/>
      <c r="AG311" s="56"/>
      <c r="AL311" s="56" t="s">
        <v>157</v>
      </c>
      <c r="AN311" s="56"/>
      <c r="AP311" s="56"/>
    </row>
    <row r="312" spans="1:42" customFormat="1" ht="15" x14ac:dyDescent="0.25">
      <c r="A312" s="48" t="s">
        <v>299</v>
      </c>
      <c r="B312" s="49" t="s">
        <v>300</v>
      </c>
      <c r="C312" s="462" t="s">
        <v>301</v>
      </c>
      <c r="D312" s="462"/>
      <c r="E312" s="462"/>
      <c r="F312" s="50" t="s">
        <v>278</v>
      </c>
      <c r="G312" s="51">
        <v>-7.9089999999999998</v>
      </c>
      <c r="H312" s="52">
        <v>1</v>
      </c>
      <c r="I312" s="53">
        <v>-7.9089999999999998</v>
      </c>
      <c r="J312" s="82">
        <v>11856</v>
      </c>
      <c r="K312" s="51"/>
      <c r="L312" s="82">
        <v>-93769.1</v>
      </c>
      <c r="M312" s="84">
        <v>8.16</v>
      </c>
      <c r="N312" s="83">
        <v>-765155.86</v>
      </c>
      <c r="AF312" s="47"/>
      <c r="AG312" s="56" t="s">
        <v>301</v>
      </c>
      <c r="AL312" s="56"/>
      <c r="AN312" s="56"/>
      <c r="AP312" s="56"/>
    </row>
    <row r="313" spans="1:42" customFormat="1" ht="15" x14ac:dyDescent="0.25">
      <c r="A313" s="80"/>
      <c r="B313" s="81"/>
      <c r="C313" s="462" t="s">
        <v>157</v>
      </c>
      <c r="D313" s="462"/>
      <c r="E313" s="462"/>
      <c r="F313" s="50"/>
      <c r="G313" s="51"/>
      <c r="H313" s="51"/>
      <c r="I313" s="51"/>
      <c r="J313" s="54"/>
      <c r="K313" s="51"/>
      <c r="L313" s="82">
        <v>-93769.1</v>
      </c>
      <c r="M313" s="76"/>
      <c r="N313" s="83">
        <v>-765155.86</v>
      </c>
      <c r="AF313" s="47"/>
      <c r="AG313" s="56"/>
      <c r="AL313" s="56" t="s">
        <v>157</v>
      </c>
      <c r="AN313" s="56"/>
      <c r="AP313" s="56"/>
    </row>
    <row r="314" spans="1:42" customFormat="1" ht="23.25" x14ac:dyDescent="0.25">
      <c r="A314" s="48" t="s">
        <v>302</v>
      </c>
      <c r="B314" s="49" t="s">
        <v>303</v>
      </c>
      <c r="C314" s="462" t="s">
        <v>304</v>
      </c>
      <c r="D314" s="462"/>
      <c r="E314" s="462"/>
      <c r="F314" s="50" t="s">
        <v>229</v>
      </c>
      <c r="G314" s="51">
        <v>-3498.56</v>
      </c>
      <c r="H314" s="52">
        <v>1</v>
      </c>
      <c r="I314" s="84">
        <v>-3498.56</v>
      </c>
      <c r="J314" s="88">
        <v>5.5</v>
      </c>
      <c r="K314" s="51"/>
      <c r="L314" s="82">
        <v>-19242.080000000002</v>
      </c>
      <c r="M314" s="84">
        <v>8.16</v>
      </c>
      <c r="N314" s="83">
        <v>-157015.37</v>
      </c>
      <c r="AF314" s="47"/>
      <c r="AG314" s="56" t="s">
        <v>304</v>
      </c>
      <c r="AL314" s="56"/>
      <c r="AN314" s="56"/>
      <c r="AP314" s="56"/>
    </row>
    <row r="315" spans="1:42" customFormat="1" ht="15" x14ac:dyDescent="0.25">
      <c r="A315" s="80"/>
      <c r="B315" s="81"/>
      <c r="C315" s="462" t="s">
        <v>157</v>
      </c>
      <c r="D315" s="462"/>
      <c r="E315" s="462"/>
      <c r="F315" s="50"/>
      <c r="G315" s="51"/>
      <c r="H315" s="51"/>
      <c r="I315" s="51"/>
      <c r="J315" s="54"/>
      <c r="K315" s="51"/>
      <c r="L315" s="82">
        <v>-19242.080000000002</v>
      </c>
      <c r="M315" s="76"/>
      <c r="N315" s="83">
        <v>-157015.37</v>
      </c>
      <c r="AF315" s="47"/>
      <c r="AG315" s="56"/>
      <c r="AL315" s="56" t="s">
        <v>157</v>
      </c>
      <c r="AN315" s="56"/>
      <c r="AP315" s="56"/>
    </row>
    <row r="316" spans="1:42" customFormat="1" ht="45.75" x14ac:dyDescent="0.25">
      <c r="A316" s="48" t="s">
        <v>305</v>
      </c>
      <c r="B316" s="49" t="s">
        <v>276</v>
      </c>
      <c r="C316" s="462" t="s">
        <v>306</v>
      </c>
      <c r="D316" s="462"/>
      <c r="E316" s="462"/>
      <c r="F316" s="50" t="s">
        <v>237</v>
      </c>
      <c r="G316" s="51">
        <v>3498</v>
      </c>
      <c r="H316" s="52">
        <v>1</v>
      </c>
      <c r="I316" s="52">
        <v>3498</v>
      </c>
      <c r="J316" s="88">
        <v>368.67</v>
      </c>
      <c r="K316" s="53">
        <v>1.012</v>
      </c>
      <c r="L316" s="82">
        <v>1305082.95</v>
      </c>
      <c r="M316" s="84">
        <v>8.16</v>
      </c>
      <c r="N316" s="83">
        <v>10649476.869999999</v>
      </c>
      <c r="AF316" s="47"/>
      <c r="AG316" s="56" t="s">
        <v>306</v>
      </c>
      <c r="AL316" s="56"/>
      <c r="AN316" s="56"/>
      <c r="AP316" s="56"/>
    </row>
    <row r="317" spans="1:42" customFormat="1" ht="15" x14ac:dyDescent="0.25">
      <c r="A317" s="89"/>
      <c r="B317" s="90"/>
      <c r="C317" s="460" t="s">
        <v>307</v>
      </c>
      <c r="D317" s="460"/>
      <c r="E317" s="460"/>
      <c r="F317" s="460"/>
      <c r="G317" s="460"/>
      <c r="H317" s="460"/>
      <c r="I317" s="460"/>
      <c r="J317" s="460"/>
      <c r="K317" s="460"/>
      <c r="L317" s="460"/>
      <c r="M317" s="460"/>
      <c r="N317" s="463"/>
      <c r="AF317" s="47"/>
      <c r="AG317" s="56"/>
      <c r="AL317" s="56"/>
      <c r="AM317" s="59" t="s">
        <v>307</v>
      </c>
      <c r="AN317" s="56"/>
      <c r="AP317" s="56"/>
    </row>
    <row r="318" spans="1:42" customFormat="1" ht="15" x14ac:dyDescent="0.25">
      <c r="A318" s="57"/>
      <c r="B318" s="58"/>
      <c r="C318" s="458" t="s">
        <v>280</v>
      </c>
      <c r="D318" s="458"/>
      <c r="E318" s="458"/>
      <c r="F318" s="458"/>
      <c r="G318" s="458"/>
      <c r="H318" s="458"/>
      <c r="I318" s="458"/>
      <c r="J318" s="458"/>
      <c r="K318" s="458"/>
      <c r="L318" s="458"/>
      <c r="M318" s="458"/>
      <c r="N318" s="459"/>
      <c r="AF318" s="47"/>
      <c r="AG318" s="56"/>
      <c r="AH318" s="59" t="s">
        <v>280</v>
      </c>
      <c r="AL318" s="56"/>
      <c r="AN318" s="56"/>
      <c r="AP318" s="56"/>
    </row>
    <row r="319" spans="1:42" customFormat="1" ht="15" x14ac:dyDescent="0.25">
      <c r="A319" s="80"/>
      <c r="B319" s="81"/>
      <c r="C319" s="462" t="s">
        <v>157</v>
      </c>
      <c r="D319" s="462"/>
      <c r="E319" s="462"/>
      <c r="F319" s="50"/>
      <c r="G319" s="51"/>
      <c r="H319" s="51"/>
      <c r="I319" s="51"/>
      <c r="J319" s="54"/>
      <c r="K319" s="51"/>
      <c r="L319" s="82">
        <v>1305082.95</v>
      </c>
      <c r="M319" s="76"/>
      <c r="N319" s="83">
        <v>10649476.869999999</v>
      </c>
      <c r="AF319" s="47"/>
      <c r="AG319" s="56"/>
      <c r="AL319" s="56" t="s">
        <v>157</v>
      </c>
      <c r="AN319" s="56"/>
      <c r="AP319" s="56"/>
    </row>
    <row r="320" spans="1:42" customFormat="1" ht="57" x14ac:dyDescent="0.25">
      <c r="A320" s="48" t="s">
        <v>308</v>
      </c>
      <c r="B320" s="49" t="s">
        <v>269</v>
      </c>
      <c r="C320" s="462" t="s">
        <v>309</v>
      </c>
      <c r="D320" s="462"/>
      <c r="E320" s="462"/>
      <c r="F320" s="50" t="s">
        <v>241</v>
      </c>
      <c r="G320" s="51">
        <v>0.16</v>
      </c>
      <c r="H320" s="52">
        <v>1</v>
      </c>
      <c r="I320" s="84">
        <v>0.16</v>
      </c>
      <c r="J320" s="54"/>
      <c r="K320" s="51"/>
      <c r="L320" s="54"/>
      <c r="M320" s="51"/>
      <c r="N320" s="55"/>
      <c r="AF320" s="47"/>
      <c r="AG320" s="56" t="s">
        <v>309</v>
      </c>
      <c r="AL320" s="56"/>
      <c r="AN320" s="56"/>
      <c r="AP320" s="56"/>
    </row>
    <row r="321" spans="1:42" customFormat="1" ht="23.25" x14ac:dyDescent="0.25">
      <c r="A321" s="57"/>
      <c r="B321" s="58" t="s">
        <v>136</v>
      </c>
      <c r="C321" s="458" t="s">
        <v>137</v>
      </c>
      <c r="D321" s="458"/>
      <c r="E321" s="458"/>
      <c r="F321" s="458"/>
      <c r="G321" s="458"/>
      <c r="H321" s="458"/>
      <c r="I321" s="458"/>
      <c r="J321" s="458"/>
      <c r="K321" s="458"/>
      <c r="L321" s="458"/>
      <c r="M321" s="458"/>
      <c r="N321" s="459"/>
      <c r="AF321" s="47"/>
      <c r="AG321" s="56"/>
      <c r="AH321" s="59" t="s">
        <v>137</v>
      </c>
      <c r="AL321" s="56"/>
      <c r="AN321" s="56"/>
      <c r="AP321" s="56"/>
    </row>
    <row r="322" spans="1:42" customFormat="1" ht="68.25" x14ac:dyDescent="0.25">
      <c r="A322" s="57"/>
      <c r="B322" s="58" t="s">
        <v>138</v>
      </c>
      <c r="C322" s="458" t="s">
        <v>139</v>
      </c>
      <c r="D322" s="458"/>
      <c r="E322" s="458"/>
      <c r="F322" s="458"/>
      <c r="G322" s="458"/>
      <c r="H322" s="458"/>
      <c r="I322" s="458"/>
      <c r="J322" s="458"/>
      <c r="K322" s="458"/>
      <c r="L322" s="458"/>
      <c r="M322" s="458"/>
      <c r="N322" s="459"/>
      <c r="AF322" s="47"/>
      <c r="AG322" s="56"/>
      <c r="AH322" s="59" t="s">
        <v>139</v>
      </c>
      <c r="AL322" s="56"/>
      <c r="AN322" s="56"/>
      <c r="AP322" s="56"/>
    </row>
    <row r="323" spans="1:42" customFormat="1" ht="15" x14ac:dyDescent="0.25">
      <c r="A323" s="60"/>
      <c r="B323" s="58" t="s">
        <v>130</v>
      </c>
      <c r="C323" s="460" t="s">
        <v>140</v>
      </c>
      <c r="D323" s="460"/>
      <c r="E323" s="460"/>
      <c r="F323" s="61"/>
      <c r="G323" s="62"/>
      <c r="H323" s="62"/>
      <c r="I323" s="62"/>
      <c r="J323" s="67">
        <v>9639.6</v>
      </c>
      <c r="K323" s="86">
        <v>1.3225</v>
      </c>
      <c r="L323" s="67">
        <v>2039.74</v>
      </c>
      <c r="M323" s="65">
        <v>44.77</v>
      </c>
      <c r="N323" s="66">
        <v>91319.16</v>
      </c>
      <c r="AF323" s="47"/>
      <c r="AG323" s="56"/>
      <c r="AI323" s="59" t="s">
        <v>140</v>
      </c>
      <c r="AL323" s="56"/>
      <c r="AN323" s="56"/>
      <c r="AP323" s="56"/>
    </row>
    <row r="324" spans="1:42" customFormat="1" ht="15" x14ac:dyDescent="0.25">
      <c r="A324" s="60"/>
      <c r="B324" s="58" t="s">
        <v>141</v>
      </c>
      <c r="C324" s="460" t="s">
        <v>142</v>
      </c>
      <c r="D324" s="460"/>
      <c r="E324" s="460"/>
      <c r="F324" s="61"/>
      <c r="G324" s="62"/>
      <c r="H324" s="62"/>
      <c r="I324" s="62"/>
      <c r="J324" s="67">
        <v>23560.16</v>
      </c>
      <c r="K324" s="86">
        <v>1.4375</v>
      </c>
      <c r="L324" s="67">
        <v>5418.84</v>
      </c>
      <c r="M324" s="65">
        <v>13.24</v>
      </c>
      <c r="N324" s="66">
        <v>71745.440000000002</v>
      </c>
      <c r="AF324" s="47"/>
      <c r="AG324" s="56"/>
      <c r="AI324" s="59" t="s">
        <v>142</v>
      </c>
      <c r="AL324" s="56"/>
      <c r="AN324" s="56"/>
      <c r="AP324" s="56"/>
    </row>
    <row r="325" spans="1:42" customFormat="1" ht="15" x14ac:dyDescent="0.25">
      <c r="A325" s="60"/>
      <c r="B325" s="58" t="s">
        <v>143</v>
      </c>
      <c r="C325" s="460" t="s">
        <v>144</v>
      </c>
      <c r="D325" s="460"/>
      <c r="E325" s="460"/>
      <c r="F325" s="61"/>
      <c r="G325" s="62"/>
      <c r="H325" s="62"/>
      <c r="I325" s="62"/>
      <c r="J325" s="67">
        <v>1283.78</v>
      </c>
      <c r="K325" s="86">
        <v>1.4375</v>
      </c>
      <c r="L325" s="63">
        <v>295.27</v>
      </c>
      <c r="M325" s="65">
        <v>44.77</v>
      </c>
      <c r="N325" s="66">
        <v>13219.24</v>
      </c>
      <c r="AF325" s="47"/>
      <c r="AG325" s="56"/>
      <c r="AI325" s="59" t="s">
        <v>144</v>
      </c>
      <c r="AL325" s="56"/>
      <c r="AN325" s="56"/>
      <c r="AP325" s="56"/>
    </row>
    <row r="326" spans="1:42" customFormat="1" ht="15" x14ac:dyDescent="0.25">
      <c r="A326" s="60"/>
      <c r="B326" s="58" t="s">
        <v>145</v>
      </c>
      <c r="C326" s="460" t="s">
        <v>146</v>
      </c>
      <c r="D326" s="460"/>
      <c r="E326" s="460"/>
      <c r="F326" s="61"/>
      <c r="G326" s="62"/>
      <c r="H326" s="62"/>
      <c r="I326" s="62"/>
      <c r="J326" s="67">
        <v>1731974.32</v>
      </c>
      <c r="K326" s="62"/>
      <c r="L326" s="67">
        <v>277115.89</v>
      </c>
      <c r="M326" s="65">
        <v>8.16</v>
      </c>
      <c r="N326" s="66">
        <v>2261265.66</v>
      </c>
      <c r="AF326" s="47"/>
      <c r="AG326" s="56"/>
      <c r="AI326" s="59" t="s">
        <v>146</v>
      </c>
      <c r="AL326" s="56"/>
      <c r="AN326" s="56"/>
      <c r="AP326" s="56"/>
    </row>
    <row r="327" spans="1:42" customFormat="1" ht="15" x14ac:dyDescent="0.25">
      <c r="A327" s="69"/>
      <c r="B327" s="58"/>
      <c r="C327" s="460" t="s">
        <v>147</v>
      </c>
      <c r="D327" s="460"/>
      <c r="E327" s="460"/>
      <c r="F327" s="61" t="s">
        <v>148</v>
      </c>
      <c r="G327" s="79">
        <v>1160</v>
      </c>
      <c r="H327" s="86">
        <v>1.3225</v>
      </c>
      <c r="I327" s="64">
        <v>245.45599999999999</v>
      </c>
      <c r="J327" s="72"/>
      <c r="K327" s="62"/>
      <c r="L327" s="72"/>
      <c r="M327" s="62"/>
      <c r="N327" s="73"/>
      <c r="AF327" s="47"/>
      <c r="AG327" s="56"/>
      <c r="AJ327" s="59" t="s">
        <v>147</v>
      </c>
      <c r="AL327" s="56"/>
      <c r="AN327" s="56"/>
      <c r="AP327" s="56"/>
    </row>
    <row r="328" spans="1:42" customFormat="1" ht="15" x14ac:dyDescent="0.25">
      <c r="A328" s="69"/>
      <c r="B328" s="58"/>
      <c r="C328" s="460" t="s">
        <v>149</v>
      </c>
      <c r="D328" s="460"/>
      <c r="E328" s="460"/>
      <c r="F328" s="61" t="s">
        <v>148</v>
      </c>
      <c r="G328" s="70">
        <v>105.2</v>
      </c>
      <c r="H328" s="86">
        <v>1.4375</v>
      </c>
      <c r="I328" s="64">
        <v>24.196000000000002</v>
      </c>
      <c r="J328" s="72"/>
      <c r="K328" s="62"/>
      <c r="L328" s="72"/>
      <c r="M328" s="62"/>
      <c r="N328" s="73"/>
      <c r="AF328" s="47"/>
      <c r="AG328" s="56"/>
      <c r="AJ328" s="59" t="s">
        <v>149</v>
      </c>
      <c r="AL328" s="56"/>
      <c r="AN328" s="56"/>
      <c r="AP328" s="56"/>
    </row>
    <row r="329" spans="1:42" customFormat="1" ht="15" x14ac:dyDescent="0.25">
      <c r="A329" s="60"/>
      <c r="B329" s="58"/>
      <c r="C329" s="461" t="s">
        <v>150</v>
      </c>
      <c r="D329" s="461"/>
      <c r="E329" s="461"/>
      <c r="F329" s="75"/>
      <c r="G329" s="76"/>
      <c r="H329" s="76"/>
      <c r="I329" s="76"/>
      <c r="J329" s="77">
        <v>1765174.08</v>
      </c>
      <c r="K329" s="76"/>
      <c r="L329" s="77">
        <v>284574.46999999997</v>
      </c>
      <c r="M329" s="76"/>
      <c r="N329" s="78">
        <v>2424330.2599999998</v>
      </c>
      <c r="AF329" s="47"/>
      <c r="AG329" s="56"/>
      <c r="AK329" s="59" t="s">
        <v>150</v>
      </c>
      <c r="AL329" s="56"/>
      <c r="AN329" s="56"/>
      <c r="AP329" s="56"/>
    </row>
    <row r="330" spans="1:42" customFormat="1" ht="15" x14ac:dyDescent="0.25">
      <c r="A330" s="69"/>
      <c r="B330" s="58"/>
      <c r="C330" s="460" t="s">
        <v>151</v>
      </c>
      <c r="D330" s="460"/>
      <c r="E330" s="460"/>
      <c r="F330" s="61"/>
      <c r="G330" s="62"/>
      <c r="H330" s="62"/>
      <c r="I330" s="62"/>
      <c r="J330" s="72"/>
      <c r="K330" s="62"/>
      <c r="L330" s="67">
        <v>2335.0100000000002</v>
      </c>
      <c r="M330" s="62"/>
      <c r="N330" s="66">
        <v>104538.4</v>
      </c>
      <c r="AF330" s="47"/>
      <c r="AG330" s="56"/>
      <c r="AJ330" s="59" t="s">
        <v>151</v>
      </c>
      <c r="AL330" s="56"/>
      <c r="AN330" s="56"/>
      <c r="AP330" s="56"/>
    </row>
    <row r="331" spans="1:42" customFormat="1" ht="22.5" x14ac:dyDescent="0.25">
      <c r="A331" s="69"/>
      <c r="B331" s="58" t="s">
        <v>230</v>
      </c>
      <c r="C331" s="460" t="s">
        <v>231</v>
      </c>
      <c r="D331" s="460"/>
      <c r="E331" s="460"/>
      <c r="F331" s="61" t="s">
        <v>154</v>
      </c>
      <c r="G331" s="79">
        <v>109</v>
      </c>
      <c r="H331" s="62"/>
      <c r="I331" s="79">
        <v>109</v>
      </c>
      <c r="J331" s="72"/>
      <c r="K331" s="62"/>
      <c r="L331" s="67">
        <v>2545.16</v>
      </c>
      <c r="M331" s="62"/>
      <c r="N331" s="66">
        <v>113946.86</v>
      </c>
      <c r="AF331" s="47"/>
      <c r="AG331" s="56"/>
      <c r="AJ331" s="59" t="s">
        <v>231</v>
      </c>
      <c r="AL331" s="56"/>
      <c r="AN331" s="56"/>
      <c r="AP331" s="56"/>
    </row>
    <row r="332" spans="1:42" customFormat="1" ht="45" x14ac:dyDescent="0.25">
      <c r="A332" s="69"/>
      <c r="B332" s="58" t="s">
        <v>232</v>
      </c>
      <c r="C332" s="460" t="s">
        <v>233</v>
      </c>
      <c r="D332" s="460"/>
      <c r="E332" s="460"/>
      <c r="F332" s="61" t="s">
        <v>154</v>
      </c>
      <c r="G332" s="79">
        <v>65</v>
      </c>
      <c r="H332" s="65">
        <v>0.85</v>
      </c>
      <c r="I332" s="65">
        <v>55.25</v>
      </c>
      <c r="J332" s="72"/>
      <c r="K332" s="62"/>
      <c r="L332" s="67">
        <v>1290.0899999999999</v>
      </c>
      <c r="M332" s="62"/>
      <c r="N332" s="66">
        <v>57757.47</v>
      </c>
      <c r="AF332" s="47"/>
      <c r="AG332" s="56"/>
      <c r="AJ332" s="59" t="s">
        <v>233</v>
      </c>
      <c r="AL332" s="56"/>
      <c r="AN332" s="56"/>
      <c r="AP332" s="56"/>
    </row>
    <row r="333" spans="1:42" customFormat="1" ht="15" x14ac:dyDescent="0.25">
      <c r="A333" s="80"/>
      <c r="B333" s="81"/>
      <c r="C333" s="462" t="s">
        <v>157</v>
      </c>
      <c r="D333" s="462"/>
      <c r="E333" s="462"/>
      <c r="F333" s="50"/>
      <c r="G333" s="51"/>
      <c r="H333" s="51"/>
      <c r="I333" s="51"/>
      <c r="J333" s="54"/>
      <c r="K333" s="51"/>
      <c r="L333" s="82">
        <v>288409.71999999997</v>
      </c>
      <c r="M333" s="76"/>
      <c r="N333" s="83">
        <v>2596034.59</v>
      </c>
      <c r="AF333" s="47"/>
      <c r="AG333" s="56"/>
      <c r="AL333" s="56" t="s">
        <v>157</v>
      </c>
      <c r="AN333" s="56"/>
      <c r="AP333" s="56"/>
    </row>
    <row r="334" spans="1:42" customFormat="1" ht="15" x14ac:dyDescent="0.25">
      <c r="A334" s="48" t="s">
        <v>310</v>
      </c>
      <c r="B334" s="49" t="s">
        <v>288</v>
      </c>
      <c r="C334" s="462" t="s">
        <v>289</v>
      </c>
      <c r="D334" s="462"/>
      <c r="E334" s="462"/>
      <c r="F334" s="50" t="s">
        <v>229</v>
      </c>
      <c r="G334" s="51">
        <v>-49.13</v>
      </c>
      <c r="H334" s="52">
        <v>1</v>
      </c>
      <c r="I334" s="84">
        <v>-49.13</v>
      </c>
      <c r="J334" s="88">
        <v>145.30000000000001</v>
      </c>
      <c r="K334" s="51"/>
      <c r="L334" s="82">
        <v>-7138.59</v>
      </c>
      <c r="M334" s="84">
        <v>8.16</v>
      </c>
      <c r="N334" s="83">
        <v>-58250.89</v>
      </c>
      <c r="AF334" s="47"/>
      <c r="AG334" s="56" t="s">
        <v>289</v>
      </c>
      <c r="AL334" s="56"/>
      <c r="AN334" s="56"/>
      <c r="AP334" s="56"/>
    </row>
    <row r="335" spans="1:42" customFormat="1" ht="15" x14ac:dyDescent="0.25">
      <c r="A335" s="80"/>
      <c r="B335" s="81"/>
      <c r="C335" s="462" t="s">
        <v>157</v>
      </c>
      <c r="D335" s="462"/>
      <c r="E335" s="462"/>
      <c r="F335" s="50"/>
      <c r="G335" s="51"/>
      <c r="H335" s="51"/>
      <c r="I335" s="51"/>
      <c r="J335" s="54"/>
      <c r="K335" s="51"/>
      <c r="L335" s="82">
        <v>-7138.59</v>
      </c>
      <c r="M335" s="76"/>
      <c r="N335" s="83">
        <v>-58250.89</v>
      </c>
      <c r="AF335" s="47"/>
      <c r="AG335" s="56"/>
      <c r="AL335" s="56" t="s">
        <v>157</v>
      </c>
      <c r="AN335" s="56"/>
      <c r="AP335" s="56"/>
    </row>
    <row r="336" spans="1:42" customFormat="1" ht="23.25" x14ac:dyDescent="0.25">
      <c r="A336" s="48" t="s">
        <v>311</v>
      </c>
      <c r="B336" s="49" t="s">
        <v>312</v>
      </c>
      <c r="C336" s="462" t="s">
        <v>313</v>
      </c>
      <c r="D336" s="462"/>
      <c r="E336" s="462"/>
      <c r="F336" s="50" t="s">
        <v>278</v>
      </c>
      <c r="G336" s="51">
        <v>1.18</v>
      </c>
      <c r="H336" s="52">
        <v>1</v>
      </c>
      <c r="I336" s="84">
        <v>1.18</v>
      </c>
      <c r="J336" s="82">
        <v>28084.15</v>
      </c>
      <c r="K336" s="53">
        <v>1.012</v>
      </c>
      <c r="L336" s="82">
        <v>33536.97</v>
      </c>
      <c r="M336" s="84">
        <v>8.16</v>
      </c>
      <c r="N336" s="83">
        <v>273661.68</v>
      </c>
      <c r="AF336" s="47"/>
      <c r="AG336" s="56" t="s">
        <v>313</v>
      </c>
      <c r="AL336" s="56"/>
      <c r="AN336" s="56"/>
      <c r="AP336" s="56"/>
    </row>
    <row r="337" spans="1:42" customFormat="1" ht="15" x14ac:dyDescent="0.25">
      <c r="A337" s="89"/>
      <c r="B337" s="90"/>
      <c r="C337" s="460" t="s">
        <v>292</v>
      </c>
      <c r="D337" s="460"/>
      <c r="E337" s="460"/>
      <c r="F337" s="460"/>
      <c r="G337" s="460"/>
      <c r="H337" s="460"/>
      <c r="I337" s="460"/>
      <c r="J337" s="460"/>
      <c r="K337" s="460"/>
      <c r="L337" s="460"/>
      <c r="M337" s="460"/>
      <c r="N337" s="463"/>
      <c r="AF337" s="47"/>
      <c r="AG337" s="56"/>
      <c r="AL337" s="56"/>
      <c r="AM337" s="59" t="s">
        <v>292</v>
      </c>
      <c r="AN337" s="56"/>
      <c r="AP337" s="56"/>
    </row>
    <row r="338" spans="1:42" customFormat="1" ht="15" x14ac:dyDescent="0.25">
      <c r="A338" s="57"/>
      <c r="B338" s="58"/>
      <c r="C338" s="458" t="s">
        <v>280</v>
      </c>
      <c r="D338" s="458"/>
      <c r="E338" s="458"/>
      <c r="F338" s="458"/>
      <c r="G338" s="458"/>
      <c r="H338" s="458"/>
      <c r="I338" s="458"/>
      <c r="J338" s="458"/>
      <c r="K338" s="458"/>
      <c r="L338" s="458"/>
      <c r="M338" s="458"/>
      <c r="N338" s="459"/>
      <c r="AF338" s="47"/>
      <c r="AG338" s="56"/>
      <c r="AH338" s="59" t="s">
        <v>280</v>
      </c>
      <c r="AL338" s="56"/>
      <c r="AN338" s="56"/>
      <c r="AP338" s="56"/>
    </row>
    <row r="339" spans="1:42" customFormat="1" ht="15" x14ac:dyDescent="0.25">
      <c r="A339" s="80"/>
      <c r="B339" s="81"/>
      <c r="C339" s="462" t="s">
        <v>157</v>
      </c>
      <c r="D339" s="462"/>
      <c r="E339" s="462"/>
      <c r="F339" s="50"/>
      <c r="G339" s="51"/>
      <c r="H339" s="51"/>
      <c r="I339" s="51"/>
      <c r="J339" s="54"/>
      <c r="K339" s="51"/>
      <c r="L339" s="82">
        <v>33536.97</v>
      </c>
      <c r="M339" s="76"/>
      <c r="N339" s="83">
        <v>273661.68</v>
      </c>
      <c r="AF339" s="47"/>
      <c r="AG339" s="56"/>
      <c r="AL339" s="56" t="s">
        <v>157</v>
      </c>
      <c r="AN339" s="56"/>
      <c r="AP339" s="56"/>
    </row>
    <row r="340" spans="1:42" customFormat="1" ht="15" x14ac:dyDescent="0.25">
      <c r="A340" s="48" t="s">
        <v>314</v>
      </c>
      <c r="B340" s="49" t="s">
        <v>272</v>
      </c>
      <c r="C340" s="462" t="s">
        <v>273</v>
      </c>
      <c r="D340" s="462"/>
      <c r="E340" s="462"/>
      <c r="F340" s="50" t="s">
        <v>274</v>
      </c>
      <c r="G340" s="51">
        <v>-310.62</v>
      </c>
      <c r="H340" s="52">
        <v>1</v>
      </c>
      <c r="I340" s="84">
        <v>-310.62</v>
      </c>
      <c r="J340" s="88">
        <v>351.2</v>
      </c>
      <c r="K340" s="51"/>
      <c r="L340" s="82">
        <v>-109089.74</v>
      </c>
      <c r="M340" s="84">
        <v>8.16</v>
      </c>
      <c r="N340" s="83">
        <v>-890172.28</v>
      </c>
      <c r="AF340" s="47"/>
      <c r="AG340" s="56" t="s">
        <v>273</v>
      </c>
      <c r="AL340" s="56"/>
      <c r="AN340" s="56"/>
      <c r="AP340" s="56"/>
    </row>
    <row r="341" spans="1:42" customFormat="1" ht="15" x14ac:dyDescent="0.25">
      <c r="A341" s="80"/>
      <c r="B341" s="81"/>
      <c r="C341" s="462" t="s">
        <v>157</v>
      </c>
      <c r="D341" s="462"/>
      <c r="E341" s="462"/>
      <c r="F341" s="50"/>
      <c r="G341" s="51"/>
      <c r="H341" s="51"/>
      <c r="I341" s="51"/>
      <c r="J341" s="54"/>
      <c r="K341" s="51"/>
      <c r="L341" s="82">
        <v>-109089.74</v>
      </c>
      <c r="M341" s="76"/>
      <c r="N341" s="83">
        <v>-890172.28</v>
      </c>
      <c r="AF341" s="47"/>
      <c r="AG341" s="56"/>
      <c r="AL341" s="56" t="s">
        <v>157</v>
      </c>
      <c r="AN341" s="56"/>
      <c r="AP341" s="56"/>
    </row>
    <row r="342" spans="1:42" customFormat="1" ht="15" x14ac:dyDescent="0.25">
      <c r="A342" s="48" t="s">
        <v>315</v>
      </c>
      <c r="B342" s="49" t="s">
        <v>282</v>
      </c>
      <c r="C342" s="462" t="s">
        <v>283</v>
      </c>
      <c r="D342" s="462"/>
      <c r="E342" s="462"/>
      <c r="F342" s="50" t="s">
        <v>229</v>
      </c>
      <c r="G342" s="51">
        <v>-286</v>
      </c>
      <c r="H342" s="52">
        <v>1</v>
      </c>
      <c r="I342" s="52">
        <v>-286</v>
      </c>
      <c r="J342" s="88">
        <v>287.60000000000002</v>
      </c>
      <c r="K342" s="51"/>
      <c r="L342" s="82">
        <v>-82253.600000000006</v>
      </c>
      <c r="M342" s="84">
        <v>8.16</v>
      </c>
      <c r="N342" s="83">
        <v>-671189.38</v>
      </c>
      <c r="AF342" s="47"/>
      <c r="AG342" s="56" t="s">
        <v>283</v>
      </c>
      <c r="AL342" s="56"/>
      <c r="AN342" s="56"/>
      <c r="AP342" s="56"/>
    </row>
    <row r="343" spans="1:42" customFormat="1" ht="15" x14ac:dyDescent="0.25">
      <c r="A343" s="80"/>
      <c r="B343" s="81"/>
      <c r="C343" s="462" t="s">
        <v>157</v>
      </c>
      <c r="D343" s="462"/>
      <c r="E343" s="462"/>
      <c r="F343" s="50"/>
      <c r="G343" s="51"/>
      <c r="H343" s="51"/>
      <c r="I343" s="51"/>
      <c r="J343" s="54"/>
      <c r="K343" s="51"/>
      <c r="L343" s="82">
        <v>-82253.600000000006</v>
      </c>
      <c r="M343" s="76"/>
      <c r="N343" s="83">
        <v>-671189.38</v>
      </c>
      <c r="AF343" s="47"/>
      <c r="AG343" s="56"/>
      <c r="AL343" s="56" t="s">
        <v>157</v>
      </c>
      <c r="AN343" s="56"/>
      <c r="AP343" s="56"/>
    </row>
    <row r="344" spans="1:42" customFormat="1" ht="34.5" x14ac:dyDescent="0.25">
      <c r="A344" s="48" t="s">
        <v>316</v>
      </c>
      <c r="B344" s="49" t="s">
        <v>317</v>
      </c>
      <c r="C344" s="462" t="s">
        <v>285</v>
      </c>
      <c r="D344" s="462"/>
      <c r="E344" s="462"/>
      <c r="F344" s="50" t="s">
        <v>229</v>
      </c>
      <c r="G344" s="51">
        <v>286</v>
      </c>
      <c r="H344" s="52">
        <v>1</v>
      </c>
      <c r="I344" s="52">
        <v>286</v>
      </c>
      <c r="J344" s="88">
        <v>245.1</v>
      </c>
      <c r="K344" s="53">
        <v>1.012</v>
      </c>
      <c r="L344" s="82">
        <v>70939.78</v>
      </c>
      <c r="M344" s="84">
        <v>8.16</v>
      </c>
      <c r="N344" s="83">
        <v>578868.6</v>
      </c>
      <c r="AF344" s="47"/>
      <c r="AG344" s="56" t="s">
        <v>285</v>
      </c>
      <c r="AL344" s="56"/>
      <c r="AN344" s="56"/>
      <c r="AP344" s="56"/>
    </row>
    <row r="345" spans="1:42" customFormat="1" ht="15" x14ac:dyDescent="0.25">
      <c r="A345" s="89"/>
      <c r="B345" s="90"/>
      <c r="C345" s="460" t="s">
        <v>286</v>
      </c>
      <c r="D345" s="460"/>
      <c r="E345" s="460"/>
      <c r="F345" s="460"/>
      <c r="G345" s="460"/>
      <c r="H345" s="460"/>
      <c r="I345" s="460"/>
      <c r="J345" s="460"/>
      <c r="K345" s="460"/>
      <c r="L345" s="460"/>
      <c r="M345" s="460"/>
      <c r="N345" s="463"/>
      <c r="AF345" s="47"/>
      <c r="AG345" s="56"/>
      <c r="AL345" s="56"/>
      <c r="AM345" s="59" t="s">
        <v>286</v>
      </c>
      <c r="AN345" s="56"/>
      <c r="AP345" s="56"/>
    </row>
    <row r="346" spans="1:42" customFormat="1" ht="15" x14ac:dyDescent="0.25">
      <c r="A346" s="57"/>
      <c r="B346" s="58"/>
      <c r="C346" s="458" t="s">
        <v>280</v>
      </c>
      <c r="D346" s="458"/>
      <c r="E346" s="458"/>
      <c r="F346" s="458"/>
      <c r="G346" s="458"/>
      <c r="H346" s="458"/>
      <c r="I346" s="458"/>
      <c r="J346" s="458"/>
      <c r="K346" s="458"/>
      <c r="L346" s="458"/>
      <c r="M346" s="458"/>
      <c r="N346" s="459"/>
      <c r="AF346" s="47"/>
      <c r="AG346" s="56"/>
      <c r="AH346" s="59" t="s">
        <v>280</v>
      </c>
      <c r="AL346" s="56"/>
      <c r="AN346" s="56"/>
      <c r="AP346" s="56"/>
    </row>
    <row r="347" spans="1:42" customFormat="1" ht="15" x14ac:dyDescent="0.25">
      <c r="A347" s="80"/>
      <c r="B347" s="81"/>
      <c r="C347" s="462" t="s">
        <v>157</v>
      </c>
      <c r="D347" s="462"/>
      <c r="E347" s="462"/>
      <c r="F347" s="50"/>
      <c r="G347" s="51"/>
      <c r="H347" s="51"/>
      <c r="I347" s="51"/>
      <c r="J347" s="54"/>
      <c r="K347" s="51"/>
      <c r="L347" s="82">
        <v>70939.78</v>
      </c>
      <c r="M347" s="76"/>
      <c r="N347" s="83">
        <v>578868.6</v>
      </c>
      <c r="AF347" s="47"/>
      <c r="AG347" s="56"/>
      <c r="AL347" s="56" t="s">
        <v>157</v>
      </c>
      <c r="AN347" s="56"/>
      <c r="AP347" s="56"/>
    </row>
    <row r="348" spans="1:42" customFormat="1" ht="23.25" x14ac:dyDescent="0.25">
      <c r="A348" s="48" t="s">
        <v>318</v>
      </c>
      <c r="B348" s="49" t="s">
        <v>294</v>
      </c>
      <c r="C348" s="462" t="s">
        <v>295</v>
      </c>
      <c r="D348" s="462"/>
      <c r="E348" s="462"/>
      <c r="F348" s="50" t="s">
        <v>229</v>
      </c>
      <c r="G348" s="51">
        <v>-572</v>
      </c>
      <c r="H348" s="52">
        <v>1</v>
      </c>
      <c r="I348" s="52">
        <v>-572</v>
      </c>
      <c r="J348" s="88">
        <v>66.400000000000006</v>
      </c>
      <c r="K348" s="51"/>
      <c r="L348" s="82">
        <v>-37980.800000000003</v>
      </c>
      <c r="M348" s="84">
        <v>8.16</v>
      </c>
      <c r="N348" s="83">
        <v>-309923.33</v>
      </c>
      <c r="AF348" s="47"/>
      <c r="AG348" s="56" t="s">
        <v>295</v>
      </c>
      <c r="AL348" s="56"/>
      <c r="AN348" s="56"/>
      <c r="AP348" s="56"/>
    </row>
    <row r="349" spans="1:42" customFormat="1" ht="15" x14ac:dyDescent="0.25">
      <c r="A349" s="80"/>
      <c r="B349" s="81"/>
      <c r="C349" s="462" t="s">
        <v>157</v>
      </c>
      <c r="D349" s="462"/>
      <c r="E349" s="462"/>
      <c r="F349" s="50"/>
      <c r="G349" s="51"/>
      <c r="H349" s="51"/>
      <c r="I349" s="51"/>
      <c r="J349" s="54"/>
      <c r="K349" s="51"/>
      <c r="L349" s="82">
        <v>-37980.800000000003</v>
      </c>
      <c r="M349" s="76"/>
      <c r="N349" s="83">
        <v>-309923.33</v>
      </c>
      <c r="AF349" s="47"/>
      <c r="AG349" s="56"/>
      <c r="AL349" s="56" t="s">
        <v>157</v>
      </c>
      <c r="AN349" s="56"/>
      <c r="AP349" s="56"/>
    </row>
    <row r="350" spans="1:42" customFormat="1" ht="23.25" x14ac:dyDescent="0.25">
      <c r="A350" s="48" t="s">
        <v>319</v>
      </c>
      <c r="B350" s="49" t="s">
        <v>297</v>
      </c>
      <c r="C350" s="462" t="s">
        <v>298</v>
      </c>
      <c r="D350" s="462"/>
      <c r="E350" s="462"/>
      <c r="F350" s="50" t="s">
        <v>278</v>
      </c>
      <c r="G350" s="51">
        <v>-0.53</v>
      </c>
      <c r="H350" s="52">
        <v>1</v>
      </c>
      <c r="I350" s="84">
        <v>-0.53</v>
      </c>
      <c r="J350" s="82">
        <v>11859</v>
      </c>
      <c r="K350" s="51"/>
      <c r="L350" s="82">
        <v>-6285.27</v>
      </c>
      <c r="M350" s="84">
        <v>8.16</v>
      </c>
      <c r="N350" s="83">
        <v>-51287.8</v>
      </c>
      <c r="AF350" s="47"/>
      <c r="AG350" s="56" t="s">
        <v>298</v>
      </c>
      <c r="AL350" s="56"/>
      <c r="AN350" s="56"/>
      <c r="AP350" s="56"/>
    </row>
    <row r="351" spans="1:42" customFormat="1" ht="15" x14ac:dyDescent="0.25">
      <c r="A351" s="80"/>
      <c r="B351" s="81"/>
      <c r="C351" s="462" t="s">
        <v>157</v>
      </c>
      <c r="D351" s="462"/>
      <c r="E351" s="462"/>
      <c r="F351" s="50"/>
      <c r="G351" s="51"/>
      <c r="H351" s="51"/>
      <c r="I351" s="51"/>
      <c r="J351" s="54"/>
      <c r="K351" s="51"/>
      <c r="L351" s="82">
        <v>-6285.27</v>
      </c>
      <c r="M351" s="76"/>
      <c r="N351" s="83">
        <v>-51287.8</v>
      </c>
      <c r="AF351" s="47"/>
      <c r="AG351" s="56"/>
      <c r="AL351" s="56" t="s">
        <v>157</v>
      </c>
      <c r="AN351" s="56"/>
      <c r="AP351" s="56"/>
    </row>
    <row r="352" spans="1:42" customFormat="1" ht="15" x14ac:dyDescent="0.25">
      <c r="A352" s="48" t="s">
        <v>320</v>
      </c>
      <c r="B352" s="49" t="s">
        <v>300</v>
      </c>
      <c r="C352" s="462" t="s">
        <v>301</v>
      </c>
      <c r="D352" s="462"/>
      <c r="E352" s="462"/>
      <c r="F352" s="50" t="s">
        <v>278</v>
      </c>
      <c r="G352" s="51">
        <v>-1.27</v>
      </c>
      <c r="H352" s="52">
        <v>1</v>
      </c>
      <c r="I352" s="84">
        <v>-1.27</v>
      </c>
      <c r="J352" s="82">
        <v>11856</v>
      </c>
      <c r="K352" s="51"/>
      <c r="L352" s="82">
        <v>-15057.12</v>
      </c>
      <c r="M352" s="84">
        <v>8.16</v>
      </c>
      <c r="N352" s="83">
        <v>-122866.1</v>
      </c>
      <c r="AF352" s="47"/>
      <c r="AG352" s="56" t="s">
        <v>301</v>
      </c>
      <c r="AL352" s="56"/>
      <c r="AN352" s="56"/>
      <c r="AP352" s="56"/>
    </row>
    <row r="353" spans="1:42" customFormat="1" ht="15" x14ac:dyDescent="0.25">
      <c r="A353" s="80"/>
      <c r="B353" s="81"/>
      <c r="C353" s="462" t="s">
        <v>157</v>
      </c>
      <c r="D353" s="462"/>
      <c r="E353" s="462"/>
      <c r="F353" s="50"/>
      <c r="G353" s="51"/>
      <c r="H353" s="51"/>
      <c r="I353" s="51"/>
      <c r="J353" s="54"/>
      <c r="K353" s="51"/>
      <c r="L353" s="82">
        <v>-15057.12</v>
      </c>
      <c r="M353" s="76"/>
      <c r="N353" s="83">
        <v>-122866.1</v>
      </c>
      <c r="AF353" s="47"/>
      <c r="AG353" s="56"/>
      <c r="AL353" s="56" t="s">
        <v>157</v>
      </c>
      <c r="AN353" s="56"/>
      <c r="AP353" s="56"/>
    </row>
    <row r="354" spans="1:42" customFormat="1" ht="23.25" x14ac:dyDescent="0.25">
      <c r="A354" s="48" t="s">
        <v>321</v>
      </c>
      <c r="B354" s="49" t="s">
        <v>303</v>
      </c>
      <c r="C354" s="462" t="s">
        <v>304</v>
      </c>
      <c r="D354" s="462"/>
      <c r="E354" s="462"/>
      <c r="F354" s="50" t="s">
        <v>229</v>
      </c>
      <c r="G354" s="51">
        <v>-572</v>
      </c>
      <c r="H354" s="52">
        <v>1</v>
      </c>
      <c r="I354" s="52">
        <v>-572</v>
      </c>
      <c r="J354" s="88">
        <v>5.5</v>
      </c>
      <c r="K354" s="51"/>
      <c r="L354" s="82">
        <v>-3146</v>
      </c>
      <c r="M354" s="84">
        <v>8.16</v>
      </c>
      <c r="N354" s="83">
        <v>-25671.360000000001</v>
      </c>
      <c r="AF354" s="47"/>
      <c r="AG354" s="56" t="s">
        <v>304</v>
      </c>
      <c r="AL354" s="56"/>
      <c r="AN354" s="56"/>
      <c r="AP354" s="56"/>
    </row>
    <row r="355" spans="1:42" customFormat="1" ht="15" x14ac:dyDescent="0.25">
      <c r="A355" s="80"/>
      <c r="B355" s="81"/>
      <c r="C355" s="462" t="s">
        <v>157</v>
      </c>
      <c r="D355" s="462"/>
      <c r="E355" s="462"/>
      <c r="F355" s="50"/>
      <c r="G355" s="51"/>
      <c r="H355" s="51"/>
      <c r="I355" s="51"/>
      <c r="J355" s="54"/>
      <c r="K355" s="51"/>
      <c r="L355" s="82">
        <v>-3146</v>
      </c>
      <c r="M355" s="76"/>
      <c r="N355" s="83">
        <v>-25671.360000000001</v>
      </c>
      <c r="AF355" s="47"/>
      <c r="AG355" s="56"/>
      <c r="AL355" s="56" t="s">
        <v>157</v>
      </c>
      <c r="AN355" s="56"/>
      <c r="AP355" s="56"/>
    </row>
    <row r="356" spans="1:42" customFormat="1" ht="45.75" x14ac:dyDescent="0.25">
      <c r="A356" s="48" t="s">
        <v>322</v>
      </c>
      <c r="B356" s="49" t="s">
        <v>323</v>
      </c>
      <c r="C356" s="462" t="s">
        <v>306</v>
      </c>
      <c r="D356" s="462"/>
      <c r="E356" s="462"/>
      <c r="F356" s="50" t="s">
        <v>237</v>
      </c>
      <c r="G356" s="51">
        <v>572</v>
      </c>
      <c r="H356" s="52">
        <v>1</v>
      </c>
      <c r="I356" s="52">
        <v>572</v>
      </c>
      <c r="J356" s="88">
        <v>368.67</v>
      </c>
      <c r="K356" s="53">
        <v>1.012</v>
      </c>
      <c r="L356" s="82">
        <v>213409.79</v>
      </c>
      <c r="M356" s="84">
        <v>8.16</v>
      </c>
      <c r="N356" s="83">
        <v>1741423.89</v>
      </c>
      <c r="AF356" s="47"/>
      <c r="AG356" s="56" t="s">
        <v>306</v>
      </c>
      <c r="AL356" s="56"/>
      <c r="AN356" s="56"/>
      <c r="AP356" s="56"/>
    </row>
    <row r="357" spans="1:42" customFormat="1" ht="15" x14ac:dyDescent="0.25">
      <c r="A357" s="89"/>
      <c r="B357" s="90"/>
      <c r="C357" s="460" t="s">
        <v>307</v>
      </c>
      <c r="D357" s="460"/>
      <c r="E357" s="460"/>
      <c r="F357" s="460"/>
      <c r="G357" s="460"/>
      <c r="H357" s="460"/>
      <c r="I357" s="460"/>
      <c r="J357" s="460"/>
      <c r="K357" s="460"/>
      <c r="L357" s="460"/>
      <c r="M357" s="460"/>
      <c r="N357" s="463"/>
      <c r="AF357" s="47"/>
      <c r="AG357" s="56"/>
      <c r="AL357" s="56"/>
      <c r="AM357" s="59" t="s">
        <v>307</v>
      </c>
      <c r="AN357" s="56"/>
      <c r="AP357" s="56"/>
    </row>
    <row r="358" spans="1:42" customFormat="1" ht="15" x14ac:dyDescent="0.25">
      <c r="A358" s="57"/>
      <c r="B358" s="58"/>
      <c r="C358" s="458" t="s">
        <v>280</v>
      </c>
      <c r="D358" s="458"/>
      <c r="E358" s="458"/>
      <c r="F358" s="458"/>
      <c r="G358" s="458"/>
      <c r="H358" s="458"/>
      <c r="I358" s="458"/>
      <c r="J358" s="458"/>
      <c r="K358" s="458"/>
      <c r="L358" s="458"/>
      <c r="M358" s="458"/>
      <c r="N358" s="459"/>
      <c r="AF358" s="47"/>
      <c r="AG358" s="56"/>
      <c r="AH358" s="59" t="s">
        <v>280</v>
      </c>
      <c r="AL358" s="56"/>
      <c r="AN358" s="56"/>
      <c r="AP358" s="56"/>
    </row>
    <row r="359" spans="1:42" customFormat="1" ht="15" x14ac:dyDescent="0.25">
      <c r="A359" s="80"/>
      <c r="B359" s="81"/>
      <c r="C359" s="462" t="s">
        <v>157</v>
      </c>
      <c r="D359" s="462"/>
      <c r="E359" s="462"/>
      <c r="F359" s="50"/>
      <c r="G359" s="51"/>
      <c r="H359" s="51"/>
      <c r="I359" s="51"/>
      <c r="J359" s="54"/>
      <c r="K359" s="51"/>
      <c r="L359" s="82">
        <v>213409.79</v>
      </c>
      <c r="M359" s="76"/>
      <c r="N359" s="83">
        <v>1741423.89</v>
      </c>
      <c r="AF359" s="47"/>
      <c r="AG359" s="56"/>
      <c r="AL359" s="56" t="s">
        <v>157</v>
      </c>
      <c r="AN359" s="56"/>
      <c r="AP359" s="56"/>
    </row>
    <row r="360" spans="1:42" customFormat="1" ht="45.75" x14ac:dyDescent="0.25">
      <c r="A360" s="48" t="s">
        <v>324</v>
      </c>
      <c r="B360" s="49" t="s">
        <v>325</v>
      </c>
      <c r="C360" s="462" t="s">
        <v>326</v>
      </c>
      <c r="D360" s="462"/>
      <c r="E360" s="462"/>
      <c r="F360" s="50" t="s">
        <v>241</v>
      </c>
      <c r="G360" s="51">
        <v>0.68799999999999994</v>
      </c>
      <c r="H360" s="52">
        <v>1</v>
      </c>
      <c r="I360" s="53">
        <v>0.68799999999999994</v>
      </c>
      <c r="J360" s="54"/>
      <c r="K360" s="51"/>
      <c r="L360" s="54"/>
      <c r="M360" s="51"/>
      <c r="N360" s="55"/>
      <c r="AF360" s="47"/>
      <c r="AG360" s="56" t="s">
        <v>326</v>
      </c>
      <c r="AL360" s="56"/>
      <c r="AN360" s="56"/>
      <c r="AP360" s="56"/>
    </row>
    <row r="361" spans="1:42" customFormat="1" ht="23.25" x14ac:dyDescent="0.25">
      <c r="A361" s="57"/>
      <c r="B361" s="58" t="s">
        <v>136</v>
      </c>
      <c r="C361" s="458" t="s">
        <v>137</v>
      </c>
      <c r="D361" s="458"/>
      <c r="E361" s="458"/>
      <c r="F361" s="458"/>
      <c r="G361" s="458"/>
      <c r="H361" s="458"/>
      <c r="I361" s="458"/>
      <c r="J361" s="458"/>
      <c r="K361" s="458"/>
      <c r="L361" s="458"/>
      <c r="M361" s="458"/>
      <c r="N361" s="459"/>
      <c r="AF361" s="47"/>
      <c r="AG361" s="56"/>
      <c r="AH361" s="59" t="s">
        <v>137</v>
      </c>
      <c r="AL361" s="56"/>
      <c r="AN361" s="56"/>
      <c r="AP361" s="56"/>
    </row>
    <row r="362" spans="1:42" customFormat="1" ht="68.25" x14ac:dyDescent="0.25">
      <c r="A362" s="57"/>
      <c r="B362" s="58" t="s">
        <v>138</v>
      </c>
      <c r="C362" s="458" t="s">
        <v>139</v>
      </c>
      <c r="D362" s="458"/>
      <c r="E362" s="458"/>
      <c r="F362" s="458"/>
      <c r="G362" s="458"/>
      <c r="H362" s="458"/>
      <c r="I362" s="458"/>
      <c r="J362" s="458"/>
      <c r="K362" s="458"/>
      <c r="L362" s="458"/>
      <c r="M362" s="458"/>
      <c r="N362" s="459"/>
      <c r="AF362" s="47"/>
      <c r="AG362" s="56"/>
      <c r="AH362" s="59" t="s">
        <v>139</v>
      </c>
      <c r="AL362" s="56"/>
      <c r="AN362" s="56"/>
      <c r="AP362" s="56"/>
    </row>
    <row r="363" spans="1:42" customFormat="1" ht="15" x14ac:dyDescent="0.25">
      <c r="A363" s="60"/>
      <c r="B363" s="58" t="s">
        <v>130</v>
      </c>
      <c r="C363" s="460" t="s">
        <v>140</v>
      </c>
      <c r="D363" s="460"/>
      <c r="E363" s="460"/>
      <c r="F363" s="61"/>
      <c r="G363" s="62"/>
      <c r="H363" s="62"/>
      <c r="I363" s="62"/>
      <c r="J363" s="67">
        <v>9218</v>
      </c>
      <c r="K363" s="86">
        <v>1.3225</v>
      </c>
      <c r="L363" s="67">
        <v>8387.27</v>
      </c>
      <c r="M363" s="65">
        <v>44.77</v>
      </c>
      <c r="N363" s="66">
        <v>375498.08</v>
      </c>
      <c r="AF363" s="47"/>
      <c r="AG363" s="56"/>
      <c r="AI363" s="59" t="s">
        <v>140</v>
      </c>
      <c r="AL363" s="56"/>
      <c r="AN363" s="56"/>
      <c r="AP363" s="56"/>
    </row>
    <row r="364" spans="1:42" customFormat="1" ht="15" x14ac:dyDescent="0.25">
      <c r="A364" s="60"/>
      <c r="B364" s="58" t="s">
        <v>141</v>
      </c>
      <c r="C364" s="460" t="s">
        <v>142</v>
      </c>
      <c r="D364" s="460"/>
      <c r="E364" s="460"/>
      <c r="F364" s="61"/>
      <c r="G364" s="62"/>
      <c r="H364" s="62"/>
      <c r="I364" s="62"/>
      <c r="J364" s="67">
        <v>40105.1</v>
      </c>
      <c r="K364" s="86">
        <v>1.4375</v>
      </c>
      <c r="L364" s="67">
        <v>39663.94</v>
      </c>
      <c r="M364" s="65">
        <v>13.24</v>
      </c>
      <c r="N364" s="66">
        <v>525150.56999999995</v>
      </c>
      <c r="AF364" s="47"/>
      <c r="AG364" s="56"/>
      <c r="AI364" s="59" t="s">
        <v>142</v>
      </c>
      <c r="AL364" s="56"/>
      <c r="AN364" s="56"/>
      <c r="AP364" s="56"/>
    </row>
    <row r="365" spans="1:42" customFormat="1" ht="15" x14ac:dyDescent="0.25">
      <c r="A365" s="60"/>
      <c r="B365" s="58" t="s">
        <v>143</v>
      </c>
      <c r="C365" s="460" t="s">
        <v>144</v>
      </c>
      <c r="D365" s="460"/>
      <c r="E365" s="460"/>
      <c r="F365" s="61"/>
      <c r="G365" s="62"/>
      <c r="H365" s="62"/>
      <c r="I365" s="62"/>
      <c r="J365" s="67">
        <v>2629.93</v>
      </c>
      <c r="K365" s="86">
        <v>1.4375</v>
      </c>
      <c r="L365" s="67">
        <v>2601</v>
      </c>
      <c r="M365" s="65">
        <v>44.77</v>
      </c>
      <c r="N365" s="66">
        <v>116446.77</v>
      </c>
      <c r="AF365" s="47"/>
      <c r="AG365" s="56"/>
      <c r="AI365" s="59" t="s">
        <v>144</v>
      </c>
      <c r="AL365" s="56"/>
      <c r="AN365" s="56"/>
      <c r="AP365" s="56"/>
    </row>
    <row r="366" spans="1:42" customFormat="1" ht="15" x14ac:dyDescent="0.25">
      <c r="A366" s="60"/>
      <c r="B366" s="58" t="s">
        <v>145</v>
      </c>
      <c r="C366" s="460" t="s">
        <v>146</v>
      </c>
      <c r="D366" s="460"/>
      <c r="E366" s="460"/>
      <c r="F366" s="61"/>
      <c r="G366" s="62"/>
      <c r="H366" s="62"/>
      <c r="I366" s="62"/>
      <c r="J366" s="67">
        <v>1477980.73</v>
      </c>
      <c r="K366" s="62"/>
      <c r="L366" s="67">
        <v>1016850.74</v>
      </c>
      <c r="M366" s="65">
        <v>8.16</v>
      </c>
      <c r="N366" s="66">
        <v>8297502.04</v>
      </c>
      <c r="AF366" s="47"/>
      <c r="AG366" s="56"/>
      <c r="AI366" s="59" t="s">
        <v>146</v>
      </c>
      <c r="AL366" s="56"/>
      <c r="AN366" s="56"/>
      <c r="AP366" s="56"/>
    </row>
    <row r="367" spans="1:42" customFormat="1" ht="15" x14ac:dyDescent="0.25">
      <c r="A367" s="69"/>
      <c r="B367" s="58"/>
      <c r="C367" s="460" t="s">
        <v>147</v>
      </c>
      <c r="D367" s="460"/>
      <c r="E367" s="460"/>
      <c r="F367" s="61" t="s">
        <v>148</v>
      </c>
      <c r="G367" s="79">
        <v>1100</v>
      </c>
      <c r="H367" s="86">
        <v>1.3225</v>
      </c>
      <c r="I367" s="64">
        <v>1000.8680000000001</v>
      </c>
      <c r="J367" s="72"/>
      <c r="K367" s="62"/>
      <c r="L367" s="72"/>
      <c r="M367" s="62"/>
      <c r="N367" s="73"/>
      <c r="AF367" s="47"/>
      <c r="AG367" s="56"/>
      <c r="AJ367" s="59" t="s">
        <v>147</v>
      </c>
      <c r="AL367" s="56"/>
      <c r="AN367" s="56"/>
      <c r="AP367" s="56"/>
    </row>
    <row r="368" spans="1:42" customFormat="1" ht="15" x14ac:dyDescent="0.25">
      <c r="A368" s="69"/>
      <c r="B368" s="58"/>
      <c r="C368" s="460" t="s">
        <v>149</v>
      </c>
      <c r="D368" s="460"/>
      <c r="E368" s="460"/>
      <c r="F368" s="61" t="s">
        <v>148</v>
      </c>
      <c r="G368" s="65">
        <v>213.68</v>
      </c>
      <c r="H368" s="86">
        <v>1.4375</v>
      </c>
      <c r="I368" s="74">
        <v>211.32952</v>
      </c>
      <c r="J368" s="72"/>
      <c r="K368" s="62"/>
      <c r="L368" s="72"/>
      <c r="M368" s="62"/>
      <c r="N368" s="73"/>
      <c r="AF368" s="47"/>
      <c r="AG368" s="56"/>
      <c r="AJ368" s="59" t="s">
        <v>149</v>
      </c>
      <c r="AL368" s="56"/>
      <c r="AN368" s="56"/>
      <c r="AP368" s="56"/>
    </row>
    <row r="369" spans="1:42" customFormat="1" ht="15" x14ac:dyDescent="0.25">
      <c r="A369" s="60"/>
      <c r="B369" s="58"/>
      <c r="C369" s="461" t="s">
        <v>150</v>
      </c>
      <c r="D369" s="461"/>
      <c r="E369" s="461"/>
      <c r="F369" s="75"/>
      <c r="G369" s="76"/>
      <c r="H369" s="76"/>
      <c r="I369" s="76"/>
      <c r="J369" s="77">
        <v>1527303.83</v>
      </c>
      <c r="K369" s="76"/>
      <c r="L369" s="77">
        <v>1064901.95</v>
      </c>
      <c r="M369" s="76"/>
      <c r="N369" s="78">
        <v>9198150.6899999995</v>
      </c>
      <c r="AF369" s="47"/>
      <c r="AG369" s="56"/>
      <c r="AK369" s="59" t="s">
        <v>150</v>
      </c>
      <c r="AL369" s="56"/>
      <c r="AN369" s="56"/>
      <c r="AP369" s="56"/>
    </row>
    <row r="370" spans="1:42" customFormat="1" ht="15" x14ac:dyDescent="0.25">
      <c r="A370" s="69"/>
      <c r="B370" s="58"/>
      <c r="C370" s="460" t="s">
        <v>151</v>
      </c>
      <c r="D370" s="460"/>
      <c r="E370" s="460"/>
      <c r="F370" s="61"/>
      <c r="G370" s="62"/>
      <c r="H370" s="62"/>
      <c r="I370" s="62"/>
      <c r="J370" s="72"/>
      <c r="K370" s="62"/>
      <c r="L370" s="67">
        <v>10988.27</v>
      </c>
      <c r="M370" s="62"/>
      <c r="N370" s="66">
        <v>491944.85</v>
      </c>
      <c r="AF370" s="47"/>
      <c r="AG370" s="56"/>
      <c r="AJ370" s="59" t="s">
        <v>151</v>
      </c>
      <c r="AL370" s="56"/>
      <c r="AN370" s="56"/>
      <c r="AP370" s="56"/>
    </row>
    <row r="371" spans="1:42" customFormat="1" ht="22.5" x14ac:dyDescent="0.25">
      <c r="A371" s="69"/>
      <c r="B371" s="58" t="s">
        <v>230</v>
      </c>
      <c r="C371" s="460" t="s">
        <v>231</v>
      </c>
      <c r="D371" s="460"/>
      <c r="E371" s="460"/>
      <c r="F371" s="61" t="s">
        <v>154</v>
      </c>
      <c r="G371" s="79">
        <v>109</v>
      </c>
      <c r="H371" s="62"/>
      <c r="I371" s="79">
        <v>109</v>
      </c>
      <c r="J371" s="72"/>
      <c r="K371" s="62"/>
      <c r="L371" s="67">
        <v>11977.21</v>
      </c>
      <c r="M371" s="62"/>
      <c r="N371" s="66">
        <v>536219.89</v>
      </c>
      <c r="AF371" s="47"/>
      <c r="AG371" s="56"/>
      <c r="AJ371" s="59" t="s">
        <v>231</v>
      </c>
      <c r="AL371" s="56"/>
      <c r="AN371" s="56"/>
      <c r="AP371" s="56"/>
    </row>
    <row r="372" spans="1:42" customFormat="1" ht="45" x14ac:dyDescent="0.25">
      <c r="A372" s="69"/>
      <c r="B372" s="58" t="s">
        <v>232</v>
      </c>
      <c r="C372" s="460" t="s">
        <v>233</v>
      </c>
      <c r="D372" s="460"/>
      <c r="E372" s="460"/>
      <c r="F372" s="61" t="s">
        <v>154</v>
      </c>
      <c r="G372" s="79">
        <v>65</v>
      </c>
      <c r="H372" s="65">
        <v>0.85</v>
      </c>
      <c r="I372" s="65">
        <v>55.25</v>
      </c>
      <c r="J372" s="72"/>
      <c r="K372" s="62"/>
      <c r="L372" s="67">
        <v>6071.02</v>
      </c>
      <c r="M372" s="62"/>
      <c r="N372" s="66">
        <v>271799.53000000003</v>
      </c>
      <c r="AF372" s="47"/>
      <c r="AG372" s="56"/>
      <c r="AJ372" s="59" t="s">
        <v>233</v>
      </c>
      <c r="AL372" s="56"/>
      <c r="AN372" s="56"/>
      <c r="AP372" s="56"/>
    </row>
    <row r="373" spans="1:42" customFormat="1" ht="15" x14ac:dyDescent="0.25">
      <c r="A373" s="80"/>
      <c r="B373" s="81"/>
      <c r="C373" s="462" t="s">
        <v>157</v>
      </c>
      <c r="D373" s="462"/>
      <c r="E373" s="462"/>
      <c r="F373" s="50"/>
      <c r="G373" s="51"/>
      <c r="H373" s="51"/>
      <c r="I373" s="51"/>
      <c r="J373" s="54"/>
      <c r="K373" s="51"/>
      <c r="L373" s="82">
        <v>1082950.18</v>
      </c>
      <c r="M373" s="76"/>
      <c r="N373" s="83">
        <v>10006170.109999999</v>
      </c>
      <c r="AF373" s="47"/>
      <c r="AG373" s="56"/>
      <c r="AL373" s="56" t="s">
        <v>157</v>
      </c>
      <c r="AN373" s="56"/>
      <c r="AP373" s="56"/>
    </row>
    <row r="374" spans="1:42" customFormat="1" ht="15" x14ac:dyDescent="0.25">
      <c r="A374" s="48" t="s">
        <v>327</v>
      </c>
      <c r="B374" s="49" t="s">
        <v>272</v>
      </c>
      <c r="C374" s="462" t="s">
        <v>273</v>
      </c>
      <c r="D374" s="462"/>
      <c r="E374" s="462"/>
      <c r="F374" s="50" t="s">
        <v>274</v>
      </c>
      <c r="G374" s="51">
        <v>-1376</v>
      </c>
      <c r="H374" s="52">
        <v>1</v>
      </c>
      <c r="I374" s="52">
        <v>-1376</v>
      </c>
      <c r="J374" s="88">
        <v>351.2</v>
      </c>
      <c r="K374" s="51"/>
      <c r="L374" s="82">
        <v>-483251.20000000001</v>
      </c>
      <c r="M374" s="84">
        <v>8.16</v>
      </c>
      <c r="N374" s="83">
        <v>-3943329.79</v>
      </c>
      <c r="AF374" s="47"/>
      <c r="AG374" s="56" t="s">
        <v>273</v>
      </c>
      <c r="AL374" s="56"/>
      <c r="AN374" s="56"/>
      <c r="AP374" s="56"/>
    </row>
    <row r="375" spans="1:42" customFormat="1" ht="15" x14ac:dyDescent="0.25">
      <c r="A375" s="80"/>
      <c r="B375" s="81"/>
      <c r="C375" s="462" t="s">
        <v>157</v>
      </c>
      <c r="D375" s="462"/>
      <c r="E375" s="462"/>
      <c r="F375" s="50"/>
      <c r="G375" s="51"/>
      <c r="H375" s="51"/>
      <c r="I375" s="51"/>
      <c r="J375" s="54"/>
      <c r="K375" s="51"/>
      <c r="L375" s="82">
        <v>-483251.20000000001</v>
      </c>
      <c r="M375" s="76"/>
      <c r="N375" s="83">
        <v>-3943329.79</v>
      </c>
      <c r="AF375" s="47"/>
      <c r="AG375" s="56"/>
      <c r="AL375" s="56" t="s">
        <v>157</v>
      </c>
      <c r="AN375" s="56"/>
      <c r="AP375" s="56"/>
    </row>
    <row r="376" spans="1:42" customFormat="1" ht="22.5" x14ac:dyDescent="0.25">
      <c r="A376" s="48" t="s">
        <v>328</v>
      </c>
      <c r="B376" s="49" t="s">
        <v>329</v>
      </c>
      <c r="C376" s="462" t="s">
        <v>330</v>
      </c>
      <c r="D376" s="462"/>
      <c r="E376" s="462"/>
      <c r="F376" s="50" t="s">
        <v>278</v>
      </c>
      <c r="G376" s="51">
        <v>89.21</v>
      </c>
      <c r="H376" s="52">
        <v>1</v>
      </c>
      <c r="I376" s="84">
        <v>89.21</v>
      </c>
      <c r="J376" s="82">
        <v>16758.580000000002</v>
      </c>
      <c r="K376" s="53">
        <v>1.012</v>
      </c>
      <c r="L376" s="82">
        <v>1512973.32</v>
      </c>
      <c r="M376" s="84">
        <v>8.16</v>
      </c>
      <c r="N376" s="83">
        <v>12345862.289999999</v>
      </c>
      <c r="AF376" s="47"/>
      <c r="AG376" s="56" t="s">
        <v>330</v>
      </c>
      <c r="AL376" s="56"/>
      <c r="AN376" s="56"/>
      <c r="AP376" s="56"/>
    </row>
    <row r="377" spans="1:42" customFormat="1" ht="15" x14ac:dyDescent="0.25">
      <c r="A377" s="89"/>
      <c r="B377" s="90"/>
      <c r="C377" s="460" t="s">
        <v>279</v>
      </c>
      <c r="D377" s="460"/>
      <c r="E377" s="460"/>
      <c r="F377" s="460"/>
      <c r="G377" s="460"/>
      <c r="H377" s="460"/>
      <c r="I377" s="460"/>
      <c r="J377" s="460"/>
      <c r="K377" s="460"/>
      <c r="L377" s="460"/>
      <c r="M377" s="460"/>
      <c r="N377" s="463"/>
      <c r="AF377" s="47"/>
      <c r="AG377" s="56"/>
      <c r="AL377" s="56"/>
      <c r="AM377" s="59" t="s">
        <v>279</v>
      </c>
      <c r="AN377" s="56"/>
      <c r="AP377" s="56"/>
    </row>
    <row r="378" spans="1:42" customFormat="1" ht="15" x14ac:dyDescent="0.25">
      <c r="A378" s="57"/>
      <c r="B378" s="58"/>
      <c r="C378" s="458" t="s">
        <v>280</v>
      </c>
      <c r="D378" s="458"/>
      <c r="E378" s="458"/>
      <c r="F378" s="458"/>
      <c r="G378" s="458"/>
      <c r="H378" s="458"/>
      <c r="I378" s="458"/>
      <c r="J378" s="458"/>
      <c r="K378" s="458"/>
      <c r="L378" s="458"/>
      <c r="M378" s="458"/>
      <c r="N378" s="459"/>
      <c r="AF378" s="47"/>
      <c r="AG378" s="56"/>
      <c r="AH378" s="59" t="s">
        <v>280</v>
      </c>
      <c r="AL378" s="56"/>
      <c r="AN378" s="56"/>
      <c r="AP378" s="56"/>
    </row>
    <row r="379" spans="1:42" customFormat="1" ht="15" x14ac:dyDescent="0.25">
      <c r="A379" s="80"/>
      <c r="B379" s="81"/>
      <c r="C379" s="462" t="s">
        <v>157</v>
      </c>
      <c r="D379" s="462"/>
      <c r="E379" s="462"/>
      <c r="F379" s="50"/>
      <c r="G379" s="51"/>
      <c r="H379" s="51"/>
      <c r="I379" s="51"/>
      <c r="J379" s="54"/>
      <c r="K379" s="51"/>
      <c r="L379" s="82">
        <v>1512973.32</v>
      </c>
      <c r="M379" s="76"/>
      <c r="N379" s="83">
        <v>12345862.289999999</v>
      </c>
      <c r="AF379" s="47"/>
      <c r="AG379" s="56"/>
      <c r="AL379" s="56" t="s">
        <v>157</v>
      </c>
      <c r="AN379" s="56"/>
      <c r="AP379" s="56"/>
    </row>
    <row r="380" spans="1:42" customFormat="1" ht="23.25" x14ac:dyDescent="0.25">
      <c r="A380" s="48" t="s">
        <v>331</v>
      </c>
      <c r="B380" s="49" t="s">
        <v>332</v>
      </c>
      <c r="C380" s="462" t="s">
        <v>333</v>
      </c>
      <c r="D380" s="462"/>
      <c r="E380" s="462"/>
      <c r="F380" s="50" t="s">
        <v>229</v>
      </c>
      <c r="G380" s="51">
        <v>-1266</v>
      </c>
      <c r="H380" s="52">
        <v>1</v>
      </c>
      <c r="I380" s="52">
        <v>-1266</v>
      </c>
      <c r="J380" s="88">
        <v>188.1</v>
      </c>
      <c r="K380" s="51"/>
      <c r="L380" s="82">
        <v>-238134.6</v>
      </c>
      <c r="M380" s="84">
        <v>8.16</v>
      </c>
      <c r="N380" s="83">
        <v>-1943178.34</v>
      </c>
      <c r="AF380" s="47"/>
      <c r="AG380" s="56" t="s">
        <v>333</v>
      </c>
      <c r="AL380" s="56"/>
      <c r="AN380" s="56"/>
      <c r="AP380" s="56"/>
    </row>
    <row r="381" spans="1:42" customFormat="1" ht="15" x14ac:dyDescent="0.25">
      <c r="A381" s="80"/>
      <c r="B381" s="81"/>
      <c r="C381" s="462" t="s">
        <v>157</v>
      </c>
      <c r="D381" s="462"/>
      <c r="E381" s="462"/>
      <c r="F381" s="50"/>
      <c r="G381" s="51"/>
      <c r="H381" s="51"/>
      <c r="I381" s="51"/>
      <c r="J381" s="54"/>
      <c r="K381" s="51"/>
      <c r="L381" s="82">
        <v>-238134.6</v>
      </c>
      <c r="M381" s="76"/>
      <c r="N381" s="83">
        <v>-1943178.34</v>
      </c>
      <c r="AF381" s="47"/>
      <c r="AG381" s="56"/>
      <c r="AL381" s="56" t="s">
        <v>157</v>
      </c>
      <c r="AN381" s="56"/>
      <c r="AP381" s="56"/>
    </row>
    <row r="382" spans="1:42" customFormat="1" ht="34.5" x14ac:dyDescent="0.25">
      <c r="A382" s="48" t="s">
        <v>334</v>
      </c>
      <c r="B382" s="49" t="s">
        <v>335</v>
      </c>
      <c r="C382" s="462" t="s">
        <v>336</v>
      </c>
      <c r="D382" s="462"/>
      <c r="E382" s="462"/>
      <c r="F382" s="50" t="s">
        <v>229</v>
      </c>
      <c r="G382" s="51">
        <v>1274</v>
      </c>
      <c r="H382" s="52">
        <v>1</v>
      </c>
      <c r="I382" s="52">
        <v>1274</v>
      </c>
      <c r="J382" s="88">
        <v>464.46</v>
      </c>
      <c r="K382" s="53">
        <v>1.012</v>
      </c>
      <c r="L382" s="82">
        <v>598822.69999999995</v>
      </c>
      <c r="M382" s="84">
        <v>8.16</v>
      </c>
      <c r="N382" s="83">
        <v>4886393.2300000004</v>
      </c>
      <c r="AF382" s="47"/>
      <c r="AG382" s="56" t="s">
        <v>336</v>
      </c>
      <c r="AL382" s="56"/>
      <c r="AN382" s="56"/>
      <c r="AP382" s="56"/>
    </row>
    <row r="383" spans="1:42" customFormat="1" ht="15" x14ac:dyDescent="0.25">
      <c r="A383" s="89"/>
      <c r="B383" s="90"/>
      <c r="C383" s="460" t="s">
        <v>337</v>
      </c>
      <c r="D383" s="460"/>
      <c r="E383" s="460"/>
      <c r="F383" s="460"/>
      <c r="G383" s="460"/>
      <c r="H383" s="460"/>
      <c r="I383" s="460"/>
      <c r="J383" s="460"/>
      <c r="K383" s="460"/>
      <c r="L383" s="460"/>
      <c r="M383" s="460"/>
      <c r="N383" s="463"/>
      <c r="AF383" s="47"/>
      <c r="AG383" s="56"/>
      <c r="AL383" s="56"/>
      <c r="AM383" s="59" t="s">
        <v>337</v>
      </c>
      <c r="AN383" s="56"/>
      <c r="AP383" s="56"/>
    </row>
    <row r="384" spans="1:42" customFormat="1" ht="15" x14ac:dyDescent="0.25">
      <c r="A384" s="57"/>
      <c r="B384" s="58"/>
      <c r="C384" s="458" t="s">
        <v>280</v>
      </c>
      <c r="D384" s="458"/>
      <c r="E384" s="458"/>
      <c r="F384" s="458"/>
      <c r="G384" s="458"/>
      <c r="H384" s="458"/>
      <c r="I384" s="458"/>
      <c r="J384" s="458"/>
      <c r="K384" s="458"/>
      <c r="L384" s="458"/>
      <c r="M384" s="458"/>
      <c r="N384" s="459"/>
      <c r="AF384" s="47"/>
      <c r="AG384" s="56"/>
      <c r="AH384" s="59" t="s">
        <v>280</v>
      </c>
      <c r="AL384" s="56"/>
      <c r="AN384" s="56"/>
      <c r="AP384" s="56"/>
    </row>
    <row r="385" spans="1:42" customFormat="1" ht="15" x14ac:dyDescent="0.25">
      <c r="A385" s="80"/>
      <c r="B385" s="81"/>
      <c r="C385" s="462" t="s">
        <v>157</v>
      </c>
      <c r="D385" s="462"/>
      <c r="E385" s="462"/>
      <c r="F385" s="50"/>
      <c r="G385" s="51"/>
      <c r="H385" s="51"/>
      <c r="I385" s="51"/>
      <c r="J385" s="54"/>
      <c r="K385" s="51"/>
      <c r="L385" s="82">
        <v>598822.69999999995</v>
      </c>
      <c r="M385" s="76"/>
      <c r="N385" s="83">
        <v>4886393.2300000004</v>
      </c>
      <c r="AF385" s="47"/>
      <c r="AG385" s="56"/>
      <c r="AL385" s="56" t="s">
        <v>157</v>
      </c>
      <c r="AN385" s="56"/>
      <c r="AP385" s="56"/>
    </row>
    <row r="386" spans="1:42" customFormat="1" ht="15" x14ac:dyDescent="0.25">
      <c r="A386" s="48" t="s">
        <v>338</v>
      </c>
      <c r="B386" s="49" t="s">
        <v>288</v>
      </c>
      <c r="C386" s="462" t="s">
        <v>289</v>
      </c>
      <c r="D386" s="462"/>
      <c r="E386" s="462"/>
      <c r="F386" s="50" t="s">
        <v>229</v>
      </c>
      <c r="G386" s="51">
        <v>-220</v>
      </c>
      <c r="H386" s="52">
        <v>1</v>
      </c>
      <c r="I386" s="52">
        <v>-220</v>
      </c>
      <c r="J386" s="88">
        <v>145.30000000000001</v>
      </c>
      <c r="K386" s="51"/>
      <c r="L386" s="82">
        <v>-31966</v>
      </c>
      <c r="M386" s="84">
        <v>8.16</v>
      </c>
      <c r="N386" s="83">
        <v>-260842.56</v>
      </c>
      <c r="AF386" s="47"/>
      <c r="AG386" s="56" t="s">
        <v>289</v>
      </c>
      <c r="AL386" s="56"/>
      <c r="AN386" s="56"/>
      <c r="AP386" s="56"/>
    </row>
    <row r="387" spans="1:42" customFormat="1" ht="15" x14ac:dyDescent="0.25">
      <c r="A387" s="80"/>
      <c r="B387" s="81"/>
      <c r="C387" s="462" t="s">
        <v>157</v>
      </c>
      <c r="D387" s="462"/>
      <c r="E387" s="462"/>
      <c r="F387" s="50"/>
      <c r="G387" s="51"/>
      <c r="H387" s="51"/>
      <c r="I387" s="51"/>
      <c r="J387" s="54"/>
      <c r="K387" s="51"/>
      <c r="L387" s="82">
        <v>-31966</v>
      </c>
      <c r="M387" s="76"/>
      <c r="N387" s="83">
        <v>-260842.56</v>
      </c>
      <c r="AF387" s="47"/>
      <c r="AG387" s="56"/>
      <c r="AL387" s="56" t="s">
        <v>157</v>
      </c>
      <c r="AN387" s="56"/>
      <c r="AP387" s="56"/>
    </row>
    <row r="388" spans="1:42" customFormat="1" ht="22.5" x14ac:dyDescent="0.25">
      <c r="A388" s="48" t="s">
        <v>339</v>
      </c>
      <c r="B388" s="49" t="s">
        <v>312</v>
      </c>
      <c r="C388" s="462" t="s">
        <v>340</v>
      </c>
      <c r="D388" s="462"/>
      <c r="E388" s="462"/>
      <c r="F388" s="50" t="s">
        <v>278</v>
      </c>
      <c r="G388" s="51">
        <v>3.2450000000000001</v>
      </c>
      <c r="H388" s="52">
        <v>1</v>
      </c>
      <c r="I388" s="53">
        <v>3.2450000000000001</v>
      </c>
      <c r="J388" s="82">
        <v>28084.15</v>
      </c>
      <c r="K388" s="53">
        <v>1.012</v>
      </c>
      <c r="L388" s="82">
        <v>92226.66</v>
      </c>
      <c r="M388" s="84">
        <v>8.16</v>
      </c>
      <c r="N388" s="83">
        <v>752569.55</v>
      </c>
      <c r="AF388" s="47"/>
      <c r="AG388" s="56" t="s">
        <v>340</v>
      </c>
      <c r="AL388" s="56"/>
      <c r="AN388" s="56"/>
      <c r="AP388" s="56"/>
    </row>
    <row r="389" spans="1:42" customFormat="1" ht="15" x14ac:dyDescent="0.25">
      <c r="A389" s="89"/>
      <c r="B389" s="90"/>
      <c r="C389" s="460" t="s">
        <v>292</v>
      </c>
      <c r="D389" s="460"/>
      <c r="E389" s="460"/>
      <c r="F389" s="460"/>
      <c r="G389" s="460"/>
      <c r="H389" s="460"/>
      <c r="I389" s="460"/>
      <c r="J389" s="460"/>
      <c r="K389" s="460"/>
      <c r="L389" s="460"/>
      <c r="M389" s="460"/>
      <c r="N389" s="463"/>
      <c r="AF389" s="47"/>
      <c r="AG389" s="56"/>
      <c r="AL389" s="56"/>
      <c r="AM389" s="59" t="s">
        <v>292</v>
      </c>
      <c r="AN389" s="56"/>
      <c r="AP389" s="56"/>
    </row>
    <row r="390" spans="1:42" customFormat="1" ht="15" x14ac:dyDescent="0.25">
      <c r="A390" s="57"/>
      <c r="B390" s="58"/>
      <c r="C390" s="458" t="s">
        <v>280</v>
      </c>
      <c r="D390" s="458"/>
      <c r="E390" s="458"/>
      <c r="F390" s="458"/>
      <c r="G390" s="458"/>
      <c r="H390" s="458"/>
      <c r="I390" s="458"/>
      <c r="J390" s="458"/>
      <c r="K390" s="458"/>
      <c r="L390" s="458"/>
      <c r="M390" s="458"/>
      <c r="N390" s="459"/>
      <c r="AF390" s="47"/>
      <c r="AG390" s="56"/>
      <c r="AH390" s="59" t="s">
        <v>280</v>
      </c>
      <c r="AL390" s="56"/>
      <c r="AN390" s="56"/>
      <c r="AP390" s="56"/>
    </row>
    <row r="391" spans="1:42" customFormat="1" ht="15" x14ac:dyDescent="0.25">
      <c r="A391" s="80"/>
      <c r="B391" s="81"/>
      <c r="C391" s="462" t="s">
        <v>157</v>
      </c>
      <c r="D391" s="462"/>
      <c r="E391" s="462"/>
      <c r="F391" s="50"/>
      <c r="G391" s="51"/>
      <c r="H391" s="51"/>
      <c r="I391" s="51"/>
      <c r="J391" s="54"/>
      <c r="K391" s="51"/>
      <c r="L391" s="82">
        <v>92226.66</v>
      </c>
      <c r="M391" s="76"/>
      <c r="N391" s="83">
        <v>752569.55</v>
      </c>
      <c r="AF391" s="47"/>
      <c r="AG391" s="56"/>
      <c r="AL391" s="56" t="s">
        <v>157</v>
      </c>
      <c r="AN391" s="56"/>
      <c r="AP391" s="56"/>
    </row>
    <row r="392" spans="1:42" customFormat="1" ht="34.5" x14ac:dyDescent="0.25">
      <c r="A392" s="48" t="s">
        <v>341</v>
      </c>
      <c r="B392" s="49" t="s">
        <v>342</v>
      </c>
      <c r="C392" s="462" t="s">
        <v>343</v>
      </c>
      <c r="D392" s="462"/>
      <c r="E392" s="462"/>
      <c r="F392" s="50" t="s">
        <v>278</v>
      </c>
      <c r="G392" s="51">
        <v>-0.45400000000000001</v>
      </c>
      <c r="H392" s="52">
        <v>1</v>
      </c>
      <c r="I392" s="53">
        <v>-0.45400000000000001</v>
      </c>
      <c r="J392" s="82">
        <v>10424</v>
      </c>
      <c r="K392" s="51"/>
      <c r="L392" s="82">
        <v>-4732.5</v>
      </c>
      <c r="M392" s="84">
        <v>8.16</v>
      </c>
      <c r="N392" s="83">
        <v>-38617.199999999997</v>
      </c>
      <c r="AF392" s="47"/>
      <c r="AG392" s="56" t="s">
        <v>343</v>
      </c>
      <c r="AL392" s="56"/>
      <c r="AN392" s="56"/>
      <c r="AP392" s="56"/>
    </row>
    <row r="393" spans="1:42" customFormat="1" ht="15" x14ac:dyDescent="0.25">
      <c r="A393" s="80"/>
      <c r="B393" s="81"/>
      <c r="C393" s="462" t="s">
        <v>157</v>
      </c>
      <c r="D393" s="462"/>
      <c r="E393" s="462"/>
      <c r="F393" s="50"/>
      <c r="G393" s="51"/>
      <c r="H393" s="51"/>
      <c r="I393" s="51"/>
      <c r="J393" s="54"/>
      <c r="K393" s="51"/>
      <c r="L393" s="82">
        <v>-4732.5</v>
      </c>
      <c r="M393" s="76"/>
      <c r="N393" s="83">
        <v>-38617.199999999997</v>
      </c>
      <c r="AF393" s="47"/>
      <c r="AG393" s="56"/>
      <c r="AL393" s="56" t="s">
        <v>157</v>
      </c>
      <c r="AN393" s="56"/>
      <c r="AP393" s="56"/>
    </row>
    <row r="394" spans="1:42" customFormat="1" ht="23.25" x14ac:dyDescent="0.25">
      <c r="A394" s="48" t="s">
        <v>344</v>
      </c>
      <c r="B394" s="49" t="s">
        <v>297</v>
      </c>
      <c r="C394" s="462" t="s">
        <v>298</v>
      </c>
      <c r="D394" s="462"/>
      <c r="E394" s="462"/>
      <c r="F394" s="50" t="s">
        <v>278</v>
      </c>
      <c r="G394" s="51">
        <v>-2.367</v>
      </c>
      <c r="H394" s="52">
        <v>1</v>
      </c>
      <c r="I394" s="53">
        <v>-2.367</v>
      </c>
      <c r="J394" s="82">
        <v>11859</v>
      </c>
      <c r="K394" s="51"/>
      <c r="L394" s="82">
        <v>-28070.25</v>
      </c>
      <c r="M394" s="84">
        <v>8.16</v>
      </c>
      <c r="N394" s="83">
        <v>-229053.24</v>
      </c>
      <c r="AF394" s="47"/>
      <c r="AG394" s="56" t="s">
        <v>298</v>
      </c>
      <c r="AL394" s="56"/>
      <c r="AN394" s="56"/>
      <c r="AP394" s="56"/>
    </row>
    <row r="395" spans="1:42" customFormat="1" ht="15" x14ac:dyDescent="0.25">
      <c r="A395" s="80"/>
      <c r="B395" s="81"/>
      <c r="C395" s="462" t="s">
        <v>157</v>
      </c>
      <c r="D395" s="462"/>
      <c r="E395" s="462"/>
      <c r="F395" s="50"/>
      <c r="G395" s="51"/>
      <c r="H395" s="51"/>
      <c r="I395" s="51"/>
      <c r="J395" s="54"/>
      <c r="K395" s="51"/>
      <c r="L395" s="82">
        <v>-28070.25</v>
      </c>
      <c r="M395" s="76"/>
      <c r="N395" s="83">
        <v>-229053.24</v>
      </c>
      <c r="AF395" s="47"/>
      <c r="AG395" s="56"/>
      <c r="AL395" s="56" t="s">
        <v>157</v>
      </c>
      <c r="AN395" s="56"/>
      <c r="AP395" s="56"/>
    </row>
    <row r="396" spans="1:42" customFormat="1" ht="34.5" x14ac:dyDescent="0.25">
      <c r="A396" s="48" t="s">
        <v>345</v>
      </c>
      <c r="B396" s="49" t="s">
        <v>346</v>
      </c>
      <c r="C396" s="462" t="s">
        <v>347</v>
      </c>
      <c r="D396" s="462"/>
      <c r="E396" s="462"/>
      <c r="F396" s="50" t="s">
        <v>278</v>
      </c>
      <c r="G396" s="51">
        <v>-3.798</v>
      </c>
      <c r="H396" s="52">
        <v>1</v>
      </c>
      <c r="I396" s="53">
        <v>-3.798</v>
      </c>
      <c r="J396" s="82">
        <v>10948</v>
      </c>
      <c r="K396" s="51"/>
      <c r="L396" s="82">
        <v>-41580.5</v>
      </c>
      <c r="M396" s="84">
        <v>8.16</v>
      </c>
      <c r="N396" s="83">
        <v>-339296.88</v>
      </c>
      <c r="AF396" s="47"/>
      <c r="AG396" s="56" t="s">
        <v>347</v>
      </c>
      <c r="AL396" s="56"/>
      <c r="AN396" s="56"/>
      <c r="AP396" s="56"/>
    </row>
    <row r="397" spans="1:42" customFormat="1" ht="15" x14ac:dyDescent="0.25">
      <c r="A397" s="80"/>
      <c r="B397" s="81"/>
      <c r="C397" s="462" t="s">
        <v>157</v>
      </c>
      <c r="D397" s="462"/>
      <c r="E397" s="462"/>
      <c r="F397" s="50"/>
      <c r="G397" s="51"/>
      <c r="H397" s="51"/>
      <c r="I397" s="51"/>
      <c r="J397" s="54"/>
      <c r="K397" s="51"/>
      <c r="L397" s="82">
        <v>-41580.5</v>
      </c>
      <c r="M397" s="76"/>
      <c r="N397" s="83">
        <v>-339296.88</v>
      </c>
      <c r="AF397" s="47"/>
      <c r="AG397" s="56"/>
      <c r="AL397" s="56" t="s">
        <v>157</v>
      </c>
      <c r="AN397" s="56"/>
      <c r="AP397" s="56"/>
    </row>
    <row r="398" spans="1:42" customFormat="1" ht="23.25" x14ac:dyDescent="0.25">
      <c r="A398" s="48" t="s">
        <v>348</v>
      </c>
      <c r="B398" s="49" t="s">
        <v>349</v>
      </c>
      <c r="C398" s="462" t="s">
        <v>350</v>
      </c>
      <c r="D398" s="462"/>
      <c r="E398" s="462"/>
      <c r="F398" s="50" t="s">
        <v>229</v>
      </c>
      <c r="G398" s="51">
        <v>-2532</v>
      </c>
      <c r="H398" s="52">
        <v>1</v>
      </c>
      <c r="I398" s="52">
        <v>-2532</v>
      </c>
      <c r="J398" s="88">
        <v>43.61</v>
      </c>
      <c r="K398" s="51"/>
      <c r="L398" s="82">
        <v>-110420.52</v>
      </c>
      <c r="M398" s="84">
        <v>8.16</v>
      </c>
      <c r="N398" s="83">
        <v>-901031.44</v>
      </c>
      <c r="AF398" s="47"/>
      <c r="AG398" s="56" t="s">
        <v>350</v>
      </c>
      <c r="AL398" s="56"/>
      <c r="AN398" s="56"/>
      <c r="AP398" s="56"/>
    </row>
    <row r="399" spans="1:42" customFormat="1" ht="15" x14ac:dyDescent="0.25">
      <c r="A399" s="80"/>
      <c r="B399" s="81"/>
      <c r="C399" s="462" t="s">
        <v>157</v>
      </c>
      <c r="D399" s="462"/>
      <c r="E399" s="462"/>
      <c r="F399" s="50"/>
      <c r="G399" s="51"/>
      <c r="H399" s="51"/>
      <c r="I399" s="51"/>
      <c r="J399" s="54"/>
      <c r="K399" s="51"/>
      <c r="L399" s="82">
        <v>-110420.52</v>
      </c>
      <c r="M399" s="76"/>
      <c r="N399" s="83">
        <v>-901031.44</v>
      </c>
      <c r="AF399" s="47"/>
      <c r="AG399" s="56"/>
      <c r="AL399" s="56" t="s">
        <v>157</v>
      </c>
      <c r="AN399" s="56"/>
      <c r="AP399" s="56"/>
    </row>
    <row r="400" spans="1:42" customFormat="1" ht="23.25" x14ac:dyDescent="0.25">
      <c r="A400" s="48" t="s">
        <v>351</v>
      </c>
      <c r="B400" s="49" t="s">
        <v>352</v>
      </c>
      <c r="C400" s="462" t="s">
        <v>353</v>
      </c>
      <c r="D400" s="462"/>
      <c r="E400" s="462"/>
      <c r="F400" s="50" t="s">
        <v>229</v>
      </c>
      <c r="G400" s="51">
        <v>-2532</v>
      </c>
      <c r="H400" s="52">
        <v>1</v>
      </c>
      <c r="I400" s="52">
        <v>-2532</v>
      </c>
      <c r="J400" s="88">
        <v>5.6</v>
      </c>
      <c r="K400" s="51"/>
      <c r="L400" s="82">
        <v>-14179.2</v>
      </c>
      <c r="M400" s="84">
        <v>8.16</v>
      </c>
      <c r="N400" s="83">
        <v>-115702.27</v>
      </c>
      <c r="AF400" s="47"/>
      <c r="AG400" s="56" t="s">
        <v>353</v>
      </c>
      <c r="AL400" s="56"/>
      <c r="AN400" s="56"/>
      <c r="AP400" s="56"/>
    </row>
    <row r="401" spans="1:42" customFormat="1" ht="15" x14ac:dyDescent="0.25">
      <c r="A401" s="80"/>
      <c r="B401" s="81"/>
      <c r="C401" s="462" t="s">
        <v>157</v>
      </c>
      <c r="D401" s="462"/>
      <c r="E401" s="462"/>
      <c r="F401" s="50"/>
      <c r="G401" s="51"/>
      <c r="H401" s="51"/>
      <c r="I401" s="51"/>
      <c r="J401" s="54"/>
      <c r="K401" s="51"/>
      <c r="L401" s="82">
        <v>-14179.2</v>
      </c>
      <c r="M401" s="76"/>
      <c r="N401" s="83">
        <v>-115702.27</v>
      </c>
      <c r="AF401" s="47"/>
      <c r="AG401" s="56"/>
      <c r="AL401" s="56" t="s">
        <v>157</v>
      </c>
      <c r="AN401" s="56"/>
      <c r="AP401" s="56"/>
    </row>
    <row r="402" spans="1:42" customFormat="1" ht="23.25" x14ac:dyDescent="0.25">
      <c r="A402" s="48" t="s">
        <v>354</v>
      </c>
      <c r="B402" s="49" t="s">
        <v>355</v>
      </c>
      <c r="C402" s="462" t="s">
        <v>356</v>
      </c>
      <c r="D402" s="462"/>
      <c r="E402" s="462"/>
      <c r="F402" s="50" t="s">
        <v>229</v>
      </c>
      <c r="G402" s="51">
        <v>-2532</v>
      </c>
      <c r="H402" s="52">
        <v>1</v>
      </c>
      <c r="I402" s="52">
        <v>-2532</v>
      </c>
      <c r="J402" s="88">
        <v>2.5</v>
      </c>
      <c r="K402" s="51"/>
      <c r="L402" s="82">
        <v>-6330</v>
      </c>
      <c r="M402" s="84">
        <v>8.16</v>
      </c>
      <c r="N402" s="83">
        <v>-51652.800000000003</v>
      </c>
      <c r="AF402" s="47"/>
      <c r="AG402" s="56" t="s">
        <v>356</v>
      </c>
      <c r="AL402" s="56"/>
      <c r="AN402" s="56"/>
      <c r="AP402" s="56"/>
    </row>
    <row r="403" spans="1:42" customFormat="1" ht="15" x14ac:dyDescent="0.25">
      <c r="A403" s="80"/>
      <c r="B403" s="81"/>
      <c r="C403" s="462" t="s">
        <v>157</v>
      </c>
      <c r="D403" s="462"/>
      <c r="E403" s="462"/>
      <c r="F403" s="50"/>
      <c r="G403" s="51"/>
      <c r="H403" s="51"/>
      <c r="I403" s="51"/>
      <c r="J403" s="54"/>
      <c r="K403" s="51"/>
      <c r="L403" s="82">
        <v>-6330</v>
      </c>
      <c r="M403" s="76"/>
      <c r="N403" s="83">
        <v>-51652.800000000003</v>
      </c>
      <c r="AF403" s="47"/>
      <c r="AG403" s="56"/>
      <c r="AL403" s="56" t="s">
        <v>157</v>
      </c>
      <c r="AN403" s="56"/>
      <c r="AP403" s="56"/>
    </row>
    <row r="404" spans="1:42" customFormat="1" ht="57" x14ac:dyDescent="0.25">
      <c r="A404" s="48" t="s">
        <v>357</v>
      </c>
      <c r="B404" s="49" t="s">
        <v>358</v>
      </c>
      <c r="C404" s="462" t="s">
        <v>359</v>
      </c>
      <c r="D404" s="462"/>
      <c r="E404" s="462"/>
      <c r="F404" s="50" t="s">
        <v>237</v>
      </c>
      <c r="G404" s="51">
        <v>2546</v>
      </c>
      <c r="H404" s="52">
        <v>1</v>
      </c>
      <c r="I404" s="52">
        <v>2546</v>
      </c>
      <c r="J404" s="88">
        <v>275.74</v>
      </c>
      <c r="K404" s="53">
        <v>1.012</v>
      </c>
      <c r="L404" s="82">
        <v>710458.45</v>
      </c>
      <c r="M404" s="84">
        <v>8.16</v>
      </c>
      <c r="N404" s="83">
        <v>5797340.9500000002</v>
      </c>
      <c r="AF404" s="47"/>
      <c r="AG404" s="56" t="s">
        <v>359</v>
      </c>
      <c r="AL404" s="56"/>
      <c r="AN404" s="56"/>
      <c r="AP404" s="56"/>
    </row>
    <row r="405" spans="1:42" customFormat="1" ht="15" x14ac:dyDescent="0.25">
      <c r="A405" s="89"/>
      <c r="B405" s="90"/>
      <c r="C405" s="460" t="s">
        <v>360</v>
      </c>
      <c r="D405" s="460"/>
      <c r="E405" s="460"/>
      <c r="F405" s="460"/>
      <c r="G405" s="460"/>
      <c r="H405" s="460"/>
      <c r="I405" s="460"/>
      <c r="J405" s="460"/>
      <c r="K405" s="460"/>
      <c r="L405" s="460"/>
      <c r="M405" s="460"/>
      <c r="N405" s="463"/>
      <c r="AF405" s="47"/>
      <c r="AG405" s="56"/>
      <c r="AL405" s="56"/>
      <c r="AM405" s="59" t="s">
        <v>360</v>
      </c>
      <c r="AN405" s="56"/>
      <c r="AP405" s="56"/>
    </row>
    <row r="406" spans="1:42" customFormat="1" ht="15" x14ac:dyDescent="0.25">
      <c r="A406" s="57"/>
      <c r="B406" s="58"/>
      <c r="C406" s="458" t="s">
        <v>280</v>
      </c>
      <c r="D406" s="458"/>
      <c r="E406" s="458"/>
      <c r="F406" s="458"/>
      <c r="G406" s="458"/>
      <c r="H406" s="458"/>
      <c r="I406" s="458"/>
      <c r="J406" s="458"/>
      <c r="K406" s="458"/>
      <c r="L406" s="458"/>
      <c r="M406" s="458"/>
      <c r="N406" s="459"/>
      <c r="AF406" s="47"/>
      <c r="AG406" s="56"/>
      <c r="AH406" s="59" t="s">
        <v>280</v>
      </c>
      <c r="AL406" s="56"/>
      <c r="AN406" s="56"/>
      <c r="AP406" s="56"/>
    </row>
    <row r="407" spans="1:42" customFormat="1" ht="15" x14ac:dyDescent="0.25">
      <c r="A407" s="80"/>
      <c r="B407" s="81"/>
      <c r="C407" s="462" t="s">
        <v>157</v>
      </c>
      <c r="D407" s="462"/>
      <c r="E407" s="462"/>
      <c r="F407" s="50"/>
      <c r="G407" s="51"/>
      <c r="H407" s="51"/>
      <c r="I407" s="51"/>
      <c r="J407" s="54"/>
      <c r="K407" s="51"/>
      <c r="L407" s="82">
        <v>710458.45</v>
      </c>
      <c r="M407" s="76"/>
      <c r="N407" s="83">
        <v>5797340.9500000002</v>
      </c>
      <c r="AF407" s="47"/>
      <c r="AG407" s="56"/>
      <c r="AL407" s="56" t="s">
        <v>157</v>
      </c>
      <c r="AN407" s="56"/>
      <c r="AP407" s="56"/>
    </row>
    <row r="408" spans="1:42" customFormat="1" ht="34.5" x14ac:dyDescent="0.25">
      <c r="A408" s="48" t="s">
        <v>361</v>
      </c>
      <c r="B408" s="49" t="s">
        <v>362</v>
      </c>
      <c r="C408" s="462" t="s">
        <v>363</v>
      </c>
      <c r="D408" s="462"/>
      <c r="E408" s="462"/>
      <c r="F408" s="50" t="s">
        <v>237</v>
      </c>
      <c r="G408" s="51">
        <v>1</v>
      </c>
      <c r="H408" s="52">
        <v>1</v>
      </c>
      <c r="I408" s="52">
        <v>1</v>
      </c>
      <c r="J408" s="54"/>
      <c r="K408" s="51"/>
      <c r="L408" s="54"/>
      <c r="M408" s="51"/>
      <c r="N408" s="55"/>
      <c r="AF408" s="47"/>
      <c r="AG408" s="56" t="s">
        <v>363</v>
      </c>
      <c r="AL408" s="56"/>
      <c r="AN408" s="56"/>
      <c r="AP408" s="56"/>
    </row>
    <row r="409" spans="1:42" customFormat="1" ht="23.25" x14ac:dyDescent="0.25">
      <c r="A409" s="57"/>
      <c r="B409" s="58" t="s">
        <v>136</v>
      </c>
      <c r="C409" s="458" t="s">
        <v>137</v>
      </c>
      <c r="D409" s="458"/>
      <c r="E409" s="458"/>
      <c r="F409" s="458"/>
      <c r="G409" s="458"/>
      <c r="H409" s="458"/>
      <c r="I409" s="458"/>
      <c r="J409" s="458"/>
      <c r="K409" s="458"/>
      <c r="L409" s="458"/>
      <c r="M409" s="458"/>
      <c r="N409" s="459"/>
      <c r="AF409" s="47"/>
      <c r="AG409" s="56"/>
      <c r="AH409" s="59" t="s">
        <v>137</v>
      </c>
      <c r="AL409" s="56"/>
      <c r="AN409" s="56"/>
      <c r="AP409" s="56"/>
    </row>
    <row r="410" spans="1:42" customFormat="1" ht="68.25" x14ac:dyDescent="0.25">
      <c r="A410" s="57"/>
      <c r="B410" s="58" t="s">
        <v>138</v>
      </c>
      <c r="C410" s="458" t="s">
        <v>139</v>
      </c>
      <c r="D410" s="458"/>
      <c r="E410" s="458"/>
      <c r="F410" s="458"/>
      <c r="G410" s="458"/>
      <c r="H410" s="458"/>
      <c r="I410" s="458"/>
      <c r="J410" s="458"/>
      <c r="K410" s="458"/>
      <c r="L410" s="458"/>
      <c r="M410" s="458"/>
      <c r="N410" s="459"/>
      <c r="AF410" s="47"/>
      <c r="AG410" s="56"/>
      <c r="AH410" s="59" t="s">
        <v>139</v>
      </c>
      <c r="AL410" s="56"/>
      <c r="AN410" s="56"/>
      <c r="AP410" s="56"/>
    </row>
    <row r="411" spans="1:42" customFormat="1" ht="15" x14ac:dyDescent="0.25">
      <c r="A411" s="60"/>
      <c r="B411" s="58" t="s">
        <v>130</v>
      </c>
      <c r="C411" s="460" t="s">
        <v>140</v>
      </c>
      <c r="D411" s="460"/>
      <c r="E411" s="460"/>
      <c r="F411" s="61"/>
      <c r="G411" s="62"/>
      <c r="H411" s="62"/>
      <c r="I411" s="62"/>
      <c r="J411" s="63">
        <v>989.48</v>
      </c>
      <c r="K411" s="86">
        <v>1.3225</v>
      </c>
      <c r="L411" s="67">
        <v>1308.5899999999999</v>
      </c>
      <c r="M411" s="65">
        <v>44.77</v>
      </c>
      <c r="N411" s="66">
        <v>58585.57</v>
      </c>
      <c r="AF411" s="47"/>
      <c r="AG411" s="56"/>
      <c r="AI411" s="59" t="s">
        <v>140</v>
      </c>
      <c r="AL411" s="56"/>
      <c r="AN411" s="56"/>
      <c r="AP411" s="56"/>
    </row>
    <row r="412" spans="1:42" customFormat="1" ht="15" x14ac:dyDescent="0.25">
      <c r="A412" s="60"/>
      <c r="B412" s="58" t="s">
        <v>141</v>
      </c>
      <c r="C412" s="460" t="s">
        <v>142</v>
      </c>
      <c r="D412" s="460"/>
      <c r="E412" s="460"/>
      <c r="F412" s="61"/>
      <c r="G412" s="62"/>
      <c r="H412" s="62"/>
      <c r="I412" s="62"/>
      <c r="J412" s="67">
        <v>2550.85</v>
      </c>
      <c r="K412" s="86">
        <v>1.4375</v>
      </c>
      <c r="L412" s="67">
        <v>3666.85</v>
      </c>
      <c r="M412" s="65">
        <v>13.24</v>
      </c>
      <c r="N412" s="66">
        <v>48549.09</v>
      </c>
      <c r="AF412" s="47"/>
      <c r="AG412" s="56"/>
      <c r="AI412" s="59" t="s">
        <v>142</v>
      </c>
      <c r="AL412" s="56"/>
      <c r="AN412" s="56"/>
      <c r="AP412" s="56"/>
    </row>
    <row r="413" spans="1:42" customFormat="1" ht="15" x14ac:dyDescent="0.25">
      <c r="A413" s="60"/>
      <c r="B413" s="58" t="s">
        <v>143</v>
      </c>
      <c r="C413" s="460" t="s">
        <v>144</v>
      </c>
      <c r="D413" s="460"/>
      <c r="E413" s="460"/>
      <c r="F413" s="61"/>
      <c r="G413" s="62"/>
      <c r="H413" s="62"/>
      <c r="I413" s="62"/>
      <c r="J413" s="63">
        <v>230.75</v>
      </c>
      <c r="K413" s="86">
        <v>1.4375</v>
      </c>
      <c r="L413" s="63">
        <v>331.7</v>
      </c>
      <c r="M413" s="65">
        <v>44.77</v>
      </c>
      <c r="N413" s="66">
        <v>14850.21</v>
      </c>
      <c r="AF413" s="47"/>
      <c r="AG413" s="56"/>
      <c r="AI413" s="59" t="s">
        <v>144</v>
      </c>
      <c r="AL413" s="56"/>
      <c r="AN413" s="56"/>
      <c r="AP413" s="56"/>
    </row>
    <row r="414" spans="1:42" customFormat="1" ht="15" x14ac:dyDescent="0.25">
      <c r="A414" s="60"/>
      <c r="B414" s="58" t="s">
        <v>145</v>
      </c>
      <c r="C414" s="460" t="s">
        <v>146</v>
      </c>
      <c r="D414" s="460"/>
      <c r="E414" s="460"/>
      <c r="F414" s="61"/>
      <c r="G414" s="62"/>
      <c r="H414" s="62"/>
      <c r="I414" s="62"/>
      <c r="J414" s="67">
        <v>5389.58</v>
      </c>
      <c r="K414" s="62"/>
      <c r="L414" s="67">
        <v>5389.58</v>
      </c>
      <c r="M414" s="65">
        <v>8.16</v>
      </c>
      <c r="N414" s="66">
        <v>43978.97</v>
      </c>
      <c r="AF414" s="47"/>
      <c r="AG414" s="56"/>
      <c r="AI414" s="59" t="s">
        <v>146</v>
      </c>
      <c r="AL414" s="56"/>
      <c r="AN414" s="56"/>
      <c r="AP414" s="56"/>
    </row>
    <row r="415" spans="1:42" customFormat="1" ht="15" x14ac:dyDescent="0.25">
      <c r="A415" s="69"/>
      <c r="B415" s="58"/>
      <c r="C415" s="460" t="s">
        <v>147</v>
      </c>
      <c r="D415" s="460"/>
      <c r="E415" s="460"/>
      <c r="F415" s="61" t="s">
        <v>148</v>
      </c>
      <c r="G415" s="79">
        <v>116</v>
      </c>
      <c r="H415" s="86">
        <v>1.3225</v>
      </c>
      <c r="I415" s="65">
        <v>153.41</v>
      </c>
      <c r="J415" s="72"/>
      <c r="K415" s="62"/>
      <c r="L415" s="72"/>
      <c r="M415" s="62"/>
      <c r="N415" s="73"/>
      <c r="AF415" s="47"/>
      <c r="AG415" s="56"/>
      <c r="AJ415" s="59" t="s">
        <v>147</v>
      </c>
      <c r="AL415" s="56"/>
      <c r="AN415" s="56"/>
      <c r="AP415" s="56"/>
    </row>
    <row r="416" spans="1:42" customFormat="1" ht="15" x14ac:dyDescent="0.25">
      <c r="A416" s="69"/>
      <c r="B416" s="58"/>
      <c r="C416" s="460" t="s">
        <v>149</v>
      </c>
      <c r="D416" s="460"/>
      <c r="E416" s="460"/>
      <c r="F416" s="61" t="s">
        <v>148</v>
      </c>
      <c r="G416" s="65">
        <v>18.68</v>
      </c>
      <c r="H416" s="86">
        <v>1.4375</v>
      </c>
      <c r="I416" s="86">
        <v>26.852499999999999</v>
      </c>
      <c r="J416" s="72"/>
      <c r="K416" s="62"/>
      <c r="L416" s="72"/>
      <c r="M416" s="62"/>
      <c r="N416" s="73"/>
      <c r="AF416" s="47"/>
      <c r="AG416" s="56"/>
      <c r="AJ416" s="59" t="s">
        <v>149</v>
      </c>
      <c r="AL416" s="56"/>
      <c r="AN416" s="56"/>
      <c r="AP416" s="56"/>
    </row>
    <row r="417" spans="1:42" customFormat="1" ht="15" x14ac:dyDescent="0.25">
      <c r="A417" s="60"/>
      <c r="B417" s="58"/>
      <c r="C417" s="461" t="s">
        <v>150</v>
      </c>
      <c r="D417" s="461"/>
      <c r="E417" s="461"/>
      <c r="F417" s="75"/>
      <c r="G417" s="76"/>
      <c r="H417" s="76"/>
      <c r="I417" s="76"/>
      <c r="J417" s="77">
        <v>8929.91</v>
      </c>
      <c r="K417" s="76"/>
      <c r="L417" s="77">
        <v>10365.02</v>
      </c>
      <c r="M417" s="76"/>
      <c r="N417" s="78">
        <v>151113.63</v>
      </c>
      <c r="AF417" s="47"/>
      <c r="AG417" s="56"/>
      <c r="AK417" s="59" t="s">
        <v>150</v>
      </c>
      <c r="AL417" s="56"/>
      <c r="AN417" s="56"/>
      <c r="AP417" s="56"/>
    </row>
    <row r="418" spans="1:42" customFormat="1" ht="15" x14ac:dyDescent="0.25">
      <c r="A418" s="69"/>
      <c r="B418" s="58"/>
      <c r="C418" s="460" t="s">
        <v>151</v>
      </c>
      <c r="D418" s="460"/>
      <c r="E418" s="460"/>
      <c r="F418" s="61"/>
      <c r="G418" s="62"/>
      <c r="H418" s="62"/>
      <c r="I418" s="62"/>
      <c r="J418" s="72"/>
      <c r="K418" s="62"/>
      <c r="L418" s="67">
        <v>1640.29</v>
      </c>
      <c r="M418" s="62"/>
      <c r="N418" s="66">
        <v>73435.78</v>
      </c>
      <c r="AF418" s="47"/>
      <c r="AG418" s="56"/>
      <c r="AJ418" s="59" t="s">
        <v>151</v>
      </c>
      <c r="AL418" s="56"/>
      <c r="AN418" s="56"/>
      <c r="AP418" s="56"/>
    </row>
    <row r="419" spans="1:42" customFormat="1" ht="22.5" x14ac:dyDescent="0.25">
      <c r="A419" s="69"/>
      <c r="B419" s="58" t="s">
        <v>230</v>
      </c>
      <c r="C419" s="460" t="s">
        <v>231</v>
      </c>
      <c r="D419" s="460"/>
      <c r="E419" s="460"/>
      <c r="F419" s="61" t="s">
        <v>154</v>
      </c>
      <c r="G419" s="79">
        <v>109</v>
      </c>
      <c r="H419" s="62"/>
      <c r="I419" s="79">
        <v>109</v>
      </c>
      <c r="J419" s="72"/>
      <c r="K419" s="62"/>
      <c r="L419" s="67">
        <v>1787.92</v>
      </c>
      <c r="M419" s="62"/>
      <c r="N419" s="66">
        <v>80045</v>
      </c>
      <c r="AF419" s="47"/>
      <c r="AG419" s="56"/>
      <c r="AJ419" s="59" t="s">
        <v>231</v>
      </c>
      <c r="AL419" s="56"/>
      <c r="AN419" s="56"/>
      <c r="AP419" s="56"/>
    </row>
    <row r="420" spans="1:42" customFormat="1" ht="45" x14ac:dyDescent="0.25">
      <c r="A420" s="69"/>
      <c r="B420" s="58" t="s">
        <v>232</v>
      </c>
      <c r="C420" s="460" t="s">
        <v>233</v>
      </c>
      <c r="D420" s="460"/>
      <c r="E420" s="460"/>
      <c r="F420" s="61" t="s">
        <v>154</v>
      </c>
      <c r="G420" s="79">
        <v>65</v>
      </c>
      <c r="H420" s="65">
        <v>0.85</v>
      </c>
      <c r="I420" s="65">
        <v>55.25</v>
      </c>
      <c r="J420" s="72"/>
      <c r="K420" s="62"/>
      <c r="L420" s="63">
        <v>906.26</v>
      </c>
      <c r="M420" s="62"/>
      <c r="N420" s="66">
        <v>40573.269999999997</v>
      </c>
      <c r="AF420" s="47"/>
      <c r="AG420" s="56"/>
      <c r="AJ420" s="59" t="s">
        <v>233</v>
      </c>
      <c r="AL420" s="56"/>
      <c r="AN420" s="56"/>
      <c r="AP420" s="56"/>
    </row>
    <row r="421" spans="1:42" customFormat="1" ht="15" x14ac:dyDescent="0.25">
      <c r="A421" s="80"/>
      <c r="B421" s="81"/>
      <c r="C421" s="462" t="s">
        <v>157</v>
      </c>
      <c r="D421" s="462"/>
      <c r="E421" s="462"/>
      <c r="F421" s="50"/>
      <c r="G421" s="51"/>
      <c r="H421" s="51"/>
      <c r="I421" s="51"/>
      <c r="J421" s="54"/>
      <c r="K421" s="51"/>
      <c r="L421" s="82">
        <v>13059.2</v>
      </c>
      <c r="M421" s="76"/>
      <c r="N421" s="83">
        <v>271731.90000000002</v>
      </c>
      <c r="AF421" s="47"/>
      <c r="AG421" s="56"/>
      <c r="AL421" s="56" t="s">
        <v>157</v>
      </c>
      <c r="AN421" s="56"/>
      <c r="AP421" s="56"/>
    </row>
    <row r="422" spans="1:42" customFormat="1" ht="33.75" x14ac:dyDescent="0.25">
      <c r="A422" s="48" t="s">
        <v>364</v>
      </c>
      <c r="B422" s="49" t="s">
        <v>365</v>
      </c>
      <c r="C422" s="462" t="s">
        <v>366</v>
      </c>
      <c r="D422" s="462"/>
      <c r="E422" s="462"/>
      <c r="F422" s="50" t="s">
        <v>237</v>
      </c>
      <c r="G422" s="51">
        <v>1</v>
      </c>
      <c r="H422" s="52">
        <v>1</v>
      </c>
      <c r="I422" s="52">
        <v>1</v>
      </c>
      <c r="J422" s="82">
        <v>204248.37</v>
      </c>
      <c r="K422" s="53">
        <v>1.012</v>
      </c>
      <c r="L422" s="82">
        <v>206699.35</v>
      </c>
      <c r="M422" s="84">
        <v>8.16</v>
      </c>
      <c r="N422" s="83">
        <v>1686666.7</v>
      </c>
      <c r="AF422" s="47"/>
      <c r="AG422" s="56" t="s">
        <v>366</v>
      </c>
      <c r="AL422" s="56"/>
      <c r="AN422" s="56"/>
      <c r="AP422" s="56"/>
    </row>
    <row r="423" spans="1:42" customFormat="1" ht="15" x14ac:dyDescent="0.25">
      <c r="A423" s="89"/>
      <c r="B423" s="90"/>
      <c r="C423" s="460" t="s">
        <v>367</v>
      </c>
      <c r="D423" s="460"/>
      <c r="E423" s="460"/>
      <c r="F423" s="460"/>
      <c r="G423" s="460"/>
      <c r="H423" s="460"/>
      <c r="I423" s="460"/>
      <c r="J423" s="460"/>
      <c r="K423" s="460"/>
      <c r="L423" s="460"/>
      <c r="M423" s="460"/>
      <c r="N423" s="463"/>
      <c r="AF423" s="47"/>
      <c r="AG423" s="56"/>
      <c r="AL423" s="56"/>
      <c r="AM423" s="59" t="s">
        <v>367</v>
      </c>
      <c r="AN423" s="56"/>
      <c r="AP423" s="56"/>
    </row>
    <row r="424" spans="1:42" customFormat="1" ht="15" x14ac:dyDescent="0.25">
      <c r="A424" s="57"/>
      <c r="B424" s="58"/>
      <c r="C424" s="458" t="s">
        <v>280</v>
      </c>
      <c r="D424" s="458"/>
      <c r="E424" s="458"/>
      <c r="F424" s="458"/>
      <c r="G424" s="458"/>
      <c r="H424" s="458"/>
      <c r="I424" s="458"/>
      <c r="J424" s="458"/>
      <c r="K424" s="458"/>
      <c r="L424" s="458"/>
      <c r="M424" s="458"/>
      <c r="N424" s="459"/>
      <c r="AF424" s="47"/>
      <c r="AG424" s="56"/>
      <c r="AH424" s="59" t="s">
        <v>280</v>
      </c>
      <c r="AL424" s="56"/>
      <c r="AN424" s="56"/>
      <c r="AP424" s="56"/>
    </row>
    <row r="425" spans="1:42" customFormat="1" ht="15" x14ac:dyDescent="0.25">
      <c r="A425" s="80"/>
      <c r="B425" s="81"/>
      <c r="C425" s="462" t="s">
        <v>157</v>
      </c>
      <c r="D425" s="462"/>
      <c r="E425" s="462"/>
      <c r="F425" s="50"/>
      <c r="G425" s="51"/>
      <c r="H425" s="51"/>
      <c r="I425" s="51"/>
      <c r="J425" s="54"/>
      <c r="K425" s="51"/>
      <c r="L425" s="82">
        <v>206699.35</v>
      </c>
      <c r="M425" s="76"/>
      <c r="N425" s="83">
        <v>1686666.7</v>
      </c>
      <c r="AF425" s="47"/>
      <c r="AG425" s="56"/>
      <c r="AL425" s="56" t="s">
        <v>157</v>
      </c>
      <c r="AN425" s="56"/>
      <c r="AP425" s="56"/>
    </row>
    <row r="426" spans="1:42" customFormat="1" ht="34.5" x14ac:dyDescent="0.25">
      <c r="A426" s="48" t="s">
        <v>368</v>
      </c>
      <c r="B426" s="49" t="s">
        <v>317</v>
      </c>
      <c r="C426" s="462" t="s">
        <v>285</v>
      </c>
      <c r="D426" s="462"/>
      <c r="E426" s="462"/>
      <c r="F426" s="50" t="s">
        <v>229</v>
      </c>
      <c r="G426" s="51">
        <v>2</v>
      </c>
      <c r="H426" s="52">
        <v>1</v>
      </c>
      <c r="I426" s="52">
        <v>2</v>
      </c>
      <c r="J426" s="88">
        <v>245.1</v>
      </c>
      <c r="K426" s="53">
        <v>1.012</v>
      </c>
      <c r="L426" s="88">
        <v>496.08</v>
      </c>
      <c r="M426" s="84">
        <v>8.16</v>
      </c>
      <c r="N426" s="83">
        <v>4048.01</v>
      </c>
      <c r="AF426" s="47"/>
      <c r="AG426" s="56" t="s">
        <v>285</v>
      </c>
      <c r="AL426" s="56"/>
      <c r="AN426" s="56"/>
      <c r="AP426" s="56"/>
    </row>
    <row r="427" spans="1:42" customFormat="1" ht="15" x14ac:dyDescent="0.25">
      <c r="A427" s="89"/>
      <c r="B427" s="90"/>
      <c r="C427" s="460" t="s">
        <v>286</v>
      </c>
      <c r="D427" s="460"/>
      <c r="E427" s="460"/>
      <c r="F427" s="460"/>
      <c r="G427" s="460"/>
      <c r="H427" s="460"/>
      <c r="I427" s="460"/>
      <c r="J427" s="460"/>
      <c r="K427" s="460"/>
      <c r="L427" s="460"/>
      <c r="M427" s="460"/>
      <c r="N427" s="463"/>
      <c r="AF427" s="47"/>
      <c r="AG427" s="56"/>
      <c r="AL427" s="56"/>
      <c r="AM427" s="59" t="s">
        <v>286</v>
      </c>
      <c r="AN427" s="56"/>
      <c r="AP427" s="56"/>
    </row>
    <row r="428" spans="1:42" customFormat="1" ht="15" x14ac:dyDescent="0.25">
      <c r="A428" s="57"/>
      <c r="B428" s="58"/>
      <c r="C428" s="458" t="s">
        <v>280</v>
      </c>
      <c r="D428" s="458"/>
      <c r="E428" s="458"/>
      <c r="F428" s="458"/>
      <c r="G428" s="458"/>
      <c r="H428" s="458"/>
      <c r="I428" s="458"/>
      <c r="J428" s="458"/>
      <c r="K428" s="458"/>
      <c r="L428" s="458"/>
      <c r="M428" s="458"/>
      <c r="N428" s="459"/>
      <c r="AF428" s="47"/>
      <c r="AG428" s="56"/>
      <c r="AH428" s="59" t="s">
        <v>280</v>
      </c>
      <c r="AL428" s="56"/>
      <c r="AN428" s="56"/>
      <c r="AP428" s="56"/>
    </row>
    <row r="429" spans="1:42" customFormat="1" ht="15" x14ac:dyDescent="0.25">
      <c r="A429" s="80"/>
      <c r="B429" s="81"/>
      <c r="C429" s="462" t="s">
        <v>157</v>
      </c>
      <c r="D429" s="462"/>
      <c r="E429" s="462"/>
      <c r="F429" s="50"/>
      <c r="G429" s="51"/>
      <c r="H429" s="51"/>
      <c r="I429" s="51"/>
      <c r="J429" s="54"/>
      <c r="K429" s="51"/>
      <c r="L429" s="88">
        <v>496.08</v>
      </c>
      <c r="M429" s="76"/>
      <c r="N429" s="83">
        <v>4048.01</v>
      </c>
      <c r="AF429" s="47"/>
      <c r="AG429" s="56"/>
      <c r="AL429" s="56" t="s">
        <v>157</v>
      </c>
      <c r="AN429" s="56"/>
      <c r="AP429" s="56"/>
    </row>
    <row r="430" spans="1:42" customFormat="1" ht="45.75" x14ac:dyDescent="0.25">
      <c r="A430" s="48" t="s">
        <v>369</v>
      </c>
      <c r="B430" s="49" t="s">
        <v>370</v>
      </c>
      <c r="C430" s="462" t="s">
        <v>371</v>
      </c>
      <c r="D430" s="462"/>
      <c r="E430" s="462"/>
      <c r="F430" s="50" t="s">
        <v>237</v>
      </c>
      <c r="G430" s="51">
        <v>3</v>
      </c>
      <c r="H430" s="52">
        <v>1</v>
      </c>
      <c r="I430" s="52">
        <v>3</v>
      </c>
      <c r="J430" s="54"/>
      <c r="K430" s="51"/>
      <c r="L430" s="54"/>
      <c r="M430" s="51"/>
      <c r="N430" s="55"/>
      <c r="AF430" s="47"/>
      <c r="AG430" s="56" t="s">
        <v>371</v>
      </c>
      <c r="AL430" s="56"/>
      <c r="AN430" s="56"/>
      <c r="AP430" s="56"/>
    </row>
    <row r="431" spans="1:42" customFormat="1" ht="23.25" x14ac:dyDescent="0.25">
      <c r="A431" s="57"/>
      <c r="B431" s="58" t="s">
        <v>136</v>
      </c>
      <c r="C431" s="458" t="s">
        <v>137</v>
      </c>
      <c r="D431" s="458"/>
      <c r="E431" s="458"/>
      <c r="F431" s="458"/>
      <c r="G431" s="458"/>
      <c r="H431" s="458"/>
      <c r="I431" s="458"/>
      <c r="J431" s="458"/>
      <c r="K431" s="458"/>
      <c r="L431" s="458"/>
      <c r="M431" s="458"/>
      <c r="N431" s="459"/>
      <c r="AF431" s="47"/>
      <c r="AG431" s="56"/>
      <c r="AH431" s="59" t="s">
        <v>137</v>
      </c>
      <c r="AL431" s="56"/>
      <c r="AN431" s="56"/>
      <c r="AP431" s="56"/>
    </row>
    <row r="432" spans="1:42" customFormat="1" ht="68.25" x14ac:dyDescent="0.25">
      <c r="A432" s="57"/>
      <c r="B432" s="58" t="s">
        <v>138</v>
      </c>
      <c r="C432" s="458" t="s">
        <v>139</v>
      </c>
      <c r="D432" s="458"/>
      <c r="E432" s="458"/>
      <c r="F432" s="458"/>
      <c r="G432" s="458"/>
      <c r="H432" s="458"/>
      <c r="I432" s="458"/>
      <c r="J432" s="458"/>
      <c r="K432" s="458"/>
      <c r="L432" s="458"/>
      <c r="M432" s="458"/>
      <c r="N432" s="459"/>
      <c r="AF432" s="47"/>
      <c r="AG432" s="56"/>
      <c r="AH432" s="59" t="s">
        <v>139</v>
      </c>
      <c r="AL432" s="56"/>
      <c r="AN432" s="56"/>
      <c r="AP432" s="56"/>
    </row>
    <row r="433" spans="1:42" customFormat="1" ht="15" x14ac:dyDescent="0.25">
      <c r="A433" s="60"/>
      <c r="B433" s="58" t="s">
        <v>130</v>
      </c>
      <c r="C433" s="460" t="s">
        <v>140</v>
      </c>
      <c r="D433" s="460"/>
      <c r="E433" s="460"/>
      <c r="F433" s="61"/>
      <c r="G433" s="62"/>
      <c r="H433" s="62"/>
      <c r="I433" s="62"/>
      <c r="J433" s="63">
        <v>869.64</v>
      </c>
      <c r="K433" s="86">
        <v>1.3225</v>
      </c>
      <c r="L433" s="67">
        <v>3450.3</v>
      </c>
      <c r="M433" s="65">
        <v>44.77</v>
      </c>
      <c r="N433" s="66">
        <v>154469.93</v>
      </c>
      <c r="AF433" s="47"/>
      <c r="AG433" s="56"/>
      <c r="AI433" s="59" t="s">
        <v>140</v>
      </c>
      <c r="AL433" s="56"/>
      <c r="AN433" s="56"/>
      <c r="AP433" s="56"/>
    </row>
    <row r="434" spans="1:42" customFormat="1" ht="15" x14ac:dyDescent="0.25">
      <c r="A434" s="60"/>
      <c r="B434" s="58" t="s">
        <v>141</v>
      </c>
      <c r="C434" s="460" t="s">
        <v>142</v>
      </c>
      <c r="D434" s="460"/>
      <c r="E434" s="460"/>
      <c r="F434" s="61"/>
      <c r="G434" s="62"/>
      <c r="H434" s="62"/>
      <c r="I434" s="62"/>
      <c r="J434" s="67">
        <v>3837.66</v>
      </c>
      <c r="K434" s="86">
        <v>1.4375</v>
      </c>
      <c r="L434" s="67">
        <v>16549.91</v>
      </c>
      <c r="M434" s="65">
        <v>13.24</v>
      </c>
      <c r="N434" s="66">
        <v>219120.81</v>
      </c>
      <c r="AF434" s="47"/>
      <c r="AG434" s="56"/>
      <c r="AI434" s="59" t="s">
        <v>142</v>
      </c>
      <c r="AL434" s="56"/>
      <c r="AN434" s="56"/>
      <c r="AP434" s="56"/>
    </row>
    <row r="435" spans="1:42" customFormat="1" ht="15" x14ac:dyDescent="0.25">
      <c r="A435" s="60"/>
      <c r="B435" s="58" t="s">
        <v>143</v>
      </c>
      <c r="C435" s="460" t="s">
        <v>144</v>
      </c>
      <c r="D435" s="460"/>
      <c r="E435" s="460"/>
      <c r="F435" s="61"/>
      <c r="G435" s="62"/>
      <c r="H435" s="62"/>
      <c r="I435" s="62"/>
      <c r="J435" s="63">
        <v>251.5</v>
      </c>
      <c r="K435" s="86">
        <v>1.4375</v>
      </c>
      <c r="L435" s="67">
        <v>1084.5899999999999</v>
      </c>
      <c r="M435" s="65">
        <v>44.77</v>
      </c>
      <c r="N435" s="66">
        <v>48557.09</v>
      </c>
      <c r="AF435" s="47"/>
      <c r="AG435" s="56"/>
      <c r="AI435" s="59" t="s">
        <v>144</v>
      </c>
      <c r="AL435" s="56"/>
      <c r="AN435" s="56"/>
      <c r="AP435" s="56"/>
    </row>
    <row r="436" spans="1:42" customFormat="1" ht="15" x14ac:dyDescent="0.25">
      <c r="A436" s="60"/>
      <c r="B436" s="58" t="s">
        <v>145</v>
      </c>
      <c r="C436" s="460" t="s">
        <v>146</v>
      </c>
      <c r="D436" s="460"/>
      <c r="E436" s="460"/>
      <c r="F436" s="61"/>
      <c r="G436" s="62"/>
      <c r="H436" s="62"/>
      <c r="I436" s="62"/>
      <c r="J436" s="67">
        <v>26754.38</v>
      </c>
      <c r="K436" s="62"/>
      <c r="L436" s="67">
        <v>80263.14</v>
      </c>
      <c r="M436" s="65">
        <v>8.16</v>
      </c>
      <c r="N436" s="66">
        <v>654947.22</v>
      </c>
      <c r="AF436" s="47"/>
      <c r="AG436" s="56"/>
      <c r="AI436" s="59" t="s">
        <v>146</v>
      </c>
      <c r="AL436" s="56"/>
      <c r="AN436" s="56"/>
      <c r="AP436" s="56"/>
    </row>
    <row r="437" spans="1:42" customFormat="1" ht="15" x14ac:dyDescent="0.25">
      <c r="A437" s="69"/>
      <c r="B437" s="58"/>
      <c r="C437" s="460" t="s">
        <v>147</v>
      </c>
      <c r="D437" s="460"/>
      <c r="E437" s="460"/>
      <c r="F437" s="61" t="s">
        <v>148</v>
      </c>
      <c r="G437" s="65">
        <v>93.61</v>
      </c>
      <c r="H437" s="86">
        <v>1.3225</v>
      </c>
      <c r="I437" s="87">
        <v>371.39767499999999</v>
      </c>
      <c r="J437" s="72"/>
      <c r="K437" s="62"/>
      <c r="L437" s="72"/>
      <c r="M437" s="62"/>
      <c r="N437" s="73"/>
      <c r="AF437" s="47"/>
      <c r="AG437" s="56"/>
      <c r="AJ437" s="59" t="s">
        <v>147</v>
      </c>
      <c r="AL437" s="56"/>
      <c r="AN437" s="56"/>
      <c r="AP437" s="56"/>
    </row>
    <row r="438" spans="1:42" customFormat="1" ht="15" x14ac:dyDescent="0.25">
      <c r="A438" s="69"/>
      <c r="B438" s="58"/>
      <c r="C438" s="460" t="s">
        <v>149</v>
      </c>
      <c r="D438" s="460"/>
      <c r="E438" s="460"/>
      <c r="F438" s="61" t="s">
        <v>148</v>
      </c>
      <c r="G438" s="65">
        <v>19.09</v>
      </c>
      <c r="H438" s="86">
        <v>1.4375</v>
      </c>
      <c r="I438" s="87">
        <v>82.325625000000002</v>
      </c>
      <c r="J438" s="72"/>
      <c r="K438" s="62"/>
      <c r="L438" s="72"/>
      <c r="M438" s="62"/>
      <c r="N438" s="73"/>
      <c r="AF438" s="47"/>
      <c r="AG438" s="56"/>
      <c r="AJ438" s="59" t="s">
        <v>149</v>
      </c>
      <c r="AL438" s="56"/>
      <c r="AN438" s="56"/>
      <c r="AP438" s="56"/>
    </row>
    <row r="439" spans="1:42" customFormat="1" ht="15" x14ac:dyDescent="0.25">
      <c r="A439" s="60"/>
      <c r="B439" s="58"/>
      <c r="C439" s="461" t="s">
        <v>150</v>
      </c>
      <c r="D439" s="461"/>
      <c r="E439" s="461"/>
      <c r="F439" s="75"/>
      <c r="G439" s="76"/>
      <c r="H439" s="76"/>
      <c r="I439" s="76"/>
      <c r="J439" s="77">
        <v>31461.68</v>
      </c>
      <c r="K439" s="76"/>
      <c r="L439" s="77">
        <v>100263.35</v>
      </c>
      <c r="M439" s="76"/>
      <c r="N439" s="78">
        <v>1028537.96</v>
      </c>
      <c r="AF439" s="47"/>
      <c r="AG439" s="56"/>
      <c r="AK439" s="59" t="s">
        <v>150</v>
      </c>
      <c r="AL439" s="56"/>
      <c r="AN439" s="56"/>
      <c r="AP439" s="56"/>
    </row>
    <row r="440" spans="1:42" customFormat="1" ht="15" x14ac:dyDescent="0.25">
      <c r="A440" s="69"/>
      <c r="B440" s="58"/>
      <c r="C440" s="460" t="s">
        <v>151</v>
      </c>
      <c r="D440" s="460"/>
      <c r="E440" s="460"/>
      <c r="F440" s="61"/>
      <c r="G440" s="62"/>
      <c r="H440" s="62"/>
      <c r="I440" s="62"/>
      <c r="J440" s="72"/>
      <c r="K440" s="62"/>
      <c r="L440" s="67">
        <v>4534.8900000000003</v>
      </c>
      <c r="M440" s="62"/>
      <c r="N440" s="66">
        <v>203027.02</v>
      </c>
      <c r="AF440" s="47"/>
      <c r="AG440" s="56"/>
      <c r="AJ440" s="59" t="s">
        <v>151</v>
      </c>
      <c r="AL440" s="56"/>
      <c r="AN440" s="56"/>
      <c r="AP440" s="56"/>
    </row>
    <row r="441" spans="1:42" customFormat="1" ht="22.5" x14ac:dyDescent="0.25">
      <c r="A441" s="69"/>
      <c r="B441" s="58" t="s">
        <v>230</v>
      </c>
      <c r="C441" s="460" t="s">
        <v>231</v>
      </c>
      <c r="D441" s="460"/>
      <c r="E441" s="460"/>
      <c r="F441" s="61" t="s">
        <v>154</v>
      </c>
      <c r="G441" s="79">
        <v>109</v>
      </c>
      <c r="H441" s="62"/>
      <c r="I441" s="79">
        <v>109</v>
      </c>
      <c r="J441" s="72"/>
      <c r="K441" s="62"/>
      <c r="L441" s="67">
        <v>4943.03</v>
      </c>
      <c r="M441" s="62"/>
      <c r="N441" s="66">
        <v>221299.45</v>
      </c>
      <c r="AF441" s="47"/>
      <c r="AG441" s="56"/>
      <c r="AJ441" s="59" t="s">
        <v>231</v>
      </c>
      <c r="AL441" s="56"/>
      <c r="AN441" s="56"/>
      <c r="AP441" s="56"/>
    </row>
    <row r="442" spans="1:42" customFormat="1" ht="45" x14ac:dyDescent="0.25">
      <c r="A442" s="69"/>
      <c r="B442" s="58" t="s">
        <v>232</v>
      </c>
      <c r="C442" s="460" t="s">
        <v>233</v>
      </c>
      <c r="D442" s="460"/>
      <c r="E442" s="460"/>
      <c r="F442" s="61" t="s">
        <v>154</v>
      </c>
      <c r="G442" s="79">
        <v>65</v>
      </c>
      <c r="H442" s="65">
        <v>0.85</v>
      </c>
      <c r="I442" s="65">
        <v>55.25</v>
      </c>
      <c r="J442" s="72"/>
      <c r="K442" s="62"/>
      <c r="L442" s="67">
        <v>2505.5300000000002</v>
      </c>
      <c r="M442" s="62"/>
      <c r="N442" s="66">
        <v>112172.43</v>
      </c>
      <c r="AF442" s="47"/>
      <c r="AG442" s="56"/>
      <c r="AJ442" s="59" t="s">
        <v>233</v>
      </c>
      <c r="AL442" s="56"/>
      <c r="AN442" s="56"/>
      <c r="AP442" s="56"/>
    </row>
    <row r="443" spans="1:42" customFormat="1" ht="15" x14ac:dyDescent="0.25">
      <c r="A443" s="80"/>
      <c r="B443" s="81"/>
      <c r="C443" s="462" t="s">
        <v>157</v>
      </c>
      <c r="D443" s="462"/>
      <c r="E443" s="462"/>
      <c r="F443" s="50"/>
      <c r="G443" s="51"/>
      <c r="H443" s="51"/>
      <c r="I443" s="51"/>
      <c r="J443" s="54"/>
      <c r="K443" s="51"/>
      <c r="L443" s="82">
        <v>107711.91</v>
      </c>
      <c r="M443" s="76"/>
      <c r="N443" s="83">
        <v>1362009.84</v>
      </c>
      <c r="AF443" s="47"/>
      <c r="AG443" s="56"/>
      <c r="AL443" s="56" t="s">
        <v>157</v>
      </c>
      <c r="AN443" s="56"/>
      <c r="AP443" s="56"/>
    </row>
    <row r="444" spans="1:42" customFormat="1" ht="57" x14ac:dyDescent="0.25">
      <c r="A444" s="48" t="s">
        <v>372</v>
      </c>
      <c r="B444" s="49" t="s">
        <v>373</v>
      </c>
      <c r="C444" s="462" t="s">
        <v>374</v>
      </c>
      <c r="D444" s="462"/>
      <c r="E444" s="462"/>
      <c r="F444" s="50" t="s">
        <v>237</v>
      </c>
      <c r="G444" s="51">
        <v>3</v>
      </c>
      <c r="H444" s="52">
        <v>1</v>
      </c>
      <c r="I444" s="52">
        <v>3</v>
      </c>
      <c r="J444" s="54"/>
      <c r="K444" s="51"/>
      <c r="L444" s="54"/>
      <c r="M444" s="51"/>
      <c r="N444" s="55"/>
      <c r="AF444" s="47"/>
      <c r="AG444" s="56" t="s">
        <v>374</v>
      </c>
      <c r="AL444" s="56"/>
      <c r="AN444" s="56"/>
      <c r="AP444" s="56"/>
    </row>
    <row r="445" spans="1:42" customFormat="1" ht="23.25" x14ac:dyDescent="0.25">
      <c r="A445" s="57"/>
      <c r="B445" s="58" t="s">
        <v>136</v>
      </c>
      <c r="C445" s="458" t="s">
        <v>137</v>
      </c>
      <c r="D445" s="458"/>
      <c r="E445" s="458"/>
      <c r="F445" s="458"/>
      <c r="G445" s="458"/>
      <c r="H445" s="458"/>
      <c r="I445" s="458"/>
      <c r="J445" s="458"/>
      <c r="K445" s="458"/>
      <c r="L445" s="458"/>
      <c r="M445" s="458"/>
      <c r="N445" s="459"/>
      <c r="AF445" s="47"/>
      <c r="AG445" s="56"/>
      <c r="AH445" s="59" t="s">
        <v>137</v>
      </c>
      <c r="AL445" s="56"/>
      <c r="AN445" s="56"/>
      <c r="AP445" s="56"/>
    </row>
    <row r="446" spans="1:42" customFormat="1" ht="68.25" x14ac:dyDescent="0.25">
      <c r="A446" s="57"/>
      <c r="B446" s="58" t="s">
        <v>138</v>
      </c>
      <c r="C446" s="458" t="s">
        <v>139</v>
      </c>
      <c r="D446" s="458"/>
      <c r="E446" s="458"/>
      <c r="F446" s="458"/>
      <c r="G446" s="458"/>
      <c r="H446" s="458"/>
      <c r="I446" s="458"/>
      <c r="J446" s="458"/>
      <c r="K446" s="458"/>
      <c r="L446" s="458"/>
      <c r="M446" s="458"/>
      <c r="N446" s="459"/>
      <c r="AF446" s="47"/>
      <c r="AG446" s="56"/>
      <c r="AH446" s="59" t="s">
        <v>139</v>
      </c>
      <c r="AL446" s="56"/>
      <c r="AN446" s="56"/>
      <c r="AP446" s="56"/>
    </row>
    <row r="447" spans="1:42" customFormat="1" ht="15" x14ac:dyDescent="0.25">
      <c r="A447" s="60"/>
      <c r="B447" s="58" t="s">
        <v>130</v>
      </c>
      <c r="C447" s="460" t="s">
        <v>140</v>
      </c>
      <c r="D447" s="460"/>
      <c r="E447" s="460"/>
      <c r="F447" s="61"/>
      <c r="G447" s="62"/>
      <c r="H447" s="62"/>
      <c r="I447" s="62"/>
      <c r="J447" s="63">
        <v>410.71</v>
      </c>
      <c r="K447" s="86">
        <v>1.3225</v>
      </c>
      <c r="L447" s="67">
        <v>1629.49</v>
      </c>
      <c r="M447" s="65">
        <v>44.77</v>
      </c>
      <c r="N447" s="66">
        <v>72952.27</v>
      </c>
      <c r="AF447" s="47"/>
      <c r="AG447" s="56"/>
      <c r="AI447" s="59" t="s">
        <v>140</v>
      </c>
      <c r="AL447" s="56"/>
      <c r="AN447" s="56"/>
      <c r="AP447" s="56"/>
    </row>
    <row r="448" spans="1:42" customFormat="1" ht="15" x14ac:dyDescent="0.25">
      <c r="A448" s="60"/>
      <c r="B448" s="58" t="s">
        <v>141</v>
      </c>
      <c r="C448" s="460" t="s">
        <v>142</v>
      </c>
      <c r="D448" s="460"/>
      <c r="E448" s="460"/>
      <c r="F448" s="61"/>
      <c r="G448" s="62"/>
      <c r="H448" s="62"/>
      <c r="I448" s="62"/>
      <c r="J448" s="67">
        <v>8850.07</v>
      </c>
      <c r="K448" s="86">
        <v>1.4375</v>
      </c>
      <c r="L448" s="67">
        <v>38165.93</v>
      </c>
      <c r="M448" s="65">
        <v>13.24</v>
      </c>
      <c r="N448" s="66">
        <v>505316.91</v>
      </c>
      <c r="AF448" s="47"/>
      <c r="AG448" s="56"/>
      <c r="AI448" s="59" t="s">
        <v>142</v>
      </c>
      <c r="AL448" s="56"/>
      <c r="AN448" s="56"/>
      <c r="AP448" s="56"/>
    </row>
    <row r="449" spans="1:42" customFormat="1" ht="15" x14ac:dyDescent="0.25">
      <c r="A449" s="60"/>
      <c r="B449" s="58" t="s">
        <v>143</v>
      </c>
      <c r="C449" s="460" t="s">
        <v>144</v>
      </c>
      <c r="D449" s="460"/>
      <c r="E449" s="460"/>
      <c r="F449" s="61"/>
      <c r="G449" s="62"/>
      <c r="H449" s="62"/>
      <c r="I449" s="62"/>
      <c r="J449" s="63">
        <v>346.21</v>
      </c>
      <c r="K449" s="86">
        <v>1.4375</v>
      </c>
      <c r="L449" s="67">
        <v>1493.03</v>
      </c>
      <c r="M449" s="65">
        <v>44.77</v>
      </c>
      <c r="N449" s="66">
        <v>66842.95</v>
      </c>
      <c r="AF449" s="47"/>
      <c r="AG449" s="56"/>
      <c r="AI449" s="59" t="s">
        <v>144</v>
      </c>
      <c r="AL449" s="56"/>
      <c r="AN449" s="56"/>
      <c r="AP449" s="56"/>
    </row>
    <row r="450" spans="1:42" customFormat="1" ht="15" x14ac:dyDescent="0.25">
      <c r="A450" s="69"/>
      <c r="B450" s="58"/>
      <c r="C450" s="460" t="s">
        <v>147</v>
      </c>
      <c r="D450" s="460"/>
      <c r="E450" s="460"/>
      <c r="F450" s="61" t="s">
        <v>148</v>
      </c>
      <c r="G450" s="65">
        <v>44.21</v>
      </c>
      <c r="H450" s="86">
        <v>1.3225</v>
      </c>
      <c r="I450" s="87">
        <v>175.403175</v>
      </c>
      <c r="J450" s="72"/>
      <c r="K450" s="62"/>
      <c r="L450" s="72"/>
      <c r="M450" s="62"/>
      <c r="N450" s="73"/>
      <c r="AF450" s="47"/>
      <c r="AG450" s="56"/>
      <c r="AJ450" s="59" t="s">
        <v>147</v>
      </c>
      <c r="AL450" s="56"/>
      <c r="AN450" s="56"/>
      <c r="AP450" s="56"/>
    </row>
    <row r="451" spans="1:42" customFormat="1" ht="15" x14ac:dyDescent="0.25">
      <c r="A451" s="69"/>
      <c r="B451" s="58"/>
      <c r="C451" s="460" t="s">
        <v>149</v>
      </c>
      <c r="D451" s="460"/>
      <c r="E451" s="460"/>
      <c r="F451" s="61" t="s">
        <v>148</v>
      </c>
      <c r="G451" s="65">
        <v>27.13</v>
      </c>
      <c r="H451" s="86">
        <v>1.4375</v>
      </c>
      <c r="I451" s="87">
        <v>116.998125</v>
      </c>
      <c r="J451" s="72"/>
      <c r="K451" s="62"/>
      <c r="L451" s="72"/>
      <c r="M451" s="62"/>
      <c r="N451" s="73"/>
      <c r="AF451" s="47"/>
      <c r="AG451" s="56"/>
      <c r="AJ451" s="59" t="s">
        <v>149</v>
      </c>
      <c r="AL451" s="56"/>
      <c r="AN451" s="56"/>
      <c r="AP451" s="56"/>
    </row>
    <row r="452" spans="1:42" customFormat="1" ht="15" x14ac:dyDescent="0.25">
      <c r="A452" s="60"/>
      <c r="B452" s="58"/>
      <c r="C452" s="461" t="s">
        <v>150</v>
      </c>
      <c r="D452" s="461"/>
      <c r="E452" s="461"/>
      <c r="F452" s="75"/>
      <c r="G452" s="76"/>
      <c r="H452" s="76"/>
      <c r="I452" s="76"/>
      <c r="J452" s="77">
        <v>9260.7800000000007</v>
      </c>
      <c r="K452" s="76"/>
      <c r="L452" s="77">
        <v>39795.42</v>
      </c>
      <c r="M452" s="76"/>
      <c r="N452" s="78">
        <v>578269.18000000005</v>
      </c>
      <c r="AF452" s="47"/>
      <c r="AG452" s="56"/>
      <c r="AK452" s="59" t="s">
        <v>150</v>
      </c>
      <c r="AL452" s="56"/>
      <c r="AN452" s="56"/>
      <c r="AP452" s="56"/>
    </row>
    <row r="453" spans="1:42" customFormat="1" ht="15" x14ac:dyDescent="0.25">
      <c r="A453" s="69"/>
      <c r="B453" s="58"/>
      <c r="C453" s="460" t="s">
        <v>151</v>
      </c>
      <c r="D453" s="460"/>
      <c r="E453" s="460"/>
      <c r="F453" s="61"/>
      <c r="G453" s="62"/>
      <c r="H453" s="62"/>
      <c r="I453" s="62"/>
      <c r="J453" s="72"/>
      <c r="K453" s="62"/>
      <c r="L453" s="67">
        <v>3122.52</v>
      </c>
      <c r="M453" s="62"/>
      <c r="N453" s="66">
        <v>139795.22</v>
      </c>
      <c r="AF453" s="47"/>
      <c r="AG453" s="56"/>
      <c r="AJ453" s="59" t="s">
        <v>151</v>
      </c>
      <c r="AL453" s="56"/>
      <c r="AN453" s="56"/>
      <c r="AP453" s="56"/>
    </row>
    <row r="454" spans="1:42" customFormat="1" ht="22.5" x14ac:dyDescent="0.25">
      <c r="A454" s="69"/>
      <c r="B454" s="58" t="s">
        <v>230</v>
      </c>
      <c r="C454" s="460" t="s">
        <v>231</v>
      </c>
      <c r="D454" s="460"/>
      <c r="E454" s="460"/>
      <c r="F454" s="61" t="s">
        <v>154</v>
      </c>
      <c r="G454" s="79">
        <v>109</v>
      </c>
      <c r="H454" s="62"/>
      <c r="I454" s="79">
        <v>109</v>
      </c>
      <c r="J454" s="72"/>
      <c r="K454" s="62"/>
      <c r="L454" s="67">
        <v>3403.55</v>
      </c>
      <c r="M454" s="62"/>
      <c r="N454" s="66">
        <v>152376.79</v>
      </c>
      <c r="AF454" s="47"/>
      <c r="AG454" s="56"/>
      <c r="AJ454" s="59" t="s">
        <v>231</v>
      </c>
      <c r="AL454" s="56"/>
      <c r="AN454" s="56"/>
      <c r="AP454" s="56"/>
    </row>
    <row r="455" spans="1:42" customFormat="1" ht="45" x14ac:dyDescent="0.25">
      <c r="A455" s="69"/>
      <c r="B455" s="58" t="s">
        <v>232</v>
      </c>
      <c r="C455" s="460" t="s">
        <v>233</v>
      </c>
      <c r="D455" s="460"/>
      <c r="E455" s="460"/>
      <c r="F455" s="61" t="s">
        <v>154</v>
      </c>
      <c r="G455" s="79">
        <v>65</v>
      </c>
      <c r="H455" s="65">
        <v>0.85</v>
      </c>
      <c r="I455" s="65">
        <v>55.25</v>
      </c>
      <c r="J455" s="72"/>
      <c r="K455" s="62"/>
      <c r="L455" s="67">
        <v>1725.19</v>
      </c>
      <c r="M455" s="62"/>
      <c r="N455" s="66">
        <v>77236.86</v>
      </c>
      <c r="AF455" s="47"/>
      <c r="AG455" s="56"/>
      <c r="AJ455" s="59" t="s">
        <v>233</v>
      </c>
      <c r="AL455" s="56"/>
      <c r="AN455" s="56"/>
      <c r="AP455" s="56"/>
    </row>
    <row r="456" spans="1:42" customFormat="1" ht="15" x14ac:dyDescent="0.25">
      <c r="A456" s="80"/>
      <c r="B456" s="81"/>
      <c r="C456" s="462" t="s">
        <v>157</v>
      </c>
      <c r="D456" s="462"/>
      <c r="E456" s="462"/>
      <c r="F456" s="50"/>
      <c r="G456" s="51"/>
      <c r="H456" s="51"/>
      <c r="I456" s="51"/>
      <c r="J456" s="54"/>
      <c r="K456" s="51"/>
      <c r="L456" s="82">
        <v>44924.160000000003</v>
      </c>
      <c r="M456" s="76"/>
      <c r="N456" s="83">
        <v>807882.83</v>
      </c>
      <c r="AF456" s="47"/>
      <c r="AG456" s="56"/>
      <c r="AL456" s="56" t="s">
        <v>157</v>
      </c>
      <c r="AN456" s="56"/>
      <c r="AP456" s="56"/>
    </row>
    <row r="457" spans="1:42" customFormat="1" ht="23.25" x14ac:dyDescent="0.25">
      <c r="A457" s="48" t="s">
        <v>375</v>
      </c>
      <c r="B457" s="49" t="s">
        <v>376</v>
      </c>
      <c r="C457" s="462" t="s">
        <v>377</v>
      </c>
      <c r="D457" s="462"/>
      <c r="E457" s="462"/>
      <c r="F457" s="50" t="s">
        <v>237</v>
      </c>
      <c r="G457" s="51">
        <v>2</v>
      </c>
      <c r="H457" s="52">
        <v>1</v>
      </c>
      <c r="I457" s="52">
        <v>2</v>
      </c>
      <c r="J457" s="82">
        <v>402573.53</v>
      </c>
      <c r="K457" s="53">
        <v>1.012</v>
      </c>
      <c r="L457" s="82">
        <v>814808.82</v>
      </c>
      <c r="M457" s="84">
        <v>8.16</v>
      </c>
      <c r="N457" s="83">
        <v>6648839.9699999997</v>
      </c>
      <c r="AF457" s="47"/>
      <c r="AG457" s="56" t="s">
        <v>377</v>
      </c>
      <c r="AL457" s="56"/>
      <c r="AN457" s="56"/>
      <c r="AP457" s="56"/>
    </row>
    <row r="458" spans="1:42" customFormat="1" ht="15" x14ac:dyDescent="0.25">
      <c r="A458" s="89"/>
      <c r="B458" s="90"/>
      <c r="C458" s="460" t="s">
        <v>378</v>
      </c>
      <c r="D458" s="460"/>
      <c r="E458" s="460"/>
      <c r="F458" s="460"/>
      <c r="G458" s="460"/>
      <c r="H458" s="460"/>
      <c r="I458" s="460"/>
      <c r="J458" s="460"/>
      <c r="K458" s="460"/>
      <c r="L458" s="460"/>
      <c r="M458" s="460"/>
      <c r="N458" s="463"/>
      <c r="AF458" s="47"/>
      <c r="AG458" s="56"/>
      <c r="AL458" s="56"/>
      <c r="AM458" s="59" t="s">
        <v>378</v>
      </c>
      <c r="AN458" s="56"/>
      <c r="AP458" s="56"/>
    </row>
    <row r="459" spans="1:42" customFormat="1" ht="15" x14ac:dyDescent="0.25">
      <c r="A459" s="57"/>
      <c r="B459" s="58"/>
      <c r="C459" s="458" t="s">
        <v>280</v>
      </c>
      <c r="D459" s="458"/>
      <c r="E459" s="458"/>
      <c r="F459" s="458"/>
      <c r="G459" s="458"/>
      <c r="H459" s="458"/>
      <c r="I459" s="458"/>
      <c r="J459" s="458"/>
      <c r="K459" s="458"/>
      <c r="L459" s="458"/>
      <c r="M459" s="458"/>
      <c r="N459" s="459"/>
      <c r="AF459" s="47"/>
      <c r="AG459" s="56"/>
      <c r="AH459" s="59" t="s">
        <v>280</v>
      </c>
      <c r="AL459" s="56"/>
      <c r="AN459" s="56"/>
      <c r="AP459" s="56"/>
    </row>
    <row r="460" spans="1:42" customFormat="1" ht="15" x14ac:dyDescent="0.25">
      <c r="A460" s="80"/>
      <c r="B460" s="81"/>
      <c r="C460" s="462" t="s">
        <v>157</v>
      </c>
      <c r="D460" s="462"/>
      <c r="E460" s="462"/>
      <c r="F460" s="50"/>
      <c r="G460" s="51"/>
      <c r="H460" s="51"/>
      <c r="I460" s="51"/>
      <c r="J460" s="54"/>
      <c r="K460" s="51"/>
      <c r="L460" s="82">
        <v>814808.82</v>
      </c>
      <c r="M460" s="76"/>
      <c r="N460" s="83">
        <v>6648839.9699999997</v>
      </c>
      <c r="AF460" s="47"/>
      <c r="AG460" s="56"/>
      <c r="AL460" s="56" t="s">
        <v>157</v>
      </c>
      <c r="AN460" s="56"/>
      <c r="AP460" s="56"/>
    </row>
    <row r="461" spans="1:42" customFormat="1" ht="23.25" x14ac:dyDescent="0.25">
      <c r="A461" s="48" t="s">
        <v>379</v>
      </c>
      <c r="B461" s="49" t="s">
        <v>376</v>
      </c>
      <c r="C461" s="462" t="s">
        <v>380</v>
      </c>
      <c r="D461" s="462"/>
      <c r="E461" s="462"/>
      <c r="F461" s="50" t="s">
        <v>237</v>
      </c>
      <c r="G461" s="51">
        <v>1</v>
      </c>
      <c r="H461" s="52">
        <v>1</v>
      </c>
      <c r="I461" s="52">
        <v>1</v>
      </c>
      <c r="J461" s="82">
        <v>402573.53</v>
      </c>
      <c r="K461" s="53">
        <v>1.012</v>
      </c>
      <c r="L461" s="82">
        <v>407404.41</v>
      </c>
      <c r="M461" s="84">
        <v>8.16</v>
      </c>
      <c r="N461" s="83">
        <v>3324419.99</v>
      </c>
      <c r="AF461" s="47"/>
      <c r="AG461" s="56" t="s">
        <v>380</v>
      </c>
      <c r="AL461" s="56"/>
      <c r="AN461" s="56"/>
      <c r="AP461" s="56"/>
    </row>
    <row r="462" spans="1:42" customFormat="1" ht="15" x14ac:dyDescent="0.25">
      <c r="A462" s="89"/>
      <c r="B462" s="90"/>
      <c r="C462" s="460" t="s">
        <v>378</v>
      </c>
      <c r="D462" s="460"/>
      <c r="E462" s="460"/>
      <c r="F462" s="460"/>
      <c r="G462" s="460"/>
      <c r="H462" s="460"/>
      <c r="I462" s="460"/>
      <c r="J462" s="460"/>
      <c r="K462" s="460"/>
      <c r="L462" s="460"/>
      <c r="M462" s="460"/>
      <c r="N462" s="463"/>
      <c r="AF462" s="47"/>
      <c r="AG462" s="56"/>
      <c r="AL462" s="56"/>
      <c r="AM462" s="59" t="s">
        <v>378</v>
      </c>
      <c r="AN462" s="56"/>
      <c r="AP462" s="56"/>
    </row>
    <row r="463" spans="1:42" customFormat="1" ht="15" x14ac:dyDescent="0.25">
      <c r="A463" s="57"/>
      <c r="B463" s="58"/>
      <c r="C463" s="458" t="s">
        <v>280</v>
      </c>
      <c r="D463" s="458"/>
      <c r="E463" s="458"/>
      <c r="F463" s="458"/>
      <c r="G463" s="458"/>
      <c r="H463" s="458"/>
      <c r="I463" s="458"/>
      <c r="J463" s="458"/>
      <c r="K463" s="458"/>
      <c r="L463" s="458"/>
      <c r="M463" s="458"/>
      <c r="N463" s="459"/>
      <c r="AF463" s="47"/>
      <c r="AG463" s="56"/>
      <c r="AH463" s="59" t="s">
        <v>280</v>
      </c>
      <c r="AL463" s="56"/>
      <c r="AN463" s="56"/>
      <c r="AP463" s="56"/>
    </row>
    <row r="464" spans="1:42" customFormat="1" ht="15" x14ac:dyDescent="0.25">
      <c r="A464" s="80"/>
      <c r="B464" s="81"/>
      <c r="C464" s="462" t="s">
        <v>157</v>
      </c>
      <c r="D464" s="462"/>
      <c r="E464" s="462"/>
      <c r="F464" s="50"/>
      <c r="G464" s="51"/>
      <c r="H464" s="51"/>
      <c r="I464" s="51"/>
      <c r="J464" s="54"/>
      <c r="K464" s="51"/>
      <c r="L464" s="82">
        <v>407404.41</v>
      </c>
      <c r="M464" s="76"/>
      <c r="N464" s="83">
        <v>3324419.99</v>
      </c>
      <c r="AF464" s="47"/>
      <c r="AG464" s="56"/>
      <c r="AL464" s="56" t="s">
        <v>157</v>
      </c>
      <c r="AN464" s="56"/>
      <c r="AP464" s="56"/>
    </row>
    <row r="465" spans="1:42" customFormat="1" ht="22.5" x14ac:dyDescent="0.25">
      <c r="A465" s="48" t="s">
        <v>381</v>
      </c>
      <c r="B465" s="49" t="s">
        <v>376</v>
      </c>
      <c r="C465" s="462" t="s">
        <v>382</v>
      </c>
      <c r="D465" s="462"/>
      <c r="E465" s="462"/>
      <c r="F465" s="50" t="s">
        <v>237</v>
      </c>
      <c r="G465" s="51">
        <v>3</v>
      </c>
      <c r="H465" s="52">
        <v>1</v>
      </c>
      <c r="I465" s="52">
        <v>3</v>
      </c>
      <c r="J465" s="82">
        <v>64848.86</v>
      </c>
      <c r="K465" s="53">
        <v>1.012</v>
      </c>
      <c r="L465" s="82">
        <v>196881.14</v>
      </c>
      <c r="M465" s="84">
        <v>8.16</v>
      </c>
      <c r="N465" s="83">
        <v>1606550.1</v>
      </c>
      <c r="AF465" s="47"/>
      <c r="AG465" s="56" t="s">
        <v>382</v>
      </c>
      <c r="AL465" s="56"/>
      <c r="AN465" s="56"/>
      <c r="AP465" s="56"/>
    </row>
    <row r="466" spans="1:42" customFormat="1" ht="15" x14ac:dyDescent="0.25">
      <c r="A466" s="89"/>
      <c r="B466" s="90"/>
      <c r="C466" s="460" t="s">
        <v>383</v>
      </c>
      <c r="D466" s="460"/>
      <c r="E466" s="460"/>
      <c r="F466" s="460"/>
      <c r="G466" s="460"/>
      <c r="H466" s="460"/>
      <c r="I466" s="460"/>
      <c r="J466" s="460"/>
      <c r="K466" s="460"/>
      <c r="L466" s="460"/>
      <c r="M466" s="460"/>
      <c r="N466" s="463"/>
      <c r="AF466" s="47"/>
      <c r="AG466" s="56"/>
      <c r="AL466" s="56"/>
      <c r="AM466" s="59" t="s">
        <v>383</v>
      </c>
      <c r="AN466" s="56"/>
      <c r="AP466" s="56"/>
    </row>
    <row r="467" spans="1:42" customFormat="1" ht="15" x14ac:dyDescent="0.25">
      <c r="A467" s="57"/>
      <c r="B467" s="58"/>
      <c r="C467" s="458" t="s">
        <v>280</v>
      </c>
      <c r="D467" s="458"/>
      <c r="E467" s="458"/>
      <c r="F467" s="458"/>
      <c r="G467" s="458"/>
      <c r="H467" s="458"/>
      <c r="I467" s="458"/>
      <c r="J467" s="458"/>
      <c r="K467" s="458"/>
      <c r="L467" s="458"/>
      <c r="M467" s="458"/>
      <c r="N467" s="459"/>
      <c r="AF467" s="47"/>
      <c r="AG467" s="56"/>
      <c r="AH467" s="59" t="s">
        <v>280</v>
      </c>
      <c r="AL467" s="56"/>
      <c r="AN467" s="56"/>
      <c r="AP467" s="56"/>
    </row>
    <row r="468" spans="1:42" customFormat="1" ht="15" x14ac:dyDescent="0.25">
      <c r="A468" s="80"/>
      <c r="B468" s="81"/>
      <c r="C468" s="462" t="s">
        <v>157</v>
      </c>
      <c r="D468" s="462"/>
      <c r="E468" s="462"/>
      <c r="F468" s="50"/>
      <c r="G468" s="51"/>
      <c r="H468" s="51"/>
      <c r="I468" s="51"/>
      <c r="J468" s="54"/>
      <c r="K468" s="51"/>
      <c r="L468" s="82">
        <v>196881.14</v>
      </c>
      <c r="M468" s="76"/>
      <c r="N468" s="83">
        <v>1606550.1</v>
      </c>
      <c r="AF468" s="47"/>
      <c r="AG468" s="56"/>
      <c r="AL468" s="56" t="s">
        <v>157</v>
      </c>
      <c r="AN468" s="56"/>
      <c r="AP468" s="56"/>
    </row>
    <row r="469" spans="1:42" customFormat="1" ht="45.75" x14ac:dyDescent="0.25">
      <c r="A469" s="48" t="s">
        <v>384</v>
      </c>
      <c r="B469" s="49" t="s">
        <v>385</v>
      </c>
      <c r="C469" s="462" t="s">
        <v>386</v>
      </c>
      <c r="D469" s="462"/>
      <c r="E469" s="462"/>
      <c r="F469" s="50" t="s">
        <v>237</v>
      </c>
      <c r="G469" s="51">
        <v>3</v>
      </c>
      <c r="H469" s="52">
        <v>1</v>
      </c>
      <c r="I469" s="52">
        <v>3</v>
      </c>
      <c r="J469" s="54"/>
      <c r="K469" s="51"/>
      <c r="L469" s="54"/>
      <c r="M469" s="51"/>
      <c r="N469" s="55"/>
      <c r="AF469" s="47"/>
      <c r="AG469" s="56" t="s">
        <v>386</v>
      </c>
      <c r="AL469" s="56"/>
      <c r="AN469" s="56"/>
      <c r="AP469" s="56"/>
    </row>
    <row r="470" spans="1:42" customFormat="1" ht="23.25" x14ac:dyDescent="0.25">
      <c r="A470" s="57"/>
      <c r="B470" s="58" t="s">
        <v>136</v>
      </c>
      <c r="C470" s="458" t="s">
        <v>137</v>
      </c>
      <c r="D470" s="458"/>
      <c r="E470" s="458"/>
      <c r="F470" s="458"/>
      <c r="G470" s="458"/>
      <c r="H470" s="458"/>
      <c r="I470" s="458"/>
      <c r="J470" s="458"/>
      <c r="K470" s="458"/>
      <c r="L470" s="458"/>
      <c r="M470" s="458"/>
      <c r="N470" s="459"/>
      <c r="AF470" s="47"/>
      <c r="AG470" s="56"/>
      <c r="AH470" s="59" t="s">
        <v>137</v>
      </c>
      <c r="AL470" s="56"/>
      <c r="AN470" s="56"/>
      <c r="AP470" s="56"/>
    </row>
    <row r="471" spans="1:42" customFormat="1" ht="68.25" x14ac:dyDescent="0.25">
      <c r="A471" s="57"/>
      <c r="B471" s="58" t="s">
        <v>138</v>
      </c>
      <c r="C471" s="458" t="s">
        <v>139</v>
      </c>
      <c r="D471" s="458"/>
      <c r="E471" s="458"/>
      <c r="F471" s="458"/>
      <c r="G471" s="458"/>
      <c r="H471" s="458"/>
      <c r="I471" s="458"/>
      <c r="J471" s="458"/>
      <c r="K471" s="458"/>
      <c r="L471" s="458"/>
      <c r="M471" s="458"/>
      <c r="N471" s="459"/>
      <c r="AF471" s="47"/>
      <c r="AG471" s="56"/>
      <c r="AH471" s="59" t="s">
        <v>139</v>
      </c>
      <c r="AL471" s="56"/>
      <c r="AN471" s="56"/>
      <c r="AP471" s="56"/>
    </row>
    <row r="472" spans="1:42" customFormat="1" ht="15" x14ac:dyDescent="0.25">
      <c r="A472" s="60"/>
      <c r="B472" s="58" t="s">
        <v>130</v>
      </c>
      <c r="C472" s="460" t="s">
        <v>140</v>
      </c>
      <c r="D472" s="460"/>
      <c r="E472" s="460"/>
      <c r="F472" s="61"/>
      <c r="G472" s="62"/>
      <c r="H472" s="62"/>
      <c r="I472" s="62"/>
      <c r="J472" s="63">
        <v>534.29</v>
      </c>
      <c r="K472" s="86">
        <v>1.3225</v>
      </c>
      <c r="L472" s="67">
        <v>2119.8000000000002</v>
      </c>
      <c r="M472" s="65">
        <v>44.77</v>
      </c>
      <c r="N472" s="66">
        <v>94903.45</v>
      </c>
      <c r="AF472" s="47"/>
      <c r="AG472" s="56"/>
      <c r="AI472" s="59" t="s">
        <v>140</v>
      </c>
      <c r="AL472" s="56"/>
      <c r="AN472" s="56"/>
      <c r="AP472" s="56"/>
    </row>
    <row r="473" spans="1:42" customFormat="1" ht="15" x14ac:dyDescent="0.25">
      <c r="A473" s="60"/>
      <c r="B473" s="58" t="s">
        <v>141</v>
      </c>
      <c r="C473" s="460" t="s">
        <v>142</v>
      </c>
      <c r="D473" s="460"/>
      <c r="E473" s="460"/>
      <c r="F473" s="61"/>
      <c r="G473" s="62"/>
      <c r="H473" s="62"/>
      <c r="I473" s="62"/>
      <c r="J473" s="67">
        <v>3756.21</v>
      </c>
      <c r="K473" s="86">
        <v>1.4375</v>
      </c>
      <c r="L473" s="67">
        <v>16198.66</v>
      </c>
      <c r="M473" s="65">
        <v>13.24</v>
      </c>
      <c r="N473" s="66">
        <v>214470.26</v>
      </c>
      <c r="AF473" s="47"/>
      <c r="AG473" s="56"/>
      <c r="AI473" s="59" t="s">
        <v>142</v>
      </c>
      <c r="AL473" s="56"/>
      <c r="AN473" s="56"/>
      <c r="AP473" s="56"/>
    </row>
    <row r="474" spans="1:42" customFormat="1" ht="15" x14ac:dyDescent="0.25">
      <c r="A474" s="60"/>
      <c r="B474" s="58" t="s">
        <v>143</v>
      </c>
      <c r="C474" s="460" t="s">
        <v>144</v>
      </c>
      <c r="D474" s="460"/>
      <c r="E474" s="460"/>
      <c r="F474" s="61"/>
      <c r="G474" s="62"/>
      <c r="H474" s="62"/>
      <c r="I474" s="62"/>
      <c r="J474" s="63">
        <v>238.16</v>
      </c>
      <c r="K474" s="86">
        <v>1.4375</v>
      </c>
      <c r="L474" s="67">
        <v>1027.07</v>
      </c>
      <c r="M474" s="65">
        <v>44.77</v>
      </c>
      <c r="N474" s="66">
        <v>45981.919999999998</v>
      </c>
      <c r="AF474" s="47"/>
      <c r="AG474" s="56"/>
      <c r="AI474" s="59" t="s">
        <v>144</v>
      </c>
      <c r="AL474" s="56"/>
      <c r="AN474" s="56"/>
      <c r="AP474" s="56"/>
    </row>
    <row r="475" spans="1:42" customFormat="1" ht="15" x14ac:dyDescent="0.25">
      <c r="A475" s="60"/>
      <c r="B475" s="58" t="s">
        <v>145</v>
      </c>
      <c r="C475" s="460" t="s">
        <v>146</v>
      </c>
      <c r="D475" s="460"/>
      <c r="E475" s="460"/>
      <c r="F475" s="61"/>
      <c r="G475" s="62"/>
      <c r="H475" s="62"/>
      <c r="I475" s="62"/>
      <c r="J475" s="67">
        <v>24033.55</v>
      </c>
      <c r="K475" s="62"/>
      <c r="L475" s="67">
        <v>72100.649999999994</v>
      </c>
      <c r="M475" s="65">
        <v>8.16</v>
      </c>
      <c r="N475" s="66">
        <v>588341.30000000005</v>
      </c>
      <c r="AF475" s="47"/>
      <c r="AG475" s="56"/>
      <c r="AI475" s="59" t="s">
        <v>146</v>
      </c>
      <c r="AL475" s="56"/>
      <c r="AN475" s="56"/>
      <c r="AP475" s="56"/>
    </row>
    <row r="476" spans="1:42" customFormat="1" ht="15" x14ac:dyDescent="0.25">
      <c r="A476" s="69"/>
      <c r="B476" s="58"/>
      <c r="C476" s="460" t="s">
        <v>147</v>
      </c>
      <c r="D476" s="460"/>
      <c r="E476" s="460"/>
      <c r="F476" s="61" t="s">
        <v>148</v>
      </c>
      <c r="G476" s="65">
        <v>55.54</v>
      </c>
      <c r="H476" s="86">
        <v>1.3225</v>
      </c>
      <c r="I476" s="74">
        <v>220.35495</v>
      </c>
      <c r="J476" s="72"/>
      <c r="K476" s="62"/>
      <c r="L476" s="72"/>
      <c r="M476" s="62"/>
      <c r="N476" s="73"/>
      <c r="AF476" s="47"/>
      <c r="AG476" s="56"/>
      <c r="AJ476" s="59" t="s">
        <v>147</v>
      </c>
      <c r="AL476" s="56"/>
      <c r="AN476" s="56"/>
      <c r="AP476" s="56"/>
    </row>
    <row r="477" spans="1:42" customFormat="1" ht="15" x14ac:dyDescent="0.25">
      <c r="A477" s="69"/>
      <c r="B477" s="58"/>
      <c r="C477" s="460" t="s">
        <v>149</v>
      </c>
      <c r="D477" s="460"/>
      <c r="E477" s="460"/>
      <c r="F477" s="61" t="s">
        <v>148</v>
      </c>
      <c r="G477" s="65">
        <v>17.940000000000001</v>
      </c>
      <c r="H477" s="86">
        <v>1.4375</v>
      </c>
      <c r="I477" s="74">
        <v>77.366249999999994</v>
      </c>
      <c r="J477" s="72"/>
      <c r="K477" s="62"/>
      <c r="L477" s="72"/>
      <c r="M477" s="62"/>
      <c r="N477" s="73"/>
      <c r="AF477" s="47"/>
      <c r="AG477" s="56"/>
      <c r="AJ477" s="59" t="s">
        <v>149</v>
      </c>
      <c r="AL477" s="56"/>
      <c r="AN477" s="56"/>
      <c r="AP477" s="56"/>
    </row>
    <row r="478" spans="1:42" customFormat="1" ht="15" x14ac:dyDescent="0.25">
      <c r="A478" s="60"/>
      <c r="B478" s="58"/>
      <c r="C478" s="461" t="s">
        <v>150</v>
      </c>
      <c r="D478" s="461"/>
      <c r="E478" s="461"/>
      <c r="F478" s="75"/>
      <c r="G478" s="76"/>
      <c r="H478" s="76"/>
      <c r="I478" s="76"/>
      <c r="J478" s="77">
        <v>28324.05</v>
      </c>
      <c r="K478" s="76"/>
      <c r="L478" s="77">
        <v>90419.11</v>
      </c>
      <c r="M478" s="76"/>
      <c r="N478" s="78">
        <v>897715.01</v>
      </c>
      <c r="AF478" s="47"/>
      <c r="AG478" s="56"/>
      <c r="AK478" s="59" t="s">
        <v>150</v>
      </c>
      <c r="AL478" s="56"/>
      <c r="AN478" s="56"/>
      <c r="AP478" s="56"/>
    </row>
    <row r="479" spans="1:42" customFormat="1" ht="15" x14ac:dyDescent="0.25">
      <c r="A479" s="69"/>
      <c r="B479" s="58"/>
      <c r="C479" s="460" t="s">
        <v>151</v>
      </c>
      <c r="D479" s="460"/>
      <c r="E479" s="460"/>
      <c r="F479" s="61"/>
      <c r="G479" s="62"/>
      <c r="H479" s="62"/>
      <c r="I479" s="62"/>
      <c r="J479" s="72"/>
      <c r="K479" s="62"/>
      <c r="L479" s="67">
        <v>3146.87</v>
      </c>
      <c r="M479" s="62"/>
      <c r="N479" s="66">
        <v>140885.37</v>
      </c>
      <c r="AF479" s="47"/>
      <c r="AG479" s="56"/>
      <c r="AJ479" s="59" t="s">
        <v>151</v>
      </c>
      <c r="AL479" s="56"/>
      <c r="AN479" s="56"/>
      <c r="AP479" s="56"/>
    </row>
    <row r="480" spans="1:42" customFormat="1" ht="22.5" x14ac:dyDescent="0.25">
      <c r="A480" s="69"/>
      <c r="B480" s="58" t="s">
        <v>230</v>
      </c>
      <c r="C480" s="460" t="s">
        <v>231</v>
      </c>
      <c r="D480" s="460"/>
      <c r="E480" s="460"/>
      <c r="F480" s="61" t="s">
        <v>154</v>
      </c>
      <c r="G480" s="79">
        <v>109</v>
      </c>
      <c r="H480" s="62"/>
      <c r="I480" s="79">
        <v>109</v>
      </c>
      <c r="J480" s="72"/>
      <c r="K480" s="62"/>
      <c r="L480" s="67">
        <v>3430.09</v>
      </c>
      <c r="M480" s="62"/>
      <c r="N480" s="66">
        <v>153565.04999999999</v>
      </c>
      <c r="AF480" s="47"/>
      <c r="AG480" s="56"/>
      <c r="AJ480" s="59" t="s">
        <v>231</v>
      </c>
      <c r="AL480" s="56"/>
      <c r="AN480" s="56"/>
      <c r="AP480" s="56"/>
    </row>
    <row r="481" spans="1:42" customFormat="1" ht="45" x14ac:dyDescent="0.25">
      <c r="A481" s="69"/>
      <c r="B481" s="58" t="s">
        <v>232</v>
      </c>
      <c r="C481" s="460" t="s">
        <v>233</v>
      </c>
      <c r="D481" s="460"/>
      <c r="E481" s="460"/>
      <c r="F481" s="61" t="s">
        <v>154</v>
      </c>
      <c r="G481" s="79">
        <v>65</v>
      </c>
      <c r="H481" s="65">
        <v>0.85</v>
      </c>
      <c r="I481" s="65">
        <v>55.25</v>
      </c>
      <c r="J481" s="72"/>
      <c r="K481" s="62"/>
      <c r="L481" s="67">
        <v>1738.65</v>
      </c>
      <c r="M481" s="62"/>
      <c r="N481" s="66">
        <v>77839.17</v>
      </c>
      <c r="AF481" s="47"/>
      <c r="AG481" s="56"/>
      <c r="AJ481" s="59" t="s">
        <v>233</v>
      </c>
      <c r="AL481" s="56"/>
      <c r="AN481" s="56"/>
      <c r="AP481" s="56"/>
    </row>
    <row r="482" spans="1:42" customFormat="1" ht="15" x14ac:dyDescent="0.25">
      <c r="A482" s="80"/>
      <c r="B482" s="81"/>
      <c r="C482" s="462" t="s">
        <v>157</v>
      </c>
      <c r="D482" s="462"/>
      <c r="E482" s="462"/>
      <c r="F482" s="50"/>
      <c r="G482" s="51"/>
      <c r="H482" s="51"/>
      <c r="I482" s="51"/>
      <c r="J482" s="54"/>
      <c r="K482" s="51"/>
      <c r="L482" s="82">
        <v>95587.85</v>
      </c>
      <c r="M482" s="76"/>
      <c r="N482" s="83">
        <v>1129119.23</v>
      </c>
      <c r="AF482" s="47"/>
      <c r="AG482" s="56"/>
      <c r="AL482" s="56" t="s">
        <v>157</v>
      </c>
      <c r="AN482" s="56"/>
      <c r="AP482" s="56"/>
    </row>
    <row r="483" spans="1:42" customFormat="1" ht="57" x14ac:dyDescent="0.25">
      <c r="A483" s="48" t="s">
        <v>387</v>
      </c>
      <c r="B483" s="49" t="s">
        <v>388</v>
      </c>
      <c r="C483" s="462" t="s">
        <v>389</v>
      </c>
      <c r="D483" s="462"/>
      <c r="E483" s="462"/>
      <c r="F483" s="50" t="s">
        <v>237</v>
      </c>
      <c r="G483" s="51">
        <v>3</v>
      </c>
      <c r="H483" s="52">
        <v>1</v>
      </c>
      <c r="I483" s="52">
        <v>3</v>
      </c>
      <c r="J483" s="54"/>
      <c r="K483" s="51"/>
      <c r="L483" s="54"/>
      <c r="M483" s="51"/>
      <c r="N483" s="55"/>
      <c r="AF483" s="47"/>
      <c r="AG483" s="56" t="s">
        <v>389</v>
      </c>
      <c r="AL483" s="56"/>
      <c r="AN483" s="56"/>
      <c r="AP483" s="56"/>
    </row>
    <row r="484" spans="1:42" customFormat="1" ht="23.25" x14ac:dyDescent="0.25">
      <c r="A484" s="57"/>
      <c r="B484" s="58" t="s">
        <v>136</v>
      </c>
      <c r="C484" s="458" t="s">
        <v>137</v>
      </c>
      <c r="D484" s="458"/>
      <c r="E484" s="458"/>
      <c r="F484" s="458"/>
      <c r="G484" s="458"/>
      <c r="H484" s="458"/>
      <c r="I484" s="458"/>
      <c r="J484" s="458"/>
      <c r="K484" s="458"/>
      <c r="L484" s="458"/>
      <c r="M484" s="458"/>
      <c r="N484" s="459"/>
      <c r="AF484" s="47"/>
      <c r="AG484" s="56"/>
      <c r="AH484" s="59" t="s">
        <v>137</v>
      </c>
      <c r="AL484" s="56"/>
      <c r="AN484" s="56"/>
      <c r="AP484" s="56"/>
    </row>
    <row r="485" spans="1:42" customFormat="1" ht="68.25" x14ac:dyDescent="0.25">
      <c r="A485" s="57"/>
      <c r="B485" s="58" t="s">
        <v>138</v>
      </c>
      <c r="C485" s="458" t="s">
        <v>139</v>
      </c>
      <c r="D485" s="458"/>
      <c r="E485" s="458"/>
      <c r="F485" s="458"/>
      <c r="G485" s="458"/>
      <c r="H485" s="458"/>
      <c r="I485" s="458"/>
      <c r="J485" s="458"/>
      <c r="K485" s="458"/>
      <c r="L485" s="458"/>
      <c r="M485" s="458"/>
      <c r="N485" s="459"/>
      <c r="AF485" s="47"/>
      <c r="AG485" s="56"/>
      <c r="AH485" s="59" t="s">
        <v>139</v>
      </c>
      <c r="AL485" s="56"/>
      <c r="AN485" s="56"/>
      <c r="AP485" s="56"/>
    </row>
    <row r="486" spans="1:42" customFormat="1" ht="15" x14ac:dyDescent="0.25">
      <c r="A486" s="60"/>
      <c r="B486" s="58" t="s">
        <v>130</v>
      </c>
      <c r="C486" s="460" t="s">
        <v>140</v>
      </c>
      <c r="D486" s="460"/>
      <c r="E486" s="460"/>
      <c r="F486" s="61"/>
      <c r="G486" s="62"/>
      <c r="H486" s="62"/>
      <c r="I486" s="62"/>
      <c r="J486" s="63">
        <v>316.8</v>
      </c>
      <c r="K486" s="86">
        <v>1.3225</v>
      </c>
      <c r="L486" s="67">
        <v>1256.9000000000001</v>
      </c>
      <c r="M486" s="65">
        <v>44.77</v>
      </c>
      <c r="N486" s="66">
        <v>56271.41</v>
      </c>
      <c r="AF486" s="47"/>
      <c r="AG486" s="56"/>
      <c r="AI486" s="59" t="s">
        <v>140</v>
      </c>
      <c r="AL486" s="56"/>
      <c r="AN486" s="56"/>
      <c r="AP486" s="56"/>
    </row>
    <row r="487" spans="1:42" customFormat="1" ht="15" x14ac:dyDescent="0.25">
      <c r="A487" s="60"/>
      <c r="B487" s="58" t="s">
        <v>141</v>
      </c>
      <c r="C487" s="460" t="s">
        <v>142</v>
      </c>
      <c r="D487" s="460"/>
      <c r="E487" s="460"/>
      <c r="F487" s="61"/>
      <c r="G487" s="62"/>
      <c r="H487" s="62"/>
      <c r="I487" s="62"/>
      <c r="J487" s="67">
        <v>8602.08</v>
      </c>
      <c r="K487" s="86">
        <v>1.4375</v>
      </c>
      <c r="L487" s="67">
        <v>37096.47</v>
      </c>
      <c r="M487" s="65">
        <v>13.24</v>
      </c>
      <c r="N487" s="66">
        <v>491157.26</v>
      </c>
      <c r="AF487" s="47"/>
      <c r="AG487" s="56"/>
      <c r="AI487" s="59" t="s">
        <v>142</v>
      </c>
      <c r="AL487" s="56"/>
      <c r="AN487" s="56"/>
      <c r="AP487" s="56"/>
    </row>
    <row r="488" spans="1:42" customFormat="1" ht="15" x14ac:dyDescent="0.25">
      <c r="A488" s="60"/>
      <c r="B488" s="58" t="s">
        <v>143</v>
      </c>
      <c r="C488" s="460" t="s">
        <v>144</v>
      </c>
      <c r="D488" s="460"/>
      <c r="E488" s="460"/>
      <c r="F488" s="61"/>
      <c r="G488" s="62"/>
      <c r="H488" s="62"/>
      <c r="I488" s="62"/>
      <c r="J488" s="63">
        <v>328.35</v>
      </c>
      <c r="K488" s="86">
        <v>1.4375</v>
      </c>
      <c r="L488" s="67">
        <v>1416.01</v>
      </c>
      <c r="M488" s="65">
        <v>44.77</v>
      </c>
      <c r="N488" s="66">
        <v>63394.77</v>
      </c>
      <c r="AF488" s="47"/>
      <c r="AG488" s="56"/>
      <c r="AI488" s="59" t="s">
        <v>144</v>
      </c>
      <c r="AL488" s="56"/>
      <c r="AN488" s="56"/>
      <c r="AP488" s="56"/>
    </row>
    <row r="489" spans="1:42" customFormat="1" ht="15" x14ac:dyDescent="0.25">
      <c r="A489" s="69"/>
      <c r="B489" s="58"/>
      <c r="C489" s="460" t="s">
        <v>147</v>
      </c>
      <c r="D489" s="460"/>
      <c r="E489" s="460"/>
      <c r="F489" s="61" t="s">
        <v>148</v>
      </c>
      <c r="G489" s="65">
        <v>34.51</v>
      </c>
      <c r="H489" s="86">
        <v>1.3225</v>
      </c>
      <c r="I489" s="87">
        <v>136.91842500000001</v>
      </c>
      <c r="J489" s="72"/>
      <c r="K489" s="62"/>
      <c r="L489" s="72"/>
      <c r="M489" s="62"/>
      <c r="N489" s="73"/>
      <c r="AF489" s="47"/>
      <c r="AG489" s="56"/>
      <c r="AJ489" s="59" t="s">
        <v>147</v>
      </c>
      <c r="AL489" s="56"/>
      <c r="AN489" s="56"/>
      <c r="AP489" s="56"/>
    </row>
    <row r="490" spans="1:42" customFormat="1" ht="15" x14ac:dyDescent="0.25">
      <c r="A490" s="69"/>
      <c r="B490" s="58"/>
      <c r="C490" s="460" t="s">
        <v>149</v>
      </c>
      <c r="D490" s="460"/>
      <c r="E490" s="460"/>
      <c r="F490" s="61" t="s">
        <v>148</v>
      </c>
      <c r="G490" s="65">
        <v>25.66</v>
      </c>
      <c r="H490" s="86">
        <v>1.4375</v>
      </c>
      <c r="I490" s="74">
        <v>110.65875</v>
      </c>
      <c r="J490" s="72"/>
      <c r="K490" s="62"/>
      <c r="L490" s="72"/>
      <c r="M490" s="62"/>
      <c r="N490" s="73"/>
      <c r="AF490" s="47"/>
      <c r="AG490" s="56"/>
      <c r="AJ490" s="59" t="s">
        <v>149</v>
      </c>
      <c r="AL490" s="56"/>
      <c r="AN490" s="56"/>
      <c r="AP490" s="56"/>
    </row>
    <row r="491" spans="1:42" customFormat="1" ht="15" x14ac:dyDescent="0.25">
      <c r="A491" s="60"/>
      <c r="B491" s="58"/>
      <c r="C491" s="461" t="s">
        <v>150</v>
      </c>
      <c r="D491" s="461"/>
      <c r="E491" s="461"/>
      <c r="F491" s="75"/>
      <c r="G491" s="76"/>
      <c r="H491" s="76"/>
      <c r="I491" s="76"/>
      <c r="J491" s="77">
        <v>8918.8799999999992</v>
      </c>
      <c r="K491" s="76"/>
      <c r="L491" s="77">
        <v>38353.370000000003</v>
      </c>
      <c r="M491" s="76"/>
      <c r="N491" s="78">
        <v>547428.67000000004</v>
      </c>
      <c r="AF491" s="47"/>
      <c r="AG491" s="56"/>
      <c r="AK491" s="59" t="s">
        <v>150</v>
      </c>
      <c r="AL491" s="56"/>
      <c r="AN491" s="56"/>
      <c r="AP491" s="56"/>
    </row>
    <row r="492" spans="1:42" customFormat="1" ht="15" x14ac:dyDescent="0.25">
      <c r="A492" s="69"/>
      <c r="B492" s="58"/>
      <c r="C492" s="460" t="s">
        <v>151</v>
      </c>
      <c r="D492" s="460"/>
      <c r="E492" s="460"/>
      <c r="F492" s="61"/>
      <c r="G492" s="62"/>
      <c r="H492" s="62"/>
      <c r="I492" s="62"/>
      <c r="J492" s="72"/>
      <c r="K492" s="62"/>
      <c r="L492" s="67">
        <v>2672.91</v>
      </c>
      <c r="M492" s="62"/>
      <c r="N492" s="66">
        <v>119666.18</v>
      </c>
      <c r="AF492" s="47"/>
      <c r="AG492" s="56"/>
      <c r="AJ492" s="59" t="s">
        <v>151</v>
      </c>
      <c r="AL492" s="56"/>
      <c r="AN492" s="56"/>
      <c r="AP492" s="56"/>
    </row>
    <row r="493" spans="1:42" customFormat="1" ht="22.5" x14ac:dyDescent="0.25">
      <c r="A493" s="69"/>
      <c r="B493" s="58" t="s">
        <v>230</v>
      </c>
      <c r="C493" s="460" t="s">
        <v>231</v>
      </c>
      <c r="D493" s="460"/>
      <c r="E493" s="460"/>
      <c r="F493" s="61" t="s">
        <v>154</v>
      </c>
      <c r="G493" s="79">
        <v>109</v>
      </c>
      <c r="H493" s="62"/>
      <c r="I493" s="79">
        <v>109</v>
      </c>
      <c r="J493" s="72"/>
      <c r="K493" s="62"/>
      <c r="L493" s="67">
        <v>2913.47</v>
      </c>
      <c r="M493" s="62"/>
      <c r="N493" s="66">
        <v>130436.14</v>
      </c>
      <c r="AF493" s="47"/>
      <c r="AG493" s="56"/>
      <c r="AJ493" s="59" t="s">
        <v>231</v>
      </c>
      <c r="AL493" s="56"/>
      <c r="AN493" s="56"/>
      <c r="AP493" s="56"/>
    </row>
    <row r="494" spans="1:42" customFormat="1" ht="45" x14ac:dyDescent="0.25">
      <c r="A494" s="69"/>
      <c r="B494" s="58" t="s">
        <v>232</v>
      </c>
      <c r="C494" s="460" t="s">
        <v>233</v>
      </c>
      <c r="D494" s="460"/>
      <c r="E494" s="460"/>
      <c r="F494" s="61" t="s">
        <v>154</v>
      </c>
      <c r="G494" s="79">
        <v>65</v>
      </c>
      <c r="H494" s="65">
        <v>0.85</v>
      </c>
      <c r="I494" s="65">
        <v>55.25</v>
      </c>
      <c r="J494" s="72"/>
      <c r="K494" s="62"/>
      <c r="L494" s="67">
        <v>1476.78</v>
      </c>
      <c r="M494" s="62"/>
      <c r="N494" s="66">
        <v>66115.56</v>
      </c>
      <c r="AF494" s="47"/>
      <c r="AG494" s="56"/>
      <c r="AJ494" s="59" t="s">
        <v>233</v>
      </c>
      <c r="AL494" s="56"/>
      <c r="AN494" s="56"/>
      <c r="AP494" s="56"/>
    </row>
    <row r="495" spans="1:42" customFormat="1" ht="15" x14ac:dyDescent="0.25">
      <c r="A495" s="80"/>
      <c r="B495" s="81"/>
      <c r="C495" s="462" t="s">
        <v>157</v>
      </c>
      <c r="D495" s="462"/>
      <c r="E495" s="462"/>
      <c r="F495" s="50"/>
      <c r="G495" s="51"/>
      <c r="H495" s="51"/>
      <c r="I495" s="51"/>
      <c r="J495" s="54"/>
      <c r="K495" s="51"/>
      <c r="L495" s="82">
        <v>42743.62</v>
      </c>
      <c r="M495" s="76"/>
      <c r="N495" s="83">
        <v>743980.37</v>
      </c>
      <c r="AF495" s="47"/>
      <c r="AG495" s="56"/>
      <c r="AL495" s="56" t="s">
        <v>157</v>
      </c>
      <c r="AN495" s="56"/>
      <c r="AP495" s="56"/>
    </row>
    <row r="496" spans="1:42" customFormat="1" ht="23.25" x14ac:dyDescent="0.25">
      <c r="A496" s="48" t="s">
        <v>390</v>
      </c>
      <c r="B496" s="49" t="s">
        <v>376</v>
      </c>
      <c r="C496" s="462" t="s">
        <v>377</v>
      </c>
      <c r="D496" s="462"/>
      <c r="E496" s="462"/>
      <c r="F496" s="50" t="s">
        <v>237</v>
      </c>
      <c r="G496" s="51">
        <v>1</v>
      </c>
      <c r="H496" s="52">
        <v>1</v>
      </c>
      <c r="I496" s="52">
        <v>1</v>
      </c>
      <c r="J496" s="82">
        <v>402573.53</v>
      </c>
      <c r="K496" s="53">
        <v>1.012</v>
      </c>
      <c r="L496" s="82">
        <v>407404.41</v>
      </c>
      <c r="M496" s="84">
        <v>8.16</v>
      </c>
      <c r="N496" s="83">
        <v>3324419.99</v>
      </c>
      <c r="AF496" s="47"/>
      <c r="AG496" s="56" t="s">
        <v>377</v>
      </c>
      <c r="AL496" s="56"/>
      <c r="AN496" s="56"/>
      <c r="AP496" s="56"/>
    </row>
    <row r="497" spans="1:42" customFormat="1" ht="15" x14ac:dyDescent="0.25">
      <c r="A497" s="89"/>
      <c r="B497" s="90"/>
      <c r="C497" s="460" t="s">
        <v>378</v>
      </c>
      <c r="D497" s="460"/>
      <c r="E497" s="460"/>
      <c r="F497" s="460"/>
      <c r="G497" s="460"/>
      <c r="H497" s="460"/>
      <c r="I497" s="460"/>
      <c r="J497" s="460"/>
      <c r="K497" s="460"/>
      <c r="L497" s="460"/>
      <c r="M497" s="460"/>
      <c r="N497" s="463"/>
      <c r="AF497" s="47"/>
      <c r="AG497" s="56"/>
      <c r="AL497" s="56"/>
      <c r="AM497" s="59" t="s">
        <v>378</v>
      </c>
      <c r="AN497" s="56"/>
      <c r="AP497" s="56"/>
    </row>
    <row r="498" spans="1:42" customFormat="1" ht="15" x14ac:dyDescent="0.25">
      <c r="A498" s="57"/>
      <c r="B498" s="58"/>
      <c r="C498" s="458" t="s">
        <v>280</v>
      </c>
      <c r="D498" s="458"/>
      <c r="E498" s="458"/>
      <c r="F498" s="458"/>
      <c r="G498" s="458"/>
      <c r="H498" s="458"/>
      <c r="I498" s="458"/>
      <c r="J498" s="458"/>
      <c r="K498" s="458"/>
      <c r="L498" s="458"/>
      <c r="M498" s="458"/>
      <c r="N498" s="459"/>
      <c r="AF498" s="47"/>
      <c r="AG498" s="56"/>
      <c r="AH498" s="59" t="s">
        <v>280</v>
      </c>
      <c r="AL498" s="56"/>
      <c r="AN498" s="56"/>
      <c r="AP498" s="56"/>
    </row>
    <row r="499" spans="1:42" customFormat="1" ht="15" x14ac:dyDescent="0.25">
      <c r="A499" s="80"/>
      <c r="B499" s="81"/>
      <c r="C499" s="462" t="s">
        <v>157</v>
      </c>
      <c r="D499" s="462"/>
      <c r="E499" s="462"/>
      <c r="F499" s="50"/>
      <c r="G499" s="51"/>
      <c r="H499" s="51"/>
      <c r="I499" s="51"/>
      <c r="J499" s="54"/>
      <c r="K499" s="51"/>
      <c r="L499" s="82">
        <v>407404.41</v>
      </c>
      <c r="M499" s="76"/>
      <c r="N499" s="83">
        <v>3324419.99</v>
      </c>
      <c r="AF499" s="47"/>
      <c r="AG499" s="56"/>
      <c r="AL499" s="56" t="s">
        <v>157</v>
      </c>
      <c r="AN499" s="56"/>
      <c r="AP499" s="56"/>
    </row>
    <row r="500" spans="1:42" customFormat="1" ht="23.25" x14ac:dyDescent="0.25">
      <c r="A500" s="48" t="s">
        <v>391</v>
      </c>
      <c r="B500" s="49" t="s">
        <v>376</v>
      </c>
      <c r="C500" s="462" t="s">
        <v>392</v>
      </c>
      <c r="D500" s="462"/>
      <c r="E500" s="462"/>
      <c r="F500" s="50" t="s">
        <v>237</v>
      </c>
      <c r="G500" s="51">
        <v>1</v>
      </c>
      <c r="H500" s="52">
        <v>1</v>
      </c>
      <c r="I500" s="52">
        <v>1</v>
      </c>
      <c r="J500" s="82">
        <v>402573.53</v>
      </c>
      <c r="K500" s="53">
        <v>1.012</v>
      </c>
      <c r="L500" s="82">
        <v>407404.41</v>
      </c>
      <c r="M500" s="84">
        <v>8.16</v>
      </c>
      <c r="N500" s="83">
        <v>3324419.99</v>
      </c>
      <c r="AF500" s="47"/>
      <c r="AG500" s="56" t="s">
        <v>392</v>
      </c>
      <c r="AL500" s="56"/>
      <c r="AN500" s="56"/>
      <c r="AP500" s="56"/>
    </row>
    <row r="501" spans="1:42" customFormat="1" ht="15" x14ac:dyDescent="0.25">
      <c r="A501" s="89"/>
      <c r="B501" s="90"/>
      <c r="C501" s="460" t="s">
        <v>378</v>
      </c>
      <c r="D501" s="460"/>
      <c r="E501" s="460"/>
      <c r="F501" s="460"/>
      <c r="G501" s="460"/>
      <c r="H501" s="460"/>
      <c r="I501" s="460"/>
      <c r="J501" s="460"/>
      <c r="K501" s="460"/>
      <c r="L501" s="460"/>
      <c r="M501" s="460"/>
      <c r="N501" s="463"/>
      <c r="AF501" s="47"/>
      <c r="AG501" s="56"/>
      <c r="AL501" s="56"/>
      <c r="AM501" s="59" t="s">
        <v>378</v>
      </c>
      <c r="AN501" s="56"/>
      <c r="AP501" s="56"/>
    </row>
    <row r="502" spans="1:42" customFormat="1" ht="15" x14ac:dyDescent="0.25">
      <c r="A502" s="57"/>
      <c r="B502" s="58"/>
      <c r="C502" s="458" t="s">
        <v>280</v>
      </c>
      <c r="D502" s="458"/>
      <c r="E502" s="458"/>
      <c r="F502" s="458"/>
      <c r="G502" s="458"/>
      <c r="H502" s="458"/>
      <c r="I502" s="458"/>
      <c r="J502" s="458"/>
      <c r="K502" s="458"/>
      <c r="L502" s="458"/>
      <c r="M502" s="458"/>
      <c r="N502" s="459"/>
      <c r="AF502" s="47"/>
      <c r="AG502" s="56"/>
      <c r="AH502" s="59" t="s">
        <v>280</v>
      </c>
      <c r="AL502" s="56"/>
      <c r="AN502" s="56"/>
      <c r="AP502" s="56"/>
    </row>
    <row r="503" spans="1:42" customFormat="1" ht="15" x14ac:dyDescent="0.25">
      <c r="A503" s="80"/>
      <c r="B503" s="81"/>
      <c r="C503" s="462" t="s">
        <v>157</v>
      </c>
      <c r="D503" s="462"/>
      <c r="E503" s="462"/>
      <c r="F503" s="50"/>
      <c r="G503" s="51"/>
      <c r="H503" s="51"/>
      <c r="I503" s="51"/>
      <c r="J503" s="54"/>
      <c r="K503" s="51"/>
      <c r="L503" s="82">
        <v>407404.41</v>
      </c>
      <c r="M503" s="76"/>
      <c r="N503" s="83">
        <v>3324419.99</v>
      </c>
      <c r="AF503" s="47"/>
      <c r="AG503" s="56"/>
      <c r="AL503" s="56" t="s">
        <v>157</v>
      </c>
      <c r="AN503" s="56"/>
      <c r="AP503" s="56"/>
    </row>
    <row r="504" spans="1:42" customFormat="1" ht="23.25" x14ac:dyDescent="0.25">
      <c r="A504" s="48" t="s">
        <v>393</v>
      </c>
      <c r="B504" s="49" t="s">
        <v>376</v>
      </c>
      <c r="C504" s="462" t="s">
        <v>394</v>
      </c>
      <c r="D504" s="462"/>
      <c r="E504" s="462"/>
      <c r="F504" s="50" t="s">
        <v>237</v>
      </c>
      <c r="G504" s="51">
        <v>3</v>
      </c>
      <c r="H504" s="52">
        <v>1</v>
      </c>
      <c r="I504" s="52">
        <v>3</v>
      </c>
      <c r="J504" s="82">
        <v>40012.25</v>
      </c>
      <c r="K504" s="53">
        <v>1.012</v>
      </c>
      <c r="L504" s="82">
        <v>121477.19</v>
      </c>
      <c r="M504" s="84">
        <v>8.16</v>
      </c>
      <c r="N504" s="83">
        <v>991253.87</v>
      </c>
      <c r="AF504" s="47"/>
      <c r="AG504" s="56" t="s">
        <v>394</v>
      </c>
      <c r="AL504" s="56"/>
      <c r="AN504" s="56"/>
      <c r="AP504" s="56"/>
    </row>
    <row r="505" spans="1:42" customFormat="1" ht="15" x14ac:dyDescent="0.25">
      <c r="A505" s="89"/>
      <c r="B505" s="90"/>
      <c r="C505" s="460" t="s">
        <v>395</v>
      </c>
      <c r="D505" s="460"/>
      <c r="E505" s="460"/>
      <c r="F505" s="460"/>
      <c r="G505" s="460"/>
      <c r="H505" s="460"/>
      <c r="I505" s="460"/>
      <c r="J505" s="460"/>
      <c r="K505" s="460"/>
      <c r="L505" s="460"/>
      <c r="M505" s="460"/>
      <c r="N505" s="463"/>
      <c r="AF505" s="47"/>
      <c r="AG505" s="56"/>
      <c r="AL505" s="56"/>
      <c r="AM505" s="59" t="s">
        <v>395</v>
      </c>
      <c r="AN505" s="56"/>
      <c r="AP505" s="56"/>
    </row>
    <row r="506" spans="1:42" customFormat="1" ht="15" x14ac:dyDescent="0.25">
      <c r="A506" s="57"/>
      <c r="B506" s="58"/>
      <c r="C506" s="458" t="s">
        <v>280</v>
      </c>
      <c r="D506" s="458"/>
      <c r="E506" s="458"/>
      <c r="F506" s="458"/>
      <c r="G506" s="458"/>
      <c r="H506" s="458"/>
      <c r="I506" s="458"/>
      <c r="J506" s="458"/>
      <c r="K506" s="458"/>
      <c r="L506" s="458"/>
      <c r="M506" s="458"/>
      <c r="N506" s="459"/>
      <c r="AF506" s="47"/>
      <c r="AG506" s="56"/>
      <c r="AH506" s="59" t="s">
        <v>280</v>
      </c>
      <c r="AL506" s="56"/>
      <c r="AN506" s="56"/>
      <c r="AP506" s="56"/>
    </row>
    <row r="507" spans="1:42" customFormat="1" ht="15" x14ac:dyDescent="0.25">
      <c r="A507" s="80"/>
      <c r="B507" s="81"/>
      <c r="C507" s="462" t="s">
        <v>157</v>
      </c>
      <c r="D507" s="462"/>
      <c r="E507" s="462"/>
      <c r="F507" s="50"/>
      <c r="G507" s="51"/>
      <c r="H507" s="51"/>
      <c r="I507" s="51"/>
      <c r="J507" s="54"/>
      <c r="K507" s="51"/>
      <c r="L507" s="82">
        <v>121477.19</v>
      </c>
      <c r="M507" s="76"/>
      <c r="N507" s="83">
        <v>991253.87</v>
      </c>
      <c r="AF507" s="47"/>
      <c r="AG507" s="56"/>
      <c r="AL507" s="56" t="s">
        <v>157</v>
      </c>
      <c r="AN507" s="56"/>
      <c r="AP507" s="56"/>
    </row>
    <row r="508" spans="1:42" customFormat="1" ht="34.5" x14ac:dyDescent="0.25">
      <c r="A508" s="48" t="s">
        <v>396</v>
      </c>
      <c r="B508" s="49" t="s">
        <v>397</v>
      </c>
      <c r="C508" s="462" t="s">
        <v>398</v>
      </c>
      <c r="D508" s="462"/>
      <c r="E508" s="462"/>
      <c r="F508" s="50" t="s">
        <v>237</v>
      </c>
      <c r="G508" s="51">
        <v>3</v>
      </c>
      <c r="H508" s="52">
        <v>1</v>
      </c>
      <c r="I508" s="52">
        <v>3</v>
      </c>
      <c r="J508" s="54"/>
      <c r="K508" s="51"/>
      <c r="L508" s="54"/>
      <c r="M508" s="51"/>
      <c r="N508" s="55"/>
      <c r="AF508" s="47"/>
      <c r="AG508" s="56" t="s">
        <v>398</v>
      </c>
      <c r="AL508" s="56"/>
      <c r="AN508" s="56"/>
      <c r="AP508" s="56"/>
    </row>
    <row r="509" spans="1:42" customFormat="1" ht="23.25" x14ac:dyDescent="0.25">
      <c r="A509" s="57"/>
      <c r="B509" s="58" t="s">
        <v>136</v>
      </c>
      <c r="C509" s="458" t="s">
        <v>137</v>
      </c>
      <c r="D509" s="458"/>
      <c r="E509" s="458"/>
      <c r="F509" s="458"/>
      <c r="G509" s="458"/>
      <c r="H509" s="458"/>
      <c r="I509" s="458"/>
      <c r="J509" s="458"/>
      <c r="K509" s="458"/>
      <c r="L509" s="458"/>
      <c r="M509" s="458"/>
      <c r="N509" s="459"/>
      <c r="AF509" s="47"/>
      <c r="AG509" s="56"/>
      <c r="AH509" s="59" t="s">
        <v>137</v>
      </c>
      <c r="AL509" s="56"/>
      <c r="AN509" s="56"/>
      <c r="AP509" s="56"/>
    </row>
    <row r="510" spans="1:42" customFormat="1" ht="68.25" x14ac:dyDescent="0.25">
      <c r="A510" s="57"/>
      <c r="B510" s="58" t="s">
        <v>138</v>
      </c>
      <c r="C510" s="458" t="s">
        <v>139</v>
      </c>
      <c r="D510" s="458"/>
      <c r="E510" s="458"/>
      <c r="F510" s="458"/>
      <c r="G510" s="458"/>
      <c r="H510" s="458"/>
      <c r="I510" s="458"/>
      <c r="J510" s="458"/>
      <c r="K510" s="458"/>
      <c r="L510" s="458"/>
      <c r="M510" s="458"/>
      <c r="N510" s="459"/>
      <c r="AF510" s="47"/>
      <c r="AG510" s="56"/>
      <c r="AH510" s="59" t="s">
        <v>139</v>
      </c>
      <c r="AL510" s="56"/>
      <c r="AN510" s="56"/>
      <c r="AP510" s="56"/>
    </row>
    <row r="511" spans="1:42" customFormat="1" ht="15" x14ac:dyDescent="0.25">
      <c r="A511" s="60"/>
      <c r="B511" s="58" t="s">
        <v>130</v>
      </c>
      <c r="C511" s="460" t="s">
        <v>140</v>
      </c>
      <c r="D511" s="460"/>
      <c r="E511" s="460"/>
      <c r="F511" s="61"/>
      <c r="G511" s="62"/>
      <c r="H511" s="62"/>
      <c r="I511" s="62"/>
      <c r="J511" s="63">
        <v>367.68</v>
      </c>
      <c r="K511" s="86">
        <v>1.3225</v>
      </c>
      <c r="L511" s="67">
        <v>1458.77</v>
      </c>
      <c r="M511" s="65">
        <v>44.77</v>
      </c>
      <c r="N511" s="66">
        <v>65309.13</v>
      </c>
      <c r="AF511" s="47"/>
      <c r="AG511" s="56"/>
      <c r="AI511" s="59" t="s">
        <v>140</v>
      </c>
      <c r="AL511" s="56"/>
      <c r="AN511" s="56"/>
      <c r="AP511" s="56"/>
    </row>
    <row r="512" spans="1:42" customFormat="1" ht="15" x14ac:dyDescent="0.25">
      <c r="A512" s="60"/>
      <c r="B512" s="58" t="s">
        <v>141</v>
      </c>
      <c r="C512" s="460" t="s">
        <v>142</v>
      </c>
      <c r="D512" s="460"/>
      <c r="E512" s="460"/>
      <c r="F512" s="61"/>
      <c r="G512" s="62"/>
      <c r="H512" s="62"/>
      <c r="I512" s="62"/>
      <c r="J512" s="67">
        <v>2964.26</v>
      </c>
      <c r="K512" s="86">
        <v>1.4375</v>
      </c>
      <c r="L512" s="67">
        <v>12783.37</v>
      </c>
      <c r="M512" s="65">
        <v>13.24</v>
      </c>
      <c r="N512" s="66">
        <v>169251.82</v>
      </c>
      <c r="AF512" s="47"/>
      <c r="AG512" s="56"/>
      <c r="AI512" s="59" t="s">
        <v>142</v>
      </c>
      <c r="AL512" s="56"/>
      <c r="AN512" s="56"/>
      <c r="AP512" s="56"/>
    </row>
    <row r="513" spans="1:42" customFormat="1" ht="15" x14ac:dyDescent="0.25">
      <c r="A513" s="60"/>
      <c r="B513" s="58" t="s">
        <v>143</v>
      </c>
      <c r="C513" s="460" t="s">
        <v>144</v>
      </c>
      <c r="D513" s="460"/>
      <c r="E513" s="460"/>
      <c r="F513" s="61"/>
      <c r="G513" s="62"/>
      <c r="H513" s="62"/>
      <c r="I513" s="62"/>
      <c r="J513" s="63">
        <v>187.99</v>
      </c>
      <c r="K513" s="86">
        <v>1.4375</v>
      </c>
      <c r="L513" s="63">
        <v>810.71</v>
      </c>
      <c r="M513" s="65">
        <v>44.77</v>
      </c>
      <c r="N513" s="66">
        <v>36295.49</v>
      </c>
      <c r="AF513" s="47"/>
      <c r="AG513" s="56"/>
      <c r="AI513" s="59" t="s">
        <v>144</v>
      </c>
      <c r="AL513" s="56"/>
      <c r="AN513" s="56"/>
      <c r="AP513" s="56"/>
    </row>
    <row r="514" spans="1:42" customFormat="1" ht="15" x14ac:dyDescent="0.25">
      <c r="A514" s="60"/>
      <c r="B514" s="58" t="s">
        <v>145</v>
      </c>
      <c r="C514" s="460" t="s">
        <v>146</v>
      </c>
      <c r="D514" s="460"/>
      <c r="E514" s="460"/>
      <c r="F514" s="61"/>
      <c r="G514" s="62"/>
      <c r="H514" s="62"/>
      <c r="I514" s="62"/>
      <c r="J514" s="67">
        <v>24881.439999999999</v>
      </c>
      <c r="K514" s="62"/>
      <c r="L514" s="67">
        <v>74644.320000000007</v>
      </c>
      <c r="M514" s="65">
        <v>8.16</v>
      </c>
      <c r="N514" s="66">
        <v>609097.65</v>
      </c>
      <c r="AF514" s="47"/>
      <c r="AG514" s="56"/>
      <c r="AI514" s="59" t="s">
        <v>146</v>
      </c>
      <c r="AL514" s="56"/>
      <c r="AN514" s="56"/>
      <c r="AP514" s="56"/>
    </row>
    <row r="515" spans="1:42" customFormat="1" ht="15" x14ac:dyDescent="0.25">
      <c r="A515" s="69"/>
      <c r="B515" s="58"/>
      <c r="C515" s="460" t="s">
        <v>147</v>
      </c>
      <c r="D515" s="460"/>
      <c r="E515" s="460"/>
      <c r="F515" s="61" t="s">
        <v>148</v>
      </c>
      <c r="G515" s="65">
        <v>38.22</v>
      </c>
      <c r="H515" s="86">
        <v>1.3225</v>
      </c>
      <c r="I515" s="74">
        <v>151.63784999999999</v>
      </c>
      <c r="J515" s="72"/>
      <c r="K515" s="62"/>
      <c r="L515" s="72"/>
      <c r="M515" s="62"/>
      <c r="N515" s="73"/>
      <c r="AF515" s="47"/>
      <c r="AG515" s="56"/>
      <c r="AJ515" s="59" t="s">
        <v>147</v>
      </c>
      <c r="AL515" s="56"/>
      <c r="AN515" s="56"/>
      <c r="AP515" s="56"/>
    </row>
    <row r="516" spans="1:42" customFormat="1" ht="15" x14ac:dyDescent="0.25">
      <c r="A516" s="69"/>
      <c r="B516" s="58"/>
      <c r="C516" s="460" t="s">
        <v>149</v>
      </c>
      <c r="D516" s="460"/>
      <c r="E516" s="460"/>
      <c r="F516" s="61" t="s">
        <v>148</v>
      </c>
      <c r="G516" s="65">
        <v>14.16</v>
      </c>
      <c r="H516" s="86">
        <v>1.4375</v>
      </c>
      <c r="I516" s="64">
        <v>61.064999999999998</v>
      </c>
      <c r="J516" s="72"/>
      <c r="K516" s="62"/>
      <c r="L516" s="72"/>
      <c r="M516" s="62"/>
      <c r="N516" s="73"/>
      <c r="AF516" s="47"/>
      <c r="AG516" s="56"/>
      <c r="AJ516" s="59" t="s">
        <v>149</v>
      </c>
      <c r="AL516" s="56"/>
      <c r="AN516" s="56"/>
      <c r="AP516" s="56"/>
    </row>
    <row r="517" spans="1:42" customFormat="1" ht="15" x14ac:dyDescent="0.25">
      <c r="A517" s="60"/>
      <c r="B517" s="58"/>
      <c r="C517" s="461" t="s">
        <v>150</v>
      </c>
      <c r="D517" s="461"/>
      <c r="E517" s="461"/>
      <c r="F517" s="75"/>
      <c r="G517" s="76"/>
      <c r="H517" s="76"/>
      <c r="I517" s="76"/>
      <c r="J517" s="77">
        <v>28213.38</v>
      </c>
      <c r="K517" s="76"/>
      <c r="L517" s="77">
        <v>88886.46</v>
      </c>
      <c r="M517" s="76"/>
      <c r="N517" s="78">
        <v>843658.6</v>
      </c>
      <c r="AF517" s="47"/>
      <c r="AG517" s="56"/>
      <c r="AK517" s="59" t="s">
        <v>150</v>
      </c>
      <c r="AL517" s="56"/>
      <c r="AN517" s="56"/>
      <c r="AP517" s="56"/>
    </row>
    <row r="518" spans="1:42" customFormat="1" ht="15" x14ac:dyDescent="0.25">
      <c r="A518" s="69"/>
      <c r="B518" s="58"/>
      <c r="C518" s="460" t="s">
        <v>151</v>
      </c>
      <c r="D518" s="460"/>
      <c r="E518" s="460"/>
      <c r="F518" s="61"/>
      <c r="G518" s="62"/>
      <c r="H518" s="62"/>
      <c r="I518" s="62"/>
      <c r="J518" s="72"/>
      <c r="K518" s="62"/>
      <c r="L518" s="67">
        <v>2269.48</v>
      </c>
      <c r="M518" s="62"/>
      <c r="N518" s="66">
        <v>101604.62</v>
      </c>
      <c r="AF518" s="47"/>
      <c r="AG518" s="56"/>
      <c r="AJ518" s="59" t="s">
        <v>151</v>
      </c>
      <c r="AL518" s="56"/>
      <c r="AN518" s="56"/>
      <c r="AP518" s="56"/>
    </row>
    <row r="519" spans="1:42" customFormat="1" ht="22.5" x14ac:dyDescent="0.25">
      <c r="A519" s="69"/>
      <c r="B519" s="58" t="s">
        <v>230</v>
      </c>
      <c r="C519" s="460" t="s">
        <v>231</v>
      </c>
      <c r="D519" s="460"/>
      <c r="E519" s="460"/>
      <c r="F519" s="61" t="s">
        <v>154</v>
      </c>
      <c r="G519" s="79">
        <v>109</v>
      </c>
      <c r="H519" s="62"/>
      <c r="I519" s="79">
        <v>109</v>
      </c>
      <c r="J519" s="72"/>
      <c r="K519" s="62"/>
      <c r="L519" s="67">
        <v>2473.73</v>
      </c>
      <c r="M519" s="62"/>
      <c r="N519" s="66">
        <v>110749.04</v>
      </c>
      <c r="AF519" s="47"/>
      <c r="AG519" s="56"/>
      <c r="AJ519" s="59" t="s">
        <v>231</v>
      </c>
      <c r="AL519" s="56"/>
      <c r="AN519" s="56"/>
      <c r="AP519" s="56"/>
    </row>
    <row r="520" spans="1:42" customFormat="1" ht="45" x14ac:dyDescent="0.25">
      <c r="A520" s="69"/>
      <c r="B520" s="58" t="s">
        <v>232</v>
      </c>
      <c r="C520" s="460" t="s">
        <v>233</v>
      </c>
      <c r="D520" s="460"/>
      <c r="E520" s="460"/>
      <c r="F520" s="61" t="s">
        <v>154</v>
      </c>
      <c r="G520" s="79">
        <v>65</v>
      </c>
      <c r="H520" s="65">
        <v>0.85</v>
      </c>
      <c r="I520" s="65">
        <v>55.25</v>
      </c>
      <c r="J520" s="72"/>
      <c r="K520" s="62"/>
      <c r="L520" s="67">
        <v>1253.8900000000001</v>
      </c>
      <c r="M520" s="62"/>
      <c r="N520" s="66">
        <v>56136.55</v>
      </c>
      <c r="AF520" s="47"/>
      <c r="AG520" s="56"/>
      <c r="AJ520" s="59" t="s">
        <v>233</v>
      </c>
      <c r="AL520" s="56"/>
      <c r="AN520" s="56"/>
      <c r="AP520" s="56"/>
    </row>
    <row r="521" spans="1:42" customFormat="1" ht="15" x14ac:dyDescent="0.25">
      <c r="A521" s="80"/>
      <c r="B521" s="81"/>
      <c r="C521" s="462" t="s">
        <v>157</v>
      </c>
      <c r="D521" s="462"/>
      <c r="E521" s="462"/>
      <c r="F521" s="50"/>
      <c r="G521" s="51"/>
      <c r="H521" s="51"/>
      <c r="I521" s="51"/>
      <c r="J521" s="54"/>
      <c r="K521" s="51"/>
      <c r="L521" s="82">
        <v>92614.080000000002</v>
      </c>
      <c r="M521" s="76"/>
      <c r="N521" s="83">
        <v>1010544.19</v>
      </c>
      <c r="AF521" s="47"/>
      <c r="AG521" s="56"/>
      <c r="AL521" s="56" t="s">
        <v>157</v>
      </c>
      <c r="AN521" s="56"/>
      <c r="AP521" s="56"/>
    </row>
    <row r="522" spans="1:42" customFormat="1" ht="45.75" x14ac:dyDescent="0.25">
      <c r="A522" s="48" t="s">
        <v>399</v>
      </c>
      <c r="B522" s="49" t="s">
        <v>400</v>
      </c>
      <c r="C522" s="462" t="s">
        <v>401</v>
      </c>
      <c r="D522" s="462"/>
      <c r="E522" s="462"/>
      <c r="F522" s="50" t="s">
        <v>237</v>
      </c>
      <c r="G522" s="51">
        <v>3</v>
      </c>
      <c r="H522" s="52">
        <v>1</v>
      </c>
      <c r="I522" s="52">
        <v>3</v>
      </c>
      <c r="J522" s="54"/>
      <c r="K522" s="51"/>
      <c r="L522" s="54"/>
      <c r="M522" s="51"/>
      <c r="N522" s="55"/>
      <c r="AF522" s="47"/>
      <c r="AG522" s="56" t="s">
        <v>401</v>
      </c>
      <c r="AL522" s="56"/>
      <c r="AN522" s="56"/>
      <c r="AP522" s="56"/>
    </row>
    <row r="523" spans="1:42" customFormat="1" ht="23.25" x14ac:dyDescent="0.25">
      <c r="A523" s="57"/>
      <c r="B523" s="58" t="s">
        <v>136</v>
      </c>
      <c r="C523" s="458" t="s">
        <v>137</v>
      </c>
      <c r="D523" s="458"/>
      <c r="E523" s="458"/>
      <c r="F523" s="458"/>
      <c r="G523" s="458"/>
      <c r="H523" s="458"/>
      <c r="I523" s="458"/>
      <c r="J523" s="458"/>
      <c r="K523" s="458"/>
      <c r="L523" s="458"/>
      <c r="M523" s="458"/>
      <c r="N523" s="459"/>
      <c r="AF523" s="47"/>
      <c r="AG523" s="56"/>
      <c r="AH523" s="59" t="s">
        <v>137</v>
      </c>
      <c r="AL523" s="56"/>
      <c r="AN523" s="56"/>
      <c r="AP523" s="56"/>
    </row>
    <row r="524" spans="1:42" customFormat="1" ht="68.25" x14ac:dyDescent="0.25">
      <c r="A524" s="57"/>
      <c r="B524" s="58" t="s">
        <v>138</v>
      </c>
      <c r="C524" s="458" t="s">
        <v>139</v>
      </c>
      <c r="D524" s="458"/>
      <c r="E524" s="458"/>
      <c r="F524" s="458"/>
      <c r="G524" s="458"/>
      <c r="H524" s="458"/>
      <c r="I524" s="458"/>
      <c r="J524" s="458"/>
      <c r="K524" s="458"/>
      <c r="L524" s="458"/>
      <c r="M524" s="458"/>
      <c r="N524" s="459"/>
      <c r="AF524" s="47"/>
      <c r="AG524" s="56"/>
      <c r="AH524" s="59" t="s">
        <v>139</v>
      </c>
      <c r="AL524" s="56"/>
      <c r="AN524" s="56"/>
      <c r="AP524" s="56"/>
    </row>
    <row r="525" spans="1:42" customFormat="1" ht="15" x14ac:dyDescent="0.25">
      <c r="A525" s="60"/>
      <c r="B525" s="58" t="s">
        <v>130</v>
      </c>
      <c r="C525" s="460" t="s">
        <v>140</v>
      </c>
      <c r="D525" s="460"/>
      <c r="E525" s="460"/>
      <c r="F525" s="61"/>
      <c r="G525" s="62"/>
      <c r="H525" s="62"/>
      <c r="I525" s="62"/>
      <c r="J525" s="63">
        <v>316.8</v>
      </c>
      <c r="K525" s="86">
        <v>1.3225</v>
      </c>
      <c r="L525" s="67">
        <v>1256.9000000000001</v>
      </c>
      <c r="M525" s="65">
        <v>44.77</v>
      </c>
      <c r="N525" s="66">
        <v>56271.41</v>
      </c>
      <c r="AF525" s="47"/>
      <c r="AG525" s="56"/>
      <c r="AI525" s="59" t="s">
        <v>140</v>
      </c>
      <c r="AL525" s="56"/>
      <c r="AN525" s="56"/>
      <c r="AP525" s="56"/>
    </row>
    <row r="526" spans="1:42" customFormat="1" ht="15" x14ac:dyDescent="0.25">
      <c r="A526" s="60"/>
      <c r="B526" s="58" t="s">
        <v>141</v>
      </c>
      <c r="C526" s="460" t="s">
        <v>142</v>
      </c>
      <c r="D526" s="460"/>
      <c r="E526" s="460"/>
      <c r="F526" s="61"/>
      <c r="G526" s="62"/>
      <c r="H526" s="62"/>
      <c r="I526" s="62"/>
      <c r="J526" s="67">
        <v>8602.08</v>
      </c>
      <c r="K526" s="86">
        <v>1.4375</v>
      </c>
      <c r="L526" s="67">
        <v>37096.47</v>
      </c>
      <c r="M526" s="65">
        <v>13.24</v>
      </c>
      <c r="N526" s="66">
        <v>491157.26</v>
      </c>
      <c r="AF526" s="47"/>
      <c r="AG526" s="56"/>
      <c r="AI526" s="59" t="s">
        <v>142</v>
      </c>
      <c r="AL526" s="56"/>
      <c r="AN526" s="56"/>
      <c r="AP526" s="56"/>
    </row>
    <row r="527" spans="1:42" customFormat="1" ht="15" x14ac:dyDescent="0.25">
      <c r="A527" s="60"/>
      <c r="B527" s="58" t="s">
        <v>143</v>
      </c>
      <c r="C527" s="460" t="s">
        <v>144</v>
      </c>
      <c r="D527" s="460"/>
      <c r="E527" s="460"/>
      <c r="F527" s="61"/>
      <c r="G527" s="62"/>
      <c r="H527" s="62"/>
      <c r="I527" s="62"/>
      <c r="J527" s="63">
        <v>328.35</v>
      </c>
      <c r="K527" s="86">
        <v>1.4375</v>
      </c>
      <c r="L527" s="67">
        <v>1416.01</v>
      </c>
      <c r="M527" s="65">
        <v>44.77</v>
      </c>
      <c r="N527" s="66">
        <v>63394.77</v>
      </c>
      <c r="AF527" s="47"/>
      <c r="AG527" s="56"/>
      <c r="AI527" s="59" t="s">
        <v>144</v>
      </c>
      <c r="AL527" s="56"/>
      <c r="AN527" s="56"/>
      <c r="AP527" s="56"/>
    </row>
    <row r="528" spans="1:42" customFormat="1" ht="15" x14ac:dyDescent="0.25">
      <c r="A528" s="69"/>
      <c r="B528" s="58"/>
      <c r="C528" s="460" t="s">
        <v>147</v>
      </c>
      <c r="D528" s="460"/>
      <c r="E528" s="460"/>
      <c r="F528" s="61" t="s">
        <v>148</v>
      </c>
      <c r="G528" s="65">
        <v>34.51</v>
      </c>
      <c r="H528" s="86">
        <v>1.3225</v>
      </c>
      <c r="I528" s="87">
        <v>136.91842500000001</v>
      </c>
      <c r="J528" s="72"/>
      <c r="K528" s="62"/>
      <c r="L528" s="72"/>
      <c r="M528" s="62"/>
      <c r="N528" s="73"/>
      <c r="AF528" s="47"/>
      <c r="AG528" s="56"/>
      <c r="AJ528" s="59" t="s">
        <v>147</v>
      </c>
      <c r="AL528" s="56"/>
      <c r="AN528" s="56"/>
      <c r="AP528" s="56"/>
    </row>
    <row r="529" spans="1:42" customFormat="1" ht="15" x14ac:dyDescent="0.25">
      <c r="A529" s="69"/>
      <c r="B529" s="58"/>
      <c r="C529" s="460" t="s">
        <v>149</v>
      </c>
      <c r="D529" s="460"/>
      <c r="E529" s="460"/>
      <c r="F529" s="61" t="s">
        <v>148</v>
      </c>
      <c r="G529" s="65">
        <v>25.66</v>
      </c>
      <c r="H529" s="86">
        <v>1.4375</v>
      </c>
      <c r="I529" s="74">
        <v>110.65875</v>
      </c>
      <c r="J529" s="72"/>
      <c r="K529" s="62"/>
      <c r="L529" s="72"/>
      <c r="M529" s="62"/>
      <c r="N529" s="73"/>
      <c r="AF529" s="47"/>
      <c r="AG529" s="56"/>
      <c r="AJ529" s="59" t="s">
        <v>149</v>
      </c>
      <c r="AL529" s="56"/>
      <c r="AN529" s="56"/>
      <c r="AP529" s="56"/>
    </row>
    <row r="530" spans="1:42" customFormat="1" ht="15" x14ac:dyDescent="0.25">
      <c r="A530" s="60"/>
      <c r="B530" s="58"/>
      <c r="C530" s="461" t="s">
        <v>150</v>
      </c>
      <c r="D530" s="461"/>
      <c r="E530" s="461"/>
      <c r="F530" s="75"/>
      <c r="G530" s="76"/>
      <c r="H530" s="76"/>
      <c r="I530" s="76"/>
      <c r="J530" s="77">
        <v>8918.8799999999992</v>
      </c>
      <c r="K530" s="76"/>
      <c r="L530" s="77">
        <v>38353.370000000003</v>
      </c>
      <c r="M530" s="76"/>
      <c r="N530" s="78">
        <v>547428.67000000004</v>
      </c>
      <c r="AF530" s="47"/>
      <c r="AG530" s="56"/>
      <c r="AK530" s="59" t="s">
        <v>150</v>
      </c>
      <c r="AL530" s="56"/>
      <c r="AN530" s="56"/>
      <c r="AP530" s="56"/>
    </row>
    <row r="531" spans="1:42" customFormat="1" ht="15" x14ac:dyDescent="0.25">
      <c r="A531" s="69"/>
      <c r="B531" s="58"/>
      <c r="C531" s="460" t="s">
        <v>151</v>
      </c>
      <c r="D531" s="460"/>
      <c r="E531" s="460"/>
      <c r="F531" s="61"/>
      <c r="G531" s="62"/>
      <c r="H531" s="62"/>
      <c r="I531" s="62"/>
      <c r="J531" s="72"/>
      <c r="K531" s="62"/>
      <c r="L531" s="67">
        <v>2672.91</v>
      </c>
      <c r="M531" s="62"/>
      <c r="N531" s="66">
        <v>119666.18</v>
      </c>
      <c r="AF531" s="47"/>
      <c r="AG531" s="56"/>
      <c r="AJ531" s="59" t="s">
        <v>151</v>
      </c>
      <c r="AL531" s="56"/>
      <c r="AN531" s="56"/>
      <c r="AP531" s="56"/>
    </row>
    <row r="532" spans="1:42" customFormat="1" ht="22.5" x14ac:dyDescent="0.25">
      <c r="A532" s="69"/>
      <c r="B532" s="58" t="s">
        <v>230</v>
      </c>
      <c r="C532" s="460" t="s">
        <v>231</v>
      </c>
      <c r="D532" s="460"/>
      <c r="E532" s="460"/>
      <c r="F532" s="61" t="s">
        <v>154</v>
      </c>
      <c r="G532" s="79">
        <v>109</v>
      </c>
      <c r="H532" s="62"/>
      <c r="I532" s="79">
        <v>109</v>
      </c>
      <c r="J532" s="72"/>
      <c r="K532" s="62"/>
      <c r="L532" s="67">
        <v>2913.47</v>
      </c>
      <c r="M532" s="62"/>
      <c r="N532" s="66">
        <v>130436.14</v>
      </c>
      <c r="AF532" s="47"/>
      <c r="AG532" s="56"/>
      <c r="AJ532" s="59" t="s">
        <v>231</v>
      </c>
      <c r="AL532" s="56"/>
      <c r="AN532" s="56"/>
      <c r="AP532" s="56"/>
    </row>
    <row r="533" spans="1:42" customFormat="1" ht="45" x14ac:dyDescent="0.25">
      <c r="A533" s="69"/>
      <c r="B533" s="58" t="s">
        <v>232</v>
      </c>
      <c r="C533" s="460" t="s">
        <v>233</v>
      </c>
      <c r="D533" s="460"/>
      <c r="E533" s="460"/>
      <c r="F533" s="61" t="s">
        <v>154</v>
      </c>
      <c r="G533" s="79">
        <v>65</v>
      </c>
      <c r="H533" s="65">
        <v>0.85</v>
      </c>
      <c r="I533" s="65">
        <v>55.25</v>
      </c>
      <c r="J533" s="72"/>
      <c r="K533" s="62"/>
      <c r="L533" s="67">
        <v>1476.78</v>
      </c>
      <c r="M533" s="62"/>
      <c r="N533" s="66">
        <v>66115.56</v>
      </c>
      <c r="AF533" s="47"/>
      <c r="AG533" s="56"/>
      <c r="AJ533" s="59" t="s">
        <v>233</v>
      </c>
      <c r="AL533" s="56"/>
      <c r="AN533" s="56"/>
      <c r="AP533" s="56"/>
    </row>
    <row r="534" spans="1:42" customFormat="1" ht="15" x14ac:dyDescent="0.25">
      <c r="A534" s="80"/>
      <c r="B534" s="81"/>
      <c r="C534" s="462" t="s">
        <v>157</v>
      </c>
      <c r="D534" s="462"/>
      <c r="E534" s="462"/>
      <c r="F534" s="50"/>
      <c r="G534" s="51"/>
      <c r="H534" s="51"/>
      <c r="I534" s="51"/>
      <c r="J534" s="54"/>
      <c r="K534" s="51"/>
      <c r="L534" s="82">
        <v>42743.62</v>
      </c>
      <c r="M534" s="76"/>
      <c r="N534" s="83">
        <v>743980.37</v>
      </c>
      <c r="AF534" s="47"/>
      <c r="AG534" s="56"/>
      <c r="AL534" s="56" t="s">
        <v>157</v>
      </c>
      <c r="AN534" s="56"/>
      <c r="AP534" s="56"/>
    </row>
    <row r="535" spans="1:42" customFormat="1" ht="33.75" x14ac:dyDescent="0.25">
      <c r="A535" s="48" t="s">
        <v>402</v>
      </c>
      <c r="B535" s="49" t="s">
        <v>365</v>
      </c>
      <c r="C535" s="462" t="s">
        <v>403</v>
      </c>
      <c r="D535" s="462"/>
      <c r="E535" s="462"/>
      <c r="F535" s="50" t="s">
        <v>237</v>
      </c>
      <c r="G535" s="51">
        <v>3</v>
      </c>
      <c r="H535" s="52">
        <v>1</v>
      </c>
      <c r="I535" s="52">
        <v>3</v>
      </c>
      <c r="J535" s="82">
        <v>339767.16</v>
      </c>
      <c r="K535" s="53">
        <v>1.012</v>
      </c>
      <c r="L535" s="82">
        <v>1031533.1</v>
      </c>
      <c r="M535" s="84">
        <v>8.16</v>
      </c>
      <c r="N535" s="83">
        <v>8417310.0999999996</v>
      </c>
      <c r="AF535" s="47"/>
      <c r="AG535" s="56" t="s">
        <v>403</v>
      </c>
      <c r="AL535" s="56"/>
      <c r="AN535" s="56"/>
      <c r="AP535" s="56"/>
    </row>
    <row r="536" spans="1:42" customFormat="1" ht="15" x14ac:dyDescent="0.25">
      <c r="A536" s="89"/>
      <c r="B536" s="90"/>
      <c r="C536" s="460" t="s">
        <v>404</v>
      </c>
      <c r="D536" s="460"/>
      <c r="E536" s="460"/>
      <c r="F536" s="460"/>
      <c r="G536" s="460"/>
      <c r="H536" s="460"/>
      <c r="I536" s="460"/>
      <c r="J536" s="460"/>
      <c r="K536" s="460"/>
      <c r="L536" s="460"/>
      <c r="M536" s="460"/>
      <c r="N536" s="463"/>
      <c r="AF536" s="47"/>
      <c r="AG536" s="56"/>
      <c r="AL536" s="56"/>
      <c r="AM536" s="59" t="s">
        <v>404</v>
      </c>
      <c r="AN536" s="56"/>
      <c r="AP536" s="56"/>
    </row>
    <row r="537" spans="1:42" customFormat="1" ht="15" x14ac:dyDescent="0.25">
      <c r="A537" s="57"/>
      <c r="B537" s="58"/>
      <c r="C537" s="458" t="s">
        <v>280</v>
      </c>
      <c r="D537" s="458"/>
      <c r="E537" s="458"/>
      <c r="F537" s="458"/>
      <c r="G537" s="458"/>
      <c r="H537" s="458"/>
      <c r="I537" s="458"/>
      <c r="J537" s="458"/>
      <c r="K537" s="458"/>
      <c r="L537" s="458"/>
      <c r="M537" s="458"/>
      <c r="N537" s="459"/>
      <c r="AF537" s="47"/>
      <c r="AG537" s="56"/>
      <c r="AH537" s="59" t="s">
        <v>280</v>
      </c>
      <c r="AL537" s="56"/>
      <c r="AN537" s="56"/>
      <c r="AP537" s="56"/>
    </row>
    <row r="538" spans="1:42" customFormat="1" ht="15" x14ac:dyDescent="0.25">
      <c r="A538" s="80"/>
      <c r="B538" s="81"/>
      <c r="C538" s="462" t="s">
        <v>157</v>
      </c>
      <c r="D538" s="462"/>
      <c r="E538" s="462"/>
      <c r="F538" s="50"/>
      <c r="G538" s="51"/>
      <c r="H538" s="51"/>
      <c r="I538" s="51"/>
      <c r="J538" s="54"/>
      <c r="K538" s="51"/>
      <c r="L538" s="82">
        <v>1031533.1</v>
      </c>
      <c r="M538" s="76"/>
      <c r="N538" s="83">
        <v>8417310.0999999996</v>
      </c>
      <c r="AF538" s="47"/>
      <c r="AG538" s="56"/>
      <c r="AL538" s="56" t="s">
        <v>157</v>
      </c>
      <c r="AN538" s="56"/>
      <c r="AP538" s="56"/>
    </row>
    <row r="539" spans="1:42" customFormat="1" ht="33.75" x14ac:dyDescent="0.25">
      <c r="A539" s="48" t="s">
        <v>405</v>
      </c>
      <c r="B539" s="49" t="s">
        <v>365</v>
      </c>
      <c r="C539" s="462" t="s">
        <v>406</v>
      </c>
      <c r="D539" s="462"/>
      <c r="E539" s="462"/>
      <c r="F539" s="50" t="s">
        <v>237</v>
      </c>
      <c r="G539" s="51">
        <v>3</v>
      </c>
      <c r="H539" s="52">
        <v>1</v>
      </c>
      <c r="I539" s="52">
        <v>3</v>
      </c>
      <c r="J539" s="82">
        <v>35559.64</v>
      </c>
      <c r="K539" s="53">
        <v>1.012</v>
      </c>
      <c r="L539" s="82">
        <v>107959.07</v>
      </c>
      <c r="M539" s="84">
        <v>8.16</v>
      </c>
      <c r="N539" s="83">
        <v>880946.01</v>
      </c>
      <c r="AF539" s="47"/>
      <c r="AG539" s="56" t="s">
        <v>406</v>
      </c>
      <c r="AL539" s="56"/>
      <c r="AN539" s="56"/>
      <c r="AP539" s="56"/>
    </row>
    <row r="540" spans="1:42" customFormat="1" ht="15" x14ac:dyDescent="0.25">
      <c r="A540" s="89"/>
      <c r="B540" s="90"/>
      <c r="C540" s="460" t="s">
        <v>407</v>
      </c>
      <c r="D540" s="460"/>
      <c r="E540" s="460"/>
      <c r="F540" s="460"/>
      <c r="G540" s="460"/>
      <c r="H540" s="460"/>
      <c r="I540" s="460"/>
      <c r="J540" s="460"/>
      <c r="K540" s="460"/>
      <c r="L540" s="460"/>
      <c r="M540" s="460"/>
      <c r="N540" s="463"/>
      <c r="AF540" s="47"/>
      <c r="AG540" s="56"/>
      <c r="AL540" s="56"/>
      <c r="AM540" s="59" t="s">
        <v>407</v>
      </c>
      <c r="AN540" s="56"/>
      <c r="AP540" s="56"/>
    </row>
    <row r="541" spans="1:42" customFormat="1" ht="15" x14ac:dyDescent="0.25">
      <c r="A541" s="57"/>
      <c r="B541" s="58"/>
      <c r="C541" s="458" t="s">
        <v>280</v>
      </c>
      <c r="D541" s="458"/>
      <c r="E541" s="458"/>
      <c r="F541" s="458"/>
      <c r="G541" s="458"/>
      <c r="H541" s="458"/>
      <c r="I541" s="458"/>
      <c r="J541" s="458"/>
      <c r="K541" s="458"/>
      <c r="L541" s="458"/>
      <c r="M541" s="458"/>
      <c r="N541" s="459"/>
      <c r="AF541" s="47"/>
      <c r="AG541" s="56"/>
      <c r="AH541" s="59" t="s">
        <v>280</v>
      </c>
      <c r="AL541" s="56"/>
      <c r="AN541" s="56"/>
      <c r="AP541" s="56"/>
    </row>
    <row r="542" spans="1:42" customFormat="1" ht="15" x14ac:dyDescent="0.25">
      <c r="A542" s="80"/>
      <c r="B542" s="81"/>
      <c r="C542" s="462" t="s">
        <v>157</v>
      </c>
      <c r="D542" s="462"/>
      <c r="E542" s="462"/>
      <c r="F542" s="50"/>
      <c r="G542" s="51"/>
      <c r="H542" s="51"/>
      <c r="I542" s="51"/>
      <c r="J542" s="54"/>
      <c r="K542" s="51"/>
      <c r="L542" s="82">
        <v>107959.07</v>
      </c>
      <c r="M542" s="76"/>
      <c r="N542" s="83">
        <v>880946.01</v>
      </c>
      <c r="AF542" s="47"/>
      <c r="AG542" s="56"/>
      <c r="AL542" s="56" t="s">
        <v>157</v>
      </c>
      <c r="AN542" s="56"/>
      <c r="AP542" s="56"/>
    </row>
    <row r="543" spans="1:42" customFormat="1" ht="23.25" x14ac:dyDescent="0.25">
      <c r="A543" s="48" t="s">
        <v>408</v>
      </c>
      <c r="B543" s="49" t="s">
        <v>409</v>
      </c>
      <c r="C543" s="462" t="s">
        <v>410</v>
      </c>
      <c r="D543" s="462"/>
      <c r="E543" s="462"/>
      <c r="F543" s="50" t="s">
        <v>229</v>
      </c>
      <c r="G543" s="51">
        <v>3</v>
      </c>
      <c r="H543" s="52">
        <v>1</v>
      </c>
      <c r="I543" s="52">
        <v>3</v>
      </c>
      <c r="J543" s="54"/>
      <c r="K543" s="51"/>
      <c r="L543" s="54"/>
      <c r="M543" s="51"/>
      <c r="N543" s="55"/>
      <c r="AF543" s="47"/>
      <c r="AG543" s="56" t="s">
        <v>410</v>
      </c>
      <c r="AL543" s="56"/>
      <c r="AN543" s="56"/>
      <c r="AP543" s="56"/>
    </row>
    <row r="544" spans="1:42" customFormat="1" ht="23.25" x14ac:dyDescent="0.25">
      <c r="A544" s="57"/>
      <c r="B544" s="58" t="s">
        <v>136</v>
      </c>
      <c r="C544" s="458" t="s">
        <v>137</v>
      </c>
      <c r="D544" s="458"/>
      <c r="E544" s="458"/>
      <c r="F544" s="458"/>
      <c r="G544" s="458"/>
      <c r="H544" s="458"/>
      <c r="I544" s="458"/>
      <c r="J544" s="458"/>
      <c r="K544" s="458"/>
      <c r="L544" s="458"/>
      <c r="M544" s="458"/>
      <c r="N544" s="459"/>
      <c r="AF544" s="47"/>
      <c r="AG544" s="56"/>
      <c r="AH544" s="59" t="s">
        <v>137</v>
      </c>
      <c r="AL544" s="56"/>
      <c r="AN544" s="56"/>
      <c r="AP544" s="56"/>
    </row>
    <row r="545" spans="1:42" customFormat="1" ht="68.25" x14ac:dyDescent="0.25">
      <c r="A545" s="57"/>
      <c r="B545" s="58" t="s">
        <v>138</v>
      </c>
      <c r="C545" s="458" t="s">
        <v>139</v>
      </c>
      <c r="D545" s="458"/>
      <c r="E545" s="458"/>
      <c r="F545" s="458"/>
      <c r="G545" s="458"/>
      <c r="H545" s="458"/>
      <c r="I545" s="458"/>
      <c r="J545" s="458"/>
      <c r="K545" s="458"/>
      <c r="L545" s="458"/>
      <c r="M545" s="458"/>
      <c r="N545" s="459"/>
      <c r="AF545" s="47"/>
      <c r="AG545" s="56"/>
      <c r="AH545" s="59" t="s">
        <v>139</v>
      </c>
      <c r="AL545" s="56"/>
      <c r="AN545" s="56"/>
      <c r="AP545" s="56"/>
    </row>
    <row r="546" spans="1:42" customFormat="1" ht="15" x14ac:dyDescent="0.25">
      <c r="A546" s="60"/>
      <c r="B546" s="58" t="s">
        <v>130</v>
      </c>
      <c r="C546" s="460" t="s">
        <v>140</v>
      </c>
      <c r="D546" s="460"/>
      <c r="E546" s="460"/>
      <c r="F546" s="61"/>
      <c r="G546" s="62"/>
      <c r="H546" s="62"/>
      <c r="I546" s="62"/>
      <c r="J546" s="63">
        <v>660.34</v>
      </c>
      <c r="K546" s="86">
        <v>1.3225</v>
      </c>
      <c r="L546" s="67">
        <v>2619.9</v>
      </c>
      <c r="M546" s="65">
        <v>44.77</v>
      </c>
      <c r="N546" s="66">
        <v>117292.92</v>
      </c>
      <c r="AF546" s="47"/>
      <c r="AG546" s="56"/>
      <c r="AI546" s="59" t="s">
        <v>140</v>
      </c>
      <c r="AL546" s="56"/>
      <c r="AN546" s="56"/>
      <c r="AP546" s="56"/>
    </row>
    <row r="547" spans="1:42" customFormat="1" ht="15" x14ac:dyDescent="0.25">
      <c r="A547" s="60"/>
      <c r="B547" s="58" t="s">
        <v>141</v>
      </c>
      <c r="C547" s="460" t="s">
        <v>142</v>
      </c>
      <c r="D547" s="460"/>
      <c r="E547" s="460"/>
      <c r="F547" s="61"/>
      <c r="G547" s="62"/>
      <c r="H547" s="62"/>
      <c r="I547" s="62"/>
      <c r="J547" s="67">
        <v>2600.9299999999998</v>
      </c>
      <c r="K547" s="86">
        <v>1.4375</v>
      </c>
      <c r="L547" s="67">
        <v>11216.51</v>
      </c>
      <c r="M547" s="65">
        <v>13.24</v>
      </c>
      <c r="N547" s="66">
        <v>148506.59</v>
      </c>
      <c r="AF547" s="47"/>
      <c r="AG547" s="56"/>
      <c r="AI547" s="59" t="s">
        <v>142</v>
      </c>
      <c r="AL547" s="56"/>
      <c r="AN547" s="56"/>
      <c r="AP547" s="56"/>
    </row>
    <row r="548" spans="1:42" customFormat="1" ht="15" x14ac:dyDescent="0.25">
      <c r="A548" s="60"/>
      <c r="B548" s="58" t="s">
        <v>143</v>
      </c>
      <c r="C548" s="460" t="s">
        <v>144</v>
      </c>
      <c r="D548" s="460"/>
      <c r="E548" s="460"/>
      <c r="F548" s="61"/>
      <c r="G548" s="62"/>
      <c r="H548" s="62"/>
      <c r="I548" s="62"/>
      <c r="J548" s="63">
        <v>282.81</v>
      </c>
      <c r="K548" s="86">
        <v>1.4375</v>
      </c>
      <c r="L548" s="67">
        <v>1219.6199999999999</v>
      </c>
      <c r="M548" s="65">
        <v>44.77</v>
      </c>
      <c r="N548" s="66">
        <v>54602.39</v>
      </c>
      <c r="AF548" s="47"/>
      <c r="AG548" s="56"/>
      <c r="AI548" s="59" t="s">
        <v>144</v>
      </c>
      <c r="AL548" s="56"/>
      <c r="AN548" s="56"/>
      <c r="AP548" s="56"/>
    </row>
    <row r="549" spans="1:42" customFormat="1" ht="15" x14ac:dyDescent="0.25">
      <c r="A549" s="60"/>
      <c r="B549" s="58" t="s">
        <v>145</v>
      </c>
      <c r="C549" s="460" t="s">
        <v>146</v>
      </c>
      <c r="D549" s="460"/>
      <c r="E549" s="460"/>
      <c r="F549" s="61"/>
      <c r="G549" s="62"/>
      <c r="H549" s="62"/>
      <c r="I549" s="62"/>
      <c r="J549" s="67">
        <v>12218.73</v>
      </c>
      <c r="K549" s="62"/>
      <c r="L549" s="67">
        <v>36656.19</v>
      </c>
      <c r="M549" s="65">
        <v>8.16</v>
      </c>
      <c r="N549" s="66">
        <v>299114.51</v>
      </c>
      <c r="AF549" s="47"/>
      <c r="AG549" s="56"/>
      <c r="AI549" s="59" t="s">
        <v>146</v>
      </c>
      <c r="AL549" s="56"/>
      <c r="AN549" s="56"/>
      <c r="AP549" s="56"/>
    </row>
    <row r="550" spans="1:42" customFormat="1" ht="15" x14ac:dyDescent="0.25">
      <c r="A550" s="69"/>
      <c r="B550" s="58"/>
      <c r="C550" s="460" t="s">
        <v>147</v>
      </c>
      <c r="D550" s="460"/>
      <c r="E550" s="460"/>
      <c r="F550" s="61" t="s">
        <v>148</v>
      </c>
      <c r="G550" s="70">
        <v>78.8</v>
      </c>
      <c r="H550" s="86">
        <v>1.3225</v>
      </c>
      <c r="I550" s="64">
        <v>312.63900000000001</v>
      </c>
      <c r="J550" s="72"/>
      <c r="K550" s="62"/>
      <c r="L550" s="72"/>
      <c r="M550" s="62"/>
      <c r="N550" s="73"/>
      <c r="AF550" s="47"/>
      <c r="AG550" s="56"/>
      <c r="AJ550" s="59" t="s">
        <v>147</v>
      </c>
      <c r="AL550" s="56"/>
      <c r="AN550" s="56"/>
      <c r="AP550" s="56"/>
    </row>
    <row r="551" spans="1:42" customFormat="1" ht="15" x14ac:dyDescent="0.25">
      <c r="A551" s="69"/>
      <c r="B551" s="58"/>
      <c r="C551" s="460" t="s">
        <v>149</v>
      </c>
      <c r="D551" s="460"/>
      <c r="E551" s="460"/>
      <c r="F551" s="61" t="s">
        <v>148</v>
      </c>
      <c r="G551" s="65">
        <v>22.71</v>
      </c>
      <c r="H551" s="86">
        <v>1.4375</v>
      </c>
      <c r="I551" s="87">
        <v>97.936875000000001</v>
      </c>
      <c r="J551" s="72"/>
      <c r="K551" s="62"/>
      <c r="L551" s="72"/>
      <c r="M551" s="62"/>
      <c r="N551" s="73"/>
      <c r="AF551" s="47"/>
      <c r="AG551" s="56"/>
      <c r="AJ551" s="59" t="s">
        <v>149</v>
      </c>
      <c r="AL551" s="56"/>
      <c r="AN551" s="56"/>
      <c r="AP551" s="56"/>
    </row>
    <row r="552" spans="1:42" customFormat="1" ht="15" x14ac:dyDescent="0.25">
      <c r="A552" s="60"/>
      <c r="B552" s="58"/>
      <c r="C552" s="461" t="s">
        <v>150</v>
      </c>
      <c r="D552" s="461"/>
      <c r="E552" s="461"/>
      <c r="F552" s="75"/>
      <c r="G552" s="76"/>
      <c r="H552" s="76"/>
      <c r="I552" s="76"/>
      <c r="J552" s="77">
        <v>15480</v>
      </c>
      <c r="K552" s="76"/>
      <c r="L552" s="77">
        <v>50492.6</v>
      </c>
      <c r="M552" s="76"/>
      <c r="N552" s="78">
        <v>564914.02</v>
      </c>
      <c r="AF552" s="47"/>
      <c r="AG552" s="56"/>
      <c r="AK552" s="59" t="s">
        <v>150</v>
      </c>
      <c r="AL552" s="56"/>
      <c r="AN552" s="56"/>
      <c r="AP552" s="56"/>
    </row>
    <row r="553" spans="1:42" customFormat="1" ht="15" x14ac:dyDescent="0.25">
      <c r="A553" s="69"/>
      <c r="B553" s="58"/>
      <c r="C553" s="460" t="s">
        <v>151</v>
      </c>
      <c r="D553" s="460"/>
      <c r="E553" s="460"/>
      <c r="F553" s="61"/>
      <c r="G553" s="62"/>
      <c r="H553" s="62"/>
      <c r="I553" s="62"/>
      <c r="J553" s="72"/>
      <c r="K553" s="62"/>
      <c r="L553" s="67">
        <v>3839.52</v>
      </c>
      <c r="M553" s="62"/>
      <c r="N553" s="66">
        <v>171895.31</v>
      </c>
      <c r="AF553" s="47"/>
      <c r="AG553" s="56"/>
      <c r="AJ553" s="59" t="s">
        <v>151</v>
      </c>
      <c r="AL553" s="56"/>
      <c r="AN553" s="56"/>
      <c r="AP553" s="56"/>
    </row>
    <row r="554" spans="1:42" customFormat="1" ht="22.5" x14ac:dyDescent="0.25">
      <c r="A554" s="69"/>
      <c r="B554" s="58" t="s">
        <v>230</v>
      </c>
      <c r="C554" s="460" t="s">
        <v>231</v>
      </c>
      <c r="D554" s="460"/>
      <c r="E554" s="460"/>
      <c r="F554" s="61" t="s">
        <v>154</v>
      </c>
      <c r="G554" s="79">
        <v>109</v>
      </c>
      <c r="H554" s="62"/>
      <c r="I554" s="79">
        <v>109</v>
      </c>
      <c r="J554" s="72"/>
      <c r="K554" s="62"/>
      <c r="L554" s="67">
        <v>4185.08</v>
      </c>
      <c r="M554" s="62"/>
      <c r="N554" s="66">
        <v>187365.89</v>
      </c>
      <c r="AF554" s="47"/>
      <c r="AG554" s="56"/>
      <c r="AJ554" s="59" t="s">
        <v>231</v>
      </c>
      <c r="AL554" s="56"/>
      <c r="AN554" s="56"/>
      <c r="AP554" s="56"/>
    </row>
    <row r="555" spans="1:42" customFormat="1" ht="45" x14ac:dyDescent="0.25">
      <c r="A555" s="69"/>
      <c r="B555" s="58" t="s">
        <v>232</v>
      </c>
      <c r="C555" s="460" t="s">
        <v>233</v>
      </c>
      <c r="D555" s="460"/>
      <c r="E555" s="460"/>
      <c r="F555" s="61" t="s">
        <v>154</v>
      </c>
      <c r="G555" s="79">
        <v>65</v>
      </c>
      <c r="H555" s="65">
        <v>0.85</v>
      </c>
      <c r="I555" s="65">
        <v>55.25</v>
      </c>
      <c r="J555" s="72"/>
      <c r="K555" s="62"/>
      <c r="L555" s="67">
        <v>2121.33</v>
      </c>
      <c r="M555" s="62"/>
      <c r="N555" s="66">
        <v>94972.160000000003</v>
      </c>
      <c r="AF555" s="47"/>
      <c r="AG555" s="56"/>
      <c r="AJ555" s="59" t="s">
        <v>233</v>
      </c>
      <c r="AL555" s="56"/>
      <c r="AN555" s="56"/>
      <c r="AP555" s="56"/>
    </row>
    <row r="556" spans="1:42" customFormat="1" ht="15" x14ac:dyDescent="0.25">
      <c r="A556" s="80"/>
      <c r="B556" s="81"/>
      <c r="C556" s="462" t="s">
        <v>157</v>
      </c>
      <c r="D556" s="462"/>
      <c r="E556" s="462"/>
      <c r="F556" s="50"/>
      <c r="G556" s="51"/>
      <c r="H556" s="51"/>
      <c r="I556" s="51"/>
      <c r="J556" s="54"/>
      <c r="K556" s="51"/>
      <c r="L556" s="82">
        <v>56799.01</v>
      </c>
      <c r="M556" s="76"/>
      <c r="N556" s="83">
        <v>847252.07</v>
      </c>
      <c r="AF556" s="47"/>
      <c r="AG556" s="56"/>
      <c r="AL556" s="56" t="s">
        <v>157</v>
      </c>
      <c r="AN556" s="56"/>
      <c r="AP556" s="56"/>
    </row>
    <row r="557" spans="1:42" customFormat="1" ht="34.5" x14ac:dyDescent="0.25">
      <c r="A557" s="48" t="s">
        <v>411</v>
      </c>
      <c r="B557" s="49" t="s">
        <v>412</v>
      </c>
      <c r="C557" s="462" t="s">
        <v>413</v>
      </c>
      <c r="D557" s="462"/>
      <c r="E557" s="462"/>
      <c r="F557" s="50" t="s">
        <v>174</v>
      </c>
      <c r="G557" s="51">
        <v>-1.2</v>
      </c>
      <c r="H557" s="52">
        <v>1</v>
      </c>
      <c r="I557" s="113">
        <v>-1.2</v>
      </c>
      <c r="J557" s="82">
        <v>2308.0100000000002</v>
      </c>
      <c r="K557" s="51"/>
      <c r="L557" s="82">
        <v>-2769.61</v>
      </c>
      <c r="M557" s="84">
        <v>8.16</v>
      </c>
      <c r="N557" s="83">
        <v>-22600.02</v>
      </c>
      <c r="AF557" s="47"/>
      <c r="AG557" s="56" t="s">
        <v>413</v>
      </c>
      <c r="AL557" s="56"/>
      <c r="AN557" s="56"/>
      <c r="AP557" s="56"/>
    </row>
    <row r="558" spans="1:42" customFormat="1" ht="15" x14ac:dyDescent="0.25">
      <c r="A558" s="80"/>
      <c r="B558" s="81"/>
      <c r="C558" s="462" t="s">
        <v>157</v>
      </c>
      <c r="D558" s="462"/>
      <c r="E558" s="462"/>
      <c r="F558" s="50"/>
      <c r="G558" s="51"/>
      <c r="H558" s="51"/>
      <c r="I558" s="51"/>
      <c r="J558" s="54"/>
      <c r="K558" s="51"/>
      <c r="L558" s="82">
        <v>-2769.61</v>
      </c>
      <c r="M558" s="76"/>
      <c r="N558" s="83">
        <v>-22600.02</v>
      </c>
      <c r="AF558" s="47"/>
      <c r="AG558" s="56"/>
      <c r="AL558" s="56" t="s">
        <v>157</v>
      </c>
      <c r="AN558" s="56"/>
      <c r="AP558" s="56"/>
    </row>
    <row r="559" spans="1:42" customFormat="1" ht="15" x14ac:dyDescent="0.25">
      <c r="A559" s="48" t="s">
        <v>414</v>
      </c>
      <c r="B559" s="49" t="s">
        <v>415</v>
      </c>
      <c r="C559" s="462" t="s">
        <v>416</v>
      </c>
      <c r="D559" s="462"/>
      <c r="E559" s="462"/>
      <c r="F559" s="50" t="s">
        <v>229</v>
      </c>
      <c r="G559" s="51">
        <v>-81</v>
      </c>
      <c r="H559" s="52">
        <v>1</v>
      </c>
      <c r="I559" s="52">
        <v>-81</v>
      </c>
      <c r="J559" s="88">
        <v>248.1</v>
      </c>
      <c r="K559" s="51"/>
      <c r="L559" s="82">
        <v>-20096.099999999999</v>
      </c>
      <c r="M559" s="84">
        <v>8.16</v>
      </c>
      <c r="N559" s="83">
        <v>-163984.18</v>
      </c>
      <c r="AF559" s="47"/>
      <c r="AG559" s="56" t="s">
        <v>416</v>
      </c>
      <c r="AL559" s="56"/>
      <c r="AN559" s="56"/>
      <c r="AP559" s="56"/>
    </row>
    <row r="560" spans="1:42" customFormat="1" ht="15" x14ac:dyDescent="0.25">
      <c r="A560" s="80"/>
      <c r="B560" s="81"/>
      <c r="C560" s="462" t="s">
        <v>157</v>
      </c>
      <c r="D560" s="462"/>
      <c r="E560" s="462"/>
      <c r="F560" s="50"/>
      <c r="G560" s="51"/>
      <c r="H560" s="51"/>
      <c r="I560" s="51"/>
      <c r="J560" s="54"/>
      <c r="K560" s="51"/>
      <c r="L560" s="82">
        <v>-20096.099999999999</v>
      </c>
      <c r="M560" s="76"/>
      <c r="N560" s="83">
        <v>-163984.18</v>
      </c>
      <c r="AF560" s="47"/>
      <c r="AG560" s="56"/>
      <c r="AL560" s="56" t="s">
        <v>157</v>
      </c>
      <c r="AN560" s="56"/>
      <c r="AP560" s="56"/>
    </row>
    <row r="561" spans="1:42" customFormat="1" ht="23.25" x14ac:dyDescent="0.25">
      <c r="A561" s="48" t="s">
        <v>417</v>
      </c>
      <c r="B561" s="49" t="s">
        <v>418</v>
      </c>
      <c r="C561" s="462" t="s">
        <v>419</v>
      </c>
      <c r="D561" s="462"/>
      <c r="E561" s="462"/>
      <c r="F561" s="50" t="s">
        <v>278</v>
      </c>
      <c r="G561" s="51">
        <v>-0.15</v>
      </c>
      <c r="H561" s="52">
        <v>1</v>
      </c>
      <c r="I561" s="84">
        <v>-0.15</v>
      </c>
      <c r="J561" s="82">
        <v>5470.15</v>
      </c>
      <c r="K561" s="51"/>
      <c r="L561" s="88">
        <v>-820.52</v>
      </c>
      <c r="M561" s="84">
        <v>8.16</v>
      </c>
      <c r="N561" s="83">
        <v>-6695.44</v>
      </c>
      <c r="AF561" s="47"/>
      <c r="AG561" s="56" t="s">
        <v>419</v>
      </c>
      <c r="AL561" s="56"/>
      <c r="AN561" s="56"/>
      <c r="AP561" s="56"/>
    </row>
    <row r="562" spans="1:42" customFormat="1" ht="15" x14ac:dyDescent="0.25">
      <c r="A562" s="80"/>
      <c r="B562" s="81"/>
      <c r="C562" s="462" t="s">
        <v>157</v>
      </c>
      <c r="D562" s="462"/>
      <c r="E562" s="462"/>
      <c r="F562" s="50"/>
      <c r="G562" s="51"/>
      <c r="H562" s="51"/>
      <c r="I562" s="51"/>
      <c r="J562" s="54"/>
      <c r="K562" s="51"/>
      <c r="L562" s="88">
        <v>-820.52</v>
      </c>
      <c r="M562" s="76"/>
      <c r="N562" s="83">
        <v>-6695.44</v>
      </c>
      <c r="AF562" s="47"/>
      <c r="AG562" s="56"/>
      <c r="AL562" s="56" t="s">
        <v>157</v>
      </c>
      <c r="AN562" s="56"/>
      <c r="AP562" s="56"/>
    </row>
    <row r="563" spans="1:42" customFormat="1" ht="34.5" x14ac:dyDescent="0.25">
      <c r="A563" s="48" t="s">
        <v>420</v>
      </c>
      <c r="B563" s="49" t="s">
        <v>421</v>
      </c>
      <c r="C563" s="462" t="s">
        <v>422</v>
      </c>
      <c r="D563" s="462"/>
      <c r="E563" s="462"/>
      <c r="F563" s="50" t="s">
        <v>278</v>
      </c>
      <c r="G563" s="51">
        <v>-0.03</v>
      </c>
      <c r="H563" s="52">
        <v>1</v>
      </c>
      <c r="I563" s="84">
        <v>-0.03</v>
      </c>
      <c r="J563" s="82">
        <v>10883</v>
      </c>
      <c r="K563" s="51"/>
      <c r="L563" s="88">
        <v>-326.49</v>
      </c>
      <c r="M563" s="84">
        <v>8.16</v>
      </c>
      <c r="N563" s="83">
        <v>-2664.16</v>
      </c>
      <c r="AF563" s="47"/>
      <c r="AG563" s="56" t="s">
        <v>422</v>
      </c>
      <c r="AL563" s="56"/>
      <c r="AN563" s="56"/>
      <c r="AP563" s="56"/>
    </row>
    <row r="564" spans="1:42" customFormat="1" ht="15" x14ac:dyDescent="0.25">
      <c r="A564" s="80"/>
      <c r="B564" s="81"/>
      <c r="C564" s="462" t="s">
        <v>157</v>
      </c>
      <c r="D564" s="462"/>
      <c r="E564" s="462"/>
      <c r="F564" s="50"/>
      <c r="G564" s="51"/>
      <c r="H564" s="51"/>
      <c r="I564" s="51"/>
      <c r="J564" s="54"/>
      <c r="K564" s="51"/>
      <c r="L564" s="88">
        <v>-326.49</v>
      </c>
      <c r="M564" s="76"/>
      <c r="N564" s="83">
        <v>-2664.16</v>
      </c>
      <c r="AF564" s="47"/>
      <c r="AG564" s="56"/>
      <c r="AL564" s="56" t="s">
        <v>157</v>
      </c>
      <c r="AN564" s="56"/>
      <c r="AP564" s="56"/>
    </row>
    <row r="565" spans="1:42" customFormat="1" ht="15" x14ac:dyDescent="0.25">
      <c r="A565" s="48" t="s">
        <v>423</v>
      </c>
      <c r="B565" s="49" t="s">
        <v>424</v>
      </c>
      <c r="C565" s="462" t="s">
        <v>425</v>
      </c>
      <c r="D565" s="462"/>
      <c r="E565" s="462"/>
      <c r="F565" s="50" t="s">
        <v>278</v>
      </c>
      <c r="G565" s="51">
        <v>-0.24</v>
      </c>
      <c r="H565" s="52">
        <v>1</v>
      </c>
      <c r="I565" s="84">
        <v>-0.24</v>
      </c>
      <c r="J565" s="82">
        <v>3700</v>
      </c>
      <c r="K565" s="51"/>
      <c r="L565" s="88">
        <v>-888</v>
      </c>
      <c r="M565" s="84">
        <v>8.16</v>
      </c>
      <c r="N565" s="83">
        <v>-7246.08</v>
      </c>
      <c r="AF565" s="47"/>
      <c r="AG565" s="56" t="s">
        <v>425</v>
      </c>
      <c r="AL565" s="56"/>
      <c r="AN565" s="56"/>
      <c r="AP565" s="56"/>
    </row>
    <row r="566" spans="1:42" customFormat="1" ht="15" x14ac:dyDescent="0.25">
      <c r="A566" s="80"/>
      <c r="B566" s="81"/>
      <c r="C566" s="462" t="s">
        <v>157</v>
      </c>
      <c r="D566" s="462"/>
      <c r="E566" s="462"/>
      <c r="F566" s="50"/>
      <c r="G566" s="51"/>
      <c r="H566" s="51"/>
      <c r="I566" s="51"/>
      <c r="J566" s="54"/>
      <c r="K566" s="51"/>
      <c r="L566" s="88">
        <v>-888</v>
      </c>
      <c r="M566" s="76"/>
      <c r="N566" s="83">
        <v>-7246.08</v>
      </c>
      <c r="AF566" s="47"/>
      <c r="AG566" s="56"/>
      <c r="AL566" s="56" t="s">
        <v>157</v>
      </c>
      <c r="AN566" s="56"/>
      <c r="AP566" s="56"/>
    </row>
    <row r="567" spans="1:42" customFormat="1" ht="23.25" x14ac:dyDescent="0.25">
      <c r="A567" s="48" t="s">
        <v>426</v>
      </c>
      <c r="B567" s="49" t="s">
        <v>427</v>
      </c>
      <c r="C567" s="462" t="s">
        <v>428</v>
      </c>
      <c r="D567" s="462"/>
      <c r="E567" s="462"/>
      <c r="F567" s="50" t="s">
        <v>278</v>
      </c>
      <c r="G567" s="51">
        <v>-0.51</v>
      </c>
      <c r="H567" s="52">
        <v>1</v>
      </c>
      <c r="I567" s="84">
        <v>-0.51</v>
      </c>
      <c r="J567" s="82">
        <v>4600</v>
      </c>
      <c r="K567" s="51"/>
      <c r="L567" s="82">
        <v>-2346</v>
      </c>
      <c r="M567" s="84">
        <v>8.16</v>
      </c>
      <c r="N567" s="83">
        <v>-19143.36</v>
      </c>
      <c r="AF567" s="47"/>
      <c r="AG567" s="56" t="s">
        <v>428</v>
      </c>
      <c r="AL567" s="56"/>
      <c r="AN567" s="56"/>
      <c r="AP567" s="56"/>
    </row>
    <row r="568" spans="1:42" customFormat="1" ht="15" x14ac:dyDescent="0.25">
      <c r="A568" s="80"/>
      <c r="B568" s="81"/>
      <c r="C568" s="462" t="s">
        <v>157</v>
      </c>
      <c r="D568" s="462"/>
      <c r="E568" s="462"/>
      <c r="F568" s="50"/>
      <c r="G568" s="51"/>
      <c r="H568" s="51"/>
      <c r="I568" s="51"/>
      <c r="J568" s="54"/>
      <c r="K568" s="51"/>
      <c r="L568" s="82">
        <v>-2346</v>
      </c>
      <c r="M568" s="76"/>
      <c r="N568" s="83">
        <v>-19143.36</v>
      </c>
      <c r="AF568" s="47"/>
      <c r="AG568" s="56"/>
      <c r="AL568" s="56" t="s">
        <v>157</v>
      </c>
      <c r="AN568" s="56"/>
      <c r="AP568" s="56"/>
    </row>
    <row r="569" spans="1:42" customFormat="1" ht="15" x14ac:dyDescent="0.25">
      <c r="A569" s="48" t="s">
        <v>429</v>
      </c>
      <c r="B569" s="49" t="s">
        <v>430</v>
      </c>
      <c r="C569" s="462" t="s">
        <v>431</v>
      </c>
      <c r="D569" s="462"/>
      <c r="E569" s="462"/>
      <c r="F569" s="50" t="s">
        <v>278</v>
      </c>
      <c r="G569" s="51">
        <v>-5.82</v>
      </c>
      <c r="H569" s="52">
        <v>1</v>
      </c>
      <c r="I569" s="84">
        <v>-5.82</v>
      </c>
      <c r="J569" s="82">
        <v>1448.8</v>
      </c>
      <c r="K569" s="51"/>
      <c r="L569" s="82">
        <v>-8432.02</v>
      </c>
      <c r="M569" s="84">
        <v>8.16</v>
      </c>
      <c r="N569" s="83">
        <v>-68805.279999999999</v>
      </c>
      <c r="AF569" s="47"/>
      <c r="AG569" s="56" t="s">
        <v>431</v>
      </c>
      <c r="AL569" s="56"/>
      <c r="AN569" s="56"/>
      <c r="AP569" s="56"/>
    </row>
    <row r="570" spans="1:42" customFormat="1" ht="15" x14ac:dyDescent="0.25">
      <c r="A570" s="80"/>
      <c r="B570" s="81"/>
      <c r="C570" s="462" t="s">
        <v>157</v>
      </c>
      <c r="D570" s="462"/>
      <c r="E570" s="462"/>
      <c r="F570" s="50"/>
      <c r="G570" s="51"/>
      <c r="H570" s="51"/>
      <c r="I570" s="51"/>
      <c r="J570" s="54"/>
      <c r="K570" s="51"/>
      <c r="L570" s="82">
        <v>-8432.02</v>
      </c>
      <c r="M570" s="76"/>
      <c r="N570" s="83">
        <v>-68805.279999999999</v>
      </c>
      <c r="AF570" s="47"/>
      <c r="AG570" s="56"/>
      <c r="AL570" s="56" t="s">
        <v>157</v>
      </c>
      <c r="AN570" s="56"/>
      <c r="AP570" s="56"/>
    </row>
    <row r="571" spans="1:42" customFormat="1" ht="23.25" x14ac:dyDescent="0.25">
      <c r="A571" s="48" t="s">
        <v>432</v>
      </c>
      <c r="B571" s="49" t="s">
        <v>433</v>
      </c>
      <c r="C571" s="462" t="s">
        <v>202</v>
      </c>
      <c r="D571" s="462"/>
      <c r="E571" s="462"/>
      <c r="F571" s="50" t="s">
        <v>174</v>
      </c>
      <c r="G571" s="51">
        <v>60</v>
      </c>
      <c r="H571" s="52">
        <v>1</v>
      </c>
      <c r="I571" s="52">
        <v>60</v>
      </c>
      <c r="J571" s="88">
        <v>493.16</v>
      </c>
      <c r="K571" s="53">
        <v>1.012</v>
      </c>
      <c r="L571" s="82">
        <v>29944.68</v>
      </c>
      <c r="M571" s="84">
        <v>8.16</v>
      </c>
      <c r="N571" s="83">
        <v>244348.59</v>
      </c>
      <c r="AF571" s="47"/>
      <c r="AG571" s="56" t="s">
        <v>202</v>
      </c>
      <c r="AL571" s="56"/>
      <c r="AN571" s="56"/>
      <c r="AP571" s="56"/>
    </row>
    <row r="572" spans="1:42" customFormat="1" ht="15" x14ac:dyDescent="0.25">
      <c r="A572" s="89"/>
      <c r="B572" s="90"/>
      <c r="C572" s="460" t="s">
        <v>203</v>
      </c>
      <c r="D572" s="460"/>
      <c r="E572" s="460"/>
      <c r="F572" s="460"/>
      <c r="G572" s="460"/>
      <c r="H572" s="460"/>
      <c r="I572" s="460"/>
      <c r="J572" s="460"/>
      <c r="K572" s="460"/>
      <c r="L572" s="460"/>
      <c r="M572" s="460"/>
      <c r="N572" s="463"/>
      <c r="AF572" s="47"/>
      <c r="AG572" s="56"/>
      <c r="AL572" s="56"/>
      <c r="AM572" s="59" t="s">
        <v>203</v>
      </c>
      <c r="AN572" s="56"/>
      <c r="AP572" s="56"/>
    </row>
    <row r="573" spans="1:42" customFormat="1" ht="15" x14ac:dyDescent="0.25">
      <c r="A573" s="57"/>
      <c r="B573" s="58"/>
      <c r="C573" s="458" t="s">
        <v>280</v>
      </c>
      <c r="D573" s="458"/>
      <c r="E573" s="458"/>
      <c r="F573" s="458"/>
      <c r="G573" s="458"/>
      <c r="H573" s="458"/>
      <c r="I573" s="458"/>
      <c r="J573" s="458"/>
      <c r="K573" s="458"/>
      <c r="L573" s="458"/>
      <c r="M573" s="458"/>
      <c r="N573" s="459"/>
      <c r="AF573" s="47"/>
      <c r="AG573" s="56"/>
      <c r="AH573" s="59" t="s">
        <v>280</v>
      </c>
      <c r="AL573" s="56"/>
      <c r="AN573" s="56"/>
      <c r="AP573" s="56"/>
    </row>
    <row r="574" spans="1:42" customFormat="1" ht="15" x14ac:dyDescent="0.25">
      <c r="A574" s="80"/>
      <c r="B574" s="81"/>
      <c r="C574" s="462" t="s">
        <v>157</v>
      </c>
      <c r="D574" s="462"/>
      <c r="E574" s="462"/>
      <c r="F574" s="50"/>
      <c r="G574" s="51"/>
      <c r="H574" s="51"/>
      <c r="I574" s="51"/>
      <c r="J574" s="54"/>
      <c r="K574" s="51"/>
      <c r="L574" s="82">
        <v>29944.68</v>
      </c>
      <c r="M574" s="76"/>
      <c r="N574" s="83">
        <v>244348.59</v>
      </c>
      <c r="AF574" s="47"/>
      <c r="AG574" s="56"/>
      <c r="AL574" s="56" t="s">
        <v>157</v>
      </c>
      <c r="AN574" s="56"/>
      <c r="AP574" s="56"/>
    </row>
    <row r="575" spans="1:42" customFormat="1" ht="34.5" x14ac:dyDescent="0.25">
      <c r="A575" s="48" t="s">
        <v>434</v>
      </c>
      <c r="B575" s="49" t="s">
        <v>365</v>
      </c>
      <c r="C575" s="462" t="s">
        <v>435</v>
      </c>
      <c r="D575" s="462"/>
      <c r="E575" s="462"/>
      <c r="F575" s="50" t="s">
        <v>237</v>
      </c>
      <c r="G575" s="51">
        <v>3</v>
      </c>
      <c r="H575" s="52">
        <v>1</v>
      </c>
      <c r="I575" s="52">
        <v>3</v>
      </c>
      <c r="J575" s="82">
        <v>17718.55</v>
      </c>
      <c r="K575" s="53">
        <v>1.012</v>
      </c>
      <c r="L575" s="82">
        <v>53793.52</v>
      </c>
      <c r="M575" s="84">
        <v>8.16</v>
      </c>
      <c r="N575" s="83">
        <v>438955.12</v>
      </c>
      <c r="AF575" s="47"/>
      <c r="AG575" s="56" t="s">
        <v>435</v>
      </c>
      <c r="AL575" s="56"/>
      <c r="AN575" s="56"/>
      <c r="AP575" s="56"/>
    </row>
    <row r="576" spans="1:42" customFormat="1" ht="15" x14ac:dyDescent="0.25">
      <c r="A576" s="89"/>
      <c r="B576" s="90"/>
      <c r="C576" s="460" t="s">
        <v>436</v>
      </c>
      <c r="D576" s="460"/>
      <c r="E576" s="460"/>
      <c r="F576" s="460"/>
      <c r="G576" s="460"/>
      <c r="H576" s="460"/>
      <c r="I576" s="460"/>
      <c r="J576" s="460"/>
      <c r="K576" s="460"/>
      <c r="L576" s="460"/>
      <c r="M576" s="460"/>
      <c r="N576" s="463"/>
      <c r="AF576" s="47"/>
      <c r="AG576" s="56"/>
      <c r="AL576" s="56"/>
      <c r="AM576" s="59" t="s">
        <v>436</v>
      </c>
      <c r="AN576" s="56"/>
      <c r="AP576" s="56"/>
    </row>
    <row r="577" spans="1:43" customFormat="1" ht="15" x14ac:dyDescent="0.25">
      <c r="A577" s="57"/>
      <c r="B577" s="58"/>
      <c r="C577" s="458" t="s">
        <v>280</v>
      </c>
      <c r="D577" s="458"/>
      <c r="E577" s="458"/>
      <c r="F577" s="458"/>
      <c r="G577" s="458"/>
      <c r="H577" s="458"/>
      <c r="I577" s="458"/>
      <c r="J577" s="458"/>
      <c r="K577" s="458"/>
      <c r="L577" s="458"/>
      <c r="M577" s="458"/>
      <c r="N577" s="459"/>
      <c r="AF577" s="47"/>
      <c r="AG577" s="56"/>
      <c r="AH577" s="59" t="s">
        <v>280</v>
      </c>
      <c r="AL577" s="56"/>
      <c r="AN577" s="56"/>
      <c r="AP577" s="56"/>
    </row>
    <row r="578" spans="1:43" customFormat="1" ht="15" x14ac:dyDescent="0.25">
      <c r="A578" s="80"/>
      <c r="B578" s="81"/>
      <c r="C578" s="462" t="s">
        <v>157</v>
      </c>
      <c r="D578" s="462"/>
      <c r="E578" s="462"/>
      <c r="F578" s="50"/>
      <c r="G578" s="51"/>
      <c r="H578" s="51"/>
      <c r="I578" s="51"/>
      <c r="J578" s="54"/>
      <c r="K578" s="51"/>
      <c r="L578" s="82">
        <v>53793.52</v>
      </c>
      <c r="M578" s="76"/>
      <c r="N578" s="83">
        <v>438955.12</v>
      </c>
      <c r="AF578" s="47"/>
      <c r="AG578" s="56"/>
      <c r="AL578" s="56" t="s">
        <v>157</v>
      </c>
      <c r="AN578" s="56"/>
      <c r="AP578" s="56"/>
    </row>
    <row r="579" spans="1:43" customFormat="1" ht="15" x14ac:dyDescent="0.25">
      <c r="A579" s="475" t="s">
        <v>437</v>
      </c>
      <c r="B579" s="476"/>
      <c r="C579" s="476"/>
      <c r="D579" s="476"/>
      <c r="E579" s="476"/>
      <c r="F579" s="476"/>
      <c r="G579" s="476"/>
      <c r="H579" s="476"/>
      <c r="I579" s="476"/>
      <c r="J579" s="476"/>
      <c r="K579" s="476"/>
      <c r="L579" s="476"/>
      <c r="M579" s="476"/>
      <c r="N579" s="477"/>
      <c r="AF579" s="47"/>
      <c r="AG579" s="56"/>
      <c r="AL579" s="56"/>
      <c r="AN579" s="56"/>
      <c r="AP579" s="56"/>
      <c r="AQ579" s="56" t="s">
        <v>437</v>
      </c>
    </row>
    <row r="580" spans="1:43" customFormat="1" ht="57" x14ac:dyDescent="0.25">
      <c r="A580" s="48" t="s">
        <v>438</v>
      </c>
      <c r="B580" s="49" t="s">
        <v>439</v>
      </c>
      <c r="C580" s="462" t="s">
        <v>440</v>
      </c>
      <c r="D580" s="462"/>
      <c r="E580" s="462"/>
      <c r="F580" s="50" t="s">
        <v>241</v>
      </c>
      <c r="G580" s="51">
        <v>0.04</v>
      </c>
      <c r="H580" s="52">
        <v>1</v>
      </c>
      <c r="I580" s="84">
        <v>0.04</v>
      </c>
      <c r="J580" s="54"/>
      <c r="K580" s="51"/>
      <c r="L580" s="54"/>
      <c r="M580" s="51"/>
      <c r="N580" s="55"/>
      <c r="AF580" s="47"/>
      <c r="AG580" s="56" t="s">
        <v>440</v>
      </c>
      <c r="AL580" s="56"/>
      <c r="AN580" s="56"/>
      <c r="AP580" s="56"/>
      <c r="AQ580" s="56"/>
    </row>
    <row r="581" spans="1:43" customFormat="1" ht="23.25" x14ac:dyDescent="0.25">
      <c r="A581" s="57"/>
      <c r="B581" s="58" t="s">
        <v>136</v>
      </c>
      <c r="C581" s="458" t="s">
        <v>137</v>
      </c>
      <c r="D581" s="458"/>
      <c r="E581" s="458"/>
      <c r="F581" s="458"/>
      <c r="G581" s="458"/>
      <c r="H581" s="458"/>
      <c r="I581" s="458"/>
      <c r="J581" s="458"/>
      <c r="K581" s="458"/>
      <c r="L581" s="458"/>
      <c r="M581" s="458"/>
      <c r="N581" s="459"/>
      <c r="AF581" s="47"/>
      <c r="AG581" s="56"/>
      <c r="AH581" s="59" t="s">
        <v>137</v>
      </c>
      <c r="AL581" s="56"/>
      <c r="AN581" s="56"/>
      <c r="AP581" s="56"/>
      <c r="AQ581" s="56"/>
    </row>
    <row r="582" spans="1:43" customFormat="1" ht="68.25" x14ac:dyDescent="0.25">
      <c r="A582" s="57"/>
      <c r="B582" s="58" t="s">
        <v>138</v>
      </c>
      <c r="C582" s="458" t="s">
        <v>139</v>
      </c>
      <c r="D582" s="458"/>
      <c r="E582" s="458"/>
      <c r="F582" s="458"/>
      <c r="G582" s="458"/>
      <c r="H582" s="458"/>
      <c r="I582" s="458"/>
      <c r="J582" s="458"/>
      <c r="K582" s="458"/>
      <c r="L582" s="458"/>
      <c r="M582" s="458"/>
      <c r="N582" s="459"/>
      <c r="AF582" s="47"/>
      <c r="AG582" s="56"/>
      <c r="AH582" s="59" t="s">
        <v>139</v>
      </c>
      <c r="AL582" s="56"/>
      <c r="AN582" s="56"/>
      <c r="AP582" s="56"/>
      <c r="AQ582" s="56"/>
    </row>
    <row r="583" spans="1:43" customFormat="1" ht="15" x14ac:dyDescent="0.25">
      <c r="A583" s="60"/>
      <c r="B583" s="58" t="s">
        <v>130</v>
      </c>
      <c r="C583" s="460" t="s">
        <v>140</v>
      </c>
      <c r="D583" s="460"/>
      <c r="E583" s="460"/>
      <c r="F583" s="61"/>
      <c r="G583" s="62"/>
      <c r="H583" s="62"/>
      <c r="I583" s="62"/>
      <c r="J583" s="67">
        <v>1685.16</v>
      </c>
      <c r="K583" s="86">
        <v>1.3225</v>
      </c>
      <c r="L583" s="63">
        <v>89.14</v>
      </c>
      <c r="M583" s="65">
        <v>44.77</v>
      </c>
      <c r="N583" s="66">
        <v>3990.8</v>
      </c>
      <c r="AF583" s="47"/>
      <c r="AG583" s="56"/>
      <c r="AI583" s="59" t="s">
        <v>140</v>
      </c>
      <c r="AL583" s="56"/>
      <c r="AN583" s="56"/>
      <c r="AP583" s="56"/>
      <c r="AQ583" s="56"/>
    </row>
    <row r="584" spans="1:43" customFormat="1" ht="15" x14ac:dyDescent="0.25">
      <c r="A584" s="60"/>
      <c r="B584" s="58" t="s">
        <v>141</v>
      </c>
      <c r="C584" s="460" t="s">
        <v>142</v>
      </c>
      <c r="D584" s="460"/>
      <c r="E584" s="460"/>
      <c r="F584" s="61"/>
      <c r="G584" s="62"/>
      <c r="H584" s="62"/>
      <c r="I584" s="62"/>
      <c r="J584" s="67">
        <v>84181.34</v>
      </c>
      <c r="K584" s="86">
        <v>1.4375</v>
      </c>
      <c r="L584" s="67">
        <v>4840.43</v>
      </c>
      <c r="M584" s="65">
        <v>13.24</v>
      </c>
      <c r="N584" s="66">
        <v>64087.29</v>
      </c>
      <c r="AF584" s="47"/>
      <c r="AG584" s="56"/>
      <c r="AI584" s="59" t="s">
        <v>142</v>
      </c>
      <c r="AL584" s="56"/>
      <c r="AN584" s="56"/>
      <c r="AP584" s="56"/>
      <c r="AQ584" s="56"/>
    </row>
    <row r="585" spans="1:43" customFormat="1" ht="15" x14ac:dyDescent="0.25">
      <c r="A585" s="60"/>
      <c r="B585" s="58" t="s">
        <v>143</v>
      </c>
      <c r="C585" s="460" t="s">
        <v>144</v>
      </c>
      <c r="D585" s="460"/>
      <c r="E585" s="460"/>
      <c r="F585" s="61"/>
      <c r="G585" s="62"/>
      <c r="H585" s="62"/>
      <c r="I585" s="62"/>
      <c r="J585" s="67">
        <v>4715.74</v>
      </c>
      <c r="K585" s="86">
        <v>1.4375</v>
      </c>
      <c r="L585" s="63">
        <v>271.16000000000003</v>
      </c>
      <c r="M585" s="65">
        <v>44.77</v>
      </c>
      <c r="N585" s="66">
        <v>12139.83</v>
      </c>
      <c r="AF585" s="47"/>
      <c r="AG585" s="56"/>
      <c r="AI585" s="59" t="s">
        <v>144</v>
      </c>
      <c r="AL585" s="56"/>
      <c r="AN585" s="56"/>
      <c r="AP585" s="56"/>
      <c r="AQ585" s="56"/>
    </row>
    <row r="586" spans="1:43" customFormat="1" ht="15" x14ac:dyDescent="0.25">
      <c r="A586" s="69"/>
      <c r="B586" s="58"/>
      <c r="C586" s="460" t="s">
        <v>147</v>
      </c>
      <c r="D586" s="460"/>
      <c r="E586" s="460"/>
      <c r="F586" s="61" t="s">
        <v>148</v>
      </c>
      <c r="G586" s="65">
        <v>192.81</v>
      </c>
      <c r="H586" s="86">
        <v>1.3225</v>
      </c>
      <c r="I586" s="87">
        <v>10.199649000000001</v>
      </c>
      <c r="J586" s="72"/>
      <c r="K586" s="62"/>
      <c r="L586" s="72"/>
      <c r="M586" s="62"/>
      <c r="N586" s="73"/>
      <c r="AF586" s="47"/>
      <c r="AG586" s="56"/>
      <c r="AJ586" s="59" t="s">
        <v>147</v>
      </c>
      <c r="AL586" s="56"/>
      <c r="AN586" s="56"/>
      <c r="AP586" s="56"/>
      <c r="AQ586" s="56"/>
    </row>
    <row r="587" spans="1:43" customFormat="1" ht="15" x14ac:dyDescent="0.25">
      <c r="A587" s="69"/>
      <c r="B587" s="58"/>
      <c r="C587" s="460" t="s">
        <v>149</v>
      </c>
      <c r="D587" s="460"/>
      <c r="E587" s="460"/>
      <c r="F587" s="61" t="s">
        <v>148</v>
      </c>
      <c r="G587" s="65">
        <v>354.06</v>
      </c>
      <c r="H587" s="86">
        <v>1.4375</v>
      </c>
      <c r="I587" s="74">
        <v>20.358450000000001</v>
      </c>
      <c r="J587" s="72"/>
      <c r="K587" s="62"/>
      <c r="L587" s="72"/>
      <c r="M587" s="62"/>
      <c r="N587" s="73"/>
      <c r="AF587" s="47"/>
      <c r="AG587" s="56"/>
      <c r="AJ587" s="59" t="s">
        <v>149</v>
      </c>
      <c r="AL587" s="56"/>
      <c r="AN587" s="56"/>
      <c r="AP587" s="56"/>
      <c r="AQ587" s="56"/>
    </row>
    <row r="588" spans="1:43" customFormat="1" ht="15" x14ac:dyDescent="0.25">
      <c r="A588" s="60"/>
      <c r="B588" s="58"/>
      <c r="C588" s="461" t="s">
        <v>150</v>
      </c>
      <c r="D588" s="461"/>
      <c r="E588" s="461"/>
      <c r="F588" s="75"/>
      <c r="G588" s="76"/>
      <c r="H588" s="76"/>
      <c r="I588" s="76"/>
      <c r="J588" s="77">
        <v>85866.5</v>
      </c>
      <c r="K588" s="76"/>
      <c r="L588" s="77">
        <v>4929.57</v>
      </c>
      <c r="M588" s="76"/>
      <c r="N588" s="78">
        <v>68078.09</v>
      </c>
      <c r="AF588" s="47"/>
      <c r="AG588" s="56"/>
      <c r="AK588" s="59" t="s">
        <v>150</v>
      </c>
      <c r="AL588" s="56"/>
      <c r="AN588" s="56"/>
      <c r="AP588" s="56"/>
      <c r="AQ588" s="56"/>
    </row>
    <row r="589" spans="1:43" customFormat="1" ht="15" x14ac:dyDescent="0.25">
      <c r="A589" s="69"/>
      <c r="B589" s="58"/>
      <c r="C589" s="460" t="s">
        <v>151</v>
      </c>
      <c r="D589" s="460"/>
      <c r="E589" s="460"/>
      <c r="F589" s="61"/>
      <c r="G589" s="62"/>
      <c r="H589" s="62"/>
      <c r="I589" s="62"/>
      <c r="J589" s="72"/>
      <c r="K589" s="62"/>
      <c r="L589" s="63">
        <v>360.3</v>
      </c>
      <c r="M589" s="62"/>
      <c r="N589" s="66">
        <v>16130.63</v>
      </c>
      <c r="AF589" s="47"/>
      <c r="AG589" s="56"/>
      <c r="AJ589" s="59" t="s">
        <v>151</v>
      </c>
      <c r="AL589" s="56"/>
      <c r="AN589" s="56"/>
      <c r="AP589" s="56"/>
      <c r="AQ589" s="56"/>
    </row>
    <row r="590" spans="1:43" customFormat="1" ht="22.5" x14ac:dyDescent="0.25">
      <c r="A590" s="69"/>
      <c r="B590" s="58" t="s">
        <v>230</v>
      </c>
      <c r="C590" s="460" t="s">
        <v>231</v>
      </c>
      <c r="D590" s="460"/>
      <c r="E590" s="460"/>
      <c r="F590" s="61" t="s">
        <v>154</v>
      </c>
      <c r="G590" s="79">
        <v>109</v>
      </c>
      <c r="H590" s="62"/>
      <c r="I590" s="79">
        <v>109</v>
      </c>
      <c r="J590" s="72"/>
      <c r="K590" s="62"/>
      <c r="L590" s="63">
        <v>392.73</v>
      </c>
      <c r="M590" s="62"/>
      <c r="N590" s="66">
        <v>17582.39</v>
      </c>
      <c r="AF590" s="47"/>
      <c r="AG590" s="56"/>
      <c r="AJ590" s="59" t="s">
        <v>231</v>
      </c>
      <c r="AL590" s="56"/>
      <c r="AN590" s="56"/>
      <c r="AP590" s="56"/>
      <c r="AQ590" s="56"/>
    </row>
    <row r="591" spans="1:43" customFormat="1" ht="45" x14ac:dyDescent="0.25">
      <c r="A591" s="69"/>
      <c r="B591" s="58" t="s">
        <v>232</v>
      </c>
      <c r="C591" s="460" t="s">
        <v>233</v>
      </c>
      <c r="D591" s="460"/>
      <c r="E591" s="460"/>
      <c r="F591" s="61" t="s">
        <v>154</v>
      </c>
      <c r="G591" s="79">
        <v>65</v>
      </c>
      <c r="H591" s="65">
        <v>0.85</v>
      </c>
      <c r="I591" s="65">
        <v>55.25</v>
      </c>
      <c r="J591" s="72"/>
      <c r="K591" s="62"/>
      <c r="L591" s="63">
        <v>199.07</v>
      </c>
      <c r="M591" s="62"/>
      <c r="N591" s="66">
        <v>8912.17</v>
      </c>
      <c r="AF591" s="47"/>
      <c r="AG591" s="56"/>
      <c r="AJ591" s="59" t="s">
        <v>233</v>
      </c>
      <c r="AL591" s="56"/>
      <c r="AN591" s="56"/>
      <c r="AP591" s="56"/>
      <c r="AQ591" s="56"/>
    </row>
    <row r="592" spans="1:43" customFormat="1" ht="15" x14ac:dyDescent="0.25">
      <c r="A592" s="80"/>
      <c r="B592" s="81"/>
      <c r="C592" s="462" t="s">
        <v>157</v>
      </c>
      <c r="D592" s="462"/>
      <c r="E592" s="462"/>
      <c r="F592" s="50"/>
      <c r="G592" s="51"/>
      <c r="H592" s="51"/>
      <c r="I592" s="51"/>
      <c r="J592" s="54"/>
      <c r="K592" s="51"/>
      <c r="L592" s="82">
        <v>5521.37</v>
      </c>
      <c r="M592" s="76"/>
      <c r="N592" s="83">
        <v>94572.65</v>
      </c>
      <c r="AF592" s="47"/>
      <c r="AG592" s="56"/>
      <c r="AL592" s="56" t="s">
        <v>157</v>
      </c>
      <c r="AN592" s="56"/>
      <c r="AP592" s="56"/>
      <c r="AQ592" s="56"/>
    </row>
    <row r="593" spans="1:43" customFormat="1" ht="23.25" x14ac:dyDescent="0.25">
      <c r="A593" s="48" t="s">
        <v>441</v>
      </c>
      <c r="B593" s="49" t="s">
        <v>433</v>
      </c>
      <c r="C593" s="462" t="s">
        <v>202</v>
      </c>
      <c r="D593" s="462"/>
      <c r="E593" s="462"/>
      <c r="F593" s="50" t="s">
        <v>174</v>
      </c>
      <c r="G593" s="51">
        <v>42.78</v>
      </c>
      <c r="H593" s="52">
        <v>1</v>
      </c>
      <c r="I593" s="84">
        <v>42.78</v>
      </c>
      <c r="J593" s="88">
        <v>493.16</v>
      </c>
      <c r="K593" s="53">
        <v>1.012</v>
      </c>
      <c r="L593" s="82">
        <v>21350.55</v>
      </c>
      <c r="M593" s="84">
        <v>8.16</v>
      </c>
      <c r="N593" s="83">
        <v>174220.49</v>
      </c>
      <c r="AF593" s="47"/>
      <c r="AG593" s="56" t="s">
        <v>202</v>
      </c>
      <c r="AL593" s="56"/>
      <c r="AN593" s="56"/>
      <c r="AP593" s="56"/>
      <c r="AQ593" s="56"/>
    </row>
    <row r="594" spans="1:43" customFormat="1" ht="15" x14ac:dyDescent="0.25">
      <c r="A594" s="89"/>
      <c r="B594" s="90"/>
      <c r="C594" s="460" t="s">
        <v>203</v>
      </c>
      <c r="D594" s="460"/>
      <c r="E594" s="460"/>
      <c r="F594" s="460"/>
      <c r="G594" s="460"/>
      <c r="H594" s="460"/>
      <c r="I594" s="460"/>
      <c r="J594" s="460"/>
      <c r="K594" s="460"/>
      <c r="L594" s="460"/>
      <c r="M594" s="460"/>
      <c r="N594" s="463"/>
      <c r="AF594" s="47"/>
      <c r="AG594" s="56"/>
      <c r="AL594" s="56"/>
      <c r="AM594" s="59" t="s">
        <v>203</v>
      </c>
      <c r="AN594" s="56"/>
      <c r="AP594" s="56"/>
      <c r="AQ594" s="56"/>
    </row>
    <row r="595" spans="1:43" customFormat="1" ht="15" x14ac:dyDescent="0.25">
      <c r="A595" s="57"/>
      <c r="B595" s="58"/>
      <c r="C595" s="458" t="s">
        <v>280</v>
      </c>
      <c r="D595" s="458"/>
      <c r="E595" s="458"/>
      <c r="F595" s="458"/>
      <c r="G595" s="458"/>
      <c r="H595" s="458"/>
      <c r="I595" s="458"/>
      <c r="J595" s="458"/>
      <c r="K595" s="458"/>
      <c r="L595" s="458"/>
      <c r="M595" s="458"/>
      <c r="N595" s="459"/>
      <c r="AF595" s="47"/>
      <c r="AG595" s="56"/>
      <c r="AH595" s="59" t="s">
        <v>280</v>
      </c>
      <c r="AL595" s="56"/>
      <c r="AN595" s="56"/>
      <c r="AP595" s="56"/>
      <c r="AQ595" s="56"/>
    </row>
    <row r="596" spans="1:43" customFormat="1" ht="15" x14ac:dyDescent="0.25">
      <c r="A596" s="80"/>
      <c r="B596" s="81"/>
      <c r="C596" s="462" t="s">
        <v>157</v>
      </c>
      <c r="D596" s="462"/>
      <c r="E596" s="462"/>
      <c r="F596" s="50"/>
      <c r="G596" s="51"/>
      <c r="H596" s="51"/>
      <c r="I596" s="51"/>
      <c r="J596" s="54"/>
      <c r="K596" s="51"/>
      <c r="L596" s="82">
        <v>21350.55</v>
      </c>
      <c r="M596" s="76"/>
      <c r="N596" s="83">
        <v>174220.49</v>
      </c>
      <c r="AF596" s="47"/>
      <c r="AG596" s="56"/>
      <c r="AL596" s="56" t="s">
        <v>157</v>
      </c>
      <c r="AN596" s="56"/>
      <c r="AP596" s="56"/>
      <c r="AQ596" s="56"/>
    </row>
    <row r="597" spans="1:43" customFormat="1" ht="34.5" x14ac:dyDescent="0.25">
      <c r="A597" s="48" t="s">
        <v>442</v>
      </c>
      <c r="B597" s="49" t="s">
        <v>443</v>
      </c>
      <c r="C597" s="462" t="s">
        <v>444</v>
      </c>
      <c r="D597" s="462"/>
      <c r="E597" s="462"/>
      <c r="F597" s="50" t="s">
        <v>133</v>
      </c>
      <c r="G597" s="51">
        <v>0.99</v>
      </c>
      <c r="H597" s="52">
        <v>1</v>
      </c>
      <c r="I597" s="84">
        <v>0.99</v>
      </c>
      <c r="J597" s="54"/>
      <c r="K597" s="51"/>
      <c r="L597" s="54"/>
      <c r="M597" s="51"/>
      <c r="N597" s="55"/>
      <c r="AF597" s="47"/>
      <c r="AG597" s="56" t="s">
        <v>444</v>
      </c>
      <c r="AL597" s="56"/>
      <c r="AN597" s="56"/>
      <c r="AP597" s="56"/>
      <c r="AQ597" s="56"/>
    </row>
    <row r="598" spans="1:43" customFormat="1" ht="23.25" x14ac:dyDescent="0.25">
      <c r="A598" s="57"/>
      <c r="B598" s="58" t="s">
        <v>136</v>
      </c>
      <c r="C598" s="458" t="s">
        <v>137</v>
      </c>
      <c r="D598" s="458"/>
      <c r="E598" s="458"/>
      <c r="F598" s="458"/>
      <c r="G598" s="458"/>
      <c r="H598" s="458"/>
      <c r="I598" s="458"/>
      <c r="J598" s="458"/>
      <c r="K598" s="458"/>
      <c r="L598" s="458"/>
      <c r="M598" s="458"/>
      <c r="N598" s="459"/>
      <c r="AF598" s="47"/>
      <c r="AG598" s="56"/>
      <c r="AH598" s="59" t="s">
        <v>137</v>
      </c>
      <c r="AL598" s="56"/>
      <c r="AN598" s="56"/>
      <c r="AP598" s="56"/>
      <c r="AQ598" s="56"/>
    </row>
    <row r="599" spans="1:43" customFormat="1" ht="68.25" x14ac:dyDescent="0.25">
      <c r="A599" s="57"/>
      <c r="B599" s="58" t="s">
        <v>138</v>
      </c>
      <c r="C599" s="458" t="s">
        <v>139</v>
      </c>
      <c r="D599" s="458"/>
      <c r="E599" s="458"/>
      <c r="F599" s="458"/>
      <c r="G599" s="458"/>
      <c r="H599" s="458"/>
      <c r="I599" s="458"/>
      <c r="J599" s="458"/>
      <c r="K599" s="458"/>
      <c r="L599" s="458"/>
      <c r="M599" s="458"/>
      <c r="N599" s="459"/>
      <c r="AF599" s="47"/>
      <c r="AG599" s="56"/>
      <c r="AH599" s="59" t="s">
        <v>139</v>
      </c>
      <c r="AL599" s="56"/>
      <c r="AN599" s="56"/>
      <c r="AP599" s="56"/>
      <c r="AQ599" s="56"/>
    </row>
    <row r="600" spans="1:43" customFormat="1" ht="15" x14ac:dyDescent="0.25">
      <c r="A600" s="60"/>
      <c r="B600" s="58" t="s">
        <v>130</v>
      </c>
      <c r="C600" s="460" t="s">
        <v>140</v>
      </c>
      <c r="D600" s="460"/>
      <c r="E600" s="460"/>
      <c r="F600" s="61"/>
      <c r="G600" s="62"/>
      <c r="H600" s="62"/>
      <c r="I600" s="62"/>
      <c r="J600" s="67">
        <v>1139.8</v>
      </c>
      <c r="K600" s="86">
        <v>1.3225</v>
      </c>
      <c r="L600" s="67">
        <v>1492.31</v>
      </c>
      <c r="M600" s="65">
        <v>44.77</v>
      </c>
      <c r="N600" s="66">
        <v>66810.720000000001</v>
      </c>
      <c r="AF600" s="47"/>
      <c r="AG600" s="56"/>
      <c r="AI600" s="59" t="s">
        <v>140</v>
      </c>
      <c r="AL600" s="56"/>
      <c r="AN600" s="56"/>
      <c r="AP600" s="56"/>
      <c r="AQ600" s="56"/>
    </row>
    <row r="601" spans="1:43" customFormat="1" ht="15" x14ac:dyDescent="0.25">
      <c r="A601" s="60"/>
      <c r="B601" s="58" t="s">
        <v>141</v>
      </c>
      <c r="C601" s="460" t="s">
        <v>142</v>
      </c>
      <c r="D601" s="460"/>
      <c r="E601" s="460"/>
      <c r="F601" s="61"/>
      <c r="G601" s="62"/>
      <c r="H601" s="62"/>
      <c r="I601" s="62"/>
      <c r="J601" s="67">
        <v>12219.98</v>
      </c>
      <c r="K601" s="86">
        <v>1.4375</v>
      </c>
      <c r="L601" s="67">
        <v>17390.560000000001</v>
      </c>
      <c r="M601" s="65">
        <v>13.24</v>
      </c>
      <c r="N601" s="66">
        <v>230251.01</v>
      </c>
      <c r="AF601" s="47"/>
      <c r="AG601" s="56"/>
      <c r="AI601" s="59" t="s">
        <v>142</v>
      </c>
      <c r="AL601" s="56"/>
      <c r="AN601" s="56"/>
      <c r="AP601" s="56"/>
      <c r="AQ601" s="56"/>
    </row>
    <row r="602" spans="1:43" customFormat="1" ht="15" x14ac:dyDescent="0.25">
      <c r="A602" s="60"/>
      <c r="B602" s="58" t="s">
        <v>143</v>
      </c>
      <c r="C602" s="460" t="s">
        <v>144</v>
      </c>
      <c r="D602" s="460"/>
      <c r="E602" s="460"/>
      <c r="F602" s="61"/>
      <c r="G602" s="62"/>
      <c r="H602" s="62"/>
      <c r="I602" s="62"/>
      <c r="J602" s="63">
        <v>801.81</v>
      </c>
      <c r="K602" s="86">
        <v>1.4375</v>
      </c>
      <c r="L602" s="67">
        <v>1141.08</v>
      </c>
      <c r="M602" s="65">
        <v>44.77</v>
      </c>
      <c r="N602" s="66">
        <v>51086.15</v>
      </c>
      <c r="AF602" s="47"/>
      <c r="AG602" s="56"/>
      <c r="AI602" s="59" t="s">
        <v>144</v>
      </c>
      <c r="AL602" s="56"/>
      <c r="AN602" s="56"/>
      <c r="AP602" s="56"/>
      <c r="AQ602" s="56"/>
    </row>
    <row r="603" spans="1:43" customFormat="1" ht="15" x14ac:dyDescent="0.25">
      <c r="A603" s="60"/>
      <c r="B603" s="58" t="s">
        <v>145</v>
      </c>
      <c r="C603" s="460" t="s">
        <v>146</v>
      </c>
      <c r="D603" s="460"/>
      <c r="E603" s="460"/>
      <c r="F603" s="61"/>
      <c r="G603" s="62"/>
      <c r="H603" s="62"/>
      <c r="I603" s="62"/>
      <c r="J603" s="67">
        <v>230267.7</v>
      </c>
      <c r="K603" s="62"/>
      <c r="L603" s="67">
        <v>227965.02</v>
      </c>
      <c r="M603" s="65">
        <v>8.16</v>
      </c>
      <c r="N603" s="66">
        <v>1860194.56</v>
      </c>
      <c r="AF603" s="47"/>
      <c r="AG603" s="56"/>
      <c r="AI603" s="59" t="s">
        <v>146</v>
      </c>
      <c r="AL603" s="56"/>
      <c r="AN603" s="56"/>
      <c r="AP603" s="56"/>
      <c r="AQ603" s="56"/>
    </row>
    <row r="604" spans="1:43" customFormat="1" ht="15" x14ac:dyDescent="0.25">
      <c r="A604" s="69"/>
      <c r="B604" s="58"/>
      <c r="C604" s="460" t="s">
        <v>147</v>
      </c>
      <c r="D604" s="460"/>
      <c r="E604" s="460"/>
      <c r="F604" s="61" t="s">
        <v>148</v>
      </c>
      <c r="G604" s="65">
        <v>137.16</v>
      </c>
      <c r="H604" s="86">
        <v>1.3225</v>
      </c>
      <c r="I604" s="87">
        <v>179.58015900000001</v>
      </c>
      <c r="J604" s="72"/>
      <c r="K604" s="62"/>
      <c r="L604" s="72"/>
      <c r="M604" s="62"/>
      <c r="N604" s="73"/>
      <c r="AF604" s="47"/>
      <c r="AG604" s="56"/>
      <c r="AJ604" s="59" t="s">
        <v>147</v>
      </c>
      <c r="AL604" s="56"/>
      <c r="AN604" s="56"/>
      <c r="AP604" s="56"/>
      <c r="AQ604" s="56"/>
    </row>
    <row r="605" spans="1:43" customFormat="1" ht="15" x14ac:dyDescent="0.25">
      <c r="A605" s="69"/>
      <c r="B605" s="58"/>
      <c r="C605" s="460" t="s">
        <v>149</v>
      </c>
      <c r="D605" s="460"/>
      <c r="E605" s="460"/>
      <c r="F605" s="61" t="s">
        <v>148</v>
      </c>
      <c r="G605" s="65">
        <v>53.69</v>
      </c>
      <c r="H605" s="86">
        <v>1.4375</v>
      </c>
      <c r="I605" s="71">
        <v>76.407581300000004</v>
      </c>
      <c r="J605" s="72"/>
      <c r="K605" s="62"/>
      <c r="L605" s="72"/>
      <c r="M605" s="62"/>
      <c r="N605" s="73"/>
      <c r="AF605" s="47"/>
      <c r="AG605" s="56"/>
      <c r="AJ605" s="59" t="s">
        <v>149</v>
      </c>
      <c r="AL605" s="56"/>
      <c r="AN605" s="56"/>
      <c r="AP605" s="56"/>
      <c r="AQ605" s="56"/>
    </row>
    <row r="606" spans="1:43" customFormat="1" ht="15" x14ac:dyDescent="0.25">
      <c r="A606" s="60"/>
      <c r="B606" s="58"/>
      <c r="C606" s="461" t="s">
        <v>150</v>
      </c>
      <c r="D606" s="461"/>
      <c r="E606" s="461"/>
      <c r="F606" s="75"/>
      <c r="G606" s="76"/>
      <c r="H606" s="76"/>
      <c r="I606" s="76"/>
      <c r="J606" s="77">
        <v>243627.48</v>
      </c>
      <c r="K606" s="76"/>
      <c r="L606" s="77">
        <v>246847.89</v>
      </c>
      <c r="M606" s="76"/>
      <c r="N606" s="78">
        <v>2157256.29</v>
      </c>
      <c r="AF606" s="47"/>
      <c r="AG606" s="56"/>
      <c r="AK606" s="59" t="s">
        <v>150</v>
      </c>
      <c r="AL606" s="56"/>
      <c r="AN606" s="56"/>
      <c r="AP606" s="56"/>
      <c r="AQ606" s="56"/>
    </row>
    <row r="607" spans="1:43" customFormat="1" ht="15" x14ac:dyDescent="0.25">
      <c r="A607" s="69"/>
      <c r="B607" s="58"/>
      <c r="C607" s="460" t="s">
        <v>151</v>
      </c>
      <c r="D607" s="460"/>
      <c r="E607" s="460"/>
      <c r="F607" s="61"/>
      <c r="G607" s="62"/>
      <c r="H607" s="62"/>
      <c r="I607" s="62"/>
      <c r="J607" s="72"/>
      <c r="K607" s="62"/>
      <c r="L607" s="67">
        <v>2633.39</v>
      </c>
      <c r="M607" s="62"/>
      <c r="N607" s="66">
        <v>117896.87</v>
      </c>
      <c r="AF607" s="47"/>
      <c r="AG607" s="56"/>
      <c r="AJ607" s="59" t="s">
        <v>151</v>
      </c>
      <c r="AL607" s="56"/>
      <c r="AN607" s="56"/>
      <c r="AP607" s="56"/>
      <c r="AQ607" s="56"/>
    </row>
    <row r="608" spans="1:43" customFormat="1" ht="22.5" x14ac:dyDescent="0.25">
      <c r="A608" s="69"/>
      <c r="B608" s="58" t="s">
        <v>230</v>
      </c>
      <c r="C608" s="460" t="s">
        <v>231</v>
      </c>
      <c r="D608" s="460"/>
      <c r="E608" s="460"/>
      <c r="F608" s="61" t="s">
        <v>154</v>
      </c>
      <c r="G608" s="79">
        <v>109</v>
      </c>
      <c r="H608" s="62"/>
      <c r="I608" s="79">
        <v>109</v>
      </c>
      <c r="J608" s="72"/>
      <c r="K608" s="62"/>
      <c r="L608" s="67">
        <v>2870.4</v>
      </c>
      <c r="M608" s="62"/>
      <c r="N608" s="66">
        <v>128507.59</v>
      </c>
      <c r="AF608" s="47"/>
      <c r="AG608" s="56"/>
      <c r="AJ608" s="59" t="s">
        <v>231</v>
      </c>
      <c r="AL608" s="56"/>
      <c r="AN608" s="56"/>
      <c r="AP608" s="56"/>
      <c r="AQ608" s="56"/>
    </row>
    <row r="609" spans="1:43" customFormat="1" ht="45" x14ac:dyDescent="0.25">
      <c r="A609" s="69"/>
      <c r="B609" s="58" t="s">
        <v>232</v>
      </c>
      <c r="C609" s="460" t="s">
        <v>233</v>
      </c>
      <c r="D609" s="460"/>
      <c r="E609" s="460"/>
      <c r="F609" s="61" t="s">
        <v>154</v>
      </c>
      <c r="G609" s="79">
        <v>65</v>
      </c>
      <c r="H609" s="65">
        <v>0.85</v>
      </c>
      <c r="I609" s="65">
        <v>55.25</v>
      </c>
      <c r="J609" s="72"/>
      <c r="K609" s="62"/>
      <c r="L609" s="67">
        <v>1454.95</v>
      </c>
      <c r="M609" s="62"/>
      <c r="N609" s="66">
        <v>65138.02</v>
      </c>
      <c r="AF609" s="47"/>
      <c r="AG609" s="56"/>
      <c r="AJ609" s="59" t="s">
        <v>233</v>
      </c>
      <c r="AL609" s="56"/>
      <c r="AN609" s="56"/>
      <c r="AP609" s="56"/>
      <c r="AQ609" s="56"/>
    </row>
    <row r="610" spans="1:43" customFormat="1" ht="15" x14ac:dyDescent="0.25">
      <c r="A610" s="80"/>
      <c r="B610" s="81"/>
      <c r="C610" s="462" t="s">
        <v>157</v>
      </c>
      <c r="D610" s="462"/>
      <c r="E610" s="462"/>
      <c r="F610" s="50"/>
      <c r="G610" s="51"/>
      <c r="H610" s="51"/>
      <c r="I610" s="51"/>
      <c r="J610" s="54"/>
      <c r="K610" s="51"/>
      <c r="L610" s="82">
        <v>251173.24</v>
      </c>
      <c r="M610" s="76"/>
      <c r="N610" s="83">
        <v>2350901.9</v>
      </c>
      <c r="AF610" s="47"/>
      <c r="AG610" s="56"/>
      <c r="AL610" s="56" t="s">
        <v>157</v>
      </c>
      <c r="AN610" s="56"/>
      <c r="AP610" s="56"/>
      <c r="AQ610" s="56"/>
    </row>
    <row r="611" spans="1:43" customFormat="1" ht="34.5" x14ac:dyDescent="0.25">
      <c r="A611" s="48" t="s">
        <v>445</v>
      </c>
      <c r="B611" s="49" t="s">
        <v>446</v>
      </c>
      <c r="C611" s="462" t="s">
        <v>447</v>
      </c>
      <c r="D611" s="462"/>
      <c r="E611" s="462"/>
      <c r="F611" s="50" t="s">
        <v>174</v>
      </c>
      <c r="G611" s="51">
        <v>-1153.07</v>
      </c>
      <c r="H611" s="52">
        <v>1</v>
      </c>
      <c r="I611" s="84">
        <v>-1153.07</v>
      </c>
      <c r="J611" s="88">
        <v>196.81</v>
      </c>
      <c r="K611" s="51"/>
      <c r="L611" s="82">
        <v>-226935.71</v>
      </c>
      <c r="M611" s="84">
        <v>8.16</v>
      </c>
      <c r="N611" s="83">
        <v>-1851795.39</v>
      </c>
      <c r="AF611" s="47"/>
      <c r="AG611" s="56" t="s">
        <v>447</v>
      </c>
      <c r="AL611" s="56"/>
      <c r="AN611" s="56"/>
      <c r="AP611" s="56"/>
      <c r="AQ611" s="56"/>
    </row>
    <row r="612" spans="1:43" customFormat="1" ht="15" x14ac:dyDescent="0.25">
      <c r="A612" s="80"/>
      <c r="B612" s="81"/>
      <c r="C612" s="462" t="s">
        <v>157</v>
      </c>
      <c r="D612" s="462"/>
      <c r="E612" s="462"/>
      <c r="F612" s="50"/>
      <c r="G612" s="51"/>
      <c r="H612" s="51"/>
      <c r="I612" s="51"/>
      <c r="J612" s="54"/>
      <c r="K612" s="51"/>
      <c r="L612" s="82">
        <v>-226935.71</v>
      </c>
      <c r="M612" s="76"/>
      <c r="N612" s="83">
        <v>-1851795.39</v>
      </c>
      <c r="AF612" s="47"/>
      <c r="AG612" s="56"/>
      <c r="AL612" s="56" t="s">
        <v>157</v>
      </c>
      <c r="AN612" s="56"/>
      <c r="AP612" s="56"/>
      <c r="AQ612" s="56"/>
    </row>
    <row r="613" spans="1:43" customFormat="1" ht="23.25" x14ac:dyDescent="0.25">
      <c r="A613" s="48" t="s">
        <v>448</v>
      </c>
      <c r="B613" s="49" t="s">
        <v>433</v>
      </c>
      <c r="C613" s="462" t="s">
        <v>202</v>
      </c>
      <c r="D613" s="462"/>
      <c r="E613" s="462"/>
      <c r="F613" s="50" t="s">
        <v>174</v>
      </c>
      <c r="G613" s="51">
        <v>1153.07</v>
      </c>
      <c r="H613" s="52">
        <v>1</v>
      </c>
      <c r="I613" s="84">
        <v>1153.07</v>
      </c>
      <c r="J613" s="88">
        <v>493.16</v>
      </c>
      <c r="K613" s="53">
        <v>1.012</v>
      </c>
      <c r="L613" s="82">
        <v>575471.78</v>
      </c>
      <c r="M613" s="84">
        <v>8.16</v>
      </c>
      <c r="N613" s="83">
        <v>4695849.72</v>
      </c>
      <c r="AF613" s="47"/>
      <c r="AG613" s="56" t="s">
        <v>202</v>
      </c>
      <c r="AL613" s="56"/>
      <c r="AN613" s="56"/>
      <c r="AP613" s="56"/>
      <c r="AQ613" s="56"/>
    </row>
    <row r="614" spans="1:43" customFormat="1" ht="15" x14ac:dyDescent="0.25">
      <c r="A614" s="89"/>
      <c r="B614" s="90"/>
      <c r="C614" s="460" t="s">
        <v>203</v>
      </c>
      <c r="D614" s="460"/>
      <c r="E614" s="460"/>
      <c r="F614" s="460"/>
      <c r="G614" s="460"/>
      <c r="H614" s="460"/>
      <c r="I614" s="460"/>
      <c r="J614" s="460"/>
      <c r="K614" s="460"/>
      <c r="L614" s="460"/>
      <c r="M614" s="460"/>
      <c r="N614" s="463"/>
      <c r="AF614" s="47"/>
      <c r="AG614" s="56"/>
      <c r="AL614" s="56"/>
      <c r="AM614" s="59" t="s">
        <v>203</v>
      </c>
      <c r="AN614" s="56"/>
      <c r="AP614" s="56"/>
      <c r="AQ614" s="56"/>
    </row>
    <row r="615" spans="1:43" customFormat="1" ht="15" x14ac:dyDescent="0.25">
      <c r="A615" s="57"/>
      <c r="B615" s="58"/>
      <c r="C615" s="458" t="s">
        <v>197</v>
      </c>
      <c r="D615" s="458"/>
      <c r="E615" s="458"/>
      <c r="F615" s="458"/>
      <c r="G615" s="458"/>
      <c r="H615" s="458"/>
      <c r="I615" s="458"/>
      <c r="J615" s="458"/>
      <c r="K615" s="458"/>
      <c r="L615" s="458"/>
      <c r="M615" s="458"/>
      <c r="N615" s="459"/>
      <c r="AF615" s="47"/>
      <c r="AG615" s="56"/>
      <c r="AH615" s="59" t="s">
        <v>197</v>
      </c>
      <c r="AL615" s="56"/>
      <c r="AN615" s="56"/>
      <c r="AP615" s="56"/>
      <c r="AQ615" s="56"/>
    </row>
    <row r="616" spans="1:43" customFormat="1" ht="15" x14ac:dyDescent="0.25">
      <c r="A616" s="80"/>
      <c r="B616" s="81"/>
      <c r="C616" s="462" t="s">
        <v>157</v>
      </c>
      <c r="D616" s="462"/>
      <c r="E616" s="462"/>
      <c r="F616" s="50"/>
      <c r="G616" s="51"/>
      <c r="H616" s="51"/>
      <c r="I616" s="51"/>
      <c r="J616" s="54"/>
      <c r="K616" s="51"/>
      <c r="L616" s="82">
        <v>575471.78</v>
      </c>
      <c r="M616" s="76"/>
      <c r="N616" s="83">
        <v>4695849.72</v>
      </c>
      <c r="AF616" s="47"/>
      <c r="AG616" s="56"/>
      <c r="AL616" s="56" t="s">
        <v>157</v>
      </c>
      <c r="AN616" s="56"/>
      <c r="AP616" s="56"/>
      <c r="AQ616" s="56"/>
    </row>
    <row r="617" spans="1:43" customFormat="1" ht="15" x14ac:dyDescent="0.25">
      <c r="A617" s="93"/>
      <c r="B617" s="94"/>
      <c r="C617" s="94"/>
      <c r="D617" s="94"/>
      <c r="E617" s="94"/>
      <c r="F617" s="95"/>
      <c r="G617" s="95"/>
      <c r="H617" s="95"/>
      <c r="I617" s="95"/>
      <c r="J617" s="96"/>
      <c r="K617" s="95"/>
      <c r="L617" s="96"/>
      <c r="M617" s="62"/>
      <c r="N617" s="96"/>
      <c r="AF617" s="47"/>
      <c r="AG617" s="56"/>
      <c r="AL617" s="56"/>
      <c r="AN617" s="56"/>
      <c r="AP617" s="56"/>
      <c r="AQ617" s="56"/>
    </row>
    <row r="618" spans="1:43" customFormat="1" ht="15" x14ac:dyDescent="0.25">
      <c r="A618" s="97"/>
      <c r="B618" s="98"/>
      <c r="C618" s="462" t="s">
        <v>449</v>
      </c>
      <c r="D618" s="462"/>
      <c r="E618" s="462"/>
      <c r="F618" s="462"/>
      <c r="G618" s="462"/>
      <c r="H618" s="462"/>
      <c r="I618" s="462"/>
      <c r="J618" s="462"/>
      <c r="K618" s="462"/>
      <c r="L618" s="99"/>
      <c r="M618" s="100"/>
      <c r="N618" s="101"/>
      <c r="AF618" s="47"/>
      <c r="AG618" s="56"/>
      <c r="AL618" s="56"/>
      <c r="AN618" s="56" t="s">
        <v>449</v>
      </c>
      <c r="AP618" s="56"/>
      <c r="AQ618" s="56"/>
    </row>
    <row r="619" spans="1:43" customFormat="1" ht="15" x14ac:dyDescent="0.25">
      <c r="A619" s="102"/>
      <c r="B619" s="58"/>
      <c r="C619" s="460" t="s">
        <v>205</v>
      </c>
      <c r="D619" s="460"/>
      <c r="E619" s="460"/>
      <c r="F619" s="460"/>
      <c r="G619" s="460"/>
      <c r="H619" s="460"/>
      <c r="I619" s="460"/>
      <c r="J619" s="460"/>
      <c r="K619" s="460"/>
      <c r="L619" s="103">
        <v>12274297.74</v>
      </c>
      <c r="M619" s="104"/>
      <c r="N619" s="105">
        <v>102976569.53</v>
      </c>
      <c r="AF619" s="47"/>
      <c r="AG619" s="56"/>
      <c r="AL619" s="56"/>
      <c r="AN619" s="56"/>
      <c r="AO619" s="59" t="s">
        <v>205</v>
      </c>
      <c r="AP619" s="56"/>
      <c r="AQ619" s="56"/>
    </row>
    <row r="620" spans="1:43" customFormat="1" ht="15" x14ac:dyDescent="0.25">
      <c r="A620" s="102"/>
      <c r="B620" s="58"/>
      <c r="C620" s="460" t="s">
        <v>206</v>
      </c>
      <c r="D620" s="460"/>
      <c r="E620" s="460"/>
      <c r="F620" s="460"/>
      <c r="G620" s="460"/>
      <c r="H620" s="460"/>
      <c r="I620" s="460"/>
      <c r="J620" s="460"/>
      <c r="K620" s="460"/>
      <c r="L620" s="106"/>
      <c r="M620" s="104"/>
      <c r="N620" s="107"/>
      <c r="AF620" s="47"/>
      <c r="AG620" s="56"/>
      <c r="AL620" s="56"/>
      <c r="AN620" s="56"/>
      <c r="AO620" s="59" t="s">
        <v>206</v>
      </c>
      <c r="AP620" s="56"/>
      <c r="AQ620" s="56"/>
    </row>
    <row r="621" spans="1:43" customFormat="1" ht="15" x14ac:dyDescent="0.25">
      <c r="A621" s="102"/>
      <c r="B621" s="58"/>
      <c r="C621" s="460" t="s">
        <v>207</v>
      </c>
      <c r="D621" s="460"/>
      <c r="E621" s="460"/>
      <c r="F621" s="460"/>
      <c r="G621" s="460"/>
      <c r="H621" s="460"/>
      <c r="I621" s="460"/>
      <c r="J621" s="460"/>
      <c r="K621" s="460"/>
      <c r="L621" s="103">
        <v>39207.31</v>
      </c>
      <c r="M621" s="104"/>
      <c r="N621" s="105">
        <v>1755311.26</v>
      </c>
      <c r="AF621" s="47"/>
      <c r="AG621" s="56"/>
      <c r="AL621" s="56"/>
      <c r="AN621" s="56"/>
      <c r="AO621" s="59" t="s">
        <v>207</v>
      </c>
      <c r="AP621" s="56"/>
      <c r="AQ621" s="56"/>
    </row>
    <row r="622" spans="1:43" customFormat="1" ht="15" x14ac:dyDescent="0.25">
      <c r="A622" s="102"/>
      <c r="B622" s="58"/>
      <c r="C622" s="460" t="s">
        <v>208</v>
      </c>
      <c r="D622" s="460"/>
      <c r="E622" s="460"/>
      <c r="F622" s="460"/>
      <c r="G622" s="460"/>
      <c r="H622" s="460"/>
      <c r="I622" s="460"/>
      <c r="J622" s="460"/>
      <c r="K622" s="460"/>
      <c r="L622" s="103">
        <v>272228.42</v>
      </c>
      <c r="M622" s="104"/>
      <c r="N622" s="105">
        <v>3604304.27</v>
      </c>
      <c r="AF622" s="47"/>
      <c r="AG622" s="56"/>
      <c r="AL622" s="56"/>
      <c r="AN622" s="56"/>
      <c r="AO622" s="59" t="s">
        <v>208</v>
      </c>
      <c r="AP622" s="56"/>
      <c r="AQ622" s="56"/>
    </row>
    <row r="623" spans="1:43" customFormat="1" ht="15" x14ac:dyDescent="0.25">
      <c r="A623" s="102"/>
      <c r="B623" s="58"/>
      <c r="C623" s="460" t="s">
        <v>209</v>
      </c>
      <c r="D623" s="460"/>
      <c r="E623" s="460"/>
      <c r="F623" s="460"/>
      <c r="G623" s="460"/>
      <c r="H623" s="460"/>
      <c r="I623" s="460"/>
      <c r="J623" s="460"/>
      <c r="K623" s="460"/>
      <c r="L623" s="103">
        <v>14858.57</v>
      </c>
      <c r="M623" s="104"/>
      <c r="N623" s="105">
        <v>665218.18000000005</v>
      </c>
      <c r="AF623" s="47"/>
      <c r="AG623" s="56"/>
      <c r="AL623" s="56"/>
      <c r="AN623" s="56"/>
      <c r="AO623" s="59" t="s">
        <v>209</v>
      </c>
      <c r="AP623" s="56"/>
      <c r="AQ623" s="56"/>
    </row>
    <row r="624" spans="1:43" customFormat="1" ht="15" x14ac:dyDescent="0.25">
      <c r="A624" s="102"/>
      <c r="B624" s="58"/>
      <c r="C624" s="460" t="s">
        <v>210</v>
      </c>
      <c r="D624" s="460"/>
      <c r="E624" s="460"/>
      <c r="F624" s="460"/>
      <c r="G624" s="460"/>
      <c r="H624" s="460"/>
      <c r="I624" s="460"/>
      <c r="J624" s="460"/>
      <c r="K624" s="460"/>
      <c r="L624" s="103">
        <v>11962862.01</v>
      </c>
      <c r="M624" s="104"/>
      <c r="N624" s="105">
        <v>97616954</v>
      </c>
      <c r="AF624" s="47"/>
      <c r="AG624" s="56"/>
      <c r="AL624" s="56"/>
      <c r="AN624" s="56"/>
      <c r="AO624" s="59" t="s">
        <v>210</v>
      </c>
      <c r="AP624" s="56"/>
      <c r="AQ624" s="56"/>
    </row>
    <row r="625" spans="1:43" customFormat="1" ht="15" x14ac:dyDescent="0.25">
      <c r="A625" s="102"/>
      <c r="B625" s="58"/>
      <c r="C625" s="460" t="s">
        <v>211</v>
      </c>
      <c r="D625" s="460"/>
      <c r="E625" s="460"/>
      <c r="F625" s="460"/>
      <c r="G625" s="460"/>
      <c r="H625" s="460"/>
      <c r="I625" s="460"/>
      <c r="J625" s="460"/>
      <c r="K625" s="460"/>
      <c r="L625" s="103">
        <v>12363100.960000001</v>
      </c>
      <c r="M625" s="104"/>
      <c r="N625" s="105">
        <v>106952289.15000001</v>
      </c>
      <c r="AF625" s="47"/>
      <c r="AG625" s="56"/>
      <c r="AL625" s="56"/>
      <c r="AN625" s="56"/>
      <c r="AO625" s="59" t="s">
        <v>211</v>
      </c>
      <c r="AP625" s="56"/>
      <c r="AQ625" s="56"/>
    </row>
    <row r="626" spans="1:43" customFormat="1" ht="15" x14ac:dyDescent="0.25">
      <c r="A626" s="102"/>
      <c r="B626" s="58"/>
      <c r="C626" s="460" t="s">
        <v>206</v>
      </c>
      <c r="D626" s="460"/>
      <c r="E626" s="460"/>
      <c r="F626" s="460"/>
      <c r="G626" s="460"/>
      <c r="H626" s="460"/>
      <c r="I626" s="460"/>
      <c r="J626" s="460"/>
      <c r="K626" s="460"/>
      <c r="L626" s="106"/>
      <c r="M626" s="104"/>
      <c r="N626" s="107"/>
      <c r="AF626" s="47"/>
      <c r="AG626" s="56"/>
      <c r="AL626" s="56"/>
      <c r="AN626" s="56"/>
      <c r="AO626" s="59" t="s">
        <v>206</v>
      </c>
      <c r="AP626" s="56"/>
      <c r="AQ626" s="56"/>
    </row>
    <row r="627" spans="1:43" customFormat="1" ht="15" x14ac:dyDescent="0.25">
      <c r="A627" s="102"/>
      <c r="B627" s="58"/>
      <c r="C627" s="460" t="s">
        <v>450</v>
      </c>
      <c r="D627" s="460"/>
      <c r="E627" s="460"/>
      <c r="F627" s="460"/>
      <c r="G627" s="460"/>
      <c r="H627" s="460"/>
      <c r="I627" s="460"/>
      <c r="J627" s="460"/>
      <c r="K627" s="460"/>
      <c r="L627" s="103">
        <v>39207.31</v>
      </c>
      <c r="M627" s="104"/>
      <c r="N627" s="105">
        <v>1755311.26</v>
      </c>
      <c r="AF627" s="47"/>
      <c r="AG627" s="56"/>
      <c r="AL627" s="56"/>
      <c r="AN627" s="56"/>
      <c r="AO627" s="59" t="s">
        <v>450</v>
      </c>
      <c r="AP627" s="56"/>
      <c r="AQ627" s="56"/>
    </row>
    <row r="628" spans="1:43" customFormat="1" ht="15" x14ac:dyDescent="0.25">
      <c r="A628" s="102"/>
      <c r="B628" s="58"/>
      <c r="C628" s="460" t="s">
        <v>451</v>
      </c>
      <c r="D628" s="460"/>
      <c r="E628" s="460"/>
      <c r="F628" s="460"/>
      <c r="G628" s="460"/>
      <c r="H628" s="460"/>
      <c r="I628" s="460"/>
      <c r="J628" s="460"/>
      <c r="K628" s="460"/>
      <c r="L628" s="103">
        <v>272228.42</v>
      </c>
      <c r="M628" s="104"/>
      <c r="N628" s="105">
        <v>3604304.27</v>
      </c>
      <c r="AF628" s="47"/>
      <c r="AG628" s="56"/>
      <c r="AL628" s="56"/>
      <c r="AN628" s="56"/>
      <c r="AO628" s="59" t="s">
        <v>451</v>
      </c>
      <c r="AP628" s="56"/>
      <c r="AQ628" s="56"/>
    </row>
    <row r="629" spans="1:43" customFormat="1" ht="15" x14ac:dyDescent="0.25">
      <c r="A629" s="102"/>
      <c r="B629" s="58"/>
      <c r="C629" s="460" t="s">
        <v>452</v>
      </c>
      <c r="D629" s="460"/>
      <c r="E629" s="460"/>
      <c r="F629" s="460"/>
      <c r="G629" s="460"/>
      <c r="H629" s="460"/>
      <c r="I629" s="460"/>
      <c r="J629" s="460"/>
      <c r="K629" s="460"/>
      <c r="L629" s="103">
        <v>14858.57</v>
      </c>
      <c r="M629" s="104"/>
      <c r="N629" s="105">
        <v>665218.18000000005</v>
      </c>
      <c r="AF629" s="47"/>
      <c r="AG629" s="56"/>
      <c r="AL629" s="56"/>
      <c r="AN629" s="56"/>
      <c r="AO629" s="59" t="s">
        <v>452</v>
      </c>
      <c r="AP629" s="56"/>
      <c r="AQ629" s="56"/>
    </row>
    <row r="630" spans="1:43" customFormat="1" ht="15" x14ac:dyDescent="0.25">
      <c r="A630" s="102"/>
      <c r="B630" s="58"/>
      <c r="C630" s="460" t="s">
        <v>453</v>
      </c>
      <c r="D630" s="460"/>
      <c r="E630" s="460"/>
      <c r="F630" s="460"/>
      <c r="G630" s="460"/>
      <c r="H630" s="460"/>
      <c r="I630" s="460"/>
      <c r="J630" s="460"/>
      <c r="K630" s="460"/>
      <c r="L630" s="103">
        <v>11962862.01</v>
      </c>
      <c r="M630" s="104"/>
      <c r="N630" s="105">
        <v>97616954</v>
      </c>
      <c r="AF630" s="47"/>
      <c r="AG630" s="56"/>
      <c r="AL630" s="56"/>
      <c r="AN630" s="56"/>
      <c r="AO630" s="59" t="s">
        <v>453</v>
      </c>
      <c r="AP630" s="56"/>
      <c r="AQ630" s="56"/>
    </row>
    <row r="631" spans="1:43" customFormat="1" ht="15" x14ac:dyDescent="0.25">
      <c r="A631" s="102"/>
      <c r="B631" s="58"/>
      <c r="C631" s="460" t="s">
        <v>454</v>
      </c>
      <c r="D631" s="460"/>
      <c r="E631" s="460"/>
      <c r="F631" s="460"/>
      <c r="G631" s="460"/>
      <c r="H631" s="460"/>
      <c r="I631" s="460"/>
      <c r="J631" s="460"/>
      <c r="K631" s="460"/>
      <c r="L631" s="103">
        <v>58931.82</v>
      </c>
      <c r="M631" s="104"/>
      <c r="N631" s="105">
        <v>2638377.11</v>
      </c>
      <c r="AF631" s="47"/>
      <c r="AG631" s="56"/>
      <c r="AL631" s="56"/>
      <c r="AN631" s="56"/>
      <c r="AO631" s="59" t="s">
        <v>454</v>
      </c>
      <c r="AP631" s="56"/>
      <c r="AQ631" s="56"/>
    </row>
    <row r="632" spans="1:43" customFormat="1" ht="15" x14ac:dyDescent="0.25">
      <c r="A632" s="102"/>
      <c r="B632" s="58"/>
      <c r="C632" s="460" t="s">
        <v>455</v>
      </c>
      <c r="D632" s="460"/>
      <c r="E632" s="460"/>
      <c r="F632" s="460"/>
      <c r="G632" s="460"/>
      <c r="H632" s="460"/>
      <c r="I632" s="460"/>
      <c r="J632" s="460"/>
      <c r="K632" s="460"/>
      <c r="L632" s="103">
        <v>29871.4</v>
      </c>
      <c r="M632" s="104"/>
      <c r="N632" s="105">
        <v>1337342.51</v>
      </c>
      <c r="AF632" s="47"/>
      <c r="AG632" s="56"/>
      <c r="AL632" s="56"/>
      <c r="AN632" s="56"/>
      <c r="AO632" s="59" t="s">
        <v>455</v>
      </c>
      <c r="AP632" s="56"/>
      <c r="AQ632" s="56"/>
    </row>
    <row r="633" spans="1:43" customFormat="1" ht="15" x14ac:dyDescent="0.25">
      <c r="A633" s="102"/>
      <c r="B633" s="58"/>
      <c r="C633" s="460" t="s">
        <v>221</v>
      </c>
      <c r="D633" s="460"/>
      <c r="E633" s="460"/>
      <c r="F633" s="460"/>
      <c r="G633" s="460"/>
      <c r="H633" s="460"/>
      <c r="I633" s="460"/>
      <c r="J633" s="460"/>
      <c r="K633" s="460"/>
      <c r="L633" s="103">
        <v>54065.88</v>
      </c>
      <c r="M633" s="104"/>
      <c r="N633" s="105">
        <v>2420529.44</v>
      </c>
      <c r="AF633" s="47"/>
      <c r="AG633" s="56"/>
      <c r="AL633" s="56"/>
      <c r="AN633" s="56"/>
      <c r="AO633" s="59" t="s">
        <v>221</v>
      </c>
      <c r="AP633" s="56"/>
      <c r="AQ633" s="56"/>
    </row>
    <row r="634" spans="1:43" customFormat="1" ht="15" x14ac:dyDescent="0.25">
      <c r="A634" s="102"/>
      <c r="B634" s="58"/>
      <c r="C634" s="460" t="s">
        <v>222</v>
      </c>
      <c r="D634" s="460"/>
      <c r="E634" s="460"/>
      <c r="F634" s="460"/>
      <c r="G634" s="460"/>
      <c r="H634" s="460"/>
      <c r="I634" s="460"/>
      <c r="J634" s="460"/>
      <c r="K634" s="460"/>
      <c r="L634" s="103">
        <v>58931.82</v>
      </c>
      <c r="M634" s="104"/>
      <c r="N634" s="105">
        <v>2638377.11</v>
      </c>
      <c r="AF634" s="47"/>
      <c r="AG634" s="56"/>
      <c r="AL634" s="56"/>
      <c r="AN634" s="56"/>
      <c r="AO634" s="59" t="s">
        <v>222</v>
      </c>
      <c r="AP634" s="56"/>
      <c r="AQ634" s="56"/>
    </row>
    <row r="635" spans="1:43" customFormat="1" ht="15" x14ac:dyDescent="0.25">
      <c r="A635" s="102"/>
      <c r="B635" s="58"/>
      <c r="C635" s="460" t="s">
        <v>223</v>
      </c>
      <c r="D635" s="460"/>
      <c r="E635" s="460"/>
      <c r="F635" s="460"/>
      <c r="G635" s="460"/>
      <c r="H635" s="460"/>
      <c r="I635" s="460"/>
      <c r="J635" s="460"/>
      <c r="K635" s="460"/>
      <c r="L635" s="103">
        <v>29871.4</v>
      </c>
      <c r="M635" s="104"/>
      <c r="N635" s="105">
        <v>1337342.51</v>
      </c>
      <c r="AF635" s="47"/>
      <c r="AG635" s="56"/>
      <c r="AL635" s="56"/>
      <c r="AN635" s="56"/>
      <c r="AO635" s="59" t="s">
        <v>223</v>
      </c>
      <c r="AP635" s="56"/>
      <c r="AQ635" s="56"/>
    </row>
    <row r="636" spans="1:43" customFormat="1" ht="15" x14ac:dyDescent="0.25">
      <c r="A636" s="102"/>
      <c r="B636" s="109"/>
      <c r="C636" s="474" t="s">
        <v>456</v>
      </c>
      <c r="D636" s="474"/>
      <c r="E636" s="474"/>
      <c r="F636" s="474"/>
      <c r="G636" s="474"/>
      <c r="H636" s="474"/>
      <c r="I636" s="474"/>
      <c r="J636" s="474"/>
      <c r="K636" s="474"/>
      <c r="L636" s="110">
        <v>12363100.960000001</v>
      </c>
      <c r="M636" s="111"/>
      <c r="N636" s="112">
        <v>106952289.15000001</v>
      </c>
      <c r="AF636" s="47"/>
      <c r="AG636" s="56"/>
      <c r="AL636" s="56"/>
      <c r="AN636" s="56"/>
      <c r="AP636" s="56" t="s">
        <v>456</v>
      </c>
      <c r="AQ636" s="56"/>
    </row>
    <row r="637" spans="1:43" customFormat="1" ht="15" x14ac:dyDescent="0.25">
      <c r="A637" s="469" t="s">
        <v>457</v>
      </c>
      <c r="B637" s="470"/>
      <c r="C637" s="470"/>
      <c r="D637" s="470"/>
      <c r="E637" s="470"/>
      <c r="F637" s="470"/>
      <c r="G637" s="470"/>
      <c r="H637" s="470"/>
      <c r="I637" s="470"/>
      <c r="J637" s="470"/>
      <c r="K637" s="470"/>
      <c r="L637" s="470"/>
      <c r="M637" s="470"/>
      <c r="N637" s="471"/>
      <c r="AF637" s="47" t="s">
        <v>457</v>
      </c>
      <c r="AG637" s="56"/>
      <c r="AL637" s="56"/>
      <c r="AN637" s="56"/>
      <c r="AP637" s="56"/>
      <c r="AQ637" s="56"/>
    </row>
    <row r="638" spans="1:43" customFormat="1" ht="15" x14ac:dyDescent="0.25">
      <c r="A638" s="475" t="s">
        <v>458</v>
      </c>
      <c r="B638" s="476"/>
      <c r="C638" s="476"/>
      <c r="D638" s="476"/>
      <c r="E638" s="476"/>
      <c r="F638" s="476"/>
      <c r="G638" s="476"/>
      <c r="H638" s="476"/>
      <c r="I638" s="476"/>
      <c r="J638" s="476"/>
      <c r="K638" s="476"/>
      <c r="L638" s="476"/>
      <c r="M638" s="476"/>
      <c r="N638" s="477"/>
      <c r="AF638" s="47"/>
      <c r="AG638" s="56"/>
      <c r="AL638" s="56"/>
      <c r="AN638" s="56"/>
      <c r="AP638" s="56"/>
      <c r="AQ638" s="56" t="s">
        <v>458</v>
      </c>
    </row>
    <row r="639" spans="1:43" customFormat="1" ht="23.25" x14ac:dyDescent="0.25">
      <c r="A639" s="48" t="s">
        <v>459</v>
      </c>
      <c r="B639" s="49" t="s">
        <v>460</v>
      </c>
      <c r="C639" s="462" t="s">
        <v>461</v>
      </c>
      <c r="D639" s="462"/>
      <c r="E639" s="462"/>
      <c r="F639" s="50" t="s">
        <v>278</v>
      </c>
      <c r="G639" s="51">
        <v>4.62</v>
      </c>
      <c r="H639" s="52">
        <v>1</v>
      </c>
      <c r="I639" s="84">
        <v>4.62</v>
      </c>
      <c r="J639" s="54"/>
      <c r="K639" s="51"/>
      <c r="L639" s="54"/>
      <c r="M639" s="51"/>
      <c r="N639" s="55"/>
      <c r="AF639" s="47"/>
      <c r="AG639" s="56" t="s">
        <v>461</v>
      </c>
      <c r="AL639" s="56"/>
      <c r="AN639" s="56"/>
      <c r="AP639" s="56"/>
      <c r="AQ639" s="56"/>
    </row>
    <row r="640" spans="1:43" customFormat="1" ht="22.5" x14ac:dyDescent="0.25">
      <c r="A640" s="57"/>
      <c r="B640" s="58" t="s">
        <v>462</v>
      </c>
      <c r="C640" s="458" t="s">
        <v>463</v>
      </c>
      <c r="D640" s="458"/>
      <c r="E640" s="458"/>
      <c r="F640" s="458"/>
      <c r="G640" s="458"/>
      <c r="H640" s="458"/>
      <c r="I640" s="458"/>
      <c r="J640" s="458"/>
      <c r="K640" s="458"/>
      <c r="L640" s="458"/>
      <c r="M640" s="458"/>
      <c r="N640" s="459"/>
      <c r="AF640" s="47"/>
      <c r="AG640" s="56"/>
      <c r="AH640" s="59" t="s">
        <v>463</v>
      </c>
      <c r="AL640" s="56"/>
      <c r="AN640" s="56"/>
      <c r="AP640" s="56"/>
      <c r="AQ640" s="56"/>
    </row>
    <row r="641" spans="1:43" customFormat="1" ht="23.25" x14ac:dyDescent="0.25">
      <c r="A641" s="57"/>
      <c r="B641" s="58" t="s">
        <v>136</v>
      </c>
      <c r="C641" s="458" t="s">
        <v>137</v>
      </c>
      <c r="D641" s="458"/>
      <c r="E641" s="458"/>
      <c r="F641" s="458"/>
      <c r="G641" s="458"/>
      <c r="H641" s="458"/>
      <c r="I641" s="458"/>
      <c r="J641" s="458"/>
      <c r="K641" s="458"/>
      <c r="L641" s="458"/>
      <c r="M641" s="458"/>
      <c r="N641" s="459"/>
      <c r="AF641" s="47"/>
      <c r="AG641" s="56"/>
      <c r="AH641" s="59" t="s">
        <v>137</v>
      </c>
      <c r="AL641" s="56"/>
      <c r="AN641" s="56"/>
      <c r="AP641" s="56"/>
      <c r="AQ641" s="56"/>
    </row>
    <row r="642" spans="1:43" customFormat="1" ht="68.25" x14ac:dyDescent="0.25">
      <c r="A642" s="57"/>
      <c r="B642" s="58" t="s">
        <v>138</v>
      </c>
      <c r="C642" s="458" t="s">
        <v>139</v>
      </c>
      <c r="D642" s="458"/>
      <c r="E642" s="458"/>
      <c r="F642" s="458"/>
      <c r="G642" s="458"/>
      <c r="H642" s="458"/>
      <c r="I642" s="458"/>
      <c r="J642" s="458"/>
      <c r="K642" s="458"/>
      <c r="L642" s="458"/>
      <c r="M642" s="458"/>
      <c r="N642" s="459"/>
      <c r="AF642" s="47"/>
      <c r="AG642" s="56"/>
      <c r="AH642" s="59" t="s">
        <v>139</v>
      </c>
      <c r="AL642" s="56"/>
      <c r="AN642" s="56"/>
      <c r="AP642" s="56"/>
      <c r="AQ642" s="56"/>
    </row>
    <row r="643" spans="1:43" customFormat="1" ht="15" x14ac:dyDescent="0.25">
      <c r="A643" s="60"/>
      <c r="B643" s="58" t="s">
        <v>130</v>
      </c>
      <c r="C643" s="460" t="s">
        <v>140</v>
      </c>
      <c r="D643" s="460"/>
      <c r="E643" s="460"/>
      <c r="F643" s="61"/>
      <c r="G643" s="62"/>
      <c r="H643" s="62"/>
      <c r="I643" s="62"/>
      <c r="J643" s="63">
        <v>51.85</v>
      </c>
      <c r="K643" s="74">
        <v>0.92574999999999996</v>
      </c>
      <c r="L643" s="63">
        <v>221.76</v>
      </c>
      <c r="M643" s="65">
        <v>44.77</v>
      </c>
      <c r="N643" s="66">
        <v>9928.2000000000007</v>
      </c>
      <c r="AF643" s="47"/>
      <c r="AG643" s="56"/>
      <c r="AI643" s="59" t="s">
        <v>140</v>
      </c>
      <c r="AL643" s="56"/>
      <c r="AN643" s="56"/>
      <c r="AP643" s="56"/>
      <c r="AQ643" s="56"/>
    </row>
    <row r="644" spans="1:43" customFormat="1" ht="15" x14ac:dyDescent="0.25">
      <c r="A644" s="60"/>
      <c r="B644" s="58" t="s">
        <v>141</v>
      </c>
      <c r="C644" s="460" t="s">
        <v>142</v>
      </c>
      <c r="D644" s="460"/>
      <c r="E644" s="460"/>
      <c r="F644" s="61"/>
      <c r="G644" s="62"/>
      <c r="H644" s="62"/>
      <c r="I644" s="62"/>
      <c r="J644" s="63">
        <v>266.39</v>
      </c>
      <c r="K644" s="74">
        <v>1.0062500000000001</v>
      </c>
      <c r="L644" s="67">
        <v>1238.4100000000001</v>
      </c>
      <c r="M644" s="65">
        <v>13.24</v>
      </c>
      <c r="N644" s="66">
        <v>16396.55</v>
      </c>
      <c r="AF644" s="47"/>
      <c r="AG644" s="56"/>
      <c r="AI644" s="59" t="s">
        <v>142</v>
      </c>
      <c r="AL644" s="56"/>
      <c r="AN644" s="56"/>
      <c r="AP644" s="56"/>
      <c r="AQ644" s="56"/>
    </row>
    <row r="645" spans="1:43" customFormat="1" ht="15" x14ac:dyDescent="0.25">
      <c r="A645" s="60"/>
      <c r="B645" s="58" t="s">
        <v>143</v>
      </c>
      <c r="C645" s="460" t="s">
        <v>144</v>
      </c>
      <c r="D645" s="460"/>
      <c r="E645" s="460"/>
      <c r="F645" s="61"/>
      <c r="G645" s="62"/>
      <c r="H645" s="62"/>
      <c r="I645" s="62"/>
      <c r="J645" s="63">
        <v>32.21</v>
      </c>
      <c r="K645" s="74">
        <v>1.0062500000000001</v>
      </c>
      <c r="L645" s="63">
        <v>149.74</v>
      </c>
      <c r="M645" s="65">
        <v>44.77</v>
      </c>
      <c r="N645" s="66">
        <v>6703.86</v>
      </c>
      <c r="AF645" s="47"/>
      <c r="AG645" s="56"/>
      <c r="AI645" s="59" t="s">
        <v>144</v>
      </c>
      <c r="AL645" s="56"/>
      <c r="AN645" s="56"/>
      <c r="AP645" s="56"/>
      <c r="AQ645" s="56"/>
    </row>
    <row r="646" spans="1:43" customFormat="1" ht="15" x14ac:dyDescent="0.25">
      <c r="A646" s="60"/>
      <c r="B646" s="58" t="s">
        <v>145</v>
      </c>
      <c r="C646" s="460" t="s">
        <v>146</v>
      </c>
      <c r="D646" s="460"/>
      <c r="E646" s="460"/>
      <c r="F646" s="61"/>
      <c r="G646" s="62"/>
      <c r="H646" s="62"/>
      <c r="I646" s="62"/>
      <c r="J646" s="63">
        <v>121.33</v>
      </c>
      <c r="K646" s="79">
        <v>0</v>
      </c>
      <c r="L646" s="63">
        <v>0</v>
      </c>
      <c r="M646" s="65">
        <v>8.16</v>
      </c>
      <c r="N646" s="73"/>
      <c r="AF646" s="47"/>
      <c r="AG646" s="56"/>
      <c r="AI646" s="59" t="s">
        <v>146</v>
      </c>
      <c r="AL646" s="56"/>
      <c r="AN646" s="56"/>
      <c r="AP646" s="56"/>
      <c r="AQ646" s="56"/>
    </row>
    <row r="647" spans="1:43" customFormat="1" ht="15" x14ac:dyDescent="0.25">
      <c r="A647" s="69"/>
      <c r="B647" s="58"/>
      <c r="C647" s="460" t="s">
        <v>147</v>
      </c>
      <c r="D647" s="460"/>
      <c r="E647" s="460"/>
      <c r="F647" s="61" t="s">
        <v>148</v>
      </c>
      <c r="G647" s="65">
        <v>5.78</v>
      </c>
      <c r="H647" s="74">
        <v>0.92574999999999996</v>
      </c>
      <c r="I647" s="71">
        <v>24.7208577</v>
      </c>
      <c r="J647" s="72"/>
      <c r="K647" s="62"/>
      <c r="L647" s="72"/>
      <c r="M647" s="62"/>
      <c r="N647" s="73"/>
      <c r="AF647" s="47"/>
      <c r="AG647" s="56"/>
      <c r="AJ647" s="59" t="s">
        <v>147</v>
      </c>
      <c r="AL647" s="56"/>
      <c r="AN647" s="56"/>
      <c r="AP647" s="56"/>
      <c r="AQ647" s="56"/>
    </row>
    <row r="648" spans="1:43" customFormat="1" ht="15" x14ac:dyDescent="0.25">
      <c r="A648" s="69"/>
      <c r="B648" s="58"/>
      <c r="C648" s="460" t="s">
        <v>149</v>
      </c>
      <c r="D648" s="460"/>
      <c r="E648" s="460"/>
      <c r="F648" s="61" t="s">
        <v>148</v>
      </c>
      <c r="G648" s="65">
        <v>2.29</v>
      </c>
      <c r="H648" s="74">
        <v>1.0062500000000001</v>
      </c>
      <c r="I648" s="71">
        <v>10.6459238</v>
      </c>
      <c r="J648" s="72"/>
      <c r="K648" s="62"/>
      <c r="L648" s="72"/>
      <c r="M648" s="62"/>
      <c r="N648" s="73"/>
      <c r="AF648" s="47"/>
      <c r="AG648" s="56"/>
      <c r="AJ648" s="59" t="s">
        <v>149</v>
      </c>
      <c r="AL648" s="56"/>
      <c r="AN648" s="56"/>
      <c r="AP648" s="56"/>
      <c r="AQ648" s="56"/>
    </row>
    <row r="649" spans="1:43" customFormat="1" ht="15" x14ac:dyDescent="0.25">
      <c r="A649" s="60"/>
      <c r="B649" s="58"/>
      <c r="C649" s="461" t="s">
        <v>150</v>
      </c>
      <c r="D649" s="461"/>
      <c r="E649" s="461"/>
      <c r="F649" s="75"/>
      <c r="G649" s="76"/>
      <c r="H649" s="76"/>
      <c r="I649" s="76"/>
      <c r="J649" s="85">
        <v>439.57</v>
      </c>
      <c r="K649" s="76"/>
      <c r="L649" s="77">
        <v>1460.17</v>
      </c>
      <c r="M649" s="76"/>
      <c r="N649" s="78">
        <v>26324.75</v>
      </c>
      <c r="AF649" s="47"/>
      <c r="AG649" s="56"/>
      <c r="AK649" s="59" t="s">
        <v>150</v>
      </c>
      <c r="AL649" s="56"/>
      <c r="AN649" s="56"/>
      <c r="AP649" s="56"/>
      <c r="AQ649" s="56"/>
    </row>
    <row r="650" spans="1:43" customFormat="1" ht="15" x14ac:dyDescent="0.25">
      <c r="A650" s="69"/>
      <c r="B650" s="58"/>
      <c r="C650" s="460" t="s">
        <v>151</v>
      </c>
      <c r="D650" s="460"/>
      <c r="E650" s="460"/>
      <c r="F650" s="61"/>
      <c r="G650" s="62"/>
      <c r="H650" s="62"/>
      <c r="I650" s="62"/>
      <c r="J650" s="72"/>
      <c r="K650" s="62"/>
      <c r="L650" s="63">
        <v>371.5</v>
      </c>
      <c r="M650" s="62"/>
      <c r="N650" s="66">
        <v>16632.060000000001</v>
      </c>
      <c r="AF650" s="47"/>
      <c r="AG650" s="56"/>
      <c r="AJ650" s="59" t="s">
        <v>151</v>
      </c>
      <c r="AL650" s="56"/>
      <c r="AN650" s="56"/>
      <c r="AP650" s="56"/>
      <c r="AQ650" s="56"/>
    </row>
    <row r="651" spans="1:43" customFormat="1" ht="22.5" x14ac:dyDescent="0.25">
      <c r="A651" s="69"/>
      <c r="B651" s="58" t="s">
        <v>464</v>
      </c>
      <c r="C651" s="460" t="s">
        <v>465</v>
      </c>
      <c r="D651" s="460"/>
      <c r="E651" s="460"/>
      <c r="F651" s="61" t="s">
        <v>154</v>
      </c>
      <c r="G651" s="79">
        <v>93</v>
      </c>
      <c r="H651" s="62"/>
      <c r="I651" s="79">
        <v>93</v>
      </c>
      <c r="J651" s="72"/>
      <c r="K651" s="62"/>
      <c r="L651" s="63">
        <v>345.5</v>
      </c>
      <c r="M651" s="62"/>
      <c r="N651" s="66">
        <v>15467.82</v>
      </c>
      <c r="AF651" s="47"/>
      <c r="AG651" s="56"/>
      <c r="AJ651" s="59" t="s">
        <v>465</v>
      </c>
      <c r="AL651" s="56"/>
      <c r="AN651" s="56"/>
      <c r="AP651" s="56"/>
      <c r="AQ651" s="56"/>
    </row>
    <row r="652" spans="1:43" customFormat="1" ht="45" x14ac:dyDescent="0.25">
      <c r="A652" s="69"/>
      <c r="B652" s="58" t="s">
        <v>466</v>
      </c>
      <c r="C652" s="460" t="s">
        <v>467</v>
      </c>
      <c r="D652" s="460"/>
      <c r="E652" s="460"/>
      <c r="F652" s="61" t="s">
        <v>154</v>
      </c>
      <c r="G652" s="79">
        <v>62</v>
      </c>
      <c r="H652" s="65">
        <v>0.85</v>
      </c>
      <c r="I652" s="70">
        <v>52.7</v>
      </c>
      <c r="J652" s="72"/>
      <c r="K652" s="62"/>
      <c r="L652" s="63">
        <v>195.78</v>
      </c>
      <c r="M652" s="62"/>
      <c r="N652" s="66">
        <v>8765.1</v>
      </c>
      <c r="AF652" s="47"/>
      <c r="AG652" s="56"/>
      <c r="AJ652" s="59" t="s">
        <v>467</v>
      </c>
      <c r="AL652" s="56"/>
      <c r="AN652" s="56"/>
      <c r="AP652" s="56"/>
      <c r="AQ652" s="56"/>
    </row>
    <row r="653" spans="1:43" customFormat="1" ht="15" x14ac:dyDescent="0.25">
      <c r="A653" s="80"/>
      <c r="B653" s="81"/>
      <c r="C653" s="462" t="s">
        <v>157</v>
      </c>
      <c r="D653" s="462"/>
      <c r="E653" s="462"/>
      <c r="F653" s="50"/>
      <c r="G653" s="51"/>
      <c r="H653" s="51"/>
      <c r="I653" s="51"/>
      <c r="J653" s="54"/>
      <c r="K653" s="51"/>
      <c r="L653" s="82">
        <v>2001.45</v>
      </c>
      <c r="M653" s="76"/>
      <c r="N653" s="83">
        <v>50557.67</v>
      </c>
      <c r="AF653" s="47"/>
      <c r="AG653" s="56"/>
      <c r="AL653" s="56" t="s">
        <v>157</v>
      </c>
      <c r="AN653" s="56"/>
      <c r="AP653" s="56"/>
      <c r="AQ653" s="56"/>
    </row>
    <row r="654" spans="1:43" customFormat="1" ht="34.5" x14ac:dyDescent="0.25">
      <c r="A654" s="48" t="s">
        <v>468</v>
      </c>
      <c r="B654" s="49" t="s">
        <v>469</v>
      </c>
      <c r="C654" s="462" t="s">
        <v>470</v>
      </c>
      <c r="D654" s="462"/>
      <c r="E654" s="462"/>
      <c r="F654" s="50" t="s">
        <v>278</v>
      </c>
      <c r="G654" s="51">
        <v>6.82</v>
      </c>
      <c r="H654" s="52">
        <v>1</v>
      </c>
      <c r="I654" s="84">
        <v>6.82</v>
      </c>
      <c r="J654" s="54"/>
      <c r="K654" s="51"/>
      <c r="L654" s="54"/>
      <c r="M654" s="51"/>
      <c r="N654" s="55"/>
      <c r="AF654" s="47"/>
      <c r="AG654" s="56" t="s">
        <v>470</v>
      </c>
      <c r="AL654" s="56"/>
      <c r="AN654" s="56"/>
      <c r="AP654" s="56"/>
      <c r="AQ654" s="56"/>
    </row>
    <row r="655" spans="1:43" customFormat="1" ht="22.5" x14ac:dyDescent="0.25">
      <c r="A655" s="57"/>
      <c r="B655" s="58" t="s">
        <v>462</v>
      </c>
      <c r="C655" s="458" t="s">
        <v>463</v>
      </c>
      <c r="D655" s="458"/>
      <c r="E655" s="458"/>
      <c r="F655" s="458"/>
      <c r="G655" s="458"/>
      <c r="H655" s="458"/>
      <c r="I655" s="458"/>
      <c r="J655" s="458"/>
      <c r="K655" s="458"/>
      <c r="L655" s="458"/>
      <c r="M655" s="458"/>
      <c r="N655" s="459"/>
      <c r="AF655" s="47"/>
      <c r="AG655" s="56"/>
      <c r="AH655" s="59" t="s">
        <v>463</v>
      </c>
      <c r="AL655" s="56"/>
      <c r="AN655" s="56"/>
      <c r="AP655" s="56"/>
      <c r="AQ655" s="56"/>
    </row>
    <row r="656" spans="1:43" customFormat="1" ht="23.25" x14ac:dyDescent="0.25">
      <c r="A656" s="57"/>
      <c r="B656" s="58" t="s">
        <v>136</v>
      </c>
      <c r="C656" s="458" t="s">
        <v>137</v>
      </c>
      <c r="D656" s="458"/>
      <c r="E656" s="458"/>
      <c r="F656" s="458"/>
      <c r="G656" s="458"/>
      <c r="H656" s="458"/>
      <c r="I656" s="458"/>
      <c r="J656" s="458"/>
      <c r="K656" s="458"/>
      <c r="L656" s="458"/>
      <c r="M656" s="458"/>
      <c r="N656" s="459"/>
      <c r="AF656" s="47"/>
      <c r="AG656" s="56"/>
      <c r="AH656" s="59" t="s">
        <v>137</v>
      </c>
      <c r="AL656" s="56"/>
      <c r="AN656" s="56"/>
      <c r="AP656" s="56"/>
      <c r="AQ656" s="56"/>
    </row>
    <row r="657" spans="1:43" customFormat="1" ht="68.25" x14ac:dyDescent="0.25">
      <c r="A657" s="57"/>
      <c r="B657" s="58" t="s">
        <v>138</v>
      </c>
      <c r="C657" s="458" t="s">
        <v>139</v>
      </c>
      <c r="D657" s="458"/>
      <c r="E657" s="458"/>
      <c r="F657" s="458"/>
      <c r="G657" s="458"/>
      <c r="H657" s="458"/>
      <c r="I657" s="458"/>
      <c r="J657" s="458"/>
      <c r="K657" s="458"/>
      <c r="L657" s="458"/>
      <c r="M657" s="458"/>
      <c r="N657" s="459"/>
      <c r="AF657" s="47"/>
      <c r="AG657" s="56"/>
      <c r="AH657" s="59" t="s">
        <v>139</v>
      </c>
      <c r="AL657" s="56"/>
      <c r="AN657" s="56"/>
      <c r="AP657" s="56"/>
      <c r="AQ657" s="56"/>
    </row>
    <row r="658" spans="1:43" customFormat="1" ht="15" x14ac:dyDescent="0.25">
      <c r="A658" s="60"/>
      <c r="B658" s="58" t="s">
        <v>130</v>
      </c>
      <c r="C658" s="460" t="s">
        <v>140</v>
      </c>
      <c r="D658" s="460"/>
      <c r="E658" s="460"/>
      <c r="F658" s="61"/>
      <c r="G658" s="62"/>
      <c r="H658" s="62"/>
      <c r="I658" s="62"/>
      <c r="J658" s="63">
        <v>206.31</v>
      </c>
      <c r="K658" s="74">
        <v>0.92574999999999996</v>
      </c>
      <c r="L658" s="67">
        <v>1302.56</v>
      </c>
      <c r="M658" s="65">
        <v>44.77</v>
      </c>
      <c r="N658" s="66">
        <v>58315.61</v>
      </c>
      <c r="AF658" s="47"/>
      <c r="AG658" s="56"/>
      <c r="AI658" s="59" t="s">
        <v>140</v>
      </c>
      <c r="AL658" s="56"/>
      <c r="AN658" s="56"/>
      <c r="AP658" s="56"/>
      <c r="AQ658" s="56"/>
    </row>
    <row r="659" spans="1:43" customFormat="1" ht="15" x14ac:dyDescent="0.25">
      <c r="A659" s="60"/>
      <c r="B659" s="58" t="s">
        <v>141</v>
      </c>
      <c r="C659" s="460" t="s">
        <v>142</v>
      </c>
      <c r="D659" s="460"/>
      <c r="E659" s="460"/>
      <c r="F659" s="61"/>
      <c r="G659" s="62"/>
      <c r="H659" s="62"/>
      <c r="I659" s="62"/>
      <c r="J659" s="63">
        <v>548.89</v>
      </c>
      <c r="K659" s="74">
        <v>1.0062500000000001</v>
      </c>
      <c r="L659" s="67">
        <v>3766.83</v>
      </c>
      <c r="M659" s="65">
        <v>13.24</v>
      </c>
      <c r="N659" s="66">
        <v>49872.83</v>
      </c>
      <c r="AF659" s="47"/>
      <c r="AG659" s="56"/>
      <c r="AI659" s="59" t="s">
        <v>142</v>
      </c>
      <c r="AL659" s="56"/>
      <c r="AN659" s="56"/>
      <c r="AP659" s="56"/>
      <c r="AQ659" s="56"/>
    </row>
    <row r="660" spans="1:43" customFormat="1" ht="15" x14ac:dyDescent="0.25">
      <c r="A660" s="60"/>
      <c r="B660" s="58" t="s">
        <v>143</v>
      </c>
      <c r="C660" s="460" t="s">
        <v>144</v>
      </c>
      <c r="D660" s="460"/>
      <c r="E660" s="460"/>
      <c r="F660" s="61"/>
      <c r="G660" s="62"/>
      <c r="H660" s="62"/>
      <c r="I660" s="62"/>
      <c r="J660" s="63">
        <v>63.88</v>
      </c>
      <c r="K660" s="74">
        <v>1.0062500000000001</v>
      </c>
      <c r="L660" s="63">
        <v>438.38</v>
      </c>
      <c r="M660" s="65">
        <v>44.77</v>
      </c>
      <c r="N660" s="66">
        <v>19626.27</v>
      </c>
      <c r="AF660" s="47"/>
      <c r="AG660" s="56"/>
      <c r="AI660" s="59" t="s">
        <v>144</v>
      </c>
      <c r="AL660" s="56"/>
      <c r="AN660" s="56"/>
      <c r="AP660" s="56"/>
      <c r="AQ660" s="56"/>
    </row>
    <row r="661" spans="1:43" customFormat="1" ht="15" x14ac:dyDescent="0.25">
      <c r="A661" s="60"/>
      <c r="B661" s="58" t="s">
        <v>145</v>
      </c>
      <c r="C661" s="460" t="s">
        <v>146</v>
      </c>
      <c r="D661" s="460"/>
      <c r="E661" s="460"/>
      <c r="F661" s="61"/>
      <c r="G661" s="62"/>
      <c r="H661" s="62"/>
      <c r="I661" s="62"/>
      <c r="J661" s="63">
        <v>93.03</v>
      </c>
      <c r="K661" s="79">
        <v>0</v>
      </c>
      <c r="L661" s="63">
        <v>0</v>
      </c>
      <c r="M661" s="65">
        <v>8.16</v>
      </c>
      <c r="N661" s="73"/>
      <c r="AF661" s="47"/>
      <c r="AG661" s="56"/>
      <c r="AI661" s="59" t="s">
        <v>146</v>
      </c>
      <c r="AL661" s="56"/>
      <c r="AN661" s="56"/>
      <c r="AP661" s="56"/>
      <c r="AQ661" s="56"/>
    </row>
    <row r="662" spans="1:43" customFormat="1" ht="15" x14ac:dyDescent="0.25">
      <c r="A662" s="69"/>
      <c r="B662" s="58"/>
      <c r="C662" s="460" t="s">
        <v>147</v>
      </c>
      <c r="D662" s="460"/>
      <c r="E662" s="460"/>
      <c r="F662" s="61" t="s">
        <v>148</v>
      </c>
      <c r="G662" s="79">
        <v>23</v>
      </c>
      <c r="H662" s="74">
        <v>0.92574999999999996</v>
      </c>
      <c r="I662" s="87">
        <v>145.213145</v>
      </c>
      <c r="J662" s="72"/>
      <c r="K662" s="62"/>
      <c r="L662" s="72"/>
      <c r="M662" s="62"/>
      <c r="N662" s="73"/>
      <c r="AF662" s="47"/>
      <c r="AG662" s="56"/>
      <c r="AJ662" s="59" t="s">
        <v>147</v>
      </c>
      <c r="AL662" s="56"/>
      <c r="AN662" s="56"/>
      <c r="AP662" s="56"/>
      <c r="AQ662" s="56"/>
    </row>
    <row r="663" spans="1:43" customFormat="1" ht="15" x14ac:dyDescent="0.25">
      <c r="A663" s="69"/>
      <c r="B663" s="58"/>
      <c r="C663" s="460" t="s">
        <v>149</v>
      </c>
      <c r="D663" s="460"/>
      <c r="E663" s="460"/>
      <c r="F663" s="61" t="s">
        <v>148</v>
      </c>
      <c r="G663" s="65">
        <v>4.82</v>
      </c>
      <c r="H663" s="74">
        <v>1.0062500000000001</v>
      </c>
      <c r="I663" s="71">
        <v>33.077852499999999</v>
      </c>
      <c r="J663" s="72"/>
      <c r="K663" s="62"/>
      <c r="L663" s="72"/>
      <c r="M663" s="62"/>
      <c r="N663" s="73"/>
      <c r="AF663" s="47"/>
      <c r="AG663" s="56"/>
      <c r="AJ663" s="59" t="s">
        <v>149</v>
      </c>
      <c r="AL663" s="56"/>
      <c r="AN663" s="56"/>
      <c r="AP663" s="56"/>
      <c r="AQ663" s="56"/>
    </row>
    <row r="664" spans="1:43" customFormat="1" ht="15" x14ac:dyDescent="0.25">
      <c r="A664" s="60"/>
      <c r="B664" s="58"/>
      <c r="C664" s="461" t="s">
        <v>150</v>
      </c>
      <c r="D664" s="461"/>
      <c r="E664" s="461"/>
      <c r="F664" s="75"/>
      <c r="G664" s="76"/>
      <c r="H664" s="76"/>
      <c r="I664" s="76"/>
      <c r="J664" s="85">
        <v>848.23</v>
      </c>
      <c r="K664" s="76"/>
      <c r="L664" s="77">
        <v>5069.3900000000003</v>
      </c>
      <c r="M664" s="76"/>
      <c r="N664" s="78">
        <v>108188.44</v>
      </c>
      <c r="AF664" s="47"/>
      <c r="AG664" s="56"/>
      <c r="AK664" s="59" t="s">
        <v>150</v>
      </c>
      <c r="AL664" s="56"/>
      <c r="AN664" s="56"/>
      <c r="AP664" s="56"/>
      <c r="AQ664" s="56"/>
    </row>
    <row r="665" spans="1:43" customFormat="1" ht="15" x14ac:dyDescent="0.25">
      <c r="A665" s="69"/>
      <c r="B665" s="58"/>
      <c r="C665" s="460" t="s">
        <v>151</v>
      </c>
      <c r="D665" s="460"/>
      <c r="E665" s="460"/>
      <c r="F665" s="61"/>
      <c r="G665" s="62"/>
      <c r="H665" s="62"/>
      <c r="I665" s="62"/>
      <c r="J665" s="72"/>
      <c r="K665" s="62"/>
      <c r="L665" s="67">
        <v>1740.94</v>
      </c>
      <c r="M665" s="62"/>
      <c r="N665" s="66">
        <v>77941.88</v>
      </c>
      <c r="AF665" s="47"/>
      <c r="AG665" s="56"/>
      <c r="AJ665" s="59" t="s">
        <v>151</v>
      </c>
      <c r="AL665" s="56"/>
      <c r="AN665" s="56"/>
      <c r="AP665" s="56"/>
      <c r="AQ665" s="56"/>
    </row>
    <row r="666" spans="1:43" customFormat="1" ht="22.5" x14ac:dyDescent="0.25">
      <c r="A666" s="69"/>
      <c r="B666" s="58" t="s">
        <v>464</v>
      </c>
      <c r="C666" s="460" t="s">
        <v>465</v>
      </c>
      <c r="D666" s="460"/>
      <c r="E666" s="460"/>
      <c r="F666" s="61" t="s">
        <v>154</v>
      </c>
      <c r="G666" s="79">
        <v>93</v>
      </c>
      <c r="H666" s="62"/>
      <c r="I666" s="79">
        <v>93</v>
      </c>
      <c r="J666" s="72"/>
      <c r="K666" s="62"/>
      <c r="L666" s="67">
        <v>1619.07</v>
      </c>
      <c r="M666" s="62"/>
      <c r="N666" s="66">
        <v>72485.95</v>
      </c>
      <c r="AF666" s="47"/>
      <c r="AG666" s="56"/>
      <c r="AJ666" s="59" t="s">
        <v>465</v>
      </c>
      <c r="AL666" s="56"/>
      <c r="AN666" s="56"/>
      <c r="AP666" s="56"/>
      <c r="AQ666" s="56"/>
    </row>
    <row r="667" spans="1:43" customFormat="1" ht="45" x14ac:dyDescent="0.25">
      <c r="A667" s="69"/>
      <c r="B667" s="58" t="s">
        <v>466</v>
      </c>
      <c r="C667" s="460" t="s">
        <v>467</v>
      </c>
      <c r="D667" s="460"/>
      <c r="E667" s="460"/>
      <c r="F667" s="61" t="s">
        <v>154</v>
      </c>
      <c r="G667" s="79">
        <v>62</v>
      </c>
      <c r="H667" s="65">
        <v>0.85</v>
      </c>
      <c r="I667" s="70">
        <v>52.7</v>
      </c>
      <c r="J667" s="72"/>
      <c r="K667" s="62"/>
      <c r="L667" s="63">
        <v>917.48</v>
      </c>
      <c r="M667" s="62"/>
      <c r="N667" s="66">
        <v>41075.370000000003</v>
      </c>
      <c r="AF667" s="47"/>
      <c r="AG667" s="56"/>
      <c r="AJ667" s="59" t="s">
        <v>467</v>
      </c>
      <c r="AL667" s="56"/>
      <c r="AN667" s="56"/>
      <c r="AP667" s="56"/>
      <c r="AQ667" s="56"/>
    </row>
    <row r="668" spans="1:43" customFormat="1" ht="15" x14ac:dyDescent="0.25">
      <c r="A668" s="80"/>
      <c r="B668" s="81"/>
      <c r="C668" s="462" t="s">
        <v>157</v>
      </c>
      <c r="D668" s="462"/>
      <c r="E668" s="462"/>
      <c r="F668" s="50"/>
      <c r="G668" s="51"/>
      <c r="H668" s="51"/>
      <c r="I668" s="51"/>
      <c r="J668" s="54"/>
      <c r="K668" s="51"/>
      <c r="L668" s="82">
        <v>7605.94</v>
      </c>
      <c r="M668" s="76"/>
      <c r="N668" s="83">
        <v>221749.76000000001</v>
      </c>
      <c r="AF668" s="47"/>
      <c r="AG668" s="56"/>
      <c r="AL668" s="56" t="s">
        <v>157</v>
      </c>
      <c r="AN668" s="56"/>
      <c r="AP668" s="56"/>
      <c r="AQ668" s="56"/>
    </row>
    <row r="669" spans="1:43" customFormat="1" ht="23.25" x14ac:dyDescent="0.25">
      <c r="A669" s="48" t="s">
        <v>471</v>
      </c>
      <c r="B669" s="49" t="s">
        <v>249</v>
      </c>
      <c r="C669" s="462" t="s">
        <v>472</v>
      </c>
      <c r="D669" s="462"/>
      <c r="E669" s="462"/>
      <c r="F669" s="50" t="s">
        <v>171</v>
      </c>
      <c r="G669" s="51">
        <v>11.44</v>
      </c>
      <c r="H669" s="52">
        <v>1</v>
      </c>
      <c r="I669" s="84">
        <v>11.44</v>
      </c>
      <c r="J669" s="88">
        <v>22.33</v>
      </c>
      <c r="K669" s="51"/>
      <c r="L669" s="88">
        <v>255.46</v>
      </c>
      <c r="M669" s="84">
        <v>13.24</v>
      </c>
      <c r="N669" s="83">
        <v>3382.29</v>
      </c>
      <c r="AF669" s="47"/>
      <c r="AG669" s="56" t="s">
        <v>472</v>
      </c>
      <c r="AL669" s="56"/>
      <c r="AN669" s="56"/>
      <c r="AP669" s="56"/>
      <c r="AQ669" s="56"/>
    </row>
    <row r="670" spans="1:43" customFormat="1" ht="15" x14ac:dyDescent="0.25">
      <c r="A670" s="80"/>
      <c r="B670" s="81"/>
      <c r="C670" s="462" t="s">
        <v>157</v>
      </c>
      <c r="D670" s="462"/>
      <c r="E670" s="462"/>
      <c r="F670" s="50"/>
      <c r="G670" s="51"/>
      <c r="H670" s="51"/>
      <c r="I670" s="51"/>
      <c r="J670" s="54"/>
      <c r="K670" s="51"/>
      <c r="L670" s="88">
        <v>255.46</v>
      </c>
      <c r="M670" s="76"/>
      <c r="N670" s="83">
        <v>3382.29</v>
      </c>
      <c r="AF670" s="47"/>
      <c r="AG670" s="56"/>
      <c r="AL670" s="56" t="s">
        <v>157</v>
      </c>
      <c r="AN670" s="56"/>
      <c r="AP670" s="56"/>
      <c r="AQ670" s="56"/>
    </row>
    <row r="671" spans="1:43" customFormat="1" ht="23.25" x14ac:dyDescent="0.25">
      <c r="A671" s="48" t="s">
        <v>473</v>
      </c>
      <c r="B671" s="49" t="s">
        <v>255</v>
      </c>
      <c r="C671" s="462" t="s">
        <v>474</v>
      </c>
      <c r="D671" s="462"/>
      <c r="E671" s="462"/>
      <c r="F671" s="50" t="s">
        <v>171</v>
      </c>
      <c r="G671" s="51">
        <v>11.44</v>
      </c>
      <c r="H671" s="52">
        <v>1</v>
      </c>
      <c r="I671" s="84">
        <v>11.44</v>
      </c>
      <c r="J671" s="88">
        <v>22.33</v>
      </c>
      <c r="K671" s="51"/>
      <c r="L671" s="88">
        <v>255.46</v>
      </c>
      <c r="M671" s="84">
        <v>13.24</v>
      </c>
      <c r="N671" s="83">
        <v>3382.29</v>
      </c>
      <c r="AF671" s="47"/>
      <c r="AG671" s="56" t="s">
        <v>474</v>
      </c>
      <c r="AL671" s="56"/>
      <c r="AN671" s="56"/>
      <c r="AP671" s="56"/>
      <c r="AQ671" s="56"/>
    </row>
    <row r="672" spans="1:43" customFormat="1" ht="15" x14ac:dyDescent="0.25">
      <c r="A672" s="80"/>
      <c r="B672" s="81"/>
      <c r="C672" s="462" t="s">
        <v>157</v>
      </c>
      <c r="D672" s="462"/>
      <c r="E672" s="462"/>
      <c r="F672" s="50"/>
      <c r="G672" s="51"/>
      <c r="H672" s="51"/>
      <c r="I672" s="51"/>
      <c r="J672" s="54"/>
      <c r="K672" s="51"/>
      <c r="L672" s="88">
        <v>255.46</v>
      </c>
      <c r="M672" s="76"/>
      <c r="N672" s="83">
        <v>3382.29</v>
      </c>
      <c r="AF672" s="47"/>
      <c r="AG672" s="56"/>
      <c r="AL672" s="56" t="s">
        <v>157</v>
      </c>
      <c r="AN672" s="56"/>
      <c r="AP672" s="56"/>
      <c r="AQ672" s="56"/>
    </row>
    <row r="673" spans="1:43" customFormat="1" ht="45.75" x14ac:dyDescent="0.25">
      <c r="A673" s="48" t="s">
        <v>475</v>
      </c>
      <c r="B673" s="49" t="s">
        <v>169</v>
      </c>
      <c r="C673" s="462" t="s">
        <v>476</v>
      </c>
      <c r="D673" s="462"/>
      <c r="E673" s="462"/>
      <c r="F673" s="50" t="s">
        <v>171</v>
      </c>
      <c r="G673" s="51">
        <v>11.44</v>
      </c>
      <c r="H673" s="52">
        <v>1</v>
      </c>
      <c r="I673" s="84">
        <v>11.44</v>
      </c>
      <c r="J673" s="88">
        <v>2.91</v>
      </c>
      <c r="K673" s="51"/>
      <c r="L673" s="88">
        <v>33.29</v>
      </c>
      <c r="M673" s="84">
        <v>13.62</v>
      </c>
      <c r="N673" s="114">
        <v>453.41</v>
      </c>
      <c r="AF673" s="47"/>
      <c r="AG673" s="56" t="s">
        <v>476</v>
      </c>
      <c r="AL673" s="56"/>
      <c r="AN673" s="56"/>
      <c r="AP673" s="56"/>
      <c r="AQ673" s="56"/>
    </row>
    <row r="674" spans="1:43" customFormat="1" ht="15" x14ac:dyDescent="0.25">
      <c r="A674" s="80"/>
      <c r="B674" s="81"/>
      <c r="C674" s="462" t="s">
        <v>157</v>
      </c>
      <c r="D674" s="462"/>
      <c r="E674" s="462"/>
      <c r="F674" s="50"/>
      <c r="G674" s="51"/>
      <c r="H674" s="51"/>
      <c r="I674" s="51"/>
      <c r="J674" s="54"/>
      <c r="K674" s="51"/>
      <c r="L674" s="88">
        <v>33.29</v>
      </c>
      <c r="M674" s="76"/>
      <c r="N674" s="114">
        <v>453.41</v>
      </c>
      <c r="AF674" s="47"/>
      <c r="AG674" s="56"/>
      <c r="AL674" s="56" t="s">
        <v>157</v>
      </c>
      <c r="AN674" s="56"/>
      <c r="AP674" s="56"/>
      <c r="AQ674" s="56"/>
    </row>
    <row r="675" spans="1:43" customFormat="1" ht="15" x14ac:dyDescent="0.25">
      <c r="A675" s="475" t="s">
        <v>477</v>
      </c>
      <c r="B675" s="476"/>
      <c r="C675" s="476"/>
      <c r="D675" s="476"/>
      <c r="E675" s="476"/>
      <c r="F675" s="476"/>
      <c r="G675" s="476"/>
      <c r="H675" s="476"/>
      <c r="I675" s="476"/>
      <c r="J675" s="476"/>
      <c r="K675" s="476"/>
      <c r="L675" s="476"/>
      <c r="M675" s="476"/>
      <c r="N675" s="477"/>
      <c r="AF675" s="47"/>
      <c r="AG675" s="56"/>
      <c r="AL675" s="56"/>
      <c r="AN675" s="56"/>
      <c r="AP675" s="56"/>
      <c r="AQ675" s="56" t="s">
        <v>477</v>
      </c>
    </row>
    <row r="676" spans="1:43" customFormat="1" ht="34.5" x14ac:dyDescent="0.25">
      <c r="A676" s="48" t="s">
        <v>478</v>
      </c>
      <c r="B676" s="49" t="s">
        <v>479</v>
      </c>
      <c r="C676" s="462" t="s">
        <v>480</v>
      </c>
      <c r="D676" s="462"/>
      <c r="E676" s="462"/>
      <c r="F676" s="50" t="s">
        <v>174</v>
      </c>
      <c r="G676" s="51">
        <v>30</v>
      </c>
      <c r="H676" s="52">
        <v>1</v>
      </c>
      <c r="I676" s="52">
        <v>30</v>
      </c>
      <c r="J676" s="54"/>
      <c r="K676" s="51"/>
      <c r="L676" s="54"/>
      <c r="M676" s="51"/>
      <c r="N676" s="55"/>
      <c r="AF676" s="47"/>
      <c r="AG676" s="56" t="s">
        <v>480</v>
      </c>
      <c r="AL676" s="56"/>
      <c r="AN676" s="56"/>
      <c r="AP676" s="56"/>
      <c r="AQ676" s="56"/>
    </row>
    <row r="677" spans="1:43" customFormat="1" ht="68.25" x14ac:dyDescent="0.25">
      <c r="A677" s="57"/>
      <c r="B677" s="58" t="s">
        <v>138</v>
      </c>
      <c r="C677" s="458" t="s">
        <v>139</v>
      </c>
      <c r="D677" s="458"/>
      <c r="E677" s="458"/>
      <c r="F677" s="458"/>
      <c r="G677" s="458"/>
      <c r="H677" s="458"/>
      <c r="I677" s="458"/>
      <c r="J677" s="458"/>
      <c r="K677" s="458"/>
      <c r="L677" s="458"/>
      <c r="M677" s="458"/>
      <c r="N677" s="459"/>
      <c r="AF677" s="47"/>
      <c r="AG677" s="56"/>
      <c r="AH677" s="59" t="s">
        <v>139</v>
      </c>
      <c r="AL677" s="56"/>
      <c r="AN677" s="56"/>
      <c r="AP677" s="56"/>
      <c r="AQ677" s="56"/>
    </row>
    <row r="678" spans="1:43" customFormat="1" ht="15" x14ac:dyDescent="0.25">
      <c r="A678" s="60"/>
      <c r="B678" s="58" t="s">
        <v>130</v>
      </c>
      <c r="C678" s="460" t="s">
        <v>140</v>
      </c>
      <c r="D678" s="460"/>
      <c r="E678" s="460"/>
      <c r="F678" s="61"/>
      <c r="G678" s="62"/>
      <c r="H678" s="62"/>
      <c r="I678" s="62"/>
      <c r="J678" s="63">
        <v>7.76</v>
      </c>
      <c r="K678" s="65">
        <v>1.1499999999999999</v>
      </c>
      <c r="L678" s="63">
        <v>267.72000000000003</v>
      </c>
      <c r="M678" s="65">
        <v>44.77</v>
      </c>
      <c r="N678" s="66">
        <v>11985.82</v>
      </c>
      <c r="AF678" s="47"/>
      <c r="AG678" s="56"/>
      <c r="AI678" s="59" t="s">
        <v>140</v>
      </c>
      <c r="AL678" s="56"/>
      <c r="AN678" s="56"/>
      <c r="AP678" s="56"/>
      <c r="AQ678" s="56"/>
    </row>
    <row r="679" spans="1:43" customFormat="1" ht="15" x14ac:dyDescent="0.25">
      <c r="A679" s="60"/>
      <c r="B679" s="58" t="s">
        <v>141</v>
      </c>
      <c r="C679" s="460" t="s">
        <v>142</v>
      </c>
      <c r="D679" s="460"/>
      <c r="E679" s="460"/>
      <c r="F679" s="61"/>
      <c r="G679" s="62"/>
      <c r="H679" s="62"/>
      <c r="I679" s="62"/>
      <c r="J679" s="67">
        <v>1293.92</v>
      </c>
      <c r="K679" s="65">
        <v>1.1499999999999999</v>
      </c>
      <c r="L679" s="67">
        <v>44640.24</v>
      </c>
      <c r="M679" s="65">
        <v>13.24</v>
      </c>
      <c r="N679" s="66">
        <v>591036.78</v>
      </c>
      <c r="AF679" s="47"/>
      <c r="AG679" s="56"/>
      <c r="AI679" s="59" t="s">
        <v>142</v>
      </c>
      <c r="AL679" s="56"/>
      <c r="AN679" s="56"/>
      <c r="AP679" s="56"/>
      <c r="AQ679" s="56"/>
    </row>
    <row r="680" spans="1:43" customFormat="1" ht="15" x14ac:dyDescent="0.25">
      <c r="A680" s="60"/>
      <c r="B680" s="58" t="s">
        <v>143</v>
      </c>
      <c r="C680" s="460" t="s">
        <v>144</v>
      </c>
      <c r="D680" s="460"/>
      <c r="E680" s="460"/>
      <c r="F680" s="61"/>
      <c r="G680" s="62"/>
      <c r="H680" s="62"/>
      <c r="I680" s="62"/>
      <c r="J680" s="63">
        <v>32.909999999999997</v>
      </c>
      <c r="K680" s="65">
        <v>1.1499999999999999</v>
      </c>
      <c r="L680" s="67">
        <v>1135.4000000000001</v>
      </c>
      <c r="M680" s="65">
        <v>44.77</v>
      </c>
      <c r="N680" s="66">
        <v>50831.86</v>
      </c>
      <c r="AF680" s="47"/>
      <c r="AG680" s="56"/>
      <c r="AI680" s="59" t="s">
        <v>144</v>
      </c>
      <c r="AL680" s="56"/>
      <c r="AN680" s="56"/>
      <c r="AP680" s="56"/>
      <c r="AQ680" s="56"/>
    </row>
    <row r="681" spans="1:43" customFormat="1" ht="15" x14ac:dyDescent="0.25">
      <c r="A681" s="60"/>
      <c r="B681" s="58" t="s">
        <v>145</v>
      </c>
      <c r="C681" s="460" t="s">
        <v>146</v>
      </c>
      <c r="D681" s="460"/>
      <c r="E681" s="460"/>
      <c r="F681" s="61"/>
      <c r="G681" s="62"/>
      <c r="H681" s="62"/>
      <c r="I681" s="62"/>
      <c r="J681" s="63">
        <v>21.02</v>
      </c>
      <c r="K681" s="62"/>
      <c r="L681" s="63">
        <v>630.6</v>
      </c>
      <c r="M681" s="65">
        <v>8.16</v>
      </c>
      <c r="N681" s="66">
        <v>5145.7</v>
      </c>
      <c r="AF681" s="47"/>
      <c r="AG681" s="56"/>
      <c r="AI681" s="59" t="s">
        <v>146</v>
      </c>
      <c r="AL681" s="56"/>
      <c r="AN681" s="56"/>
      <c r="AP681" s="56"/>
      <c r="AQ681" s="56"/>
    </row>
    <row r="682" spans="1:43" customFormat="1" ht="15" x14ac:dyDescent="0.25">
      <c r="A682" s="69"/>
      <c r="B682" s="58"/>
      <c r="C682" s="460" t="s">
        <v>147</v>
      </c>
      <c r="D682" s="460"/>
      <c r="E682" s="460"/>
      <c r="F682" s="61" t="s">
        <v>148</v>
      </c>
      <c r="G682" s="65">
        <v>0.91</v>
      </c>
      <c r="H682" s="65">
        <v>1.1499999999999999</v>
      </c>
      <c r="I682" s="64">
        <v>31.395</v>
      </c>
      <c r="J682" s="72"/>
      <c r="K682" s="62"/>
      <c r="L682" s="72"/>
      <c r="M682" s="62"/>
      <c r="N682" s="73"/>
      <c r="AF682" s="47"/>
      <c r="AG682" s="56"/>
      <c r="AJ682" s="59" t="s">
        <v>147</v>
      </c>
      <c r="AL682" s="56"/>
      <c r="AN682" s="56"/>
      <c r="AP682" s="56"/>
      <c r="AQ682" s="56"/>
    </row>
    <row r="683" spans="1:43" customFormat="1" ht="15" x14ac:dyDescent="0.25">
      <c r="A683" s="69"/>
      <c r="B683" s="58"/>
      <c r="C683" s="460" t="s">
        <v>149</v>
      </c>
      <c r="D683" s="460"/>
      <c r="E683" s="460"/>
      <c r="F683" s="61" t="s">
        <v>148</v>
      </c>
      <c r="G683" s="70">
        <v>2.1</v>
      </c>
      <c r="H683" s="65">
        <v>1.1499999999999999</v>
      </c>
      <c r="I683" s="65">
        <v>72.45</v>
      </c>
      <c r="J683" s="72"/>
      <c r="K683" s="62"/>
      <c r="L683" s="72"/>
      <c r="M683" s="62"/>
      <c r="N683" s="73"/>
      <c r="AF683" s="47"/>
      <c r="AG683" s="56"/>
      <c r="AJ683" s="59" t="s">
        <v>149</v>
      </c>
      <c r="AL683" s="56"/>
      <c r="AN683" s="56"/>
      <c r="AP683" s="56"/>
      <c r="AQ683" s="56"/>
    </row>
    <row r="684" spans="1:43" customFormat="1" ht="15" x14ac:dyDescent="0.25">
      <c r="A684" s="60"/>
      <c r="B684" s="58"/>
      <c r="C684" s="461" t="s">
        <v>150</v>
      </c>
      <c r="D684" s="461"/>
      <c r="E684" s="461"/>
      <c r="F684" s="75"/>
      <c r="G684" s="76"/>
      <c r="H684" s="76"/>
      <c r="I684" s="76"/>
      <c r="J684" s="77">
        <v>1322.7</v>
      </c>
      <c r="K684" s="76"/>
      <c r="L684" s="77">
        <v>45538.559999999998</v>
      </c>
      <c r="M684" s="76"/>
      <c r="N684" s="78">
        <v>608168.30000000005</v>
      </c>
      <c r="AF684" s="47"/>
      <c r="AG684" s="56"/>
      <c r="AK684" s="59" t="s">
        <v>150</v>
      </c>
      <c r="AL684" s="56"/>
      <c r="AN684" s="56"/>
      <c r="AP684" s="56"/>
      <c r="AQ684" s="56"/>
    </row>
    <row r="685" spans="1:43" customFormat="1" ht="15" x14ac:dyDescent="0.25">
      <c r="A685" s="69"/>
      <c r="B685" s="58"/>
      <c r="C685" s="460" t="s">
        <v>151</v>
      </c>
      <c r="D685" s="460"/>
      <c r="E685" s="460"/>
      <c r="F685" s="61"/>
      <c r="G685" s="62"/>
      <c r="H685" s="62"/>
      <c r="I685" s="62"/>
      <c r="J685" s="72"/>
      <c r="K685" s="62"/>
      <c r="L685" s="67">
        <v>1403.12</v>
      </c>
      <c r="M685" s="62"/>
      <c r="N685" s="66">
        <v>62817.68</v>
      </c>
      <c r="AF685" s="47"/>
      <c r="AG685" s="56"/>
      <c r="AJ685" s="59" t="s">
        <v>151</v>
      </c>
      <c r="AL685" s="56"/>
      <c r="AN685" s="56"/>
      <c r="AP685" s="56"/>
      <c r="AQ685" s="56"/>
    </row>
    <row r="686" spans="1:43" customFormat="1" ht="45.75" x14ac:dyDescent="0.25">
      <c r="A686" s="69"/>
      <c r="B686" s="58" t="s">
        <v>481</v>
      </c>
      <c r="C686" s="460" t="s">
        <v>482</v>
      </c>
      <c r="D686" s="460"/>
      <c r="E686" s="460"/>
      <c r="F686" s="61" t="s">
        <v>154</v>
      </c>
      <c r="G686" s="79">
        <v>91</v>
      </c>
      <c r="H686" s="62"/>
      <c r="I686" s="79">
        <v>91</v>
      </c>
      <c r="J686" s="72"/>
      <c r="K686" s="62"/>
      <c r="L686" s="67">
        <v>1276.8399999999999</v>
      </c>
      <c r="M686" s="62"/>
      <c r="N686" s="66">
        <v>57164.09</v>
      </c>
      <c r="AF686" s="47"/>
      <c r="AG686" s="56"/>
      <c r="AJ686" s="59" t="s">
        <v>482</v>
      </c>
      <c r="AL686" s="56"/>
      <c r="AN686" s="56"/>
      <c r="AP686" s="56"/>
      <c r="AQ686" s="56"/>
    </row>
    <row r="687" spans="1:43" customFormat="1" ht="45.75" x14ac:dyDescent="0.25">
      <c r="A687" s="69"/>
      <c r="B687" s="58" t="s">
        <v>483</v>
      </c>
      <c r="C687" s="460" t="s">
        <v>484</v>
      </c>
      <c r="D687" s="460"/>
      <c r="E687" s="460"/>
      <c r="F687" s="61" t="s">
        <v>154</v>
      </c>
      <c r="G687" s="79">
        <v>52</v>
      </c>
      <c r="H687" s="62"/>
      <c r="I687" s="79">
        <v>52</v>
      </c>
      <c r="J687" s="72"/>
      <c r="K687" s="62"/>
      <c r="L687" s="63">
        <v>729.62</v>
      </c>
      <c r="M687" s="62"/>
      <c r="N687" s="66">
        <v>32665.19</v>
      </c>
      <c r="AF687" s="47"/>
      <c r="AG687" s="56"/>
      <c r="AJ687" s="59" t="s">
        <v>484</v>
      </c>
      <c r="AL687" s="56"/>
      <c r="AN687" s="56"/>
      <c r="AP687" s="56"/>
      <c r="AQ687" s="56"/>
    </row>
    <row r="688" spans="1:43" customFormat="1" ht="15" x14ac:dyDescent="0.25">
      <c r="A688" s="80"/>
      <c r="B688" s="81"/>
      <c r="C688" s="462" t="s">
        <v>157</v>
      </c>
      <c r="D688" s="462"/>
      <c r="E688" s="462"/>
      <c r="F688" s="50"/>
      <c r="G688" s="51"/>
      <c r="H688" s="51"/>
      <c r="I688" s="51"/>
      <c r="J688" s="54"/>
      <c r="K688" s="51"/>
      <c r="L688" s="82">
        <v>47545.02</v>
      </c>
      <c r="M688" s="76"/>
      <c r="N688" s="83">
        <v>697997.58</v>
      </c>
      <c r="AF688" s="47"/>
      <c r="AG688" s="56"/>
      <c r="AL688" s="56" t="s">
        <v>157</v>
      </c>
      <c r="AN688" s="56"/>
      <c r="AP688" s="56"/>
      <c r="AQ688" s="56"/>
    </row>
    <row r="689" spans="1:43" customFormat="1" ht="34.5" x14ac:dyDescent="0.25">
      <c r="A689" s="48" t="s">
        <v>485</v>
      </c>
      <c r="B689" s="49" t="s">
        <v>479</v>
      </c>
      <c r="C689" s="462" t="s">
        <v>486</v>
      </c>
      <c r="D689" s="462"/>
      <c r="E689" s="462"/>
      <c r="F689" s="50" t="s">
        <v>174</v>
      </c>
      <c r="G689" s="51">
        <v>19.2</v>
      </c>
      <c r="H689" s="52">
        <v>1</v>
      </c>
      <c r="I689" s="113">
        <v>19.2</v>
      </c>
      <c r="J689" s="54"/>
      <c r="K689" s="51"/>
      <c r="L689" s="54"/>
      <c r="M689" s="51"/>
      <c r="N689" s="55"/>
      <c r="AF689" s="47"/>
      <c r="AG689" s="56" t="s">
        <v>486</v>
      </c>
      <c r="AL689" s="56"/>
      <c r="AN689" s="56"/>
      <c r="AP689" s="56"/>
      <c r="AQ689" s="56"/>
    </row>
    <row r="690" spans="1:43" customFormat="1" ht="68.25" x14ac:dyDescent="0.25">
      <c r="A690" s="57"/>
      <c r="B690" s="58" t="s">
        <v>138</v>
      </c>
      <c r="C690" s="458" t="s">
        <v>139</v>
      </c>
      <c r="D690" s="458"/>
      <c r="E690" s="458"/>
      <c r="F690" s="458"/>
      <c r="G690" s="458"/>
      <c r="H690" s="458"/>
      <c r="I690" s="458"/>
      <c r="J690" s="458"/>
      <c r="K690" s="458"/>
      <c r="L690" s="458"/>
      <c r="M690" s="458"/>
      <c r="N690" s="459"/>
      <c r="AF690" s="47"/>
      <c r="AG690" s="56"/>
      <c r="AH690" s="59" t="s">
        <v>139</v>
      </c>
      <c r="AL690" s="56"/>
      <c r="AN690" s="56"/>
      <c r="AP690" s="56"/>
      <c r="AQ690" s="56"/>
    </row>
    <row r="691" spans="1:43" customFormat="1" ht="15" x14ac:dyDescent="0.25">
      <c r="A691" s="60"/>
      <c r="B691" s="58" t="s">
        <v>130</v>
      </c>
      <c r="C691" s="460" t="s">
        <v>140</v>
      </c>
      <c r="D691" s="460"/>
      <c r="E691" s="460"/>
      <c r="F691" s="61"/>
      <c r="G691" s="62"/>
      <c r="H691" s="62"/>
      <c r="I691" s="62"/>
      <c r="J691" s="63">
        <v>7.76</v>
      </c>
      <c r="K691" s="65">
        <v>1.1499999999999999</v>
      </c>
      <c r="L691" s="63">
        <v>171.34</v>
      </c>
      <c r="M691" s="65">
        <v>44.77</v>
      </c>
      <c r="N691" s="66">
        <v>7670.89</v>
      </c>
      <c r="AF691" s="47"/>
      <c r="AG691" s="56"/>
      <c r="AI691" s="59" t="s">
        <v>140</v>
      </c>
      <c r="AL691" s="56"/>
      <c r="AN691" s="56"/>
      <c r="AP691" s="56"/>
      <c r="AQ691" s="56"/>
    </row>
    <row r="692" spans="1:43" customFormat="1" ht="15" x14ac:dyDescent="0.25">
      <c r="A692" s="60"/>
      <c r="B692" s="58" t="s">
        <v>141</v>
      </c>
      <c r="C692" s="460" t="s">
        <v>142</v>
      </c>
      <c r="D692" s="460"/>
      <c r="E692" s="460"/>
      <c r="F692" s="61"/>
      <c r="G692" s="62"/>
      <c r="H692" s="62"/>
      <c r="I692" s="62"/>
      <c r="J692" s="67">
        <v>1293.92</v>
      </c>
      <c r="K692" s="65">
        <v>1.1499999999999999</v>
      </c>
      <c r="L692" s="67">
        <v>28569.75</v>
      </c>
      <c r="M692" s="65">
        <v>13.24</v>
      </c>
      <c r="N692" s="66">
        <v>378263.49</v>
      </c>
      <c r="AF692" s="47"/>
      <c r="AG692" s="56"/>
      <c r="AI692" s="59" t="s">
        <v>142</v>
      </c>
      <c r="AL692" s="56"/>
      <c r="AN692" s="56"/>
      <c r="AP692" s="56"/>
      <c r="AQ692" s="56"/>
    </row>
    <row r="693" spans="1:43" customFormat="1" ht="15" x14ac:dyDescent="0.25">
      <c r="A693" s="60"/>
      <c r="B693" s="58" t="s">
        <v>143</v>
      </c>
      <c r="C693" s="460" t="s">
        <v>144</v>
      </c>
      <c r="D693" s="460"/>
      <c r="E693" s="460"/>
      <c r="F693" s="61"/>
      <c r="G693" s="62"/>
      <c r="H693" s="62"/>
      <c r="I693" s="62"/>
      <c r="J693" s="63">
        <v>32.909999999999997</v>
      </c>
      <c r="K693" s="65">
        <v>1.1499999999999999</v>
      </c>
      <c r="L693" s="63">
        <v>726.65</v>
      </c>
      <c r="M693" s="65">
        <v>44.77</v>
      </c>
      <c r="N693" s="66">
        <v>32532.12</v>
      </c>
      <c r="AF693" s="47"/>
      <c r="AG693" s="56"/>
      <c r="AI693" s="59" t="s">
        <v>144</v>
      </c>
      <c r="AL693" s="56"/>
      <c r="AN693" s="56"/>
      <c r="AP693" s="56"/>
      <c r="AQ693" s="56"/>
    </row>
    <row r="694" spans="1:43" customFormat="1" ht="15" x14ac:dyDescent="0.25">
      <c r="A694" s="60"/>
      <c r="B694" s="58" t="s">
        <v>145</v>
      </c>
      <c r="C694" s="460" t="s">
        <v>146</v>
      </c>
      <c r="D694" s="460"/>
      <c r="E694" s="460"/>
      <c r="F694" s="61"/>
      <c r="G694" s="62"/>
      <c r="H694" s="62"/>
      <c r="I694" s="62"/>
      <c r="J694" s="63">
        <v>21.02</v>
      </c>
      <c r="K694" s="62"/>
      <c r="L694" s="63">
        <v>403.58</v>
      </c>
      <c r="M694" s="65">
        <v>8.16</v>
      </c>
      <c r="N694" s="66">
        <v>3293.21</v>
      </c>
      <c r="AF694" s="47"/>
      <c r="AG694" s="56"/>
      <c r="AI694" s="59" t="s">
        <v>146</v>
      </c>
      <c r="AL694" s="56"/>
      <c r="AN694" s="56"/>
      <c r="AP694" s="56"/>
      <c r="AQ694" s="56"/>
    </row>
    <row r="695" spans="1:43" customFormat="1" ht="15" x14ac:dyDescent="0.25">
      <c r="A695" s="69"/>
      <c r="B695" s="58"/>
      <c r="C695" s="460" t="s">
        <v>147</v>
      </c>
      <c r="D695" s="460"/>
      <c r="E695" s="460"/>
      <c r="F695" s="61" t="s">
        <v>148</v>
      </c>
      <c r="G695" s="65">
        <v>0.91</v>
      </c>
      <c r="H695" s="65">
        <v>1.1499999999999999</v>
      </c>
      <c r="I695" s="86">
        <v>20.0928</v>
      </c>
      <c r="J695" s="72"/>
      <c r="K695" s="62"/>
      <c r="L695" s="72"/>
      <c r="M695" s="62"/>
      <c r="N695" s="73"/>
      <c r="AF695" s="47"/>
      <c r="AG695" s="56"/>
      <c r="AJ695" s="59" t="s">
        <v>147</v>
      </c>
      <c r="AL695" s="56"/>
      <c r="AN695" s="56"/>
      <c r="AP695" s="56"/>
      <c r="AQ695" s="56"/>
    </row>
    <row r="696" spans="1:43" customFormat="1" ht="15" x14ac:dyDescent="0.25">
      <c r="A696" s="69"/>
      <c r="B696" s="58"/>
      <c r="C696" s="460" t="s">
        <v>149</v>
      </c>
      <c r="D696" s="460"/>
      <c r="E696" s="460"/>
      <c r="F696" s="61" t="s">
        <v>148</v>
      </c>
      <c r="G696" s="70">
        <v>2.1</v>
      </c>
      <c r="H696" s="65">
        <v>1.1499999999999999</v>
      </c>
      <c r="I696" s="64">
        <v>46.368000000000002</v>
      </c>
      <c r="J696" s="72"/>
      <c r="K696" s="62"/>
      <c r="L696" s="72"/>
      <c r="M696" s="62"/>
      <c r="N696" s="73"/>
      <c r="AF696" s="47"/>
      <c r="AG696" s="56"/>
      <c r="AJ696" s="59" t="s">
        <v>149</v>
      </c>
      <c r="AL696" s="56"/>
      <c r="AN696" s="56"/>
      <c r="AP696" s="56"/>
      <c r="AQ696" s="56"/>
    </row>
    <row r="697" spans="1:43" customFormat="1" ht="15" x14ac:dyDescent="0.25">
      <c r="A697" s="60"/>
      <c r="B697" s="58"/>
      <c r="C697" s="461" t="s">
        <v>150</v>
      </c>
      <c r="D697" s="461"/>
      <c r="E697" s="461"/>
      <c r="F697" s="75"/>
      <c r="G697" s="76"/>
      <c r="H697" s="76"/>
      <c r="I697" s="76"/>
      <c r="J697" s="77">
        <v>1322.7</v>
      </c>
      <c r="K697" s="76"/>
      <c r="L697" s="77">
        <v>29144.67</v>
      </c>
      <c r="M697" s="76"/>
      <c r="N697" s="78">
        <v>389227.59</v>
      </c>
      <c r="AF697" s="47"/>
      <c r="AG697" s="56"/>
      <c r="AK697" s="59" t="s">
        <v>150</v>
      </c>
      <c r="AL697" s="56"/>
      <c r="AN697" s="56"/>
      <c r="AP697" s="56"/>
      <c r="AQ697" s="56"/>
    </row>
    <row r="698" spans="1:43" customFormat="1" ht="15" x14ac:dyDescent="0.25">
      <c r="A698" s="69"/>
      <c r="B698" s="58"/>
      <c r="C698" s="460" t="s">
        <v>151</v>
      </c>
      <c r="D698" s="460"/>
      <c r="E698" s="460"/>
      <c r="F698" s="61"/>
      <c r="G698" s="62"/>
      <c r="H698" s="62"/>
      <c r="I698" s="62"/>
      <c r="J698" s="72"/>
      <c r="K698" s="62"/>
      <c r="L698" s="63">
        <v>897.99</v>
      </c>
      <c r="M698" s="62"/>
      <c r="N698" s="66">
        <v>40203.01</v>
      </c>
      <c r="AF698" s="47"/>
      <c r="AG698" s="56"/>
      <c r="AJ698" s="59" t="s">
        <v>151</v>
      </c>
      <c r="AL698" s="56"/>
      <c r="AN698" s="56"/>
      <c r="AP698" s="56"/>
      <c r="AQ698" s="56"/>
    </row>
    <row r="699" spans="1:43" customFormat="1" ht="45.75" x14ac:dyDescent="0.25">
      <c r="A699" s="69"/>
      <c r="B699" s="58" t="s">
        <v>481</v>
      </c>
      <c r="C699" s="460" t="s">
        <v>482</v>
      </c>
      <c r="D699" s="460"/>
      <c r="E699" s="460"/>
      <c r="F699" s="61" t="s">
        <v>154</v>
      </c>
      <c r="G699" s="79">
        <v>91</v>
      </c>
      <c r="H699" s="62"/>
      <c r="I699" s="79">
        <v>91</v>
      </c>
      <c r="J699" s="72"/>
      <c r="K699" s="62"/>
      <c r="L699" s="63">
        <v>817.17</v>
      </c>
      <c r="M699" s="62"/>
      <c r="N699" s="66">
        <v>36584.74</v>
      </c>
      <c r="AF699" s="47"/>
      <c r="AG699" s="56"/>
      <c r="AJ699" s="59" t="s">
        <v>482</v>
      </c>
      <c r="AL699" s="56"/>
      <c r="AN699" s="56"/>
      <c r="AP699" s="56"/>
      <c r="AQ699" s="56"/>
    </row>
    <row r="700" spans="1:43" customFormat="1" ht="45.75" x14ac:dyDescent="0.25">
      <c r="A700" s="69"/>
      <c r="B700" s="58" t="s">
        <v>483</v>
      </c>
      <c r="C700" s="460" t="s">
        <v>484</v>
      </c>
      <c r="D700" s="460"/>
      <c r="E700" s="460"/>
      <c r="F700" s="61" t="s">
        <v>154</v>
      </c>
      <c r="G700" s="79">
        <v>52</v>
      </c>
      <c r="H700" s="62"/>
      <c r="I700" s="79">
        <v>52</v>
      </c>
      <c r="J700" s="72"/>
      <c r="K700" s="62"/>
      <c r="L700" s="63">
        <v>466.95</v>
      </c>
      <c r="M700" s="62"/>
      <c r="N700" s="66">
        <v>20905.57</v>
      </c>
      <c r="AF700" s="47"/>
      <c r="AG700" s="56"/>
      <c r="AJ700" s="59" t="s">
        <v>484</v>
      </c>
      <c r="AL700" s="56"/>
      <c r="AN700" s="56"/>
      <c r="AP700" s="56"/>
      <c r="AQ700" s="56"/>
    </row>
    <row r="701" spans="1:43" customFormat="1" ht="15" x14ac:dyDescent="0.25">
      <c r="A701" s="80"/>
      <c r="B701" s="81"/>
      <c r="C701" s="462" t="s">
        <v>157</v>
      </c>
      <c r="D701" s="462"/>
      <c r="E701" s="462"/>
      <c r="F701" s="50"/>
      <c r="G701" s="51"/>
      <c r="H701" s="51"/>
      <c r="I701" s="51"/>
      <c r="J701" s="54"/>
      <c r="K701" s="51"/>
      <c r="L701" s="82">
        <v>30428.79</v>
      </c>
      <c r="M701" s="76"/>
      <c r="N701" s="83">
        <v>446717.9</v>
      </c>
      <c r="AF701" s="47"/>
      <c r="AG701" s="56"/>
      <c r="AL701" s="56" t="s">
        <v>157</v>
      </c>
      <c r="AN701" s="56"/>
      <c r="AP701" s="56"/>
      <c r="AQ701" s="56"/>
    </row>
    <row r="702" spans="1:43" customFormat="1" ht="34.5" x14ac:dyDescent="0.25">
      <c r="A702" s="48" t="s">
        <v>487</v>
      </c>
      <c r="B702" s="49" t="s">
        <v>488</v>
      </c>
      <c r="C702" s="462" t="s">
        <v>489</v>
      </c>
      <c r="D702" s="462"/>
      <c r="E702" s="462"/>
      <c r="F702" s="50" t="s">
        <v>171</v>
      </c>
      <c r="G702" s="51">
        <v>98.4</v>
      </c>
      <c r="H702" s="52">
        <v>1</v>
      </c>
      <c r="I702" s="113">
        <v>98.4</v>
      </c>
      <c r="J702" s="88">
        <v>3.28</v>
      </c>
      <c r="K702" s="51"/>
      <c r="L702" s="88">
        <v>322.75</v>
      </c>
      <c r="M702" s="84">
        <v>13.24</v>
      </c>
      <c r="N702" s="83">
        <v>4273.21</v>
      </c>
      <c r="AF702" s="47"/>
      <c r="AG702" s="56" t="s">
        <v>489</v>
      </c>
      <c r="AL702" s="56"/>
      <c r="AN702" s="56"/>
      <c r="AP702" s="56"/>
      <c r="AQ702" s="56"/>
    </row>
    <row r="703" spans="1:43" customFormat="1" ht="15" x14ac:dyDescent="0.25">
      <c r="A703" s="80"/>
      <c r="B703" s="81"/>
      <c r="C703" s="462" t="s">
        <v>157</v>
      </c>
      <c r="D703" s="462"/>
      <c r="E703" s="462"/>
      <c r="F703" s="50"/>
      <c r="G703" s="51"/>
      <c r="H703" s="51"/>
      <c r="I703" s="51"/>
      <c r="J703" s="54"/>
      <c r="K703" s="51"/>
      <c r="L703" s="88">
        <v>322.75</v>
      </c>
      <c r="M703" s="76"/>
      <c r="N703" s="83">
        <v>4273.21</v>
      </c>
      <c r="AF703" s="47"/>
      <c r="AG703" s="56"/>
      <c r="AL703" s="56" t="s">
        <v>157</v>
      </c>
      <c r="AN703" s="56"/>
      <c r="AP703" s="56"/>
      <c r="AQ703" s="56"/>
    </row>
    <row r="704" spans="1:43" customFormat="1" ht="23.25" x14ac:dyDescent="0.25">
      <c r="A704" s="48" t="s">
        <v>490</v>
      </c>
      <c r="B704" s="49" t="s">
        <v>491</v>
      </c>
      <c r="C704" s="462" t="s">
        <v>492</v>
      </c>
      <c r="D704" s="462"/>
      <c r="E704" s="462"/>
      <c r="F704" s="50" t="s">
        <v>171</v>
      </c>
      <c r="G704" s="51">
        <v>24.6</v>
      </c>
      <c r="H704" s="52">
        <v>1</v>
      </c>
      <c r="I704" s="113">
        <v>24.6</v>
      </c>
      <c r="J704" s="88">
        <v>42.98</v>
      </c>
      <c r="K704" s="51"/>
      <c r="L704" s="82">
        <v>1057.31</v>
      </c>
      <c r="M704" s="84">
        <v>13.24</v>
      </c>
      <c r="N704" s="83">
        <v>13998.78</v>
      </c>
      <c r="AF704" s="47"/>
      <c r="AG704" s="56" t="s">
        <v>492</v>
      </c>
      <c r="AL704" s="56"/>
      <c r="AN704" s="56"/>
      <c r="AP704" s="56"/>
      <c r="AQ704" s="56"/>
    </row>
    <row r="705" spans="1:43" customFormat="1" ht="15" x14ac:dyDescent="0.25">
      <c r="A705" s="80"/>
      <c r="B705" s="81"/>
      <c r="C705" s="462" t="s">
        <v>157</v>
      </c>
      <c r="D705" s="462"/>
      <c r="E705" s="462"/>
      <c r="F705" s="50"/>
      <c r="G705" s="51"/>
      <c r="H705" s="51"/>
      <c r="I705" s="51"/>
      <c r="J705" s="54"/>
      <c r="K705" s="51"/>
      <c r="L705" s="82">
        <v>1057.31</v>
      </c>
      <c r="M705" s="76"/>
      <c r="N705" s="83">
        <v>13998.78</v>
      </c>
      <c r="AF705" s="47"/>
      <c r="AG705" s="56"/>
      <c r="AL705" s="56" t="s">
        <v>157</v>
      </c>
      <c r="AN705" s="56"/>
      <c r="AP705" s="56"/>
      <c r="AQ705" s="56"/>
    </row>
    <row r="706" spans="1:43" customFormat="1" ht="23.25" x14ac:dyDescent="0.25">
      <c r="A706" s="48" t="s">
        <v>493</v>
      </c>
      <c r="B706" s="49" t="s">
        <v>494</v>
      </c>
      <c r="C706" s="462" t="s">
        <v>173</v>
      </c>
      <c r="D706" s="462"/>
      <c r="E706" s="462"/>
      <c r="F706" s="50" t="s">
        <v>174</v>
      </c>
      <c r="G706" s="51">
        <v>49.2</v>
      </c>
      <c r="H706" s="52">
        <v>1</v>
      </c>
      <c r="I706" s="113">
        <v>49.2</v>
      </c>
      <c r="J706" s="88">
        <v>162.38</v>
      </c>
      <c r="K706" s="51"/>
      <c r="L706" s="82">
        <v>7989.1</v>
      </c>
      <c r="M706" s="84">
        <v>13.62</v>
      </c>
      <c r="N706" s="83">
        <v>108811.54</v>
      </c>
      <c r="AF706" s="47"/>
      <c r="AG706" s="56" t="s">
        <v>173</v>
      </c>
      <c r="AL706" s="56"/>
      <c r="AN706" s="56"/>
      <c r="AP706" s="56"/>
      <c r="AQ706" s="56"/>
    </row>
    <row r="707" spans="1:43" customFormat="1" ht="15" x14ac:dyDescent="0.25">
      <c r="A707" s="89"/>
      <c r="B707" s="90"/>
      <c r="C707" s="460" t="s">
        <v>175</v>
      </c>
      <c r="D707" s="460"/>
      <c r="E707" s="460"/>
      <c r="F707" s="460"/>
      <c r="G707" s="460"/>
      <c r="H707" s="460"/>
      <c r="I707" s="460"/>
      <c r="J707" s="460"/>
      <c r="K707" s="460"/>
      <c r="L707" s="460"/>
      <c r="M707" s="460"/>
      <c r="N707" s="463"/>
      <c r="AF707" s="47"/>
      <c r="AG707" s="56"/>
      <c r="AL707" s="56"/>
      <c r="AM707" s="59" t="s">
        <v>175</v>
      </c>
      <c r="AN707" s="56"/>
      <c r="AP707" s="56"/>
      <c r="AQ707" s="56"/>
    </row>
    <row r="708" spans="1:43" customFormat="1" ht="15" x14ac:dyDescent="0.25">
      <c r="A708" s="80"/>
      <c r="B708" s="81"/>
      <c r="C708" s="462" t="s">
        <v>157</v>
      </c>
      <c r="D708" s="462"/>
      <c r="E708" s="462"/>
      <c r="F708" s="50"/>
      <c r="G708" s="51"/>
      <c r="H708" s="51"/>
      <c r="I708" s="51"/>
      <c r="J708" s="54"/>
      <c r="K708" s="51"/>
      <c r="L708" s="82">
        <v>7989.1</v>
      </c>
      <c r="M708" s="76"/>
      <c r="N708" s="83">
        <v>108811.54</v>
      </c>
      <c r="AF708" s="47"/>
      <c r="AG708" s="56"/>
      <c r="AL708" s="56" t="s">
        <v>157</v>
      </c>
      <c r="AN708" s="56"/>
      <c r="AP708" s="56"/>
      <c r="AQ708" s="56"/>
    </row>
    <row r="709" spans="1:43" customFormat="1" ht="15" x14ac:dyDescent="0.25">
      <c r="A709" s="475" t="s">
        <v>495</v>
      </c>
      <c r="B709" s="476"/>
      <c r="C709" s="476"/>
      <c r="D709" s="476"/>
      <c r="E709" s="476"/>
      <c r="F709" s="476"/>
      <c r="G709" s="476"/>
      <c r="H709" s="476"/>
      <c r="I709" s="476"/>
      <c r="J709" s="476"/>
      <c r="K709" s="476"/>
      <c r="L709" s="476"/>
      <c r="M709" s="476"/>
      <c r="N709" s="477"/>
      <c r="AF709" s="47"/>
      <c r="AG709" s="56"/>
      <c r="AL709" s="56"/>
      <c r="AN709" s="56"/>
      <c r="AP709" s="56"/>
      <c r="AQ709" s="56" t="s">
        <v>495</v>
      </c>
    </row>
    <row r="710" spans="1:43" customFormat="1" ht="34.5" x14ac:dyDescent="0.25">
      <c r="A710" s="48" t="s">
        <v>496</v>
      </c>
      <c r="B710" s="49" t="s">
        <v>497</v>
      </c>
      <c r="C710" s="462" t="s">
        <v>498</v>
      </c>
      <c r="D710" s="462"/>
      <c r="E710" s="462"/>
      <c r="F710" s="50" t="s">
        <v>133</v>
      </c>
      <c r="G710" s="51">
        <v>0.157</v>
      </c>
      <c r="H710" s="52">
        <v>1</v>
      </c>
      <c r="I710" s="53">
        <v>0.157</v>
      </c>
      <c r="J710" s="54"/>
      <c r="K710" s="51"/>
      <c r="L710" s="54"/>
      <c r="M710" s="51"/>
      <c r="N710" s="55"/>
      <c r="AF710" s="47"/>
      <c r="AG710" s="56" t="s">
        <v>498</v>
      </c>
      <c r="AL710" s="56"/>
      <c r="AN710" s="56"/>
      <c r="AP710" s="56"/>
      <c r="AQ710" s="56"/>
    </row>
    <row r="711" spans="1:43" customFormat="1" ht="23.25" x14ac:dyDescent="0.25">
      <c r="A711" s="57"/>
      <c r="B711" s="58" t="s">
        <v>136</v>
      </c>
      <c r="C711" s="458" t="s">
        <v>137</v>
      </c>
      <c r="D711" s="458"/>
      <c r="E711" s="458"/>
      <c r="F711" s="458"/>
      <c r="G711" s="458"/>
      <c r="H711" s="458"/>
      <c r="I711" s="458"/>
      <c r="J711" s="458"/>
      <c r="K711" s="458"/>
      <c r="L711" s="458"/>
      <c r="M711" s="458"/>
      <c r="N711" s="459"/>
      <c r="AF711" s="47"/>
      <c r="AG711" s="56"/>
      <c r="AH711" s="59" t="s">
        <v>137</v>
      </c>
      <c r="AL711" s="56"/>
      <c r="AN711" s="56"/>
      <c r="AP711" s="56"/>
      <c r="AQ711" s="56"/>
    </row>
    <row r="712" spans="1:43" customFormat="1" ht="68.25" x14ac:dyDescent="0.25">
      <c r="A712" s="57"/>
      <c r="B712" s="58" t="s">
        <v>138</v>
      </c>
      <c r="C712" s="458" t="s">
        <v>139</v>
      </c>
      <c r="D712" s="458"/>
      <c r="E712" s="458"/>
      <c r="F712" s="458"/>
      <c r="G712" s="458"/>
      <c r="H712" s="458"/>
      <c r="I712" s="458"/>
      <c r="J712" s="458"/>
      <c r="K712" s="458"/>
      <c r="L712" s="458"/>
      <c r="M712" s="458"/>
      <c r="N712" s="459"/>
      <c r="AF712" s="47"/>
      <c r="AG712" s="56"/>
      <c r="AH712" s="59" t="s">
        <v>139</v>
      </c>
      <c r="AL712" s="56"/>
      <c r="AN712" s="56"/>
      <c r="AP712" s="56"/>
      <c r="AQ712" s="56"/>
    </row>
    <row r="713" spans="1:43" customFormat="1" ht="15" x14ac:dyDescent="0.25">
      <c r="A713" s="60"/>
      <c r="B713" s="58" t="s">
        <v>130</v>
      </c>
      <c r="C713" s="460" t="s">
        <v>140</v>
      </c>
      <c r="D713" s="460"/>
      <c r="E713" s="460"/>
      <c r="F713" s="61"/>
      <c r="G713" s="62"/>
      <c r="H713" s="62"/>
      <c r="I713" s="62"/>
      <c r="J713" s="63">
        <v>76.75</v>
      </c>
      <c r="K713" s="86">
        <v>1.3225</v>
      </c>
      <c r="L713" s="63">
        <v>15.94</v>
      </c>
      <c r="M713" s="65">
        <v>44.77</v>
      </c>
      <c r="N713" s="68">
        <v>713.63</v>
      </c>
      <c r="AF713" s="47"/>
      <c r="AG713" s="56"/>
      <c r="AI713" s="59" t="s">
        <v>140</v>
      </c>
      <c r="AL713" s="56"/>
      <c r="AN713" s="56"/>
      <c r="AP713" s="56"/>
      <c r="AQ713" s="56"/>
    </row>
    <row r="714" spans="1:43" customFormat="1" ht="15" x14ac:dyDescent="0.25">
      <c r="A714" s="60"/>
      <c r="B714" s="58" t="s">
        <v>141</v>
      </c>
      <c r="C714" s="460" t="s">
        <v>142</v>
      </c>
      <c r="D714" s="460"/>
      <c r="E714" s="460"/>
      <c r="F714" s="61"/>
      <c r="G714" s="62"/>
      <c r="H714" s="62"/>
      <c r="I714" s="62"/>
      <c r="J714" s="67">
        <v>3030.55</v>
      </c>
      <c r="K714" s="86">
        <v>1.4375</v>
      </c>
      <c r="L714" s="63">
        <v>683.96</v>
      </c>
      <c r="M714" s="65">
        <v>13.24</v>
      </c>
      <c r="N714" s="66">
        <v>9055.6299999999992</v>
      </c>
      <c r="AF714" s="47"/>
      <c r="AG714" s="56"/>
      <c r="AI714" s="59" t="s">
        <v>142</v>
      </c>
      <c r="AL714" s="56"/>
      <c r="AN714" s="56"/>
      <c r="AP714" s="56"/>
      <c r="AQ714" s="56"/>
    </row>
    <row r="715" spans="1:43" customFormat="1" ht="15" x14ac:dyDescent="0.25">
      <c r="A715" s="60"/>
      <c r="B715" s="58" t="s">
        <v>143</v>
      </c>
      <c r="C715" s="460" t="s">
        <v>144</v>
      </c>
      <c r="D715" s="460"/>
      <c r="E715" s="460"/>
      <c r="F715" s="61"/>
      <c r="G715" s="62"/>
      <c r="H715" s="62"/>
      <c r="I715" s="62"/>
      <c r="J715" s="63">
        <v>385.16</v>
      </c>
      <c r="K715" s="86">
        <v>1.4375</v>
      </c>
      <c r="L715" s="63">
        <v>86.93</v>
      </c>
      <c r="M715" s="65">
        <v>44.77</v>
      </c>
      <c r="N715" s="66">
        <v>3891.86</v>
      </c>
      <c r="AF715" s="47"/>
      <c r="AG715" s="56"/>
      <c r="AI715" s="59" t="s">
        <v>144</v>
      </c>
      <c r="AL715" s="56"/>
      <c r="AN715" s="56"/>
      <c r="AP715" s="56"/>
      <c r="AQ715" s="56"/>
    </row>
    <row r="716" spans="1:43" customFormat="1" ht="15" x14ac:dyDescent="0.25">
      <c r="A716" s="60"/>
      <c r="B716" s="58" t="s">
        <v>145</v>
      </c>
      <c r="C716" s="460" t="s">
        <v>146</v>
      </c>
      <c r="D716" s="460"/>
      <c r="E716" s="460"/>
      <c r="F716" s="61"/>
      <c r="G716" s="62"/>
      <c r="H716" s="62"/>
      <c r="I716" s="62"/>
      <c r="J716" s="63">
        <v>4.34</v>
      </c>
      <c r="K716" s="62"/>
      <c r="L716" s="63">
        <v>0.68</v>
      </c>
      <c r="M716" s="65">
        <v>8.16</v>
      </c>
      <c r="N716" s="68">
        <v>5.55</v>
      </c>
      <c r="AF716" s="47"/>
      <c r="AG716" s="56"/>
      <c r="AI716" s="59" t="s">
        <v>146</v>
      </c>
      <c r="AL716" s="56"/>
      <c r="AN716" s="56"/>
      <c r="AP716" s="56"/>
      <c r="AQ716" s="56"/>
    </row>
    <row r="717" spans="1:43" customFormat="1" ht="15" x14ac:dyDescent="0.25">
      <c r="A717" s="69"/>
      <c r="B717" s="58"/>
      <c r="C717" s="460" t="s">
        <v>147</v>
      </c>
      <c r="D717" s="460"/>
      <c r="E717" s="460"/>
      <c r="F717" s="61" t="s">
        <v>148</v>
      </c>
      <c r="G717" s="65">
        <v>9.84</v>
      </c>
      <c r="H717" s="86">
        <v>1.3225</v>
      </c>
      <c r="I717" s="71">
        <v>2.0431037999999999</v>
      </c>
      <c r="J717" s="72"/>
      <c r="K717" s="62"/>
      <c r="L717" s="72"/>
      <c r="M717" s="62"/>
      <c r="N717" s="73"/>
      <c r="AF717" s="47"/>
      <c r="AG717" s="56"/>
      <c r="AJ717" s="59" t="s">
        <v>147</v>
      </c>
      <c r="AL717" s="56"/>
      <c r="AN717" s="56"/>
      <c r="AP717" s="56"/>
      <c r="AQ717" s="56"/>
    </row>
    <row r="718" spans="1:43" customFormat="1" ht="15" x14ac:dyDescent="0.25">
      <c r="A718" s="69"/>
      <c r="B718" s="58"/>
      <c r="C718" s="460" t="s">
        <v>149</v>
      </c>
      <c r="D718" s="460"/>
      <c r="E718" s="460"/>
      <c r="F718" s="61" t="s">
        <v>148</v>
      </c>
      <c r="G718" s="65">
        <v>28.53</v>
      </c>
      <c r="H718" s="86">
        <v>1.4375</v>
      </c>
      <c r="I718" s="71">
        <v>6.4388643999999999</v>
      </c>
      <c r="J718" s="72"/>
      <c r="K718" s="62"/>
      <c r="L718" s="72"/>
      <c r="M718" s="62"/>
      <c r="N718" s="73"/>
      <c r="AF718" s="47"/>
      <c r="AG718" s="56"/>
      <c r="AJ718" s="59" t="s">
        <v>149</v>
      </c>
      <c r="AL718" s="56"/>
      <c r="AN718" s="56"/>
      <c r="AP718" s="56"/>
      <c r="AQ718" s="56"/>
    </row>
    <row r="719" spans="1:43" customFormat="1" ht="15" x14ac:dyDescent="0.25">
      <c r="A719" s="60"/>
      <c r="B719" s="58"/>
      <c r="C719" s="461" t="s">
        <v>150</v>
      </c>
      <c r="D719" s="461"/>
      <c r="E719" s="461"/>
      <c r="F719" s="75"/>
      <c r="G719" s="76"/>
      <c r="H719" s="76"/>
      <c r="I719" s="76"/>
      <c r="J719" s="77">
        <v>3111.64</v>
      </c>
      <c r="K719" s="76"/>
      <c r="L719" s="85">
        <v>700.58</v>
      </c>
      <c r="M719" s="76"/>
      <c r="N719" s="78">
        <v>9774.81</v>
      </c>
      <c r="AF719" s="47"/>
      <c r="AG719" s="56"/>
      <c r="AK719" s="59" t="s">
        <v>150</v>
      </c>
      <c r="AL719" s="56"/>
      <c r="AN719" s="56"/>
      <c r="AP719" s="56"/>
      <c r="AQ719" s="56"/>
    </row>
    <row r="720" spans="1:43" customFormat="1" ht="15" x14ac:dyDescent="0.25">
      <c r="A720" s="69"/>
      <c r="B720" s="58"/>
      <c r="C720" s="460" t="s">
        <v>151</v>
      </c>
      <c r="D720" s="460"/>
      <c r="E720" s="460"/>
      <c r="F720" s="61"/>
      <c r="G720" s="62"/>
      <c r="H720" s="62"/>
      <c r="I720" s="62"/>
      <c r="J720" s="72"/>
      <c r="K720" s="62"/>
      <c r="L720" s="63">
        <v>102.87</v>
      </c>
      <c r="M720" s="62"/>
      <c r="N720" s="66">
        <v>4605.49</v>
      </c>
      <c r="AF720" s="47"/>
      <c r="AG720" s="56"/>
      <c r="AJ720" s="59" t="s">
        <v>151</v>
      </c>
      <c r="AL720" s="56"/>
      <c r="AN720" s="56"/>
      <c r="AP720" s="56"/>
      <c r="AQ720" s="56"/>
    </row>
    <row r="721" spans="1:43" customFormat="1" ht="23.25" x14ac:dyDescent="0.25">
      <c r="A721" s="69"/>
      <c r="B721" s="58" t="s">
        <v>152</v>
      </c>
      <c r="C721" s="460" t="s">
        <v>153</v>
      </c>
      <c r="D721" s="460"/>
      <c r="E721" s="460"/>
      <c r="F721" s="61" t="s">
        <v>154</v>
      </c>
      <c r="G721" s="79">
        <v>92</v>
      </c>
      <c r="H721" s="62"/>
      <c r="I721" s="79">
        <v>92</v>
      </c>
      <c r="J721" s="72"/>
      <c r="K721" s="62"/>
      <c r="L721" s="63">
        <v>94.64</v>
      </c>
      <c r="M721" s="62"/>
      <c r="N721" s="66">
        <v>4237.05</v>
      </c>
      <c r="AF721" s="47"/>
      <c r="AG721" s="56"/>
      <c r="AJ721" s="59" t="s">
        <v>153</v>
      </c>
      <c r="AL721" s="56"/>
      <c r="AN721" s="56"/>
      <c r="AP721" s="56"/>
      <c r="AQ721" s="56"/>
    </row>
    <row r="722" spans="1:43" customFormat="1" ht="45" x14ac:dyDescent="0.25">
      <c r="A722" s="69"/>
      <c r="B722" s="58" t="s">
        <v>155</v>
      </c>
      <c r="C722" s="460" t="s">
        <v>156</v>
      </c>
      <c r="D722" s="460"/>
      <c r="E722" s="460"/>
      <c r="F722" s="61" t="s">
        <v>154</v>
      </c>
      <c r="G722" s="79">
        <v>46</v>
      </c>
      <c r="H722" s="65">
        <v>0.85</v>
      </c>
      <c r="I722" s="70">
        <v>39.1</v>
      </c>
      <c r="J722" s="72"/>
      <c r="K722" s="62"/>
      <c r="L722" s="63">
        <v>40.22</v>
      </c>
      <c r="M722" s="62"/>
      <c r="N722" s="66">
        <v>1800.75</v>
      </c>
      <c r="AF722" s="47"/>
      <c r="AG722" s="56"/>
      <c r="AJ722" s="59" t="s">
        <v>156</v>
      </c>
      <c r="AL722" s="56"/>
      <c r="AN722" s="56"/>
      <c r="AP722" s="56"/>
      <c r="AQ722" s="56"/>
    </row>
    <row r="723" spans="1:43" customFormat="1" ht="15" x14ac:dyDescent="0.25">
      <c r="A723" s="80"/>
      <c r="B723" s="81"/>
      <c r="C723" s="462" t="s">
        <v>157</v>
      </c>
      <c r="D723" s="462"/>
      <c r="E723" s="462"/>
      <c r="F723" s="50"/>
      <c r="G723" s="51"/>
      <c r="H723" s="51"/>
      <c r="I723" s="51"/>
      <c r="J723" s="54"/>
      <c r="K723" s="51"/>
      <c r="L723" s="88">
        <v>835.44</v>
      </c>
      <c r="M723" s="76"/>
      <c r="N723" s="83">
        <v>15812.61</v>
      </c>
      <c r="AF723" s="47"/>
      <c r="AG723" s="56"/>
      <c r="AL723" s="56" t="s">
        <v>157</v>
      </c>
      <c r="AN723" s="56"/>
      <c r="AP723" s="56"/>
      <c r="AQ723" s="56"/>
    </row>
    <row r="724" spans="1:43" customFormat="1" ht="45.75" x14ac:dyDescent="0.25">
      <c r="A724" s="48" t="s">
        <v>499</v>
      </c>
      <c r="B724" s="49" t="s">
        <v>500</v>
      </c>
      <c r="C724" s="462" t="s">
        <v>501</v>
      </c>
      <c r="D724" s="462"/>
      <c r="E724" s="462"/>
      <c r="F724" s="50" t="s">
        <v>160</v>
      </c>
      <c r="G724" s="51">
        <v>0.03</v>
      </c>
      <c r="H724" s="52">
        <v>1</v>
      </c>
      <c r="I724" s="84">
        <v>0.03</v>
      </c>
      <c r="J724" s="54"/>
      <c r="K724" s="51"/>
      <c r="L724" s="54"/>
      <c r="M724" s="51"/>
      <c r="N724" s="55"/>
      <c r="AF724" s="47"/>
      <c r="AG724" s="56" t="s">
        <v>501</v>
      </c>
      <c r="AL724" s="56"/>
      <c r="AN724" s="56"/>
      <c r="AP724" s="56"/>
      <c r="AQ724" s="56"/>
    </row>
    <row r="725" spans="1:43" customFormat="1" ht="68.25" x14ac:dyDescent="0.25">
      <c r="A725" s="57"/>
      <c r="B725" s="58" t="s">
        <v>138</v>
      </c>
      <c r="C725" s="458" t="s">
        <v>139</v>
      </c>
      <c r="D725" s="458"/>
      <c r="E725" s="458"/>
      <c r="F725" s="458"/>
      <c r="G725" s="458"/>
      <c r="H725" s="458"/>
      <c r="I725" s="458"/>
      <c r="J725" s="458"/>
      <c r="K725" s="458"/>
      <c r="L725" s="458"/>
      <c r="M725" s="458"/>
      <c r="N725" s="459"/>
      <c r="AF725" s="47"/>
      <c r="AG725" s="56"/>
      <c r="AH725" s="59" t="s">
        <v>139</v>
      </c>
      <c r="AL725" s="56"/>
      <c r="AN725" s="56"/>
      <c r="AP725" s="56"/>
      <c r="AQ725" s="56"/>
    </row>
    <row r="726" spans="1:43" customFormat="1" ht="15" x14ac:dyDescent="0.25">
      <c r="A726" s="60"/>
      <c r="B726" s="58" t="s">
        <v>130</v>
      </c>
      <c r="C726" s="460" t="s">
        <v>140</v>
      </c>
      <c r="D726" s="460"/>
      <c r="E726" s="460"/>
      <c r="F726" s="61"/>
      <c r="G726" s="62"/>
      <c r="H726" s="62"/>
      <c r="I726" s="62"/>
      <c r="J726" s="67">
        <v>2751.21</v>
      </c>
      <c r="K726" s="65">
        <v>1.1499999999999999</v>
      </c>
      <c r="L726" s="63">
        <v>94.92</v>
      </c>
      <c r="M726" s="65">
        <v>44.77</v>
      </c>
      <c r="N726" s="66">
        <v>4249.57</v>
      </c>
      <c r="AF726" s="47"/>
      <c r="AG726" s="56"/>
      <c r="AI726" s="59" t="s">
        <v>140</v>
      </c>
      <c r="AL726" s="56"/>
      <c r="AN726" s="56"/>
      <c r="AP726" s="56"/>
      <c r="AQ726" s="56"/>
    </row>
    <row r="727" spans="1:43" customFormat="1" ht="15" x14ac:dyDescent="0.25">
      <c r="A727" s="60"/>
      <c r="B727" s="58" t="s">
        <v>141</v>
      </c>
      <c r="C727" s="460" t="s">
        <v>142</v>
      </c>
      <c r="D727" s="460"/>
      <c r="E727" s="460"/>
      <c r="F727" s="61"/>
      <c r="G727" s="62"/>
      <c r="H727" s="62"/>
      <c r="I727" s="62"/>
      <c r="J727" s="63">
        <v>0.66</v>
      </c>
      <c r="K727" s="65">
        <v>1.1499999999999999</v>
      </c>
      <c r="L727" s="63">
        <v>0.02</v>
      </c>
      <c r="M727" s="65">
        <v>13.24</v>
      </c>
      <c r="N727" s="68">
        <v>0.26</v>
      </c>
      <c r="AF727" s="47"/>
      <c r="AG727" s="56"/>
      <c r="AI727" s="59" t="s">
        <v>142</v>
      </c>
      <c r="AL727" s="56"/>
      <c r="AN727" s="56"/>
      <c r="AP727" s="56"/>
      <c r="AQ727" s="56"/>
    </row>
    <row r="728" spans="1:43" customFormat="1" ht="15" x14ac:dyDescent="0.25">
      <c r="A728" s="60"/>
      <c r="B728" s="58" t="s">
        <v>143</v>
      </c>
      <c r="C728" s="460" t="s">
        <v>144</v>
      </c>
      <c r="D728" s="460"/>
      <c r="E728" s="460"/>
      <c r="F728" s="61"/>
      <c r="G728" s="62"/>
      <c r="H728" s="62"/>
      <c r="I728" s="62"/>
      <c r="J728" s="63">
        <v>0.12</v>
      </c>
      <c r="K728" s="65">
        <v>1.1499999999999999</v>
      </c>
      <c r="L728" s="63">
        <v>0</v>
      </c>
      <c r="M728" s="65">
        <v>44.77</v>
      </c>
      <c r="N728" s="73"/>
      <c r="AF728" s="47"/>
      <c r="AG728" s="56"/>
      <c r="AI728" s="59" t="s">
        <v>144</v>
      </c>
      <c r="AL728" s="56"/>
      <c r="AN728" s="56"/>
      <c r="AP728" s="56"/>
      <c r="AQ728" s="56"/>
    </row>
    <row r="729" spans="1:43" customFormat="1" ht="15" x14ac:dyDescent="0.25">
      <c r="A729" s="69"/>
      <c r="B729" s="58"/>
      <c r="C729" s="460" t="s">
        <v>147</v>
      </c>
      <c r="D729" s="460"/>
      <c r="E729" s="460"/>
      <c r="F729" s="61" t="s">
        <v>148</v>
      </c>
      <c r="G729" s="70">
        <v>346.5</v>
      </c>
      <c r="H729" s="65">
        <v>1.1499999999999999</v>
      </c>
      <c r="I729" s="74">
        <v>11.95425</v>
      </c>
      <c r="J729" s="72"/>
      <c r="K729" s="62"/>
      <c r="L729" s="72"/>
      <c r="M729" s="62"/>
      <c r="N729" s="73"/>
      <c r="AF729" s="47"/>
      <c r="AG729" s="56"/>
      <c r="AJ729" s="59" t="s">
        <v>147</v>
      </c>
      <c r="AL729" s="56"/>
      <c r="AN729" s="56"/>
      <c r="AP729" s="56"/>
      <c r="AQ729" s="56"/>
    </row>
    <row r="730" spans="1:43" customFormat="1" ht="15" x14ac:dyDescent="0.25">
      <c r="A730" s="69"/>
      <c r="B730" s="58"/>
      <c r="C730" s="460" t="s">
        <v>149</v>
      </c>
      <c r="D730" s="460"/>
      <c r="E730" s="460"/>
      <c r="F730" s="61" t="s">
        <v>148</v>
      </c>
      <c r="G730" s="65">
        <v>0.01</v>
      </c>
      <c r="H730" s="65">
        <v>1.1499999999999999</v>
      </c>
      <c r="I730" s="87">
        <v>3.4499999999999998E-4</v>
      </c>
      <c r="J730" s="72"/>
      <c r="K730" s="62"/>
      <c r="L730" s="72"/>
      <c r="M730" s="62"/>
      <c r="N730" s="73"/>
      <c r="AF730" s="47"/>
      <c r="AG730" s="56"/>
      <c r="AJ730" s="59" t="s">
        <v>149</v>
      </c>
      <c r="AL730" s="56"/>
      <c r="AN730" s="56"/>
      <c r="AP730" s="56"/>
      <c r="AQ730" s="56"/>
    </row>
    <row r="731" spans="1:43" customFormat="1" ht="15" x14ac:dyDescent="0.25">
      <c r="A731" s="60"/>
      <c r="B731" s="58"/>
      <c r="C731" s="461" t="s">
        <v>150</v>
      </c>
      <c r="D731" s="461"/>
      <c r="E731" s="461"/>
      <c r="F731" s="75"/>
      <c r="G731" s="76"/>
      <c r="H731" s="76"/>
      <c r="I731" s="76"/>
      <c r="J731" s="77">
        <v>2751.87</v>
      </c>
      <c r="K731" s="76"/>
      <c r="L731" s="85">
        <v>94.94</v>
      </c>
      <c r="M731" s="76"/>
      <c r="N731" s="78">
        <v>4249.83</v>
      </c>
      <c r="AF731" s="47"/>
      <c r="AG731" s="56"/>
      <c r="AK731" s="59" t="s">
        <v>150</v>
      </c>
      <c r="AL731" s="56"/>
      <c r="AN731" s="56"/>
      <c r="AP731" s="56"/>
      <c r="AQ731" s="56"/>
    </row>
    <row r="732" spans="1:43" customFormat="1" ht="15" x14ac:dyDescent="0.25">
      <c r="A732" s="69"/>
      <c r="B732" s="58"/>
      <c r="C732" s="460" t="s">
        <v>151</v>
      </c>
      <c r="D732" s="460"/>
      <c r="E732" s="460"/>
      <c r="F732" s="61"/>
      <c r="G732" s="62"/>
      <c r="H732" s="62"/>
      <c r="I732" s="62"/>
      <c r="J732" s="72"/>
      <c r="K732" s="62"/>
      <c r="L732" s="63">
        <v>94.92</v>
      </c>
      <c r="M732" s="62"/>
      <c r="N732" s="66">
        <v>4249.57</v>
      </c>
      <c r="AF732" s="47"/>
      <c r="AG732" s="56"/>
      <c r="AJ732" s="59" t="s">
        <v>151</v>
      </c>
      <c r="AL732" s="56"/>
      <c r="AN732" s="56"/>
      <c r="AP732" s="56"/>
      <c r="AQ732" s="56"/>
    </row>
    <row r="733" spans="1:43" customFormat="1" ht="23.25" x14ac:dyDescent="0.25">
      <c r="A733" s="69"/>
      <c r="B733" s="58" t="s">
        <v>502</v>
      </c>
      <c r="C733" s="460" t="s">
        <v>503</v>
      </c>
      <c r="D733" s="460"/>
      <c r="E733" s="460"/>
      <c r="F733" s="61" t="s">
        <v>154</v>
      </c>
      <c r="G733" s="79">
        <v>87</v>
      </c>
      <c r="H733" s="62"/>
      <c r="I733" s="79">
        <v>87</v>
      </c>
      <c r="J733" s="72"/>
      <c r="K733" s="62"/>
      <c r="L733" s="63">
        <v>82.58</v>
      </c>
      <c r="M733" s="62"/>
      <c r="N733" s="66">
        <v>3697.13</v>
      </c>
      <c r="AF733" s="47"/>
      <c r="AG733" s="56"/>
      <c r="AJ733" s="59" t="s">
        <v>503</v>
      </c>
      <c r="AL733" s="56"/>
      <c r="AN733" s="56"/>
      <c r="AP733" s="56"/>
      <c r="AQ733" s="56"/>
    </row>
    <row r="734" spans="1:43" customFormat="1" ht="23.25" x14ac:dyDescent="0.25">
      <c r="A734" s="69"/>
      <c r="B734" s="58" t="s">
        <v>504</v>
      </c>
      <c r="C734" s="460" t="s">
        <v>505</v>
      </c>
      <c r="D734" s="460"/>
      <c r="E734" s="460"/>
      <c r="F734" s="61" t="s">
        <v>154</v>
      </c>
      <c r="G734" s="79">
        <v>40</v>
      </c>
      <c r="H734" s="62"/>
      <c r="I734" s="79">
        <v>40</v>
      </c>
      <c r="J734" s="72"/>
      <c r="K734" s="62"/>
      <c r="L734" s="63">
        <v>37.97</v>
      </c>
      <c r="M734" s="62"/>
      <c r="N734" s="66">
        <v>1699.83</v>
      </c>
      <c r="AF734" s="47"/>
      <c r="AG734" s="56"/>
      <c r="AJ734" s="59" t="s">
        <v>505</v>
      </c>
      <c r="AL734" s="56"/>
      <c r="AN734" s="56"/>
      <c r="AP734" s="56"/>
      <c r="AQ734" s="56"/>
    </row>
    <row r="735" spans="1:43" customFormat="1" ht="15" x14ac:dyDescent="0.25">
      <c r="A735" s="80"/>
      <c r="B735" s="81"/>
      <c r="C735" s="462" t="s">
        <v>157</v>
      </c>
      <c r="D735" s="462"/>
      <c r="E735" s="462"/>
      <c r="F735" s="50"/>
      <c r="G735" s="51"/>
      <c r="H735" s="51"/>
      <c r="I735" s="51"/>
      <c r="J735" s="54"/>
      <c r="K735" s="51"/>
      <c r="L735" s="88">
        <v>215.49</v>
      </c>
      <c r="M735" s="76"/>
      <c r="N735" s="83">
        <v>9646.7900000000009</v>
      </c>
      <c r="AF735" s="47"/>
      <c r="AG735" s="56"/>
      <c r="AL735" s="56" t="s">
        <v>157</v>
      </c>
      <c r="AN735" s="56"/>
      <c r="AP735" s="56"/>
      <c r="AQ735" s="56"/>
    </row>
    <row r="736" spans="1:43" customFormat="1" ht="34.5" x14ac:dyDescent="0.25">
      <c r="A736" s="48" t="s">
        <v>506</v>
      </c>
      <c r="B736" s="49" t="s">
        <v>167</v>
      </c>
      <c r="C736" s="462" t="s">
        <v>168</v>
      </c>
      <c r="D736" s="462"/>
      <c r="E736" s="462"/>
      <c r="F736" s="50" t="s">
        <v>160</v>
      </c>
      <c r="G736" s="51">
        <v>0.03</v>
      </c>
      <c r="H736" s="52">
        <v>1</v>
      </c>
      <c r="I736" s="84">
        <v>0.03</v>
      </c>
      <c r="J736" s="54"/>
      <c r="K736" s="51"/>
      <c r="L736" s="54"/>
      <c r="M736" s="51"/>
      <c r="N736" s="55"/>
      <c r="AF736" s="47"/>
      <c r="AG736" s="56" t="s">
        <v>168</v>
      </c>
      <c r="AL736" s="56"/>
      <c r="AN736" s="56"/>
      <c r="AP736" s="56"/>
      <c r="AQ736" s="56"/>
    </row>
    <row r="737" spans="1:43" customFormat="1" ht="23.25" x14ac:dyDescent="0.25">
      <c r="A737" s="57"/>
      <c r="B737" s="58" t="s">
        <v>136</v>
      </c>
      <c r="C737" s="458" t="s">
        <v>137</v>
      </c>
      <c r="D737" s="458"/>
      <c r="E737" s="458"/>
      <c r="F737" s="458"/>
      <c r="G737" s="458"/>
      <c r="H737" s="458"/>
      <c r="I737" s="458"/>
      <c r="J737" s="458"/>
      <c r="K737" s="458"/>
      <c r="L737" s="458"/>
      <c r="M737" s="458"/>
      <c r="N737" s="459"/>
      <c r="AF737" s="47"/>
      <c r="AG737" s="56"/>
      <c r="AH737" s="59" t="s">
        <v>137</v>
      </c>
      <c r="AL737" s="56"/>
      <c r="AN737" s="56"/>
      <c r="AP737" s="56"/>
      <c r="AQ737" s="56"/>
    </row>
    <row r="738" spans="1:43" customFormat="1" ht="68.25" x14ac:dyDescent="0.25">
      <c r="A738" s="57"/>
      <c r="B738" s="58" t="s">
        <v>138</v>
      </c>
      <c r="C738" s="458" t="s">
        <v>139</v>
      </c>
      <c r="D738" s="458"/>
      <c r="E738" s="458"/>
      <c r="F738" s="458"/>
      <c r="G738" s="458"/>
      <c r="H738" s="458"/>
      <c r="I738" s="458"/>
      <c r="J738" s="458"/>
      <c r="K738" s="458"/>
      <c r="L738" s="458"/>
      <c r="M738" s="458"/>
      <c r="N738" s="459"/>
      <c r="AF738" s="47"/>
      <c r="AG738" s="56"/>
      <c r="AH738" s="59" t="s">
        <v>139</v>
      </c>
      <c r="AL738" s="56"/>
      <c r="AN738" s="56"/>
      <c r="AP738" s="56"/>
      <c r="AQ738" s="56"/>
    </row>
    <row r="739" spans="1:43" customFormat="1" ht="15" x14ac:dyDescent="0.25">
      <c r="A739" s="60"/>
      <c r="B739" s="58" t="s">
        <v>130</v>
      </c>
      <c r="C739" s="460" t="s">
        <v>140</v>
      </c>
      <c r="D739" s="460"/>
      <c r="E739" s="460"/>
      <c r="F739" s="61"/>
      <c r="G739" s="62"/>
      <c r="H739" s="62"/>
      <c r="I739" s="62"/>
      <c r="J739" s="63">
        <v>401.7</v>
      </c>
      <c r="K739" s="86">
        <v>1.3225</v>
      </c>
      <c r="L739" s="63">
        <v>15.94</v>
      </c>
      <c r="M739" s="65">
        <v>44.77</v>
      </c>
      <c r="N739" s="68">
        <v>713.63</v>
      </c>
      <c r="AF739" s="47"/>
      <c r="AG739" s="56"/>
      <c r="AI739" s="59" t="s">
        <v>140</v>
      </c>
      <c r="AL739" s="56"/>
      <c r="AN739" s="56"/>
      <c r="AP739" s="56"/>
      <c r="AQ739" s="56"/>
    </row>
    <row r="740" spans="1:43" customFormat="1" ht="15" x14ac:dyDescent="0.25">
      <c r="A740" s="69"/>
      <c r="B740" s="58"/>
      <c r="C740" s="460" t="s">
        <v>147</v>
      </c>
      <c r="D740" s="460"/>
      <c r="E740" s="460"/>
      <c r="F740" s="61" t="s">
        <v>148</v>
      </c>
      <c r="G740" s="65">
        <v>53.56</v>
      </c>
      <c r="H740" s="86">
        <v>1.3225</v>
      </c>
      <c r="I740" s="87">
        <v>2.1249929999999999</v>
      </c>
      <c r="J740" s="72"/>
      <c r="K740" s="62"/>
      <c r="L740" s="72"/>
      <c r="M740" s="62"/>
      <c r="N740" s="73"/>
      <c r="AF740" s="47"/>
      <c r="AG740" s="56"/>
      <c r="AJ740" s="59" t="s">
        <v>147</v>
      </c>
      <c r="AL740" s="56"/>
      <c r="AN740" s="56"/>
      <c r="AP740" s="56"/>
      <c r="AQ740" s="56"/>
    </row>
    <row r="741" spans="1:43" customFormat="1" ht="15" x14ac:dyDescent="0.25">
      <c r="A741" s="60"/>
      <c r="B741" s="58"/>
      <c r="C741" s="461" t="s">
        <v>150</v>
      </c>
      <c r="D741" s="461"/>
      <c r="E741" s="461"/>
      <c r="F741" s="75"/>
      <c r="G741" s="76"/>
      <c r="H741" s="76"/>
      <c r="I741" s="76"/>
      <c r="J741" s="85">
        <v>401.7</v>
      </c>
      <c r="K741" s="76"/>
      <c r="L741" s="85">
        <v>15.94</v>
      </c>
      <c r="M741" s="76"/>
      <c r="N741" s="115">
        <v>713.63</v>
      </c>
      <c r="AF741" s="47"/>
      <c r="AG741" s="56"/>
      <c r="AK741" s="59" t="s">
        <v>150</v>
      </c>
      <c r="AL741" s="56"/>
      <c r="AN741" s="56"/>
      <c r="AP741" s="56"/>
      <c r="AQ741" s="56"/>
    </row>
    <row r="742" spans="1:43" customFormat="1" ht="15" x14ac:dyDescent="0.25">
      <c r="A742" s="69"/>
      <c r="B742" s="58"/>
      <c r="C742" s="460" t="s">
        <v>151</v>
      </c>
      <c r="D742" s="460"/>
      <c r="E742" s="460"/>
      <c r="F742" s="61"/>
      <c r="G742" s="62"/>
      <c r="H742" s="62"/>
      <c r="I742" s="62"/>
      <c r="J742" s="72"/>
      <c r="K742" s="62"/>
      <c r="L742" s="63">
        <v>15.94</v>
      </c>
      <c r="M742" s="62"/>
      <c r="N742" s="68">
        <v>713.63</v>
      </c>
      <c r="AF742" s="47"/>
      <c r="AG742" s="56"/>
      <c r="AJ742" s="59" t="s">
        <v>151</v>
      </c>
      <c r="AL742" s="56"/>
      <c r="AN742" s="56"/>
      <c r="AP742" s="56"/>
      <c r="AQ742" s="56"/>
    </row>
    <row r="743" spans="1:43" customFormat="1" ht="23.25" x14ac:dyDescent="0.25">
      <c r="A743" s="69"/>
      <c r="B743" s="58" t="s">
        <v>163</v>
      </c>
      <c r="C743" s="460" t="s">
        <v>164</v>
      </c>
      <c r="D743" s="460"/>
      <c r="E743" s="460"/>
      <c r="F743" s="61" t="s">
        <v>154</v>
      </c>
      <c r="G743" s="79">
        <v>89</v>
      </c>
      <c r="H743" s="62"/>
      <c r="I743" s="79">
        <v>89</v>
      </c>
      <c r="J743" s="72"/>
      <c r="K743" s="62"/>
      <c r="L743" s="63">
        <v>14.19</v>
      </c>
      <c r="M743" s="62"/>
      <c r="N743" s="68">
        <v>635.13</v>
      </c>
      <c r="AF743" s="47"/>
      <c r="AG743" s="56"/>
      <c r="AJ743" s="59" t="s">
        <v>164</v>
      </c>
      <c r="AL743" s="56"/>
      <c r="AN743" s="56"/>
      <c r="AP743" s="56"/>
      <c r="AQ743" s="56"/>
    </row>
    <row r="744" spans="1:43" customFormat="1" ht="45" x14ac:dyDescent="0.25">
      <c r="A744" s="69"/>
      <c r="B744" s="58" t="s">
        <v>165</v>
      </c>
      <c r="C744" s="460" t="s">
        <v>166</v>
      </c>
      <c r="D744" s="460"/>
      <c r="E744" s="460"/>
      <c r="F744" s="61" t="s">
        <v>154</v>
      </c>
      <c r="G744" s="79">
        <v>40</v>
      </c>
      <c r="H744" s="65">
        <v>0.85</v>
      </c>
      <c r="I744" s="79">
        <v>34</v>
      </c>
      <c r="J744" s="72"/>
      <c r="K744" s="62"/>
      <c r="L744" s="63">
        <v>5.42</v>
      </c>
      <c r="M744" s="62"/>
      <c r="N744" s="68">
        <v>242.63</v>
      </c>
      <c r="AF744" s="47"/>
      <c r="AG744" s="56"/>
      <c r="AJ744" s="59" t="s">
        <v>166</v>
      </c>
      <c r="AL744" s="56"/>
      <c r="AN744" s="56"/>
      <c r="AP744" s="56"/>
      <c r="AQ744" s="56"/>
    </row>
    <row r="745" spans="1:43" customFormat="1" ht="15" x14ac:dyDescent="0.25">
      <c r="A745" s="80"/>
      <c r="B745" s="81"/>
      <c r="C745" s="462" t="s">
        <v>157</v>
      </c>
      <c r="D745" s="462"/>
      <c r="E745" s="462"/>
      <c r="F745" s="50"/>
      <c r="G745" s="51"/>
      <c r="H745" s="51"/>
      <c r="I745" s="51"/>
      <c r="J745" s="54"/>
      <c r="K745" s="51"/>
      <c r="L745" s="88">
        <v>35.549999999999997</v>
      </c>
      <c r="M745" s="76"/>
      <c r="N745" s="83">
        <v>1591.39</v>
      </c>
      <c r="AF745" s="47"/>
      <c r="AG745" s="56"/>
      <c r="AL745" s="56" t="s">
        <v>157</v>
      </c>
      <c r="AN745" s="56"/>
      <c r="AP745" s="56"/>
      <c r="AQ745" s="56"/>
    </row>
    <row r="746" spans="1:43" customFormat="1" ht="34.5" x14ac:dyDescent="0.25">
      <c r="A746" s="48" t="s">
        <v>507</v>
      </c>
      <c r="B746" s="49" t="s">
        <v>169</v>
      </c>
      <c r="C746" s="462" t="s">
        <v>170</v>
      </c>
      <c r="D746" s="462"/>
      <c r="E746" s="462"/>
      <c r="F746" s="50" t="s">
        <v>171</v>
      </c>
      <c r="G746" s="51">
        <v>252</v>
      </c>
      <c r="H746" s="52">
        <v>1</v>
      </c>
      <c r="I746" s="52">
        <v>252</v>
      </c>
      <c r="J746" s="88">
        <v>2.91</v>
      </c>
      <c r="K746" s="51"/>
      <c r="L746" s="88">
        <v>733.32</v>
      </c>
      <c r="M746" s="84">
        <v>13.62</v>
      </c>
      <c r="N746" s="83">
        <v>9987.82</v>
      </c>
      <c r="AF746" s="47"/>
      <c r="AG746" s="56" t="s">
        <v>170</v>
      </c>
      <c r="AL746" s="56"/>
      <c r="AN746" s="56"/>
      <c r="AP746" s="56"/>
      <c r="AQ746" s="56"/>
    </row>
    <row r="747" spans="1:43" customFormat="1" ht="15" x14ac:dyDescent="0.25">
      <c r="A747" s="80"/>
      <c r="B747" s="81"/>
      <c r="C747" s="462" t="s">
        <v>157</v>
      </c>
      <c r="D747" s="462"/>
      <c r="E747" s="462"/>
      <c r="F747" s="50"/>
      <c r="G747" s="51"/>
      <c r="H747" s="51"/>
      <c r="I747" s="51"/>
      <c r="J747" s="54"/>
      <c r="K747" s="51"/>
      <c r="L747" s="88">
        <v>733.32</v>
      </c>
      <c r="M747" s="76"/>
      <c r="N747" s="83">
        <v>9987.82</v>
      </c>
      <c r="AF747" s="47"/>
      <c r="AG747" s="56"/>
      <c r="AL747" s="56" t="s">
        <v>157</v>
      </c>
      <c r="AN747" s="56"/>
      <c r="AP747" s="56"/>
      <c r="AQ747" s="56"/>
    </row>
    <row r="748" spans="1:43" customFormat="1" ht="34.5" x14ac:dyDescent="0.25">
      <c r="A748" s="48" t="s">
        <v>508</v>
      </c>
      <c r="B748" s="49" t="s">
        <v>509</v>
      </c>
      <c r="C748" s="462" t="s">
        <v>510</v>
      </c>
      <c r="D748" s="462"/>
      <c r="E748" s="462"/>
      <c r="F748" s="50" t="s">
        <v>171</v>
      </c>
      <c r="G748" s="51">
        <v>47.4</v>
      </c>
      <c r="H748" s="52">
        <v>1</v>
      </c>
      <c r="I748" s="113">
        <v>47.4</v>
      </c>
      <c r="J748" s="88">
        <v>3.96</v>
      </c>
      <c r="K748" s="51"/>
      <c r="L748" s="88">
        <v>187.7</v>
      </c>
      <c r="M748" s="84">
        <v>13.24</v>
      </c>
      <c r="N748" s="83">
        <v>2485.15</v>
      </c>
      <c r="AF748" s="47"/>
      <c r="AG748" s="56" t="s">
        <v>510</v>
      </c>
      <c r="AL748" s="56"/>
      <c r="AN748" s="56"/>
      <c r="AP748" s="56"/>
      <c r="AQ748" s="56"/>
    </row>
    <row r="749" spans="1:43" customFormat="1" ht="15" x14ac:dyDescent="0.25">
      <c r="A749" s="80"/>
      <c r="B749" s="81"/>
      <c r="C749" s="462" t="s">
        <v>157</v>
      </c>
      <c r="D749" s="462"/>
      <c r="E749" s="462"/>
      <c r="F749" s="50"/>
      <c r="G749" s="51"/>
      <c r="H749" s="51"/>
      <c r="I749" s="51"/>
      <c r="J749" s="54"/>
      <c r="K749" s="51"/>
      <c r="L749" s="88">
        <v>187.7</v>
      </c>
      <c r="M749" s="76"/>
      <c r="N749" s="83">
        <v>2485.15</v>
      </c>
      <c r="AF749" s="47"/>
      <c r="AG749" s="56"/>
      <c r="AL749" s="56" t="s">
        <v>157</v>
      </c>
      <c r="AN749" s="56"/>
      <c r="AP749" s="56"/>
      <c r="AQ749" s="56"/>
    </row>
    <row r="750" spans="1:43" customFormat="1" ht="45.75" x14ac:dyDescent="0.25">
      <c r="A750" s="48" t="s">
        <v>511</v>
      </c>
      <c r="B750" s="49" t="s">
        <v>169</v>
      </c>
      <c r="C750" s="462" t="s">
        <v>476</v>
      </c>
      <c r="D750" s="462"/>
      <c r="E750" s="462"/>
      <c r="F750" s="50" t="s">
        <v>171</v>
      </c>
      <c r="G750" s="51">
        <v>299.39999999999998</v>
      </c>
      <c r="H750" s="52">
        <v>1</v>
      </c>
      <c r="I750" s="113">
        <v>299.39999999999998</v>
      </c>
      <c r="J750" s="88">
        <v>2.91</v>
      </c>
      <c r="K750" s="51"/>
      <c r="L750" s="88">
        <v>871.25</v>
      </c>
      <c r="M750" s="84">
        <v>13.62</v>
      </c>
      <c r="N750" s="83">
        <v>11866.43</v>
      </c>
      <c r="AF750" s="47"/>
      <c r="AG750" s="56" t="s">
        <v>476</v>
      </c>
      <c r="AL750" s="56"/>
      <c r="AN750" s="56"/>
      <c r="AP750" s="56"/>
      <c r="AQ750" s="56"/>
    </row>
    <row r="751" spans="1:43" customFormat="1" ht="15" x14ac:dyDescent="0.25">
      <c r="A751" s="80"/>
      <c r="B751" s="81"/>
      <c r="C751" s="462" t="s">
        <v>157</v>
      </c>
      <c r="D751" s="462"/>
      <c r="E751" s="462"/>
      <c r="F751" s="50"/>
      <c r="G751" s="51"/>
      <c r="H751" s="51"/>
      <c r="I751" s="51"/>
      <c r="J751" s="54"/>
      <c r="K751" s="51"/>
      <c r="L751" s="88">
        <v>871.25</v>
      </c>
      <c r="M751" s="76"/>
      <c r="N751" s="83">
        <v>11866.43</v>
      </c>
      <c r="AF751" s="47"/>
      <c r="AG751" s="56"/>
      <c r="AL751" s="56" t="s">
        <v>157</v>
      </c>
      <c r="AN751" s="56"/>
      <c r="AP751" s="56"/>
      <c r="AQ751" s="56"/>
    </row>
    <row r="752" spans="1:43" customFormat="1" ht="34.5" x14ac:dyDescent="0.25">
      <c r="A752" s="48" t="s">
        <v>512</v>
      </c>
      <c r="B752" s="49" t="s">
        <v>513</v>
      </c>
      <c r="C752" s="462" t="s">
        <v>514</v>
      </c>
      <c r="D752" s="462"/>
      <c r="E752" s="462"/>
      <c r="F752" s="50" t="s">
        <v>133</v>
      </c>
      <c r="G752" s="51">
        <v>0.187</v>
      </c>
      <c r="H752" s="52">
        <v>1</v>
      </c>
      <c r="I752" s="53">
        <v>0.187</v>
      </c>
      <c r="J752" s="54"/>
      <c r="K752" s="51"/>
      <c r="L752" s="54"/>
      <c r="M752" s="51"/>
      <c r="N752" s="55"/>
      <c r="AF752" s="47"/>
      <c r="AG752" s="56" t="s">
        <v>514</v>
      </c>
      <c r="AL752" s="56"/>
      <c r="AN752" s="56"/>
      <c r="AP752" s="56"/>
      <c r="AQ752" s="56"/>
    </row>
    <row r="753" spans="1:43" customFormat="1" ht="23.25" x14ac:dyDescent="0.25">
      <c r="A753" s="57"/>
      <c r="B753" s="58" t="s">
        <v>136</v>
      </c>
      <c r="C753" s="458" t="s">
        <v>137</v>
      </c>
      <c r="D753" s="458"/>
      <c r="E753" s="458"/>
      <c r="F753" s="458"/>
      <c r="G753" s="458"/>
      <c r="H753" s="458"/>
      <c r="I753" s="458"/>
      <c r="J753" s="458"/>
      <c r="K753" s="458"/>
      <c r="L753" s="458"/>
      <c r="M753" s="458"/>
      <c r="N753" s="459"/>
      <c r="AF753" s="47"/>
      <c r="AG753" s="56"/>
      <c r="AH753" s="59" t="s">
        <v>137</v>
      </c>
      <c r="AL753" s="56"/>
      <c r="AN753" s="56"/>
      <c r="AP753" s="56"/>
      <c r="AQ753" s="56"/>
    </row>
    <row r="754" spans="1:43" customFormat="1" ht="68.25" x14ac:dyDescent="0.25">
      <c r="A754" s="57"/>
      <c r="B754" s="58" t="s">
        <v>138</v>
      </c>
      <c r="C754" s="458" t="s">
        <v>139</v>
      </c>
      <c r="D754" s="458"/>
      <c r="E754" s="458"/>
      <c r="F754" s="458"/>
      <c r="G754" s="458"/>
      <c r="H754" s="458"/>
      <c r="I754" s="458"/>
      <c r="J754" s="458"/>
      <c r="K754" s="458"/>
      <c r="L754" s="458"/>
      <c r="M754" s="458"/>
      <c r="N754" s="459"/>
      <c r="AF754" s="47"/>
      <c r="AG754" s="56"/>
      <c r="AH754" s="59" t="s">
        <v>139</v>
      </c>
      <c r="AL754" s="56"/>
      <c r="AN754" s="56"/>
      <c r="AP754" s="56"/>
      <c r="AQ754" s="56"/>
    </row>
    <row r="755" spans="1:43" customFormat="1" ht="15" x14ac:dyDescent="0.25">
      <c r="A755" s="60"/>
      <c r="B755" s="58" t="s">
        <v>141</v>
      </c>
      <c r="C755" s="460" t="s">
        <v>142</v>
      </c>
      <c r="D755" s="460"/>
      <c r="E755" s="460"/>
      <c r="F755" s="61"/>
      <c r="G755" s="62"/>
      <c r="H755" s="62"/>
      <c r="I755" s="62"/>
      <c r="J755" s="63">
        <v>479.33</v>
      </c>
      <c r="K755" s="86">
        <v>1.4375</v>
      </c>
      <c r="L755" s="63">
        <v>128.85</v>
      </c>
      <c r="M755" s="65">
        <v>13.24</v>
      </c>
      <c r="N755" s="66">
        <v>1705.97</v>
      </c>
      <c r="AF755" s="47"/>
      <c r="AG755" s="56"/>
      <c r="AI755" s="59" t="s">
        <v>142</v>
      </c>
      <c r="AL755" s="56"/>
      <c r="AN755" s="56"/>
      <c r="AP755" s="56"/>
      <c r="AQ755" s="56"/>
    </row>
    <row r="756" spans="1:43" customFormat="1" ht="15" x14ac:dyDescent="0.25">
      <c r="A756" s="60"/>
      <c r="B756" s="58" t="s">
        <v>143</v>
      </c>
      <c r="C756" s="460" t="s">
        <v>144</v>
      </c>
      <c r="D756" s="460"/>
      <c r="E756" s="460"/>
      <c r="F756" s="61"/>
      <c r="G756" s="62"/>
      <c r="H756" s="62"/>
      <c r="I756" s="62"/>
      <c r="J756" s="63">
        <v>93.5</v>
      </c>
      <c r="K756" s="86">
        <v>1.4375</v>
      </c>
      <c r="L756" s="63">
        <v>25.13</v>
      </c>
      <c r="M756" s="65">
        <v>44.77</v>
      </c>
      <c r="N756" s="66">
        <v>1125.07</v>
      </c>
      <c r="AF756" s="47"/>
      <c r="AG756" s="56"/>
      <c r="AI756" s="59" t="s">
        <v>144</v>
      </c>
      <c r="AL756" s="56"/>
      <c r="AN756" s="56"/>
      <c r="AP756" s="56"/>
      <c r="AQ756" s="56"/>
    </row>
    <row r="757" spans="1:43" customFormat="1" ht="15" x14ac:dyDescent="0.25">
      <c r="A757" s="69"/>
      <c r="B757" s="58"/>
      <c r="C757" s="460" t="s">
        <v>149</v>
      </c>
      <c r="D757" s="460"/>
      <c r="E757" s="460"/>
      <c r="F757" s="61" t="s">
        <v>148</v>
      </c>
      <c r="G757" s="65">
        <v>8.06</v>
      </c>
      <c r="H757" s="86">
        <v>1.4375</v>
      </c>
      <c r="I757" s="71">
        <v>2.1666287999999998</v>
      </c>
      <c r="J757" s="72"/>
      <c r="K757" s="62"/>
      <c r="L757" s="72"/>
      <c r="M757" s="62"/>
      <c r="N757" s="73"/>
      <c r="AF757" s="47"/>
      <c r="AG757" s="56"/>
      <c r="AJ757" s="59" t="s">
        <v>149</v>
      </c>
      <c r="AL757" s="56"/>
      <c r="AN757" s="56"/>
      <c r="AP757" s="56"/>
      <c r="AQ757" s="56"/>
    </row>
    <row r="758" spans="1:43" customFormat="1" ht="15" x14ac:dyDescent="0.25">
      <c r="A758" s="60"/>
      <c r="B758" s="58"/>
      <c r="C758" s="461" t="s">
        <v>150</v>
      </c>
      <c r="D758" s="461"/>
      <c r="E758" s="461"/>
      <c r="F758" s="75"/>
      <c r="G758" s="76"/>
      <c r="H758" s="76"/>
      <c r="I758" s="76"/>
      <c r="J758" s="85">
        <v>479.33</v>
      </c>
      <c r="K758" s="76"/>
      <c r="L758" s="85">
        <v>128.85</v>
      </c>
      <c r="M758" s="76"/>
      <c r="N758" s="78">
        <v>1705.97</v>
      </c>
      <c r="AF758" s="47"/>
      <c r="AG758" s="56"/>
      <c r="AK758" s="59" t="s">
        <v>150</v>
      </c>
      <c r="AL758" s="56"/>
      <c r="AN758" s="56"/>
      <c r="AP758" s="56"/>
      <c r="AQ758" s="56"/>
    </row>
    <row r="759" spans="1:43" customFormat="1" ht="15" x14ac:dyDescent="0.25">
      <c r="A759" s="69"/>
      <c r="B759" s="58"/>
      <c r="C759" s="460" t="s">
        <v>151</v>
      </c>
      <c r="D759" s="460"/>
      <c r="E759" s="460"/>
      <c r="F759" s="61"/>
      <c r="G759" s="62"/>
      <c r="H759" s="62"/>
      <c r="I759" s="62"/>
      <c r="J759" s="72"/>
      <c r="K759" s="62"/>
      <c r="L759" s="63">
        <v>25.13</v>
      </c>
      <c r="M759" s="62"/>
      <c r="N759" s="66">
        <v>1125.07</v>
      </c>
      <c r="AF759" s="47"/>
      <c r="AG759" s="56"/>
      <c r="AJ759" s="59" t="s">
        <v>151</v>
      </c>
      <c r="AL759" s="56"/>
      <c r="AN759" s="56"/>
      <c r="AP759" s="56"/>
      <c r="AQ759" s="56"/>
    </row>
    <row r="760" spans="1:43" customFormat="1" ht="23.25" x14ac:dyDescent="0.25">
      <c r="A760" s="69"/>
      <c r="B760" s="58" t="s">
        <v>152</v>
      </c>
      <c r="C760" s="460" t="s">
        <v>153</v>
      </c>
      <c r="D760" s="460"/>
      <c r="E760" s="460"/>
      <c r="F760" s="61" t="s">
        <v>154</v>
      </c>
      <c r="G760" s="79">
        <v>92</v>
      </c>
      <c r="H760" s="62"/>
      <c r="I760" s="79">
        <v>92</v>
      </c>
      <c r="J760" s="72"/>
      <c r="K760" s="62"/>
      <c r="L760" s="63">
        <v>23.12</v>
      </c>
      <c r="M760" s="62"/>
      <c r="N760" s="66">
        <v>1035.06</v>
      </c>
      <c r="AF760" s="47"/>
      <c r="AG760" s="56"/>
      <c r="AJ760" s="59" t="s">
        <v>153</v>
      </c>
      <c r="AL760" s="56"/>
      <c r="AN760" s="56"/>
      <c r="AP760" s="56"/>
      <c r="AQ760" s="56"/>
    </row>
    <row r="761" spans="1:43" customFormat="1" ht="45" x14ac:dyDescent="0.25">
      <c r="A761" s="69"/>
      <c r="B761" s="58" t="s">
        <v>155</v>
      </c>
      <c r="C761" s="460" t="s">
        <v>156</v>
      </c>
      <c r="D761" s="460"/>
      <c r="E761" s="460"/>
      <c r="F761" s="61" t="s">
        <v>154</v>
      </c>
      <c r="G761" s="79">
        <v>46</v>
      </c>
      <c r="H761" s="65">
        <v>0.85</v>
      </c>
      <c r="I761" s="70">
        <v>39.1</v>
      </c>
      <c r="J761" s="72"/>
      <c r="K761" s="62"/>
      <c r="L761" s="63">
        <v>9.83</v>
      </c>
      <c r="M761" s="62"/>
      <c r="N761" s="68">
        <v>439.9</v>
      </c>
      <c r="AF761" s="47"/>
      <c r="AG761" s="56"/>
      <c r="AJ761" s="59" t="s">
        <v>156</v>
      </c>
      <c r="AL761" s="56"/>
      <c r="AN761" s="56"/>
      <c r="AP761" s="56"/>
      <c r="AQ761" s="56"/>
    </row>
    <row r="762" spans="1:43" customFormat="1" ht="15" x14ac:dyDescent="0.25">
      <c r="A762" s="80"/>
      <c r="B762" s="81"/>
      <c r="C762" s="462" t="s">
        <v>157</v>
      </c>
      <c r="D762" s="462"/>
      <c r="E762" s="462"/>
      <c r="F762" s="50"/>
      <c r="G762" s="51"/>
      <c r="H762" s="51"/>
      <c r="I762" s="51"/>
      <c r="J762" s="54"/>
      <c r="K762" s="51"/>
      <c r="L762" s="88">
        <v>161.80000000000001</v>
      </c>
      <c r="M762" s="76"/>
      <c r="N762" s="83">
        <v>3180.93</v>
      </c>
      <c r="AF762" s="47"/>
      <c r="AG762" s="56"/>
      <c r="AL762" s="56" t="s">
        <v>157</v>
      </c>
      <c r="AN762" s="56"/>
      <c r="AP762" s="56"/>
      <c r="AQ762" s="56"/>
    </row>
    <row r="763" spans="1:43" customFormat="1" ht="34.5" x14ac:dyDescent="0.25">
      <c r="A763" s="48" t="s">
        <v>515</v>
      </c>
      <c r="B763" s="49" t="s">
        <v>516</v>
      </c>
      <c r="C763" s="462" t="s">
        <v>517</v>
      </c>
      <c r="D763" s="462"/>
      <c r="E763" s="462"/>
      <c r="F763" s="50" t="s">
        <v>133</v>
      </c>
      <c r="G763" s="51">
        <v>0.187</v>
      </c>
      <c r="H763" s="52">
        <v>1</v>
      </c>
      <c r="I763" s="53">
        <v>0.187</v>
      </c>
      <c r="J763" s="54"/>
      <c r="K763" s="51"/>
      <c r="L763" s="54"/>
      <c r="M763" s="51"/>
      <c r="N763" s="55"/>
      <c r="AF763" s="47"/>
      <c r="AG763" s="56" t="s">
        <v>517</v>
      </c>
      <c r="AL763" s="56"/>
      <c r="AN763" s="56"/>
      <c r="AP763" s="56"/>
      <c r="AQ763" s="56"/>
    </row>
    <row r="764" spans="1:43" customFormat="1" ht="23.25" x14ac:dyDescent="0.25">
      <c r="A764" s="57"/>
      <c r="B764" s="58" t="s">
        <v>136</v>
      </c>
      <c r="C764" s="458" t="s">
        <v>137</v>
      </c>
      <c r="D764" s="458"/>
      <c r="E764" s="458"/>
      <c r="F764" s="458"/>
      <c r="G764" s="458"/>
      <c r="H764" s="458"/>
      <c r="I764" s="458"/>
      <c r="J764" s="458"/>
      <c r="K764" s="458"/>
      <c r="L764" s="458"/>
      <c r="M764" s="458"/>
      <c r="N764" s="459"/>
      <c r="AF764" s="47"/>
      <c r="AG764" s="56"/>
      <c r="AH764" s="59" t="s">
        <v>137</v>
      </c>
      <c r="AL764" s="56"/>
      <c r="AN764" s="56"/>
      <c r="AP764" s="56"/>
      <c r="AQ764" s="56"/>
    </row>
    <row r="765" spans="1:43" customFormat="1" ht="68.25" x14ac:dyDescent="0.25">
      <c r="A765" s="57"/>
      <c r="B765" s="58" t="s">
        <v>138</v>
      </c>
      <c r="C765" s="458" t="s">
        <v>139</v>
      </c>
      <c r="D765" s="458"/>
      <c r="E765" s="458"/>
      <c r="F765" s="458"/>
      <c r="G765" s="458"/>
      <c r="H765" s="458"/>
      <c r="I765" s="458"/>
      <c r="J765" s="458"/>
      <c r="K765" s="458"/>
      <c r="L765" s="458"/>
      <c r="M765" s="458"/>
      <c r="N765" s="459"/>
      <c r="AF765" s="47"/>
      <c r="AG765" s="56"/>
      <c r="AH765" s="59" t="s">
        <v>139</v>
      </c>
      <c r="AL765" s="56"/>
      <c r="AN765" s="56"/>
      <c r="AP765" s="56"/>
      <c r="AQ765" s="56"/>
    </row>
    <row r="766" spans="1:43" customFormat="1" ht="15" x14ac:dyDescent="0.25">
      <c r="A766" s="60"/>
      <c r="B766" s="58" t="s">
        <v>141</v>
      </c>
      <c r="C766" s="460" t="s">
        <v>142</v>
      </c>
      <c r="D766" s="460"/>
      <c r="E766" s="460"/>
      <c r="F766" s="61"/>
      <c r="G766" s="62"/>
      <c r="H766" s="62"/>
      <c r="I766" s="62"/>
      <c r="J766" s="67">
        <v>1160.98</v>
      </c>
      <c r="K766" s="86">
        <v>1.4375</v>
      </c>
      <c r="L766" s="63">
        <v>312.08999999999997</v>
      </c>
      <c r="M766" s="65">
        <v>13.24</v>
      </c>
      <c r="N766" s="66">
        <v>4132.07</v>
      </c>
      <c r="AF766" s="47"/>
      <c r="AG766" s="56"/>
      <c r="AI766" s="59" t="s">
        <v>142</v>
      </c>
      <c r="AL766" s="56"/>
      <c r="AN766" s="56"/>
      <c r="AP766" s="56"/>
      <c r="AQ766" s="56"/>
    </row>
    <row r="767" spans="1:43" customFormat="1" ht="15" x14ac:dyDescent="0.25">
      <c r="A767" s="60"/>
      <c r="B767" s="58" t="s">
        <v>143</v>
      </c>
      <c r="C767" s="460" t="s">
        <v>144</v>
      </c>
      <c r="D767" s="460"/>
      <c r="E767" s="460"/>
      <c r="F767" s="61"/>
      <c r="G767" s="62"/>
      <c r="H767" s="62"/>
      <c r="I767" s="62"/>
      <c r="J767" s="63">
        <v>189.99</v>
      </c>
      <c r="K767" s="86">
        <v>1.4375</v>
      </c>
      <c r="L767" s="63">
        <v>51.07</v>
      </c>
      <c r="M767" s="65">
        <v>44.77</v>
      </c>
      <c r="N767" s="66">
        <v>2286.4</v>
      </c>
      <c r="AF767" s="47"/>
      <c r="AG767" s="56"/>
      <c r="AI767" s="59" t="s">
        <v>144</v>
      </c>
      <c r="AL767" s="56"/>
      <c r="AN767" s="56"/>
      <c r="AP767" s="56"/>
      <c r="AQ767" s="56"/>
    </row>
    <row r="768" spans="1:43" customFormat="1" ht="15" x14ac:dyDescent="0.25">
      <c r="A768" s="69"/>
      <c r="B768" s="58"/>
      <c r="C768" s="460" t="s">
        <v>149</v>
      </c>
      <c r="D768" s="460"/>
      <c r="E768" s="460"/>
      <c r="F768" s="61" t="s">
        <v>148</v>
      </c>
      <c r="G768" s="65">
        <v>13.99</v>
      </c>
      <c r="H768" s="86">
        <v>1.4375</v>
      </c>
      <c r="I768" s="71">
        <v>3.7606869000000001</v>
      </c>
      <c r="J768" s="72"/>
      <c r="K768" s="62"/>
      <c r="L768" s="72"/>
      <c r="M768" s="62"/>
      <c r="N768" s="73"/>
      <c r="AF768" s="47"/>
      <c r="AG768" s="56"/>
      <c r="AJ768" s="59" t="s">
        <v>149</v>
      </c>
      <c r="AL768" s="56"/>
      <c r="AN768" s="56"/>
      <c r="AP768" s="56"/>
      <c r="AQ768" s="56"/>
    </row>
    <row r="769" spans="1:43" customFormat="1" ht="15" x14ac:dyDescent="0.25">
      <c r="A769" s="60"/>
      <c r="B769" s="58"/>
      <c r="C769" s="461" t="s">
        <v>150</v>
      </c>
      <c r="D769" s="461"/>
      <c r="E769" s="461"/>
      <c r="F769" s="75"/>
      <c r="G769" s="76"/>
      <c r="H769" s="76"/>
      <c r="I769" s="76"/>
      <c r="J769" s="77">
        <v>1160.98</v>
      </c>
      <c r="K769" s="76"/>
      <c r="L769" s="85">
        <v>312.08999999999997</v>
      </c>
      <c r="M769" s="76"/>
      <c r="N769" s="78">
        <v>4132.07</v>
      </c>
      <c r="AF769" s="47"/>
      <c r="AG769" s="56"/>
      <c r="AK769" s="59" t="s">
        <v>150</v>
      </c>
      <c r="AL769" s="56"/>
      <c r="AN769" s="56"/>
      <c r="AP769" s="56"/>
      <c r="AQ769" s="56"/>
    </row>
    <row r="770" spans="1:43" customFormat="1" ht="15" x14ac:dyDescent="0.25">
      <c r="A770" s="69"/>
      <c r="B770" s="58"/>
      <c r="C770" s="460" t="s">
        <v>151</v>
      </c>
      <c r="D770" s="460"/>
      <c r="E770" s="460"/>
      <c r="F770" s="61"/>
      <c r="G770" s="62"/>
      <c r="H770" s="62"/>
      <c r="I770" s="62"/>
      <c r="J770" s="72"/>
      <c r="K770" s="62"/>
      <c r="L770" s="63">
        <v>51.07</v>
      </c>
      <c r="M770" s="62"/>
      <c r="N770" s="66">
        <v>2286.4</v>
      </c>
      <c r="AF770" s="47"/>
      <c r="AG770" s="56"/>
      <c r="AJ770" s="59" t="s">
        <v>151</v>
      </c>
      <c r="AL770" s="56"/>
      <c r="AN770" s="56"/>
      <c r="AP770" s="56"/>
      <c r="AQ770" s="56"/>
    </row>
    <row r="771" spans="1:43" customFormat="1" ht="23.25" x14ac:dyDescent="0.25">
      <c r="A771" s="69"/>
      <c r="B771" s="58" t="s">
        <v>152</v>
      </c>
      <c r="C771" s="460" t="s">
        <v>153</v>
      </c>
      <c r="D771" s="460"/>
      <c r="E771" s="460"/>
      <c r="F771" s="61" t="s">
        <v>154</v>
      </c>
      <c r="G771" s="79">
        <v>92</v>
      </c>
      <c r="H771" s="62"/>
      <c r="I771" s="79">
        <v>92</v>
      </c>
      <c r="J771" s="72"/>
      <c r="K771" s="62"/>
      <c r="L771" s="63">
        <v>46.98</v>
      </c>
      <c r="M771" s="62"/>
      <c r="N771" s="66">
        <v>2103.4899999999998</v>
      </c>
      <c r="AF771" s="47"/>
      <c r="AG771" s="56"/>
      <c r="AJ771" s="59" t="s">
        <v>153</v>
      </c>
      <c r="AL771" s="56"/>
      <c r="AN771" s="56"/>
      <c r="AP771" s="56"/>
      <c r="AQ771" s="56"/>
    </row>
    <row r="772" spans="1:43" customFormat="1" ht="45" x14ac:dyDescent="0.25">
      <c r="A772" s="69"/>
      <c r="B772" s="58" t="s">
        <v>155</v>
      </c>
      <c r="C772" s="460" t="s">
        <v>156</v>
      </c>
      <c r="D772" s="460"/>
      <c r="E772" s="460"/>
      <c r="F772" s="61" t="s">
        <v>154</v>
      </c>
      <c r="G772" s="79">
        <v>46</v>
      </c>
      <c r="H772" s="65">
        <v>0.85</v>
      </c>
      <c r="I772" s="70">
        <v>39.1</v>
      </c>
      <c r="J772" s="72"/>
      <c r="K772" s="62"/>
      <c r="L772" s="63">
        <v>19.97</v>
      </c>
      <c r="M772" s="62"/>
      <c r="N772" s="68">
        <v>893.98</v>
      </c>
      <c r="AF772" s="47"/>
      <c r="AG772" s="56"/>
      <c r="AJ772" s="59" t="s">
        <v>156</v>
      </c>
      <c r="AL772" s="56"/>
      <c r="AN772" s="56"/>
      <c r="AP772" s="56"/>
      <c r="AQ772" s="56"/>
    </row>
    <row r="773" spans="1:43" customFormat="1" ht="15" x14ac:dyDescent="0.25">
      <c r="A773" s="80"/>
      <c r="B773" s="81"/>
      <c r="C773" s="462" t="s">
        <v>157</v>
      </c>
      <c r="D773" s="462"/>
      <c r="E773" s="462"/>
      <c r="F773" s="50"/>
      <c r="G773" s="51"/>
      <c r="H773" s="51"/>
      <c r="I773" s="51"/>
      <c r="J773" s="54"/>
      <c r="K773" s="51"/>
      <c r="L773" s="88">
        <v>379.04</v>
      </c>
      <c r="M773" s="76"/>
      <c r="N773" s="83">
        <v>7129.54</v>
      </c>
      <c r="AF773" s="47"/>
      <c r="AG773" s="56"/>
      <c r="AL773" s="56" t="s">
        <v>157</v>
      </c>
      <c r="AN773" s="56"/>
      <c r="AP773" s="56"/>
      <c r="AQ773" s="56"/>
    </row>
    <row r="774" spans="1:43" customFormat="1" ht="23.25" x14ac:dyDescent="0.25">
      <c r="A774" s="48" t="s">
        <v>518</v>
      </c>
      <c r="B774" s="49" t="s">
        <v>519</v>
      </c>
      <c r="C774" s="462" t="s">
        <v>520</v>
      </c>
      <c r="D774" s="462"/>
      <c r="E774" s="462"/>
      <c r="F774" s="50" t="s">
        <v>133</v>
      </c>
      <c r="G774" s="51">
        <v>0.187</v>
      </c>
      <c r="H774" s="52">
        <v>1</v>
      </c>
      <c r="I774" s="53">
        <v>0.187</v>
      </c>
      <c r="J774" s="54"/>
      <c r="K774" s="51"/>
      <c r="L774" s="54"/>
      <c r="M774" s="51"/>
      <c r="N774" s="55"/>
      <c r="AF774" s="47"/>
      <c r="AG774" s="56" t="s">
        <v>520</v>
      </c>
      <c r="AL774" s="56"/>
      <c r="AN774" s="56"/>
      <c r="AP774" s="56"/>
      <c r="AQ774" s="56"/>
    </row>
    <row r="775" spans="1:43" customFormat="1" ht="23.25" x14ac:dyDescent="0.25">
      <c r="A775" s="57"/>
      <c r="B775" s="58" t="s">
        <v>136</v>
      </c>
      <c r="C775" s="458" t="s">
        <v>137</v>
      </c>
      <c r="D775" s="458"/>
      <c r="E775" s="458"/>
      <c r="F775" s="458"/>
      <c r="G775" s="458"/>
      <c r="H775" s="458"/>
      <c r="I775" s="458"/>
      <c r="J775" s="458"/>
      <c r="K775" s="458"/>
      <c r="L775" s="458"/>
      <c r="M775" s="458"/>
      <c r="N775" s="459"/>
      <c r="AF775" s="47"/>
      <c r="AG775" s="56"/>
      <c r="AH775" s="59" t="s">
        <v>137</v>
      </c>
      <c r="AL775" s="56"/>
      <c r="AN775" s="56"/>
      <c r="AP775" s="56"/>
      <c r="AQ775" s="56"/>
    </row>
    <row r="776" spans="1:43" customFormat="1" ht="68.25" x14ac:dyDescent="0.25">
      <c r="A776" s="57"/>
      <c r="B776" s="58" t="s">
        <v>138</v>
      </c>
      <c r="C776" s="458" t="s">
        <v>139</v>
      </c>
      <c r="D776" s="458"/>
      <c r="E776" s="458"/>
      <c r="F776" s="458"/>
      <c r="G776" s="458"/>
      <c r="H776" s="458"/>
      <c r="I776" s="458"/>
      <c r="J776" s="458"/>
      <c r="K776" s="458"/>
      <c r="L776" s="458"/>
      <c r="M776" s="458"/>
      <c r="N776" s="459"/>
      <c r="AF776" s="47"/>
      <c r="AG776" s="56"/>
      <c r="AH776" s="59" t="s">
        <v>139</v>
      </c>
      <c r="AL776" s="56"/>
      <c r="AN776" s="56"/>
      <c r="AP776" s="56"/>
      <c r="AQ776" s="56"/>
    </row>
    <row r="777" spans="1:43" customFormat="1" ht="15" x14ac:dyDescent="0.25">
      <c r="A777" s="60"/>
      <c r="B777" s="58" t="s">
        <v>141</v>
      </c>
      <c r="C777" s="460" t="s">
        <v>142</v>
      </c>
      <c r="D777" s="460"/>
      <c r="E777" s="460"/>
      <c r="F777" s="61"/>
      <c r="G777" s="62"/>
      <c r="H777" s="62"/>
      <c r="I777" s="62"/>
      <c r="J777" s="63">
        <v>153.63</v>
      </c>
      <c r="K777" s="86">
        <v>1.4375</v>
      </c>
      <c r="L777" s="63">
        <v>41.3</v>
      </c>
      <c r="M777" s="65">
        <v>13.24</v>
      </c>
      <c r="N777" s="68">
        <v>546.80999999999995</v>
      </c>
      <c r="AF777" s="47"/>
      <c r="AG777" s="56"/>
      <c r="AI777" s="59" t="s">
        <v>142</v>
      </c>
      <c r="AL777" s="56"/>
      <c r="AN777" s="56"/>
      <c r="AP777" s="56"/>
      <c r="AQ777" s="56"/>
    </row>
    <row r="778" spans="1:43" customFormat="1" ht="15" x14ac:dyDescent="0.25">
      <c r="A778" s="60"/>
      <c r="B778" s="58" t="s">
        <v>143</v>
      </c>
      <c r="C778" s="460" t="s">
        <v>144</v>
      </c>
      <c r="D778" s="460"/>
      <c r="E778" s="460"/>
      <c r="F778" s="61"/>
      <c r="G778" s="62"/>
      <c r="H778" s="62"/>
      <c r="I778" s="62"/>
      <c r="J778" s="63">
        <v>18</v>
      </c>
      <c r="K778" s="86">
        <v>1.4375</v>
      </c>
      <c r="L778" s="63">
        <v>4.84</v>
      </c>
      <c r="M778" s="65">
        <v>44.77</v>
      </c>
      <c r="N778" s="68">
        <v>216.69</v>
      </c>
      <c r="AF778" s="47"/>
      <c r="AG778" s="56"/>
      <c r="AI778" s="59" t="s">
        <v>144</v>
      </c>
      <c r="AL778" s="56"/>
      <c r="AN778" s="56"/>
      <c r="AP778" s="56"/>
      <c r="AQ778" s="56"/>
    </row>
    <row r="779" spans="1:43" customFormat="1" ht="15" x14ac:dyDescent="0.25">
      <c r="A779" s="69"/>
      <c r="B779" s="58"/>
      <c r="C779" s="460" t="s">
        <v>149</v>
      </c>
      <c r="D779" s="460"/>
      <c r="E779" s="460"/>
      <c r="F779" s="61" t="s">
        <v>148</v>
      </c>
      <c r="G779" s="65">
        <v>1.25</v>
      </c>
      <c r="H779" s="86">
        <v>1.4375</v>
      </c>
      <c r="I779" s="71">
        <v>0.33601560000000003</v>
      </c>
      <c r="J779" s="72"/>
      <c r="K779" s="62"/>
      <c r="L779" s="72"/>
      <c r="M779" s="62"/>
      <c r="N779" s="73"/>
      <c r="AF779" s="47"/>
      <c r="AG779" s="56"/>
      <c r="AJ779" s="59" t="s">
        <v>149</v>
      </c>
      <c r="AL779" s="56"/>
      <c r="AN779" s="56"/>
      <c r="AP779" s="56"/>
      <c r="AQ779" s="56"/>
    </row>
    <row r="780" spans="1:43" customFormat="1" ht="15" x14ac:dyDescent="0.25">
      <c r="A780" s="60"/>
      <c r="B780" s="58"/>
      <c r="C780" s="461" t="s">
        <v>150</v>
      </c>
      <c r="D780" s="461"/>
      <c r="E780" s="461"/>
      <c r="F780" s="75"/>
      <c r="G780" s="76"/>
      <c r="H780" s="76"/>
      <c r="I780" s="76"/>
      <c r="J780" s="85">
        <v>153.63</v>
      </c>
      <c r="K780" s="76"/>
      <c r="L780" s="85">
        <v>41.3</v>
      </c>
      <c r="M780" s="76"/>
      <c r="N780" s="115">
        <v>546.80999999999995</v>
      </c>
      <c r="AF780" s="47"/>
      <c r="AG780" s="56"/>
      <c r="AK780" s="59" t="s">
        <v>150</v>
      </c>
      <c r="AL780" s="56"/>
      <c r="AN780" s="56"/>
      <c r="AP780" s="56"/>
      <c r="AQ780" s="56"/>
    </row>
    <row r="781" spans="1:43" customFormat="1" ht="15" x14ac:dyDescent="0.25">
      <c r="A781" s="69"/>
      <c r="B781" s="58"/>
      <c r="C781" s="460" t="s">
        <v>151</v>
      </c>
      <c r="D781" s="460"/>
      <c r="E781" s="460"/>
      <c r="F781" s="61"/>
      <c r="G781" s="62"/>
      <c r="H781" s="62"/>
      <c r="I781" s="62"/>
      <c r="J781" s="72"/>
      <c r="K781" s="62"/>
      <c r="L781" s="63">
        <v>4.84</v>
      </c>
      <c r="M781" s="62"/>
      <c r="N781" s="68">
        <v>216.69</v>
      </c>
      <c r="AF781" s="47"/>
      <c r="AG781" s="56"/>
      <c r="AJ781" s="59" t="s">
        <v>151</v>
      </c>
      <c r="AL781" s="56"/>
      <c r="AN781" s="56"/>
      <c r="AP781" s="56"/>
      <c r="AQ781" s="56"/>
    </row>
    <row r="782" spans="1:43" customFormat="1" ht="23.25" x14ac:dyDescent="0.25">
      <c r="A782" s="69"/>
      <c r="B782" s="58" t="s">
        <v>152</v>
      </c>
      <c r="C782" s="460" t="s">
        <v>153</v>
      </c>
      <c r="D782" s="460"/>
      <c r="E782" s="460"/>
      <c r="F782" s="61" t="s">
        <v>154</v>
      </c>
      <c r="G782" s="79">
        <v>92</v>
      </c>
      <c r="H782" s="62"/>
      <c r="I782" s="79">
        <v>92</v>
      </c>
      <c r="J782" s="72"/>
      <c r="K782" s="62"/>
      <c r="L782" s="63">
        <v>4.45</v>
      </c>
      <c r="M782" s="62"/>
      <c r="N782" s="68">
        <v>199.35</v>
      </c>
      <c r="AF782" s="47"/>
      <c r="AG782" s="56"/>
      <c r="AJ782" s="59" t="s">
        <v>153</v>
      </c>
      <c r="AL782" s="56"/>
      <c r="AN782" s="56"/>
      <c r="AP782" s="56"/>
      <c r="AQ782" s="56"/>
    </row>
    <row r="783" spans="1:43" customFormat="1" ht="45" x14ac:dyDescent="0.25">
      <c r="A783" s="69"/>
      <c r="B783" s="58" t="s">
        <v>155</v>
      </c>
      <c r="C783" s="460" t="s">
        <v>156</v>
      </c>
      <c r="D783" s="460"/>
      <c r="E783" s="460"/>
      <c r="F783" s="61" t="s">
        <v>154</v>
      </c>
      <c r="G783" s="79">
        <v>46</v>
      </c>
      <c r="H783" s="65">
        <v>0.85</v>
      </c>
      <c r="I783" s="70">
        <v>39.1</v>
      </c>
      <c r="J783" s="72"/>
      <c r="K783" s="62"/>
      <c r="L783" s="63">
        <v>1.89</v>
      </c>
      <c r="M783" s="62"/>
      <c r="N783" s="68">
        <v>84.73</v>
      </c>
      <c r="AF783" s="47"/>
      <c r="AG783" s="56"/>
      <c r="AJ783" s="59" t="s">
        <v>156</v>
      </c>
      <c r="AL783" s="56"/>
      <c r="AN783" s="56"/>
      <c r="AP783" s="56"/>
      <c r="AQ783" s="56"/>
    </row>
    <row r="784" spans="1:43" customFormat="1" ht="15" x14ac:dyDescent="0.25">
      <c r="A784" s="80"/>
      <c r="B784" s="81"/>
      <c r="C784" s="462" t="s">
        <v>157</v>
      </c>
      <c r="D784" s="462"/>
      <c r="E784" s="462"/>
      <c r="F784" s="50"/>
      <c r="G784" s="51"/>
      <c r="H784" s="51"/>
      <c r="I784" s="51"/>
      <c r="J784" s="54"/>
      <c r="K784" s="51"/>
      <c r="L784" s="88">
        <v>47.64</v>
      </c>
      <c r="M784" s="76"/>
      <c r="N784" s="114">
        <v>830.89</v>
      </c>
      <c r="AF784" s="47"/>
      <c r="AG784" s="56"/>
      <c r="AL784" s="56" t="s">
        <v>157</v>
      </c>
      <c r="AN784" s="56"/>
      <c r="AP784" s="56"/>
      <c r="AQ784" s="56"/>
    </row>
    <row r="785" spans="1:43" customFormat="1" ht="15" x14ac:dyDescent="0.25">
      <c r="A785" s="93"/>
      <c r="B785" s="94"/>
      <c r="C785" s="94"/>
      <c r="D785" s="94"/>
      <c r="E785" s="94"/>
      <c r="F785" s="95"/>
      <c r="G785" s="95"/>
      <c r="H785" s="95"/>
      <c r="I785" s="95"/>
      <c r="J785" s="96"/>
      <c r="K785" s="95"/>
      <c r="L785" s="96"/>
      <c r="M785" s="62"/>
      <c r="N785" s="96"/>
      <c r="AF785" s="47"/>
      <c r="AG785" s="56"/>
      <c r="AL785" s="56"/>
      <c r="AN785" s="56"/>
      <c r="AP785" s="56"/>
      <c r="AQ785" s="56"/>
    </row>
    <row r="786" spans="1:43" customFormat="1" ht="15" x14ac:dyDescent="0.25">
      <c r="A786" s="97"/>
      <c r="B786" s="98"/>
      <c r="C786" s="462" t="s">
        <v>521</v>
      </c>
      <c r="D786" s="462"/>
      <c r="E786" s="462"/>
      <c r="F786" s="462"/>
      <c r="G786" s="462"/>
      <c r="H786" s="462"/>
      <c r="I786" s="462"/>
      <c r="J786" s="462"/>
      <c r="K786" s="462"/>
      <c r="L786" s="99"/>
      <c r="M786" s="100"/>
      <c r="N786" s="101"/>
      <c r="AF786" s="47"/>
      <c r="AG786" s="56"/>
      <c r="AL786" s="56"/>
      <c r="AN786" s="56" t="s">
        <v>521</v>
      </c>
      <c r="AP786" s="56"/>
      <c r="AQ786" s="56"/>
    </row>
    <row r="787" spans="1:43" customFormat="1" ht="15" x14ac:dyDescent="0.25">
      <c r="A787" s="102"/>
      <c r="B787" s="58"/>
      <c r="C787" s="460" t="s">
        <v>205</v>
      </c>
      <c r="D787" s="460"/>
      <c r="E787" s="460"/>
      <c r="F787" s="460"/>
      <c r="G787" s="460"/>
      <c r="H787" s="460"/>
      <c r="I787" s="460"/>
      <c r="J787" s="460"/>
      <c r="K787" s="460"/>
      <c r="L787" s="103">
        <v>94212.13</v>
      </c>
      <c r="M787" s="104"/>
      <c r="N787" s="105">
        <v>1311673.1200000001</v>
      </c>
      <c r="AF787" s="47"/>
      <c r="AG787" s="56"/>
      <c r="AL787" s="56"/>
      <c r="AN787" s="56"/>
      <c r="AO787" s="59" t="s">
        <v>205</v>
      </c>
      <c r="AP787" s="56"/>
      <c r="AQ787" s="56"/>
    </row>
    <row r="788" spans="1:43" customFormat="1" ht="15" x14ac:dyDescent="0.25">
      <c r="A788" s="102"/>
      <c r="B788" s="58"/>
      <c r="C788" s="460" t="s">
        <v>206</v>
      </c>
      <c r="D788" s="460"/>
      <c r="E788" s="460"/>
      <c r="F788" s="460"/>
      <c r="G788" s="460"/>
      <c r="H788" s="460"/>
      <c r="I788" s="460"/>
      <c r="J788" s="460"/>
      <c r="K788" s="460"/>
      <c r="L788" s="106"/>
      <c r="M788" s="104"/>
      <c r="N788" s="107"/>
      <c r="AF788" s="47"/>
      <c r="AG788" s="56"/>
      <c r="AL788" s="56"/>
      <c r="AN788" s="56"/>
      <c r="AO788" s="59" t="s">
        <v>206</v>
      </c>
      <c r="AP788" s="56"/>
      <c r="AQ788" s="56"/>
    </row>
    <row r="789" spans="1:43" customFormat="1" ht="15" x14ac:dyDescent="0.25">
      <c r="A789" s="102"/>
      <c r="B789" s="58"/>
      <c r="C789" s="460" t="s">
        <v>207</v>
      </c>
      <c r="D789" s="460"/>
      <c r="E789" s="460"/>
      <c r="F789" s="460"/>
      <c r="G789" s="460"/>
      <c r="H789" s="460"/>
      <c r="I789" s="460"/>
      <c r="J789" s="460"/>
      <c r="K789" s="460"/>
      <c r="L789" s="103">
        <v>2090.1799999999998</v>
      </c>
      <c r="M789" s="104"/>
      <c r="N789" s="105">
        <v>93577.35</v>
      </c>
      <c r="AF789" s="47"/>
      <c r="AG789" s="56"/>
      <c r="AL789" s="56"/>
      <c r="AN789" s="56"/>
      <c r="AO789" s="59" t="s">
        <v>207</v>
      </c>
      <c r="AP789" s="56"/>
      <c r="AQ789" s="56"/>
    </row>
    <row r="790" spans="1:43" customFormat="1" ht="15" x14ac:dyDescent="0.25">
      <c r="A790" s="102"/>
      <c r="B790" s="58"/>
      <c r="C790" s="460" t="s">
        <v>208</v>
      </c>
      <c r="D790" s="460"/>
      <c r="E790" s="460"/>
      <c r="F790" s="460"/>
      <c r="G790" s="460"/>
      <c r="H790" s="460"/>
      <c r="I790" s="460"/>
      <c r="J790" s="460"/>
      <c r="K790" s="460"/>
      <c r="L790" s="103">
        <v>81528.12</v>
      </c>
      <c r="M790" s="104"/>
      <c r="N790" s="105">
        <v>1079723.6100000001</v>
      </c>
      <c r="AF790" s="47"/>
      <c r="AG790" s="56"/>
      <c r="AL790" s="56"/>
      <c r="AN790" s="56"/>
      <c r="AO790" s="59" t="s">
        <v>208</v>
      </c>
      <c r="AP790" s="56"/>
      <c r="AQ790" s="56"/>
    </row>
    <row r="791" spans="1:43" customFormat="1" ht="15" x14ac:dyDescent="0.25">
      <c r="A791" s="102"/>
      <c r="B791" s="58"/>
      <c r="C791" s="460" t="s">
        <v>209</v>
      </c>
      <c r="D791" s="460"/>
      <c r="E791" s="460"/>
      <c r="F791" s="460"/>
      <c r="G791" s="460"/>
      <c r="H791" s="460"/>
      <c r="I791" s="460"/>
      <c r="J791" s="460"/>
      <c r="K791" s="460"/>
      <c r="L791" s="103">
        <v>2618.14</v>
      </c>
      <c r="M791" s="104"/>
      <c r="N791" s="105">
        <v>117214.13</v>
      </c>
      <c r="AF791" s="47"/>
      <c r="AG791" s="56"/>
      <c r="AL791" s="56"/>
      <c r="AN791" s="56"/>
      <c r="AO791" s="59" t="s">
        <v>209</v>
      </c>
      <c r="AP791" s="56"/>
      <c r="AQ791" s="56"/>
    </row>
    <row r="792" spans="1:43" customFormat="1" ht="15" x14ac:dyDescent="0.25">
      <c r="A792" s="102"/>
      <c r="B792" s="58"/>
      <c r="C792" s="460" t="s">
        <v>210</v>
      </c>
      <c r="D792" s="460"/>
      <c r="E792" s="460"/>
      <c r="F792" s="460"/>
      <c r="G792" s="460"/>
      <c r="H792" s="460"/>
      <c r="I792" s="460"/>
      <c r="J792" s="460"/>
      <c r="K792" s="460"/>
      <c r="L792" s="103">
        <v>9722.58</v>
      </c>
      <c r="M792" s="104"/>
      <c r="N792" s="105">
        <v>126505.73</v>
      </c>
      <c r="AF792" s="47"/>
      <c r="AG792" s="56"/>
      <c r="AL792" s="56"/>
      <c r="AN792" s="56"/>
      <c r="AO792" s="59" t="s">
        <v>210</v>
      </c>
      <c r="AP792" s="56"/>
      <c r="AQ792" s="56"/>
    </row>
    <row r="793" spans="1:43" customFormat="1" ht="15" x14ac:dyDescent="0.25">
      <c r="A793" s="102"/>
      <c r="B793" s="58"/>
      <c r="C793" s="460" t="s">
        <v>264</v>
      </c>
      <c r="D793" s="460"/>
      <c r="E793" s="460"/>
      <c r="F793" s="460"/>
      <c r="G793" s="460"/>
      <c r="H793" s="460"/>
      <c r="I793" s="460"/>
      <c r="J793" s="460"/>
      <c r="K793" s="460"/>
      <c r="L793" s="108">
        <v>871.25</v>
      </c>
      <c r="M793" s="104"/>
      <c r="N793" s="105">
        <v>11866.43</v>
      </c>
      <c r="AF793" s="47"/>
      <c r="AG793" s="56"/>
      <c r="AL793" s="56"/>
      <c r="AN793" s="56"/>
      <c r="AO793" s="59" t="s">
        <v>264</v>
      </c>
      <c r="AP793" s="56"/>
      <c r="AQ793" s="56"/>
    </row>
    <row r="794" spans="1:43" customFormat="1" ht="15" x14ac:dyDescent="0.25">
      <c r="A794" s="102"/>
      <c r="B794" s="58"/>
      <c r="C794" s="460" t="s">
        <v>211</v>
      </c>
      <c r="D794" s="460"/>
      <c r="E794" s="460"/>
      <c r="F794" s="460"/>
      <c r="G794" s="460"/>
      <c r="H794" s="460"/>
      <c r="I794" s="460"/>
      <c r="J794" s="460"/>
      <c r="K794" s="460"/>
      <c r="L794" s="103">
        <v>100961.8</v>
      </c>
      <c r="M794" s="104"/>
      <c r="N794" s="105">
        <v>1613855.98</v>
      </c>
      <c r="AF794" s="47"/>
      <c r="AG794" s="56"/>
      <c r="AL794" s="56"/>
      <c r="AN794" s="56"/>
      <c r="AO794" s="59" t="s">
        <v>211</v>
      </c>
      <c r="AP794" s="56"/>
      <c r="AQ794" s="56"/>
    </row>
    <row r="795" spans="1:43" customFormat="1" ht="15" x14ac:dyDescent="0.25">
      <c r="A795" s="102"/>
      <c r="B795" s="58"/>
      <c r="C795" s="460" t="s">
        <v>212</v>
      </c>
      <c r="D795" s="460"/>
      <c r="E795" s="460"/>
      <c r="F795" s="460"/>
      <c r="G795" s="460"/>
      <c r="H795" s="460"/>
      <c r="I795" s="460"/>
      <c r="J795" s="460"/>
      <c r="K795" s="460"/>
      <c r="L795" s="103">
        <v>89954.78</v>
      </c>
      <c r="M795" s="104"/>
      <c r="N795" s="105">
        <v>1464464.79</v>
      </c>
      <c r="AF795" s="47"/>
      <c r="AG795" s="56"/>
      <c r="AL795" s="56"/>
      <c r="AN795" s="56"/>
      <c r="AO795" s="59" t="s">
        <v>212</v>
      </c>
      <c r="AP795" s="56"/>
      <c r="AQ795" s="56"/>
    </row>
    <row r="796" spans="1:43" customFormat="1" ht="15" x14ac:dyDescent="0.25">
      <c r="A796" s="102"/>
      <c r="B796" s="58"/>
      <c r="C796" s="460" t="s">
        <v>213</v>
      </c>
      <c r="D796" s="460"/>
      <c r="E796" s="460"/>
      <c r="F796" s="460"/>
      <c r="G796" s="460"/>
      <c r="H796" s="460"/>
      <c r="I796" s="460"/>
      <c r="J796" s="460"/>
      <c r="K796" s="460"/>
      <c r="L796" s="106"/>
      <c r="M796" s="104"/>
      <c r="N796" s="107"/>
      <c r="AF796" s="47"/>
      <c r="AG796" s="56"/>
      <c r="AL796" s="56"/>
      <c r="AN796" s="56"/>
      <c r="AO796" s="59" t="s">
        <v>213</v>
      </c>
      <c r="AP796" s="56"/>
      <c r="AQ796" s="56"/>
    </row>
    <row r="797" spans="1:43" customFormat="1" ht="15" x14ac:dyDescent="0.25">
      <c r="A797" s="102"/>
      <c r="B797" s="58"/>
      <c r="C797" s="460" t="s">
        <v>214</v>
      </c>
      <c r="D797" s="460"/>
      <c r="E797" s="460"/>
      <c r="F797" s="460"/>
      <c r="G797" s="460"/>
      <c r="H797" s="460"/>
      <c r="I797" s="460"/>
      <c r="J797" s="460"/>
      <c r="K797" s="460"/>
      <c r="L797" s="103">
        <v>2090.1799999999998</v>
      </c>
      <c r="M797" s="104"/>
      <c r="N797" s="105">
        <v>93577.35</v>
      </c>
      <c r="AF797" s="47"/>
      <c r="AG797" s="56"/>
      <c r="AL797" s="56"/>
      <c r="AN797" s="56"/>
      <c r="AO797" s="59" t="s">
        <v>214</v>
      </c>
      <c r="AP797" s="56"/>
      <c r="AQ797" s="56"/>
    </row>
    <row r="798" spans="1:43" customFormat="1" ht="15" x14ac:dyDescent="0.25">
      <c r="A798" s="102"/>
      <c r="B798" s="58"/>
      <c r="C798" s="460" t="s">
        <v>215</v>
      </c>
      <c r="D798" s="460"/>
      <c r="E798" s="460"/>
      <c r="F798" s="460"/>
      <c r="G798" s="460"/>
      <c r="H798" s="460"/>
      <c r="I798" s="460"/>
      <c r="J798" s="460"/>
      <c r="K798" s="460"/>
      <c r="L798" s="103">
        <v>79381.45</v>
      </c>
      <c r="M798" s="104"/>
      <c r="N798" s="105">
        <v>1051010.3899999999</v>
      </c>
      <c r="AF798" s="47"/>
      <c r="AG798" s="56"/>
      <c r="AL798" s="56"/>
      <c r="AN798" s="56"/>
      <c r="AO798" s="59" t="s">
        <v>215</v>
      </c>
      <c r="AP798" s="56"/>
      <c r="AQ798" s="56"/>
    </row>
    <row r="799" spans="1:43" customFormat="1" ht="15" x14ac:dyDescent="0.25">
      <c r="A799" s="102"/>
      <c r="B799" s="58"/>
      <c r="C799" s="460" t="s">
        <v>216</v>
      </c>
      <c r="D799" s="460"/>
      <c r="E799" s="460"/>
      <c r="F799" s="460"/>
      <c r="G799" s="460"/>
      <c r="H799" s="460"/>
      <c r="I799" s="460"/>
      <c r="J799" s="460"/>
      <c r="K799" s="460"/>
      <c r="L799" s="103">
        <v>2618.14</v>
      </c>
      <c r="M799" s="104"/>
      <c r="N799" s="105">
        <v>117214.13</v>
      </c>
      <c r="AF799" s="47"/>
      <c r="AG799" s="56"/>
      <c r="AL799" s="56"/>
      <c r="AN799" s="56"/>
      <c r="AO799" s="59" t="s">
        <v>216</v>
      </c>
      <c r="AP799" s="56"/>
      <c r="AQ799" s="56"/>
    </row>
    <row r="800" spans="1:43" customFormat="1" ht="15" x14ac:dyDescent="0.25">
      <c r="A800" s="102"/>
      <c r="B800" s="58"/>
      <c r="C800" s="460" t="s">
        <v>217</v>
      </c>
      <c r="D800" s="460"/>
      <c r="E800" s="460"/>
      <c r="F800" s="460"/>
      <c r="G800" s="460"/>
      <c r="H800" s="460"/>
      <c r="I800" s="460"/>
      <c r="J800" s="460"/>
      <c r="K800" s="460"/>
      <c r="L800" s="103">
        <v>1733.48</v>
      </c>
      <c r="M800" s="104"/>
      <c r="N800" s="105">
        <v>17694.189999999999</v>
      </c>
      <c r="AF800" s="47"/>
      <c r="AG800" s="56"/>
      <c r="AL800" s="56"/>
      <c r="AN800" s="56"/>
      <c r="AO800" s="59" t="s">
        <v>217</v>
      </c>
      <c r="AP800" s="56"/>
      <c r="AQ800" s="56"/>
    </row>
    <row r="801" spans="1:45" customFormat="1" ht="15" x14ac:dyDescent="0.25">
      <c r="A801" s="102"/>
      <c r="B801" s="58"/>
      <c r="C801" s="460" t="s">
        <v>218</v>
      </c>
      <c r="D801" s="460"/>
      <c r="E801" s="460"/>
      <c r="F801" s="460"/>
      <c r="G801" s="460"/>
      <c r="H801" s="460"/>
      <c r="I801" s="460"/>
      <c r="J801" s="460"/>
      <c r="K801" s="460"/>
      <c r="L801" s="103">
        <v>4324.54</v>
      </c>
      <c r="M801" s="104"/>
      <c r="N801" s="105">
        <v>193609.81</v>
      </c>
      <c r="AF801" s="47"/>
      <c r="AG801" s="56"/>
      <c r="AL801" s="56"/>
      <c r="AN801" s="56"/>
      <c r="AO801" s="59" t="s">
        <v>218</v>
      </c>
      <c r="AP801" s="56"/>
      <c r="AQ801" s="56"/>
    </row>
    <row r="802" spans="1:45" customFormat="1" ht="15" x14ac:dyDescent="0.25">
      <c r="A802" s="102"/>
      <c r="B802" s="58"/>
      <c r="C802" s="460" t="s">
        <v>219</v>
      </c>
      <c r="D802" s="460"/>
      <c r="E802" s="460"/>
      <c r="F802" s="460"/>
      <c r="G802" s="460"/>
      <c r="H802" s="460"/>
      <c r="I802" s="460"/>
      <c r="J802" s="460"/>
      <c r="K802" s="460"/>
      <c r="L802" s="103">
        <v>2425.13</v>
      </c>
      <c r="M802" s="104"/>
      <c r="N802" s="105">
        <v>108573.05</v>
      </c>
      <c r="AF802" s="47"/>
      <c r="AG802" s="56"/>
      <c r="AL802" s="56"/>
      <c r="AN802" s="56"/>
      <c r="AO802" s="59" t="s">
        <v>219</v>
      </c>
      <c r="AP802" s="56"/>
      <c r="AQ802" s="56"/>
    </row>
    <row r="803" spans="1:45" customFormat="1" ht="15" x14ac:dyDescent="0.25">
      <c r="A803" s="102"/>
      <c r="B803" s="58"/>
      <c r="C803" s="460" t="s">
        <v>220</v>
      </c>
      <c r="D803" s="460"/>
      <c r="E803" s="460"/>
      <c r="F803" s="460"/>
      <c r="G803" s="460"/>
      <c r="H803" s="460"/>
      <c r="I803" s="460"/>
      <c r="J803" s="460"/>
      <c r="K803" s="460"/>
      <c r="L803" s="103">
        <v>10135.77</v>
      </c>
      <c r="M803" s="104"/>
      <c r="N803" s="105">
        <v>137524.76</v>
      </c>
      <c r="AF803" s="47"/>
      <c r="AG803" s="56"/>
      <c r="AL803" s="56"/>
      <c r="AN803" s="56"/>
      <c r="AO803" s="59" t="s">
        <v>220</v>
      </c>
      <c r="AP803" s="56"/>
      <c r="AQ803" s="56"/>
    </row>
    <row r="804" spans="1:45" customFormat="1" ht="15" x14ac:dyDescent="0.25">
      <c r="A804" s="102"/>
      <c r="B804" s="58"/>
      <c r="C804" s="460" t="s">
        <v>213</v>
      </c>
      <c r="D804" s="460"/>
      <c r="E804" s="460"/>
      <c r="F804" s="460"/>
      <c r="G804" s="460"/>
      <c r="H804" s="460"/>
      <c r="I804" s="460"/>
      <c r="J804" s="460"/>
      <c r="K804" s="460"/>
      <c r="L804" s="106"/>
      <c r="M804" s="104"/>
      <c r="N804" s="107"/>
      <c r="AF804" s="47"/>
      <c r="AG804" s="56"/>
      <c r="AL804" s="56"/>
      <c r="AN804" s="56"/>
      <c r="AO804" s="59" t="s">
        <v>213</v>
      </c>
      <c r="AP804" s="56"/>
      <c r="AQ804" s="56"/>
    </row>
    <row r="805" spans="1:45" customFormat="1" ht="15" x14ac:dyDescent="0.25">
      <c r="A805" s="102"/>
      <c r="B805" s="58"/>
      <c r="C805" s="460" t="s">
        <v>215</v>
      </c>
      <c r="D805" s="460"/>
      <c r="E805" s="460"/>
      <c r="F805" s="460"/>
      <c r="G805" s="460"/>
      <c r="H805" s="460"/>
      <c r="I805" s="460"/>
      <c r="J805" s="460"/>
      <c r="K805" s="460"/>
      <c r="L805" s="103">
        <v>2146.67</v>
      </c>
      <c r="M805" s="104"/>
      <c r="N805" s="105">
        <v>28713.22</v>
      </c>
      <c r="AF805" s="47"/>
      <c r="AG805" s="56"/>
      <c r="AL805" s="56"/>
      <c r="AN805" s="56"/>
      <c r="AO805" s="59" t="s">
        <v>215</v>
      </c>
      <c r="AP805" s="56"/>
      <c r="AQ805" s="56"/>
    </row>
    <row r="806" spans="1:45" customFormat="1" ht="15" x14ac:dyDescent="0.25">
      <c r="A806" s="102"/>
      <c r="B806" s="58"/>
      <c r="C806" s="460" t="s">
        <v>217</v>
      </c>
      <c r="D806" s="460"/>
      <c r="E806" s="460"/>
      <c r="F806" s="460"/>
      <c r="G806" s="460"/>
      <c r="H806" s="460"/>
      <c r="I806" s="460"/>
      <c r="J806" s="460"/>
      <c r="K806" s="460"/>
      <c r="L806" s="103">
        <v>7989.1</v>
      </c>
      <c r="M806" s="104"/>
      <c r="N806" s="105">
        <v>108811.54</v>
      </c>
      <c r="AF806" s="47"/>
      <c r="AG806" s="56"/>
      <c r="AL806" s="56"/>
      <c r="AN806" s="56"/>
      <c r="AO806" s="59" t="s">
        <v>217</v>
      </c>
      <c r="AP806" s="56"/>
      <c r="AQ806" s="56"/>
    </row>
    <row r="807" spans="1:45" customFormat="1" ht="15" x14ac:dyDescent="0.25">
      <c r="A807" s="102"/>
      <c r="B807" s="58"/>
      <c r="C807" s="460" t="s">
        <v>265</v>
      </c>
      <c r="D807" s="460"/>
      <c r="E807" s="460"/>
      <c r="F807" s="460"/>
      <c r="G807" s="460"/>
      <c r="H807" s="460"/>
      <c r="I807" s="460"/>
      <c r="J807" s="460"/>
      <c r="K807" s="460"/>
      <c r="L807" s="108">
        <v>871.25</v>
      </c>
      <c r="M807" s="104"/>
      <c r="N807" s="105">
        <v>11866.43</v>
      </c>
      <c r="AF807" s="47"/>
      <c r="AG807" s="56"/>
      <c r="AL807" s="56"/>
      <c r="AN807" s="56"/>
      <c r="AO807" s="59" t="s">
        <v>265</v>
      </c>
      <c r="AP807" s="56"/>
      <c r="AQ807" s="56"/>
    </row>
    <row r="808" spans="1:45" customFormat="1" ht="15" x14ac:dyDescent="0.25">
      <c r="A808" s="102"/>
      <c r="B808" s="58"/>
      <c r="C808" s="460" t="s">
        <v>221</v>
      </c>
      <c r="D808" s="460"/>
      <c r="E808" s="460"/>
      <c r="F808" s="460"/>
      <c r="G808" s="460"/>
      <c r="H808" s="460"/>
      <c r="I808" s="460"/>
      <c r="J808" s="460"/>
      <c r="K808" s="460"/>
      <c r="L808" s="103">
        <v>4708.32</v>
      </c>
      <c r="M808" s="104"/>
      <c r="N808" s="105">
        <v>210791.48</v>
      </c>
      <c r="AF808" s="47"/>
      <c r="AG808" s="56"/>
      <c r="AL808" s="56"/>
      <c r="AN808" s="56"/>
      <c r="AO808" s="59" t="s">
        <v>221</v>
      </c>
      <c r="AP808" s="56"/>
      <c r="AQ808" s="56"/>
    </row>
    <row r="809" spans="1:45" customFormat="1" ht="15" x14ac:dyDescent="0.25">
      <c r="A809" s="102"/>
      <c r="B809" s="58"/>
      <c r="C809" s="460" t="s">
        <v>222</v>
      </c>
      <c r="D809" s="460"/>
      <c r="E809" s="460"/>
      <c r="F809" s="460"/>
      <c r="G809" s="460"/>
      <c r="H809" s="460"/>
      <c r="I809" s="460"/>
      <c r="J809" s="460"/>
      <c r="K809" s="460"/>
      <c r="L809" s="103">
        <v>4324.54</v>
      </c>
      <c r="M809" s="104"/>
      <c r="N809" s="105">
        <v>193609.81</v>
      </c>
      <c r="AF809" s="47"/>
      <c r="AG809" s="56"/>
      <c r="AL809" s="56"/>
      <c r="AN809" s="56"/>
      <c r="AO809" s="59" t="s">
        <v>222</v>
      </c>
      <c r="AP809" s="56"/>
      <c r="AQ809" s="56"/>
    </row>
    <row r="810" spans="1:45" customFormat="1" ht="15" x14ac:dyDescent="0.25">
      <c r="A810" s="102"/>
      <c r="B810" s="58"/>
      <c r="C810" s="460" t="s">
        <v>223</v>
      </c>
      <c r="D810" s="460"/>
      <c r="E810" s="460"/>
      <c r="F810" s="460"/>
      <c r="G810" s="460"/>
      <c r="H810" s="460"/>
      <c r="I810" s="460"/>
      <c r="J810" s="460"/>
      <c r="K810" s="460"/>
      <c r="L810" s="103">
        <v>2425.13</v>
      </c>
      <c r="M810" s="104"/>
      <c r="N810" s="105">
        <v>108573.05</v>
      </c>
      <c r="AF810" s="47"/>
      <c r="AG810" s="56"/>
      <c r="AL810" s="56"/>
      <c r="AN810" s="56"/>
      <c r="AO810" s="59" t="s">
        <v>223</v>
      </c>
      <c r="AP810" s="56"/>
      <c r="AQ810" s="56"/>
    </row>
    <row r="811" spans="1:45" customFormat="1" ht="15" x14ac:dyDescent="0.25">
      <c r="A811" s="102"/>
      <c r="B811" s="109"/>
      <c r="C811" s="474" t="s">
        <v>522</v>
      </c>
      <c r="D811" s="474"/>
      <c r="E811" s="474"/>
      <c r="F811" s="474"/>
      <c r="G811" s="474"/>
      <c r="H811" s="474"/>
      <c r="I811" s="474"/>
      <c r="J811" s="474"/>
      <c r="K811" s="474"/>
      <c r="L811" s="110">
        <v>100961.8</v>
      </c>
      <c r="M811" s="111"/>
      <c r="N811" s="112">
        <v>1613855.98</v>
      </c>
      <c r="AF811" s="47"/>
      <c r="AG811" s="56"/>
      <c r="AL811" s="56"/>
      <c r="AN811" s="56"/>
      <c r="AP811" s="56" t="s">
        <v>522</v>
      </c>
      <c r="AQ811" s="56"/>
    </row>
    <row r="812" spans="1:45" customFormat="1" ht="11.25" hidden="1" customHeight="1" x14ac:dyDescent="0.25">
      <c r="B812" s="116"/>
      <c r="C812" s="116"/>
      <c r="D812" s="116"/>
      <c r="E812" s="116"/>
      <c r="F812" s="116"/>
      <c r="G812" s="116"/>
      <c r="H812" s="116"/>
      <c r="I812" s="116"/>
      <c r="J812" s="116"/>
      <c r="K812" s="116"/>
      <c r="L812" s="117"/>
      <c r="M812" s="117"/>
      <c r="N812" s="117"/>
      <c r="R812" s="118"/>
    </row>
    <row r="813" spans="1:45" customFormat="1" ht="15" x14ac:dyDescent="0.25">
      <c r="A813" s="97"/>
      <c r="B813" s="98"/>
      <c r="C813" s="462" t="s">
        <v>523</v>
      </c>
      <c r="D813" s="462"/>
      <c r="E813" s="462"/>
      <c r="F813" s="462"/>
      <c r="G813" s="462"/>
      <c r="H813" s="462"/>
      <c r="I813" s="462"/>
      <c r="J813" s="462"/>
      <c r="K813" s="462"/>
      <c r="L813" s="99"/>
      <c r="M813" s="100"/>
      <c r="N813" s="101"/>
      <c r="AR813" s="56" t="s">
        <v>523</v>
      </c>
    </row>
    <row r="814" spans="1:45" customFormat="1" ht="15" x14ac:dyDescent="0.25">
      <c r="A814" s="102"/>
      <c r="B814" s="367"/>
      <c r="C814" s="478" t="s">
        <v>205</v>
      </c>
      <c r="D814" s="478"/>
      <c r="E814" s="478"/>
      <c r="F814" s="478"/>
      <c r="G814" s="478"/>
      <c r="H814" s="478"/>
      <c r="I814" s="478"/>
      <c r="J814" s="478"/>
      <c r="K814" s="478"/>
      <c r="L814" s="368">
        <v>15786389.359999999</v>
      </c>
      <c r="M814" s="369"/>
      <c r="N814" s="105">
        <v>134560003.22999999</v>
      </c>
      <c r="AR814" s="56"/>
      <c r="AS814" s="59" t="s">
        <v>205</v>
      </c>
    </row>
    <row r="815" spans="1:45" customFormat="1" ht="15" x14ac:dyDescent="0.25">
      <c r="A815" s="102"/>
      <c r="B815" s="367"/>
      <c r="C815" s="478" t="s">
        <v>206</v>
      </c>
      <c r="D815" s="478"/>
      <c r="E815" s="478"/>
      <c r="F815" s="478"/>
      <c r="G815" s="478"/>
      <c r="H815" s="478"/>
      <c r="I815" s="478"/>
      <c r="J815" s="478"/>
      <c r="K815" s="478"/>
      <c r="L815" s="370"/>
      <c r="M815" s="369"/>
      <c r="N815" s="107"/>
      <c r="AR815" s="56"/>
      <c r="AS815" s="59" t="s">
        <v>206</v>
      </c>
    </row>
    <row r="816" spans="1:45" customFormat="1" ht="15" x14ac:dyDescent="0.25">
      <c r="A816" s="102"/>
      <c r="B816" s="367"/>
      <c r="C816" s="478" t="s">
        <v>207</v>
      </c>
      <c r="D816" s="478"/>
      <c r="E816" s="478"/>
      <c r="F816" s="478"/>
      <c r="G816" s="478"/>
      <c r="H816" s="478"/>
      <c r="I816" s="478"/>
      <c r="J816" s="478"/>
      <c r="K816" s="478"/>
      <c r="L816" s="368">
        <v>64774.6</v>
      </c>
      <c r="M816" s="369"/>
      <c r="N816" s="105">
        <v>2899958.84</v>
      </c>
      <c r="AR816" s="56"/>
      <c r="AS816" s="59" t="s">
        <v>207</v>
      </c>
    </row>
    <row r="817" spans="1:45" customFormat="1" ht="15" x14ac:dyDescent="0.25">
      <c r="A817" s="102"/>
      <c r="B817" s="367"/>
      <c r="C817" s="478" t="s">
        <v>208</v>
      </c>
      <c r="D817" s="478"/>
      <c r="E817" s="478"/>
      <c r="F817" s="478"/>
      <c r="G817" s="478"/>
      <c r="H817" s="478"/>
      <c r="I817" s="478"/>
      <c r="J817" s="478"/>
      <c r="K817" s="478"/>
      <c r="L817" s="368">
        <v>651686.85</v>
      </c>
      <c r="M817" s="369"/>
      <c r="N817" s="105">
        <v>8628972.2400000002</v>
      </c>
      <c r="AR817" s="56"/>
      <c r="AS817" s="59" t="s">
        <v>208</v>
      </c>
    </row>
    <row r="818" spans="1:45" customFormat="1" ht="15" x14ac:dyDescent="0.25">
      <c r="A818" s="102"/>
      <c r="B818" s="367"/>
      <c r="C818" s="478" t="s">
        <v>209</v>
      </c>
      <c r="D818" s="478"/>
      <c r="E818" s="478"/>
      <c r="F818" s="478"/>
      <c r="G818" s="478"/>
      <c r="H818" s="478"/>
      <c r="I818" s="478"/>
      <c r="J818" s="478"/>
      <c r="K818" s="478"/>
      <c r="L818" s="368">
        <v>36639.730000000003</v>
      </c>
      <c r="M818" s="369"/>
      <c r="N818" s="105">
        <v>1640360.73</v>
      </c>
      <c r="AR818" s="56"/>
      <c r="AS818" s="59" t="s">
        <v>209</v>
      </c>
    </row>
    <row r="819" spans="1:45" customFormat="1" ht="15" x14ac:dyDescent="0.25">
      <c r="A819" s="102"/>
      <c r="B819" s="367"/>
      <c r="C819" s="478" t="s">
        <v>210</v>
      </c>
      <c r="D819" s="478"/>
      <c r="E819" s="478"/>
      <c r="F819" s="478"/>
      <c r="G819" s="478"/>
      <c r="H819" s="478"/>
      <c r="I819" s="478"/>
      <c r="J819" s="478"/>
      <c r="K819" s="478"/>
      <c r="L819" s="368">
        <v>15068839.84</v>
      </c>
      <c r="M819" s="369"/>
      <c r="N819" s="105">
        <v>123016252.63</v>
      </c>
      <c r="AR819" s="56"/>
      <c r="AS819" s="59" t="s">
        <v>210</v>
      </c>
    </row>
    <row r="820" spans="1:45" customFormat="1" ht="15" x14ac:dyDescent="0.25">
      <c r="A820" s="102"/>
      <c r="B820" s="367"/>
      <c r="C820" s="478" t="s">
        <v>264</v>
      </c>
      <c r="D820" s="478"/>
      <c r="E820" s="478"/>
      <c r="F820" s="478"/>
      <c r="G820" s="478"/>
      <c r="H820" s="478"/>
      <c r="I820" s="478"/>
      <c r="J820" s="478"/>
      <c r="K820" s="478"/>
      <c r="L820" s="368">
        <v>1088.07</v>
      </c>
      <c r="M820" s="369"/>
      <c r="N820" s="105">
        <v>14819.52</v>
      </c>
      <c r="AR820" s="56"/>
      <c r="AS820" s="59" t="s">
        <v>264</v>
      </c>
    </row>
    <row r="821" spans="1:45" customFormat="1" ht="15" x14ac:dyDescent="0.25">
      <c r="A821" s="102"/>
      <c r="B821" s="367"/>
      <c r="C821" s="478" t="s">
        <v>211</v>
      </c>
      <c r="D821" s="478"/>
      <c r="E821" s="478"/>
      <c r="F821" s="478"/>
      <c r="G821" s="478"/>
      <c r="H821" s="478"/>
      <c r="I821" s="478"/>
      <c r="J821" s="478"/>
      <c r="K821" s="478"/>
      <c r="L821" s="368">
        <v>15963979.550000001</v>
      </c>
      <c r="M821" s="369"/>
      <c r="N821" s="105">
        <v>142510715.27000001</v>
      </c>
      <c r="AR821" s="56"/>
      <c r="AS821" s="59" t="s">
        <v>211</v>
      </c>
    </row>
    <row r="822" spans="1:45" customFormat="1" ht="15" x14ac:dyDescent="0.25">
      <c r="A822" s="102"/>
      <c r="B822" s="367"/>
      <c r="C822" s="478" t="s">
        <v>212</v>
      </c>
      <c r="D822" s="478"/>
      <c r="E822" s="478"/>
      <c r="F822" s="478"/>
      <c r="G822" s="478"/>
      <c r="H822" s="478"/>
      <c r="I822" s="478"/>
      <c r="J822" s="478"/>
      <c r="K822" s="478"/>
      <c r="L822" s="368">
        <v>15951842.43</v>
      </c>
      <c r="M822" s="369"/>
      <c r="N822" s="105">
        <v>142345932.12</v>
      </c>
      <c r="AR822" s="56"/>
      <c r="AS822" s="59" t="s">
        <v>212</v>
      </c>
    </row>
    <row r="823" spans="1:45" customFormat="1" ht="15" x14ac:dyDescent="0.25">
      <c r="A823" s="102"/>
      <c r="B823" s="367"/>
      <c r="C823" s="478" t="s">
        <v>213</v>
      </c>
      <c r="D823" s="478"/>
      <c r="E823" s="478"/>
      <c r="F823" s="478"/>
      <c r="G823" s="478"/>
      <c r="H823" s="478"/>
      <c r="I823" s="478"/>
      <c r="J823" s="478"/>
      <c r="K823" s="478"/>
      <c r="L823" s="370"/>
      <c r="M823" s="369"/>
      <c r="N823" s="107"/>
      <c r="AR823" s="56"/>
      <c r="AS823" s="59" t="s">
        <v>213</v>
      </c>
    </row>
    <row r="824" spans="1:45" customFormat="1" ht="15" x14ac:dyDescent="0.25">
      <c r="A824" s="102"/>
      <c r="B824" s="367"/>
      <c r="C824" s="478" t="s">
        <v>214</v>
      </c>
      <c r="D824" s="478"/>
      <c r="E824" s="478"/>
      <c r="F824" s="478"/>
      <c r="G824" s="478"/>
      <c r="H824" s="478"/>
      <c r="I824" s="478"/>
      <c r="J824" s="478"/>
      <c r="K824" s="478"/>
      <c r="L824" s="368">
        <v>64774.6</v>
      </c>
      <c r="M824" s="369"/>
      <c r="N824" s="105">
        <v>2899958.84</v>
      </c>
      <c r="AR824" s="56"/>
      <c r="AS824" s="59" t="s">
        <v>214</v>
      </c>
    </row>
    <row r="825" spans="1:45" customFormat="1" ht="15" x14ac:dyDescent="0.25">
      <c r="A825" s="102"/>
      <c r="B825" s="367"/>
      <c r="C825" s="478" t="s">
        <v>215</v>
      </c>
      <c r="D825" s="478"/>
      <c r="E825" s="478"/>
      <c r="F825" s="478"/>
      <c r="G825" s="478"/>
      <c r="H825" s="478"/>
      <c r="I825" s="478"/>
      <c r="J825" s="478"/>
      <c r="K825" s="478"/>
      <c r="L825" s="368">
        <v>648626.9</v>
      </c>
      <c r="M825" s="369"/>
      <c r="N825" s="105">
        <v>8587820.1500000004</v>
      </c>
      <c r="AR825" s="56"/>
      <c r="AS825" s="59" t="s">
        <v>215</v>
      </c>
    </row>
    <row r="826" spans="1:45" customFormat="1" ht="15" x14ac:dyDescent="0.25">
      <c r="A826" s="102"/>
      <c r="B826" s="367"/>
      <c r="C826" s="478" t="s">
        <v>216</v>
      </c>
      <c r="D826" s="478"/>
      <c r="E826" s="478"/>
      <c r="F826" s="478"/>
      <c r="G826" s="478"/>
      <c r="H826" s="478"/>
      <c r="I826" s="478"/>
      <c r="J826" s="478"/>
      <c r="K826" s="478"/>
      <c r="L826" s="368">
        <v>36639.730000000003</v>
      </c>
      <c r="M826" s="369"/>
      <c r="N826" s="105">
        <v>1640360.73</v>
      </c>
      <c r="AR826" s="56"/>
      <c r="AS826" s="59" t="s">
        <v>216</v>
      </c>
    </row>
    <row r="827" spans="1:45" customFormat="1" ht="15" x14ac:dyDescent="0.25">
      <c r="A827" s="102"/>
      <c r="B827" s="367"/>
      <c r="C827" s="478" t="s">
        <v>217</v>
      </c>
      <c r="D827" s="478"/>
      <c r="E827" s="478"/>
      <c r="F827" s="478"/>
      <c r="G827" s="478"/>
      <c r="H827" s="478"/>
      <c r="I827" s="478"/>
      <c r="J827" s="478"/>
      <c r="K827" s="478"/>
      <c r="L827" s="368">
        <v>15060850.74</v>
      </c>
      <c r="M827" s="369"/>
      <c r="N827" s="105">
        <v>122907441.09</v>
      </c>
      <c r="AR827" s="56"/>
      <c r="AS827" s="59" t="s">
        <v>217</v>
      </c>
    </row>
    <row r="828" spans="1:45" customFormat="1" ht="15" x14ac:dyDescent="0.25">
      <c r="A828" s="102"/>
      <c r="B828" s="367"/>
      <c r="C828" s="478" t="s">
        <v>218</v>
      </c>
      <c r="D828" s="478"/>
      <c r="E828" s="478"/>
      <c r="F828" s="478"/>
      <c r="G828" s="478"/>
      <c r="H828" s="478"/>
      <c r="I828" s="478"/>
      <c r="J828" s="478"/>
      <c r="K828" s="478"/>
      <c r="L828" s="368">
        <v>113722.63</v>
      </c>
      <c r="M828" s="369"/>
      <c r="N828" s="105">
        <v>5091361.75</v>
      </c>
      <c r="AR828" s="56"/>
      <c r="AS828" s="59" t="s">
        <v>218</v>
      </c>
    </row>
    <row r="829" spans="1:45" customFormat="1" ht="15" x14ac:dyDescent="0.25">
      <c r="A829" s="102"/>
      <c r="B829" s="367"/>
      <c r="C829" s="478" t="s">
        <v>219</v>
      </c>
      <c r="D829" s="478"/>
      <c r="E829" s="478"/>
      <c r="F829" s="478"/>
      <c r="G829" s="478"/>
      <c r="H829" s="478"/>
      <c r="I829" s="478"/>
      <c r="J829" s="478"/>
      <c r="K829" s="478"/>
      <c r="L829" s="368">
        <v>63867.56</v>
      </c>
      <c r="M829" s="369"/>
      <c r="N829" s="105">
        <v>2859350.29</v>
      </c>
      <c r="AR829" s="56"/>
      <c r="AS829" s="59" t="s">
        <v>219</v>
      </c>
    </row>
    <row r="830" spans="1:45" customFormat="1" ht="15" x14ac:dyDescent="0.25">
      <c r="A830" s="102"/>
      <c r="B830" s="367"/>
      <c r="C830" s="478" t="s">
        <v>220</v>
      </c>
      <c r="D830" s="478"/>
      <c r="E830" s="478"/>
      <c r="F830" s="478"/>
      <c r="G830" s="478"/>
      <c r="H830" s="478"/>
      <c r="I830" s="478"/>
      <c r="J830" s="478"/>
      <c r="K830" s="478"/>
      <c r="L830" s="368">
        <v>11049.05</v>
      </c>
      <c r="M830" s="369"/>
      <c r="N830" s="105">
        <v>149963.63</v>
      </c>
      <c r="AR830" s="56"/>
      <c r="AS830" s="59" t="s">
        <v>220</v>
      </c>
    </row>
    <row r="831" spans="1:45" customFormat="1" ht="15" x14ac:dyDescent="0.25">
      <c r="A831" s="102"/>
      <c r="B831" s="367"/>
      <c r="C831" s="478" t="s">
        <v>213</v>
      </c>
      <c r="D831" s="478"/>
      <c r="E831" s="478"/>
      <c r="F831" s="478"/>
      <c r="G831" s="478"/>
      <c r="H831" s="478"/>
      <c r="I831" s="478"/>
      <c r="J831" s="478"/>
      <c r="K831" s="478"/>
      <c r="L831" s="370"/>
      <c r="M831" s="369"/>
      <c r="N831" s="107"/>
      <c r="AR831" s="56"/>
      <c r="AS831" s="59" t="s">
        <v>213</v>
      </c>
    </row>
    <row r="832" spans="1:45" customFormat="1" ht="15" x14ac:dyDescent="0.25">
      <c r="A832" s="102"/>
      <c r="B832" s="367"/>
      <c r="C832" s="478" t="s">
        <v>215</v>
      </c>
      <c r="D832" s="478"/>
      <c r="E832" s="478"/>
      <c r="F832" s="478"/>
      <c r="G832" s="478"/>
      <c r="H832" s="478"/>
      <c r="I832" s="478"/>
      <c r="J832" s="478"/>
      <c r="K832" s="478"/>
      <c r="L832" s="368">
        <v>3059.95</v>
      </c>
      <c r="M832" s="369"/>
      <c r="N832" s="105">
        <v>41152.089999999997</v>
      </c>
      <c r="AR832" s="56"/>
      <c r="AS832" s="59" t="s">
        <v>215</v>
      </c>
    </row>
    <row r="833" spans="1:47" customFormat="1" ht="15" x14ac:dyDescent="0.25">
      <c r="A833" s="102"/>
      <c r="B833" s="367"/>
      <c r="C833" s="478" t="s">
        <v>217</v>
      </c>
      <c r="D833" s="478"/>
      <c r="E833" s="478"/>
      <c r="F833" s="478"/>
      <c r="G833" s="478"/>
      <c r="H833" s="478"/>
      <c r="I833" s="478"/>
      <c r="J833" s="478"/>
      <c r="K833" s="478"/>
      <c r="L833" s="368">
        <v>7989.1</v>
      </c>
      <c r="M833" s="369"/>
      <c r="N833" s="105">
        <v>108811.54</v>
      </c>
      <c r="AR833" s="56"/>
      <c r="AS833" s="59" t="s">
        <v>217</v>
      </c>
    </row>
    <row r="834" spans="1:47" customFormat="1" ht="15" x14ac:dyDescent="0.25">
      <c r="A834" s="102"/>
      <c r="B834" s="367"/>
      <c r="C834" s="478" t="s">
        <v>265</v>
      </c>
      <c r="D834" s="478"/>
      <c r="E834" s="478"/>
      <c r="F834" s="478"/>
      <c r="G834" s="478"/>
      <c r="H834" s="478"/>
      <c r="I834" s="478"/>
      <c r="J834" s="478"/>
      <c r="K834" s="478"/>
      <c r="L834" s="368">
        <v>1088.07</v>
      </c>
      <c r="M834" s="369"/>
      <c r="N834" s="105">
        <v>14819.52</v>
      </c>
      <c r="AR834" s="56"/>
      <c r="AS834" s="59" t="s">
        <v>265</v>
      </c>
    </row>
    <row r="835" spans="1:47" customFormat="1" ht="15" x14ac:dyDescent="0.25">
      <c r="A835" s="102"/>
      <c r="B835" s="367"/>
      <c r="C835" s="478" t="s">
        <v>221</v>
      </c>
      <c r="D835" s="478"/>
      <c r="E835" s="478"/>
      <c r="F835" s="478"/>
      <c r="G835" s="478"/>
      <c r="H835" s="478"/>
      <c r="I835" s="478"/>
      <c r="J835" s="478"/>
      <c r="K835" s="478"/>
      <c r="L835" s="368">
        <v>101414.33</v>
      </c>
      <c r="M835" s="369"/>
      <c r="N835" s="105">
        <v>4540319.57</v>
      </c>
      <c r="AR835" s="56"/>
      <c r="AS835" s="59" t="s">
        <v>221</v>
      </c>
    </row>
    <row r="836" spans="1:47" customFormat="1" ht="15" x14ac:dyDescent="0.25">
      <c r="A836" s="102"/>
      <c r="B836" s="367"/>
      <c r="C836" s="478" t="s">
        <v>222</v>
      </c>
      <c r="D836" s="478"/>
      <c r="E836" s="478"/>
      <c r="F836" s="478"/>
      <c r="G836" s="478"/>
      <c r="H836" s="478"/>
      <c r="I836" s="478"/>
      <c r="J836" s="478"/>
      <c r="K836" s="478"/>
      <c r="L836" s="368">
        <v>113722.63</v>
      </c>
      <c r="M836" s="369"/>
      <c r="N836" s="105">
        <v>5091361.75</v>
      </c>
      <c r="AR836" s="56"/>
      <c r="AS836" s="59" t="s">
        <v>222</v>
      </c>
    </row>
    <row r="837" spans="1:47" customFormat="1" ht="15" x14ac:dyDescent="0.25">
      <c r="A837" s="102"/>
      <c r="B837" s="367"/>
      <c r="C837" s="478" t="s">
        <v>223</v>
      </c>
      <c r="D837" s="478"/>
      <c r="E837" s="478"/>
      <c r="F837" s="478"/>
      <c r="G837" s="478"/>
      <c r="H837" s="478"/>
      <c r="I837" s="478"/>
      <c r="J837" s="478"/>
      <c r="K837" s="478"/>
      <c r="L837" s="368">
        <v>63867.56</v>
      </c>
      <c r="M837" s="369"/>
      <c r="N837" s="105">
        <v>2859350.29</v>
      </c>
      <c r="AR837" s="56"/>
      <c r="AS837" s="59" t="s">
        <v>223</v>
      </c>
    </row>
    <row r="838" spans="1:47" customFormat="1" ht="15" x14ac:dyDescent="0.25">
      <c r="A838" s="102"/>
      <c r="B838" s="365"/>
      <c r="C838" s="479" t="s">
        <v>524</v>
      </c>
      <c r="D838" s="479"/>
      <c r="E838" s="479"/>
      <c r="F838" s="479"/>
      <c r="G838" s="479"/>
      <c r="H838" s="479"/>
      <c r="I838" s="479"/>
      <c r="J838" s="479"/>
      <c r="K838" s="479"/>
      <c r="L838" s="371">
        <v>15963979.550000001</v>
      </c>
      <c r="M838" s="366"/>
      <c r="N838" s="112">
        <v>142510715.22</v>
      </c>
      <c r="AR838" s="56"/>
      <c r="AT838" s="56" t="s">
        <v>524</v>
      </c>
    </row>
    <row r="839" spans="1:47" customFormat="1" ht="15" x14ac:dyDescent="0.25">
      <c r="A839" s="102"/>
      <c r="B839" s="365"/>
      <c r="C839" s="479" t="s">
        <v>524</v>
      </c>
      <c r="D839" s="479"/>
      <c r="E839" s="479"/>
      <c r="F839" s="479"/>
      <c r="G839" s="479"/>
      <c r="H839" s="479"/>
      <c r="I839" s="479"/>
      <c r="J839" s="479"/>
      <c r="K839" s="479"/>
      <c r="L839" s="371">
        <v>15963979.550000001</v>
      </c>
      <c r="M839" s="366"/>
      <c r="N839" s="112">
        <f>N838</f>
        <v>142510715.22</v>
      </c>
      <c r="AR839" s="56"/>
      <c r="AT839" s="56" t="s">
        <v>524</v>
      </c>
    </row>
    <row r="840" spans="1:47" customFormat="1" ht="15" x14ac:dyDescent="0.25">
      <c r="A840" s="102"/>
      <c r="B840" s="365"/>
      <c r="C840" s="479" t="s">
        <v>525</v>
      </c>
      <c r="D840" s="479"/>
      <c r="E840" s="479"/>
      <c r="F840" s="479"/>
      <c r="G840" s="479"/>
      <c r="H840" s="479"/>
      <c r="I840" s="479"/>
      <c r="J840" s="479"/>
      <c r="K840" s="479"/>
      <c r="L840" s="371">
        <v>15963979.550000001</v>
      </c>
      <c r="M840" s="366"/>
      <c r="N840" s="112">
        <f>N838</f>
        <v>142510715.22</v>
      </c>
      <c r="AR840" s="56"/>
      <c r="AT840" s="56" t="s">
        <v>525</v>
      </c>
    </row>
    <row r="841" spans="1:47" customFormat="1" ht="15" hidden="1" x14ac:dyDescent="0.25">
      <c r="A841" s="102"/>
      <c r="B841" s="365"/>
      <c r="C841" s="479" t="s">
        <v>526</v>
      </c>
      <c r="D841" s="479"/>
      <c r="E841" s="479"/>
      <c r="F841" s="479"/>
      <c r="G841" s="479"/>
      <c r="H841" s="479"/>
      <c r="I841" s="479"/>
      <c r="J841" s="479"/>
      <c r="K841" s="479"/>
      <c r="L841" s="371">
        <v>15963979.550000001</v>
      </c>
      <c r="M841" s="366"/>
      <c r="N841" s="112">
        <f>N838</f>
        <v>142510715.22</v>
      </c>
      <c r="AR841" s="56"/>
      <c r="AT841" s="56"/>
      <c r="AU841" s="56" t="s">
        <v>526</v>
      </c>
    </row>
    <row r="842" spans="1:47" s="15" customFormat="1" ht="15" x14ac:dyDescent="0.25">
      <c r="A842" s="229"/>
      <c r="B842" s="331"/>
      <c r="C842" s="443" t="s">
        <v>526</v>
      </c>
      <c r="D842" s="443"/>
      <c r="E842" s="443"/>
      <c r="F842" s="443"/>
      <c r="G842" s="443"/>
      <c r="H842" s="443"/>
      <c r="I842" s="443"/>
      <c r="J842" s="443"/>
      <c r="K842" s="443"/>
      <c r="L842" s="332">
        <v>2396399.5</v>
      </c>
      <c r="M842" s="333"/>
      <c r="N842" s="239">
        <f>N841</f>
        <v>142510715.22</v>
      </c>
      <c r="AP842" s="169"/>
      <c r="AR842" s="169"/>
      <c r="AS842" s="169" t="s">
        <v>526</v>
      </c>
    </row>
    <row r="843" spans="1:47" s="15" customFormat="1" ht="15" x14ac:dyDescent="0.25">
      <c r="A843" s="253"/>
      <c r="B843" s="324"/>
      <c r="C843" s="445" t="s">
        <v>56</v>
      </c>
      <c r="D843" s="445"/>
      <c r="E843" s="445"/>
      <c r="F843" s="445"/>
      <c r="G843" s="445"/>
      <c r="H843" s="445"/>
      <c r="I843" s="445"/>
      <c r="J843" s="445"/>
      <c r="K843" s="445"/>
      <c r="L843" s="325"/>
      <c r="M843" s="326"/>
      <c r="N843" s="257">
        <f>ROUND(N842*0.082,2)</f>
        <v>11685878.65</v>
      </c>
      <c r="AQ843" s="258"/>
      <c r="AS843" s="258"/>
    </row>
    <row r="844" spans="1:47" s="15" customFormat="1" ht="15" x14ac:dyDescent="0.25">
      <c r="A844" s="253"/>
      <c r="B844" s="324"/>
      <c r="C844" s="444" t="s">
        <v>1729</v>
      </c>
      <c r="D844" s="444"/>
      <c r="E844" s="444"/>
      <c r="F844" s="444"/>
      <c r="G844" s="444"/>
      <c r="H844" s="444"/>
      <c r="I844" s="444"/>
      <c r="J844" s="444"/>
      <c r="K844" s="444"/>
      <c r="L844" s="325"/>
      <c r="M844" s="326"/>
      <c r="N844" s="259">
        <f>N842+N843</f>
        <v>154196593.87</v>
      </c>
      <c r="AQ844" s="258"/>
      <c r="AS844" s="258"/>
    </row>
    <row r="845" spans="1:47" s="15" customFormat="1" ht="15" x14ac:dyDescent="0.25">
      <c r="A845" s="253"/>
      <c r="B845" s="324"/>
      <c r="C845" s="445" t="s">
        <v>63</v>
      </c>
      <c r="D845" s="445"/>
      <c r="E845" s="445"/>
      <c r="F845" s="445"/>
      <c r="G845" s="445"/>
      <c r="H845" s="445"/>
      <c r="I845" s="445"/>
      <c r="J845" s="445"/>
      <c r="K845" s="445"/>
      <c r="L845" s="325"/>
      <c r="M845" s="326"/>
      <c r="N845" s="257">
        <f>ROUND(N844*0.024,2)</f>
        <v>3700718.25</v>
      </c>
      <c r="AQ845" s="258"/>
      <c r="AS845" s="258"/>
    </row>
    <row r="846" spans="1:47" s="15" customFormat="1" ht="15" x14ac:dyDescent="0.25">
      <c r="A846" s="253"/>
      <c r="B846" s="324"/>
      <c r="C846" s="444" t="s">
        <v>1730</v>
      </c>
      <c r="D846" s="444"/>
      <c r="E846" s="444"/>
      <c r="F846" s="444"/>
      <c r="G846" s="444"/>
      <c r="H846" s="444"/>
      <c r="I846" s="444"/>
      <c r="J846" s="444"/>
      <c r="K846" s="444"/>
      <c r="L846" s="325"/>
      <c r="M846" s="326"/>
      <c r="N846" s="259">
        <f>N844+N845</f>
        <v>157897312.12</v>
      </c>
      <c r="AQ846" s="258"/>
      <c r="AS846" s="258"/>
    </row>
    <row r="847" spans="1:47" s="15" customFormat="1" ht="15" x14ac:dyDescent="0.25">
      <c r="A847" s="253"/>
      <c r="B847" s="324"/>
      <c r="C847" s="444" t="s">
        <v>1754</v>
      </c>
      <c r="D847" s="444"/>
      <c r="E847" s="444"/>
      <c r="F847" s="444"/>
      <c r="G847" s="444"/>
      <c r="H847" s="444"/>
      <c r="I847" s="444"/>
      <c r="J847" s="444"/>
      <c r="K847" s="444"/>
      <c r="L847" s="325"/>
      <c r="M847" s="326"/>
      <c r="N847" s="259">
        <f>ROUND(N846*1.0514*0.83,2)+0.01</f>
        <v>137790984.19999999</v>
      </c>
      <c r="R847" s="259"/>
      <c r="S847" s="312"/>
      <c r="AQ847" s="258"/>
      <c r="AS847" s="258"/>
    </row>
    <row r="848" spans="1:47" s="15" customFormat="1" ht="15" x14ac:dyDescent="0.25">
      <c r="A848" s="253"/>
      <c r="B848" s="324"/>
      <c r="C848" s="444" t="s">
        <v>1751</v>
      </c>
      <c r="D848" s="444"/>
      <c r="E848" s="444"/>
      <c r="F848" s="444"/>
      <c r="G848" s="444"/>
      <c r="H848" s="444"/>
      <c r="I848" s="444"/>
      <c r="J848" s="444"/>
      <c r="K848" s="444"/>
      <c r="L848" s="325"/>
      <c r="M848" s="326"/>
      <c r="N848" s="259">
        <f>N847</f>
        <v>137790984.19999999</v>
      </c>
      <c r="AQ848" s="258"/>
      <c r="AS848" s="258"/>
    </row>
    <row r="849" spans="1:49" s="15" customFormat="1" ht="15" x14ac:dyDescent="0.25">
      <c r="A849" s="253"/>
      <c r="B849" s="334"/>
      <c r="C849" s="445" t="s">
        <v>1752</v>
      </c>
      <c r="D849" s="445"/>
      <c r="E849" s="445"/>
      <c r="F849" s="445"/>
      <c r="G849" s="445"/>
      <c r="H849" s="445"/>
      <c r="I849" s="445"/>
      <c r="J849" s="445"/>
      <c r="K849" s="445"/>
      <c r="L849" s="335"/>
      <c r="M849" s="336"/>
      <c r="N849" s="257">
        <f>ROUND(N848*0.2,2)</f>
        <v>27558196.84</v>
      </c>
      <c r="AQ849" s="314"/>
      <c r="AS849" s="314"/>
    </row>
    <row r="850" spans="1:49" s="15" customFormat="1" ht="15" x14ac:dyDescent="0.25">
      <c r="A850" s="260"/>
      <c r="B850" s="261"/>
      <c r="C850" s="446" t="s">
        <v>1753</v>
      </c>
      <c r="D850" s="446"/>
      <c r="E850" s="446"/>
      <c r="F850" s="446"/>
      <c r="G850" s="446"/>
      <c r="H850" s="446"/>
      <c r="I850" s="446"/>
      <c r="J850" s="446"/>
      <c r="K850" s="446"/>
      <c r="L850" s="262"/>
      <c r="M850" s="263"/>
      <c r="N850" s="264">
        <f>N848+N849</f>
        <v>165349181.03999999</v>
      </c>
      <c r="AQ850" s="258"/>
      <c r="AS850" s="258"/>
    </row>
    <row r="851" spans="1:49" s="240" customFormat="1" ht="11.25" customHeight="1" x14ac:dyDescent="0.2">
      <c r="A851" s="150"/>
      <c r="V851" s="180"/>
      <c r="W851" s="180"/>
      <c r="X851" s="180"/>
      <c r="Y851" s="180"/>
      <c r="Z851" s="180"/>
      <c r="AA851" s="180"/>
      <c r="AB851" s="180"/>
      <c r="AC851" s="180"/>
      <c r="AD851" s="180"/>
      <c r="AE851" s="180"/>
      <c r="AF851" s="180"/>
      <c r="AG851" s="180"/>
      <c r="AH851" s="180"/>
      <c r="AI851" s="180"/>
      <c r="AJ851" s="180"/>
      <c r="AK851" s="180"/>
      <c r="AL851" s="180"/>
      <c r="AM851" s="180"/>
      <c r="AN851" s="180"/>
      <c r="AO851" s="180"/>
      <c r="AP851" s="180"/>
      <c r="AQ851" s="180"/>
      <c r="AR851" s="180"/>
      <c r="AS851" s="180"/>
      <c r="AT851" s="180"/>
      <c r="AU851" s="180"/>
      <c r="AV851" s="180"/>
      <c r="AW851" s="180"/>
    </row>
    <row r="852" spans="1:49" s="240" customFormat="1" ht="11.25" customHeight="1" x14ac:dyDescent="0.2">
      <c r="A852" s="150"/>
      <c r="V852" s="180"/>
      <c r="W852" s="180"/>
      <c r="X852" s="180"/>
      <c r="Y852" s="180"/>
      <c r="Z852" s="180"/>
      <c r="AA852" s="180"/>
      <c r="AB852" s="180"/>
      <c r="AC852" s="180"/>
      <c r="AD852" s="180"/>
      <c r="AE852" s="180"/>
      <c r="AF852" s="180"/>
      <c r="AG852" s="180"/>
      <c r="AH852" s="180"/>
      <c r="AI852" s="180"/>
      <c r="AJ852" s="180"/>
      <c r="AK852" s="180"/>
      <c r="AL852" s="180"/>
      <c r="AM852" s="180"/>
      <c r="AN852" s="180"/>
      <c r="AO852" s="180"/>
      <c r="AP852" s="180"/>
      <c r="AQ852" s="180"/>
      <c r="AR852" s="180"/>
      <c r="AS852" s="180"/>
      <c r="AT852" s="180"/>
      <c r="AU852" s="180"/>
      <c r="AV852" s="180"/>
      <c r="AW852" s="180"/>
    </row>
    <row r="853" spans="1:49" s="15" customFormat="1" ht="15" x14ac:dyDescent="0.25">
      <c r="A853" s="313"/>
      <c r="B853" s="254"/>
      <c r="C853" s="291"/>
      <c r="D853" s="291"/>
      <c r="E853" s="291"/>
      <c r="F853" s="291"/>
      <c r="G853" s="291"/>
      <c r="H853" s="291"/>
      <c r="I853" s="291"/>
      <c r="J853" s="291"/>
      <c r="K853" s="291"/>
      <c r="L853" s="255"/>
      <c r="M853" s="256"/>
      <c r="N853" s="255"/>
      <c r="AQ853" s="258"/>
      <c r="AS853" s="258"/>
    </row>
    <row r="854" spans="1:49" s="15" customFormat="1" ht="15" x14ac:dyDescent="0.25">
      <c r="A854" s="313"/>
      <c r="B854" s="254"/>
      <c r="C854" s="291"/>
      <c r="D854" s="291"/>
      <c r="E854" s="291"/>
      <c r="F854" s="291"/>
      <c r="G854" s="291"/>
      <c r="H854" s="291"/>
      <c r="I854" s="291"/>
      <c r="J854" s="291"/>
      <c r="K854" s="291"/>
      <c r="L854" s="255"/>
      <c r="M854" s="256"/>
      <c r="N854" s="255"/>
      <c r="AQ854" s="258"/>
      <c r="AS854" s="258"/>
    </row>
    <row r="855" spans="1:49" s="318" customFormat="1" ht="15" x14ac:dyDescent="0.25">
      <c r="A855" s="315"/>
      <c r="B855" s="316" t="s">
        <v>527</v>
      </c>
      <c r="C855" s="407"/>
      <c r="D855" s="407"/>
      <c r="E855" s="407"/>
      <c r="F855" s="407"/>
      <c r="G855" s="407"/>
      <c r="H855" s="408"/>
      <c r="I855" s="408"/>
      <c r="J855" s="408"/>
      <c r="K855" s="408"/>
      <c r="L855" s="408"/>
      <c r="M855" s="15"/>
      <c r="N855" s="15"/>
      <c r="O855" s="15"/>
      <c r="P855" s="15"/>
      <c r="Q855" s="15"/>
      <c r="R855" s="15"/>
      <c r="S855" s="15"/>
      <c r="T855" s="15"/>
      <c r="U855" s="15"/>
      <c r="V855" s="317"/>
      <c r="W855" s="317"/>
      <c r="X855" s="317"/>
      <c r="Y855" s="317"/>
      <c r="Z855" s="317"/>
      <c r="AA855" s="317"/>
      <c r="AB855" s="317"/>
      <c r="AC855" s="317"/>
      <c r="AD855" s="317"/>
      <c r="AE855" s="317"/>
      <c r="AF855" s="317"/>
      <c r="AG855" s="317"/>
      <c r="AH855" s="317"/>
      <c r="AI855" s="317"/>
      <c r="AJ855" s="317"/>
      <c r="AK855" s="317"/>
      <c r="AL855" s="317"/>
      <c r="AM855" s="317"/>
      <c r="AN855" s="317"/>
      <c r="AO855" s="317"/>
      <c r="AP855" s="317"/>
      <c r="AQ855" s="317"/>
      <c r="AR855" s="317"/>
      <c r="AS855" s="317"/>
      <c r="AT855" s="317" t="s">
        <v>6</v>
      </c>
      <c r="AU855" s="317" t="s">
        <v>6</v>
      </c>
      <c r="AV855" s="317"/>
      <c r="AW855" s="317"/>
    </row>
    <row r="856" spans="1:49" s="320" customFormat="1" ht="16.5" customHeight="1" x14ac:dyDescent="0.25">
      <c r="A856" s="319"/>
      <c r="B856" s="316"/>
      <c r="C856" s="406" t="s">
        <v>81</v>
      </c>
      <c r="D856" s="406"/>
      <c r="E856" s="406"/>
      <c r="F856" s="406"/>
      <c r="G856" s="406"/>
      <c r="H856" s="406"/>
      <c r="I856" s="406"/>
      <c r="J856" s="406"/>
      <c r="K856" s="406"/>
      <c r="L856" s="406"/>
      <c r="V856" s="321"/>
      <c r="W856" s="321"/>
      <c r="X856" s="321"/>
      <c r="Y856" s="321"/>
      <c r="Z856" s="321"/>
      <c r="AA856" s="321"/>
      <c r="AB856" s="321"/>
      <c r="AC856" s="321"/>
      <c r="AD856" s="321"/>
      <c r="AE856" s="321"/>
      <c r="AF856" s="321"/>
      <c r="AG856" s="321"/>
      <c r="AH856" s="321"/>
      <c r="AI856" s="321"/>
      <c r="AJ856" s="321"/>
      <c r="AK856" s="321"/>
      <c r="AL856" s="321"/>
      <c r="AM856" s="321"/>
      <c r="AN856" s="321"/>
      <c r="AO856" s="321"/>
      <c r="AP856" s="321"/>
      <c r="AQ856" s="321"/>
      <c r="AR856" s="321"/>
      <c r="AS856" s="321"/>
      <c r="AT856" s="321"/>
      <c r="AU856" s="321"/>
      <c r="AV856" s="321"/>
      <c r="AW856" s="321"/>
    </row>
    <row r="857" spans="1:49" s="318" customFormat="1" ht="15" x14ac:dyDescent="0.25">
      <c r="A857" s="315"/>
      <c r="B857" s="316" t="s">
        <v>528</v>
      </c>
      <c r="C857" s="407"/>
      <c r="D857" s="407"/>
      <c r="E857" s="407"/>
      <c r="F857" s="407"/>
      <c r="G857" s="407"/>
      <c r="H857" s="408"/>
      <c r="I857" s="408"/>
      <c r="J857" s="408"/>
      <c r="K857" s="408"/>
      <c r="L857" s="408"/>
      <c r="M857" s="15"/>
      <c r="N857" s="15"/>
      <c r="O857" s="15"/>
      <c r="P857" s="15"/>
      <c r="Q857" s="15"/>
      <c r="R857" s="15"/>
      <c r="S857" s="15"/>
      <c r="T857" s="15"/>
      <c r="U857" s="15"/>
      <c r="V857" s="317"/>
      <c r="W857" s="317"/>
      <c r="X857" s="317"/>
      <c r="Y857" s="317"/>
      <c r="Z857" s="317"/>
      <c r="AA857" s="317"/>
      <c r="AB857" s="317"/>
      <c r="AC857" s="317"/>
      <c r="AD857" s="317"/>
      <c r="AE857" s="317"/>
      <c r="AF857" s="317"/>
      <c r="AG857" s="317"/>
      <c r="AH857" s="317"/>
      <c r="AI857" s="317"/>
      <c r="AJ857" s="317"/>
      <c r="AK857" s="317"/>
      <c r="AL857" s="317"/>
      <c r="AM857" s="317"/>
      <c r="AN857" s="317"/>
      <c r="AO857" s="317"/>
      <c r="AP857" s="317"/>
      <c r="AQ857" s="317"/>
      <c r="AR857" s="317"/>
      <c r="AS857" s="317"/>
      <c r="AT857" s="317"/>
      <c r="AU857" s="317"/>
      <c r="AV857" s="317" t="s">
        <v>6</v>
      </c>
      <c r="AW857" s="317" t="s">
        <v>6</v>
      </c>
    </row>
    <row r="858" spans="1:49" s="320" customFormat="1" ht="16.5" customHeight="1" x14ac:dyDescent="0.25">
      <c r="A858" s="319"/>
      <c r="C858" s="406" t="s">
        <v>81</v>
      </c>
      <c r="D858" s="406"/>
      <c r="E858" s="406"/>
      <c r="F858" s="406"/>
      <c r="G858" s="406"/>
      <c r="H858" s="406"/>
      <c r="I858" s="406"/>
      <c r="J858" s="406"/>
      <c r="K858" s="406"/>
      <c r="L858" s="406"/>
      <c r="V858" s="321"/>
      <c r="W858" s="321"/>
      <c r="X858" s="321"/>
      <c r="Y858" s="321"/>
      <c r="Z858" s="321"/>
      <c r="AA858" s="321"/>
      <c r="AB858" s="321"/>
      <c r="AC858" s="321"/>
      <c r="AD858" s="321"/>
      <c r="AE858" s="321"/>
      <c r="AF858" s="321"/>
      <c r="AG858" s="321"/>
      <c r="AH858" s="321"/>
      <c r="AI858" s="321"/>
      <c r="AJ858" s="321"/>
      <c r="AK858" s="321"/>
      <c r="AL858" s="321"/>
      <c r="AM858" s="321"/>
      <c r="AN858" s="321"/>
      <c r="AO858" s="321"/>
      <c r="AP858" s="321"/>
      <c r="AQ858" s="321"/>
      <c r="AR858" s="321"/>
      <c r="AS858" s="321"/>
      <c r="AT858" s="321"/>
      <c r="AU858" s="321"/>
      <c r="AV858" s="321"/>
      <c r="AW858" s="321"/>
    </row>
    <row r="859" spans="1:49" s="318" customFormat="1" ht="19.5" customHeight="1" x14ac:dyDescent="0.2">
      <c r="A859" s="315"/>
      <c r="C859" s="322"/>
      <c r="D859" s="322"/>
      <c r="E859" s="322"/>
      <c r="F859" s="322"/>
      <c r="G859" s="322"/>
      <c r="H859" s="322"/>
      <c r="I859" s="322"/>
      <c r="J859" s="322"/>
      <c r="K859" s="322"/>
      <c r="L859" s="322"/>
      <c r="V859" s="317"/>
      <c r="W859" s="317"/>
      <c r="X859" s="317"/>
      <c r="Y859" s="317"/>
      <c r="Z859" s="317"/>
      <c r="AA859" s="317"/>
      <c r="AB859" s="317"/>
      <c r="AC859" s="317"/>
      <c r="AD859" s="317"/>
      <c r="AE859" s="317"/>
      <c r="AF859" s="317"/>
      <c r="AG859" s="317"/>
      <c r="AH859" s="317"/>
      <c r="AI859" s="317"/>
      <c r="AJ859" s="317"/>
      <c r="AK859" s="317"/>
      <c r="AL859" s="317"/>
      <c r="AM859" s="317"/>
      <c r="AN859" s="317"/>
      <c r="AO859" s="317"/>
      <c r="AP859" s="317"/>
      <c r="AQ859" s="317"/>
      <c r="AR859" s="317"/>
      <c r="AS859" s="317"/>
      <c r="AT859" s="317"/>
      <c r="AU859" s="317"/>
      <c r="AV859" s="317"/>
      <c r="AW859" s="317"/>
    </row>
    <row r="860" spans="1:49" s="15" customFormat="1" ht="22.5" customHeight="1" x14ac:dyDescent="0.25">
      <c r="A860" s="409" t="s">
        <v>529</v>
      </c>
      <c r="B860" s="409"/>
      <c r="C860" s="409"/>
      <c r="D860" s="409"/>
      <c r="E860" s="409"/>
      <c r="F860" s="409"/>
      <c r="G860" s="409"/>
      <c r="H860" s="409"/>
      <c r="I860" s="409"/>
      <c r="J860" s="409"/>
      <c r="K860" s="409"/>
      <c r="L860" s="409"/>
      <c r="M860" s="409"/>
      <c r="N860" s="409"/>
      <c r="O860" s="323"/>
      <c r="P860" s="323"/>
    </row>
    <row r="861" spans="1:49" s="15" customFormat="1" ht="12.75" customHeight="1" x14ac:dyDescent="0.25">
      <c r="A861" s="409" t="s">
        <v>530</v>
      </c>
      <c r="B861" s="409"/>
      <c r="C861" s="409"/>
      <c r="D861" s="409"/>
      <c r="E861" s="409"/>
      <c r="F861" s="409"/>
      <c r="G861" s="409"/>
      <c r="H861" s="409"/>
      <c r="I861" s="409"/>
      <c r="J861" s="409"/>
      <c r="K861" s="409"/>
      <c r="L861" s="409"/>
      <c r="M861" s="409"/>
      <c r="N861" s="409"/>
      <c r="O861" s="323"/>
      <c r="P861" s="323"/>
    </row>
    <row r="862" spans="1:49" s="15" customFormat="1" ht="12.75" customHeight="1" x14ac:dyDescent="0.25">
      <c r="A862" s="409" t="s">
        <v>531</v>
      </c>
      <c r="B862" s="409"/>
      <c r="C862" s="409"/>
      <c r="D862" s="409"/>
      <c r="E862" s="409"/>
      <c r="F862" s="409"/>
      <c r="G862" s="409"/>
      <c r="H862" s="409"/>
      <c r="I862" s="409"/>
      <c r="J862" s="409"/>
      <c r="K862" s="409"/>
      <c r="L862" s="409"/>
      <c r="M862" s="409"/>
      <c r="N862" s="409"/>
      <c r="O862" s="323"/>
      <c r="P862" s="323"/>
    </row>
    <row r="863" spans="1:49" s="240" customFormat="1" ht="11.25" customHeight="1" x14ac:dyDescent="0.2">
      <c r="A863" s="150"/>
      <c r="V863" s="180"/>
      <c r="W863" s="180"/>
      <c r="X863" s="180"/>
      <c r="Y863" s="180"/>
      <c r="Z863" s="180"/>
      <c r="AA863" s="180"/>
      <c r="AB863" s="180"/>
      <c r="AC863" s="180"/>
      <c r="AD863" s="180"/>
      <c r="AE863" s="180"/>
      <c r="AF863" s="180"/>
      <c r="AG863" s="180"/>
      <c r="AH863" s="180"/>
      <c r="AI863" s="180"/>
      <c r="AJ863" s="180"/>
      <c r="AK863" s="180"/>
      <c r="AL863" s="180"/>
      <c r="AM863" s="180"/>
      <c r="AN863" s="180"/>
      <c r="AO863" s="180"/>
      <c r="AP863" s="180"/>
      <c r="AQ863" s="180"/>
      <c r="AR863" s="180"/>
      <c r="AS863" s="180"/>
      <c r="AT863" s="180"/>
      <c r="AU863" s="180"/>
      <c r="AV863" s="180"/>
      <c r="AW863" s="180"/>
    </row>
    <row r="864" spans="1:49" s="240" customFormat="1" ht="11.25" customHeight="1" x14ac:dyDescent="0.2">
      <c r="A864" s="150"/>
      <c r="V864" s="180"/>
      <c r="W864" s="180"/>
      <c r="X864" s="180"/>
      <c r="Y864" s="180"/>
      <c r="Z864" s="180"/>
      <c r="AA864" s="180"/>
      <c r="AB864" s="180"/>
      <c r="AC864" s="180"/>
      <c r="AD864" s="180"/>
      <c r="AE864" s="180"/>
      <c r="AF864" s="180"/>
      <c r="AG864" s="180"/>
      <c r="AH864" s="180"/>
      <c r="AI864" s="180"/>
      <c r="AJ864" s="180"/>
      <c r="AK864" s="180"/>
      <c r="AL864" s="180"/>
      <c r="AM864" s="180"/>
      <c r="AN864" s="180"/>
      <c r="AO864" s="180"/>
      <c r="AP864" s="180"/>
      <c r="AQ864" s="180"/>
      <c r="AR864" s="180"/>
      <c r="AS864" s="180"/>
      <c r="AT864" s="180"/>
      <c r="AU864" s="180"/>
      <c r="AV864" s="180"/>
      <c r="AW864" s="180"/>
    </row>
  </sheetData>
  <autoFilter ref="A43:N168" xr:uid="{A4F81B28-958C-48A2-8676-1569BADC17F4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849">
    <mergeCell ref="C836:K836"/>
    <mergeCell ref="C837:K837"/>
    <mergeCell ref="C838:K838"/>
    <mergeCell ref="C839:K839"/>
    <mergeCell ref="C840:K840"/>
    <mergeCell ref="C841:K841"/>
    <mergeCell ref="C830:K830"/>
    <mergeCell ref="C831:K831"/>
    <mergeCell ref="A18:F18"/>
    <mergeCell ref="G18:N18"/>
    <mergeCell ref="A19:F19"/>
    <mergeCell ref="G19:N19"/>
    <mergeCell ref="A21:N21"/>
    <mergeCell ref="G13:N13"/>
    <mergeCell ref="G14:N14"/>
    <mergeCell ref="A15:F15"/>
    <mergeCell ref="G15:N15"/>
    <mergeCell ref="A16:F16"/>
    <mergeCell ref="G16:N16"/>
    <mergeCell ref="A17:F17"/>
    <mergeCell ref="A22:N22"/>
    <mergeCell ref="A24:N24"/>
    <mergeCell ref="A25:N25"/>
    <mergeCell ref="A26:N26"/>
    <mergeCell ref="G17:N17"/>
    <mergeCell ref="C832:K832"/>
    <mergeCell ref="C833:K833"/>
    <mergeCell ref="C834:K834"/>
    <mergeCell ref="C835:K835"/>
    <mergeCell ref="C824:K824"/>
    <mergeCell ref="C825:K825"/>
    <mergeCell ref="C826:K826"/>
    <mergeCell ref="C827:K827"/>
    <mergeCell ref="C828:K828"/>
    <mergeCell ref="C829:K829"/>
    <mergeCell ref="C818:K818"/>
    <mergeCell ref="C819:K819"/>
    <mergeCell ref="C820:K820"/>
    <mergeCell ref="C821:K821"/>
    <mergeCell ref="C822:K822"/>
    <mergeCell ref="C823:K823"/>
    <mergeCell ref="C811:K811"/>
    <mergeCell ref="C813:K813"/>
    <mergeCell ref="C814:K814"/>
    <mergeCell ref="C815:K815"/>
    <mergeCell ref="C816:K816"/>
    <mergeCell ref="C817:K817"/>
    <mergeCell ref="C805:K805"/>
    <mergeCell ref="C806:K806"/>
    <mergeCell ref="C807:K807"/>
    <mergeCell ref="C808:K808"/>
    <mergeCell ref="C809:K809"/>
    <mergeCell ref="C810:K810"/>
    <mergeCell ref="C799:K799"/>
    <mergeCell ref="C800:K800"/>
    <mergeCell ref="C801:K801"/>
    <mergeCell ref="C802:K802"/>
    <mergeCell ref="C803:K803"/>
    <mergeCell ref="C804:K804"/>
    <mergeCell ref="C793:K793"/>
    <mergeCell ref="C794:K794"/>
    <mergeCell ref="C795:K795"/>
    <mergeCell ref="C796:K796"/>
    <mergeCell ref="C797:K797"/>
    <mergeCell ref="C798:K798"/>
    <mergeCell ref="C787:K787"/>
    <mergeCell ref="C788:K788"/>
    <mergeCell ref="C789:K789"/>
    <mergeCell ref="C790:K790"/>
    <mergeCell ref="C791:K791"/>
    <mergeCell ref="C792:K792"/>
    <mergeCell ref="C780:E780"/>
    <mergeCell ref="C781:E781"/>
    <mergeCell ref="C782:E782"/>
    <mergeCell ref="C783:E783"/>
    <mergeCell ref="C784:E784"/>
    <mergeCell ref="C786:K786"/>
    <mergeCell ref="C774:E774"/>
    <mergeCell ref="C775:N775"/>
    <mergeCell ref="C776:N776"/>
    <mergeCell ref="C777:E777"/>
    <mergeCell ref="C778:E778"/>
    <mergeCell ref="C779:E779"/>
    <mergeCell ref="C768:E768"/>
    <mergeCell ref="C769:E769"/>
    <mergeCell ref="C770:E770"/>
    <mergeCell ref="C771:E771"/>
    <mergeCell ref="C772:E772"/>
    <mergeCell ref="C773:E773"/>
    <mergeCell ref="C762:E762"/>
    <mergeCell ref="C763:E763"/>
    <mergeCell ref="C764:N764"/>
    <mergeCell ref="C765:N765"/>
    <mergeCell ref="C766:E766"/>
    <mergeCell ref="C767:E767"/>
    <mergeCell ref="C756:E756"/>
    <mergeCell ref="C757:E757"/>
    <mergeCell ref="C758:E758"/>
    <mergeCell ref="C759:E759"/>
    <mergeCell ref="C760:E760"/>
    <mergeCell ref="C761:E761"/>
    <mergeCell ref="C750:E750"/>
    <mergeCell ref="C751:E751"/>
    <mergeCell ref="C752:E752"/>
    <mergeCell ref="C753:N753"/>
    <mergeCell ref="C754:N754"/>
    <mergeCell ref="C755:E755"/>
    <mergeCell ref="C744:E744"/>
    <mergeCell ref="C745:E745"/>
    <mergeCell ref="C746:E746"/>
    <mergeCell ref="C747:E747"/>
    <mergeCell ref="C748:E748"/>
    <mergeCell ref="C749:E749"/>
    <mergeCell ref="C738:N738"/>
    <mergeCell ref="C739:E739"/>
    <mergeCell ref="C740:E740"/>
    <mergeCell ref="C741:E741"/>
    <mergeCell ref="C742:E742"/>
    <mergeCell ref="C743:E743"/>
    <mergeCell ref="C732:E732"/>
    <mergeCell ref="C733:E733"/>
    <mergeCell ref="C734:E734"/>
    <mergeCell ref="C735:E735"/>
    <mergeCell ref="C736:E736"/>
    <mergeCell ref="C737:N737"/>
    <mergeCell ref="C726:E726"/>
    <mergeCell ref="C727:E727"/>
    <mergeCell ref="C728:E728"/>
    <mergeCell ref="C729:E729"/>
    <mergeCell ref="C730:E730"/>
    <mergeCell ref="C731:E731"/>
    <mergeCell ref="C720:E720"/>
    <mergeCell ref="C721:E721"/>
    <mergeCell ref="C722:E722"/>
    <mergeCell ref="C723:E723"/>
    <mergeCell ref="C724:E724"/>
    <mergeCell ref="C725:N725"/>
    <mergeCell ref="C714:E714"/>
    <mergeCell ref="C715:E715"/>
    <mergeCell ref="C716:E716"/>
    <mergeCell ref="C717:E717"/>
    <mergeCell ref="C718:E718"/>
    <mergeCell ref="C719:E719"/>
    <mergeCell ref="C708:E708"/>
    <mergeCell ref="A709:N709"/>
    <mergeCell ref="C710:E710"/>
    <mergeCell ref="C711:N711"/>
    <mergeCell ref="C712:N712"/>
    <mergeCell ref="C713:E713"/>
    <mergeCell ref="C702:E702"/>
    <mergeCell ref="C703:E703"/>
    <mergeCell ref="C704:E704"/>
    <mergeCell ref="C705:E705"/>
    <mergeCell ref="C706:E706"/>
    <mergeCell ref="C707:N707"/>
    <mergeCell ref="C696:E696"/>
    <mergeCell ref="C697:E697"/>
    <mergeCell ref="C698:E698"/>
    <mergeCell ref="C699:E699"/>
    <mergeCell ref="C700:E700"/>
    <mergeCell ref="C701:E701"/>
    <mergeCell ref="C690:N690"/>
    <mergeCell ref="C691:E691"/>
    <mergeCell ref="C692:E692"/>
    <mergeCell ref="C693:E693"/>
    <mergeCell ref="C694:E694"/>
    <mergeCell ref="C695:E695"/>
    <mergeCell ref="C684:E684"/>
    <mergeCell ref="C685:E685"/>
    <mergeCell ref="C686:E686"/>
    <mergeCell ref="C687:E687"/>
    <mergeCell ref="C688:E688"/>
    <mergeCell ref="C689:E689"/>
    <mergeCell ref="C678:E678"/>
    <mergeCell ref="C679:E679"/>
    <mergeCell ref="C680:E680"/>
    <mergeCell ref="C681:E681"/>
    <mergeCell ref="C682:E682"/>
    <mergeCell ref="C683:E683"/>
    <mergeCell ref="C672:E672"/>
    <mergeCell ref="C673:E673"/>
    <mergeCell ref="C674:E674"/>
    <mergeCell ref="A675:N675"/>
    <mergeCell ref="C676:E676"/>
    <mergeCell ref="C677:N677"/>
    <mergeCell ref="C666:E666"/>
    <mergeCell ref="C667:E667"/>
    <mergeCell ref="C668:E668"/>
    <mergeCell ref="C669:E669"/>
    <mergeCell ref="C670:E670"/>
    <mergeCell ref="C671:E671"/>
    <mergeCell ref="C660:E660"/>
    <mergeCell ref="C661:E661"/>
    <mergeCell ref="C662:E662"/>
    <mergeCell ref="C663:E663"/>
    <mergeCell ref="C664:E664"/>
    <mergeCell ref="C665:E665"/>
    <mergeCell ref="C654:E654"/>
    <mergeCell ref="C655:N655"/>
    <mergeCell ref="C656:N656"/>
    <mergeCell ref="C657:N657"/>
    <mergeCell ref="C658:E658"/>
    <mergeCell ref="C659:E659"/>
    <mergeCell ref="C648:E648"/>
    <mergeCell ref="C649:E649"/>
    <mergeCell ref="C650:E650"/>
    <mergeCell ref="C651:E651"/>
    <mergeCell ref="C652:E652"/>
    <mergeCell ref="C653:E653"/>
    <mergeCell ref="C642:N642"/>
    <mergeCell ref="C643:E643"/>
    <mergeCell ref="C644:E644"/>
    <mergeCell ref="C645:E645"/>
    <mergeCell ref="C646:E646"/>
    <mergeCell ref="C647:E647"/>
    <mergeCell ref="C636:K636"/>
    <mergeCell ref="A637:N637"/>
    <mergeCell ref="A638:N638"/>
    <mergeCell ref="C639:E639"/>
    <mergeCell ref="C640:N640"/>
    <mergeCell ref="C641:N641"/>
    <mergeCell ref="C630:K630"/>
    <mergeCell ref="C631:K631"/>
    <mergeCell ref="C632:K632"/>
    <mergeCell ref="C633:K633"/>
    <mergeCell ref="C634:K634"/>
    <mergeCell ref="C635:K635"/>
    <mergeCell ref="C624:K624"/>
    <mergeCell ref="C625:K625"/>
    <mergeCell ref="C626:K626"/>
    <mergeCell ref="C627:K627"/>
    <mergeCell ref="C628:K628"/>
    <mergeCell ref="C629:K629"/>
    <mergeCell ref="C618:K618"/>
    <mergeCell ref="C619:K619"/>
    <mergeCell ref="C620:K620"/>
    <mergeCell ref="C621:K621"/>
    <mergeCell ref="C622:K622"/>
    <mergeCell ref="C623:K623"/>
    <mergeCell ref="C611:E611"/>
    <mergeCell ref="C612:E612"/>
    <mergeCell ref="C613:E613"/>
    <mergeCell ref="C614:N614"/>
    <mergeCell ref="C615:N615"/>
    <mergeCell ref="C616:E616"/>
    <mergeCell ref="C605:E605"/>
    <mergeCell ref="C606:E606"/>
    <mergeCell ref="C607:E607"/>
    <mergeCell ref="C608:E608"/>
    <mergeCell ref="C609:E609"/>
    <mergeCell ref="C610:E610"/>
    <mergeCell ref="C599:N599"/>
    <mergeCell ref="C600:E600"/>
    <mergeCell ref="C601:E601"/>
    <mergeCell ref="C602:E602"/>
    <mergeCell ref="C603:E603"/>
    <mergeCell ref="C604:E604"/>
    <mergeCell ref="C593:E593"/>
    <mergeCell ref="C594:N594"/>
    <mergeCell ref="C595:N595"/>
    <mergeCell ref="C596:E596"/>
    <mergeCell ref="C597:E597"/>
    <mergeCell ref="C598:N598"/>
    <mergeCell ref="C587:E587"/>
    <mergeCell ref="C588:E588"/>
    <mergeCell ref="C589:E589"/>
    <mergeCell ref="C590:E590"/>
    <mergeCell ref="C591:E591"/>
    <mergeCell ref="C592:E592"/>
    <mergeCell ref="C581:N581"/>
    <mergeCell ref="C582:N582"/>
    <mergeCell ref="C583:E583"/>
    <mergeCell ref="C584:E584"/>
    <mergeCell ref="C585:E585"/>
    <mergeCell ref="C586:E586"/>
    <mergeCell ref="C575:E575"/>
    <mergeCell ref="C576:N576"/>
    <mergeCell ref="C577:N577"/>
    <mergeCell ref="C578:E578"/>
    <mergeCell ref="A579:N579"/>
    <mergeCell ref="C580:E580"/>
    <mergeCell ref="C569:E569"/>
    <mergeCell ref="C570:E570"/>
    <mergeCell ref="C571:E571"/>
    <mergeCell ref="C572:N572"/>
    <mergeCell ref="C573:N573"/>
    <mergeCell ref="C574:E574"/>
    <mergeCell ref="C563:E563"/>
    <mergeCell ref="C564:E564"/>
    <mergeCell ref="C565:E565"/>
    <mergeCell ref="C566:E566"/>
    <mergeCell ref="C567:E567"/>
    <mergeCell ref="C568:E568"/>
    <mergeCell ref="C557:E557"/>
    <mergeCell ref="C558:E558"/>
    <mergeCell ref="C559:E559"/>
    <mergeCell ref="C560:E560"/>
    <mergeCell ref="C561:E561"/>
    <mergeCell ref="C562:E562"/>
    <mergeCell ref="C551:E551"/>
    <mergeCell ref="C552:E552"/>
    <mergeCell ref="C553:E553"/>
    <mergeCell ref="C554:E554"/>
    <mergeCell ref="C555:E555"/>
    <mergeCell ref="C556:E556"/>
    <mergeCell ref="C545:N545"/>
    <mergeCell ref="C546:E546"/>
    <mergeCell ref="C547:E547"/>
    <mergeCell ref="C548:E548"/>
    <mergeCell ref="C549:E549"/>
    <mergeCell ref="C550:E550"/>
    <mergeCell ref="C539:E539"/>
    <mergeCell ref="C540:N540"/>
    <mergeCell ref="C541:N541"/>
    <mergeCell ref="C542:E542"/>
    <mergeCell ref="C543:E543"/>
    <mergeCell ref="C544:N544"/>
    <mergeCell ref="C533:E533"/>
    <mergeCell ref="C534:E534"/>
    <mergeCell ref="C535:E535"/>
    <mergeCell ref="C536:N536"/>
    <mergeCell ref="C537:N537"/>
    <mergeCell ref="C538:E538"/>
    <mergeCell ref="C527:E527"/>
    <mergeCell ref="C528:E528"/>
    <mergeCell ref="C529:E529"/>
    <mergeCell ref="C530:E530"/>
    <mergeCell ref="C531:E531"/>
    <mergeCell ref="C532:E532"/>
    <mergeCell ref="C521:E521"/>
    <mergeCell ref="C522:E522"/>
    <mergeCell ref="C523:N523"/>
    <mergeCell ref="C524:N524"/>
    <mergeCell ref="C525:E525"/>
    <mergeCell ref="C526:E526"/>
    <mergeCell ref="C515:E515"/>
    <mergeCell ref="C516:E516"/>
    <mergeCell ref="C517:E517"/>
    <mergeCell ref="C518:E518"/>
    <mergeCell ref="C519:E519"/>
    <mergeCell ref="C520:E520"/>
    <mergeCell ref="C509:N509"/>
    <mergeCell ref="C510:N510"/>
    <mergeCell ref="C511:E511"/>
    <mergeCell ref="C512:E512"/>
    <mergeCell ref="C513:E513"/>
    <mergeCell ref="C514:E514"/>
    <mergeCell ref="C503:E503"/>
    <mergeCell ref="C504:E504"/>
    <mergeCell ref="C505:N505"/>
    <mergeCell ref="C506:N506"/>
    <mergeCell ref="C507:E507"/>
    <mergeCell ref="C508:E508"/>
    <mergeCell ref="C497:N497"/>
    <mergeCell ref="C498:N498"/>
    <mergeCell ref="C499:E499"/>
    <mergeCell ref="C500:E500"/>
    <mergeCell ref="C501:N501"/>
    <mergeCell ref="C502:N502"/>
    <mergeCell ref="C491:E491"/>
    <mergeCell ref="C492:E492"/>
    <mergeCell ref="C493:E493"/>
    <mergeCell ref="C494:E494"/>
    <mergeCell ref="C495:E495"/>
    <mergeCell ref="C496:E496"/>
    <mergeCell ref="C485:N485"/>
    <mergeCell ref="C486:E486"/>
    <mergeCell ref="C487:E487"/>
    <mergeCell ref="C488:E488"/>
    <mergeCell ref="C489:E489"/>
    <mergeCell ref="C490:E490"/>
    <mergeCell ref="C479:E479"/>
    <mergeCell ref="C480:E480"/>
    <mergeCell ref="C481:E481"/>
    <mergeCell ref="C482:E482"/>
    <mergeCell ref="C483:E483"/>
    <mergeCell ref="C484:N484"/>
    <mergeCell ref="C473:E473"/>
    <mergeCell ref="C474:E474"/>
    <mergeCell ref="C475:E475"/>
    <mergeCell ref="C476:E476"/>
    <mergeCell ref="C477:E477"/>
    <mergeCell ref="C478:E478"/>
    <mergeCell ref="C467:N467"/>
    <mergeCell ref="C468:E468"/>
    <mergeCell ref="C469:E469"/>
    <mergeCell ref="C470:N470"/>
    <mergeCell ref="C471:N471"/>
    <mergeCell ref="C472:E472"/>
    <mergeCell ref="C461:E461"/>
    <mergeCell ref="C462:N462"/>
    <mergeCell ref="C463:N463"/>
    <mergeCell ref="C464:E464"/>
    <mergeCell ref="C465:E465"/>
    <mergeCell ref="C466:N466"/>
    <mergeCell ref="C455:E455"/>
    <mergeCell ref="C456:E456"/>
    <mergeCell ref="C457:E457"/>
    <mergeCell ref="C458:N458"/>
    <mergeCell ref="C459:N459"/>
    <mergeCell ref="C460:E460"/>
    <mergeCell ref="C449:E449"/>
    <mergeCell ref="C450:E450"/>
    <mergeCell ref="C451:E451"/>
    <mergeCell ref="C452:E452"/>
    <mergeCell ref="C453:E453"/>
    <mergeCell ref="C454:E454"/>
    <mergeCell ref="C443:E443"/>
    <mergeCell ref="C444:E444"/>
    <mergeCell ref="C445:N445"/>
    <mergeCell ref="C446:N446"/>
    <mergeCell ref="C447:E447"/>
    <mergeCell ref="C448:E448"/>
    <mergeCell ref="C437:E437"/>
    <mergeCell ref="C438:E438"/>
    <mergeCell ref="C439:E439"/>
    <mergeCell ref="C440:E440"/>
    <mergeCell ref="C441:E441"/>
    <mergeCell ref="C442:E442"/>
    <mergeCell ref="C431:N431"/>
    <mergeCell ref="C432:N432"/>
    <mergeCell ref="C433:E433"/>
    <mergeCell ref="C434:E434"/>
    <mergeCell ref="C435:E435"/>
    <mergeCell ref="C436:E436"/>
    <mergeCell ref="C425:E425"/>
    <mergeCell ref="C426:E426"/>
    <mergeCell ref="C427:N427"/>
    <mergeCell ref="C428:N428"/>
    <mergeCell ref="C429:E429"/>
    <mergeCell ref="C430:E430"/>
    <mergeCell ref="C419:E419"/>
    <mergeCell ref="C420:E420"/>
    <mergeCell ref="C421:E421"/>
    <mergeCell ref="C422:E422"/>
    <mergeCell ref="C423:N423"/>
    <mergeCell ref="C424:N424"/>
    <mergeCell ref="C413:E413"/>
    <mergeCell ref="C414:E414"/>
    <mergeCell ref="C415:E415"/>
    <mergeCell ref="C416:E416"/>
    <mergeCell ref="C417:E417"/>
    <mergeCell ref="C418:E418"/>
    <mergeCell ref="C407:E407"/>
    <mergeCell ref="C408:E408"/>
    <mergeCell ref="C409:N409"/>
    <mergeCell ref="C410:N410"/>
    <mergeCell ref="C411:E411"/>
    <mergeCell ref="C412:E412"/>
    <mergeCell ref="C401:E401"/>
    <mergeCell ref="C402:E402"/>
    <mergeCell ref="C403:E403"/>
    <mergeCell ref="C404:E404"/>
    <mergeCell ref="C405:N405"/>
    <mergeCell ref="C406:N406"/>
    <mergeCell ref="C395:E395"/>
    <mergeCell ref="C396:E396"/>
    <mergeCell ref="C397:E397"/>
    <mergeCell ref="C398:E398"/>
    <mergeCell ref="C399:E399"/>
    <mergeCell ref="C400:E400"/>
    <mergeCell ref="C389:N389"/>
    <mergeCell ref="C390:N390"/>
    <mergeCell ref="C391:E391"/>
    <mergeCell ref="C392:E392"/>
    <mergeCell ref="C393:E393"/>
    <mergeCell ref="C394:E394"/>
    <mergeCell ref="C383:N383"/>
    <mergeCell ref="C384:N384"/>
    <mergeCell ref="C385:E385"/>
    <mergeCell ref="C386:E386"/>
    <mergeCell ref="C387:E387"/>
    <mergeCell ref="C388:E388"/>
    <mergeCell ref="C377:N377"/>
    <mergeCell ref="C378:N378"/>
    <mergeCell ref="C379:E379"/>
    <mergeCell ref="C380:E380"/>
    <mergeCell ref="C381:E381"/>
    <mergeCell ref="C382:E382"/>
    <mergeCell ref="C371:E371"/>
    <mergeCell ref="C372:E372"/>
    <mergeCell ref="C373:E373"/>
    <mergeCell ref="C374:E374"/>
    <mergeCell ref="C375:E375"/>
    <mergeCell ref="C376:E376"/>
    <mergeCell ref="C365:E365"/>
    <mergeCell ref="C366:E366"/>
    <mergeCell ref="C367:E367"/>
    <mergeCell ref="C368:E368"/>
    <mergeCell ref="C369:E369"/>
    <mergeCell ref="C370:E370"/>
    <mergeCell ref="C359:E359"/>
    <mergeCell ref="C360:E360"/>
    <mergeCell ref="C361:N361"/>
    <mergeCell ref="C362:N362"/>
    <mergeCell ref="C363:E363"/>
    <mergeCell ref="C364:E364"/>
    <mergeCell ref="C353:E353"/>
    <mergeCell ref="C354:E354"/>
    <mergeCell ref="C355:E355"/>
    <mergeCell ref="C356:E356"/>
    <mergeCell ref="C357:N357"/>
    <mergeCell ref="C358:N358"/>
    <mergeCell ref="C347:E347"/>
    <mergeCell ref="C348:E348"/>
    <mergeCell ref="C349:E349"/>
    <mergeCell ref="C350:E350"/>
    <mergeCell ref="C351:E351"/>
    <mergeCell ref="C352:E352"/>
    <mergeCell ref="C341:E341"/>
    <mergeCell ref="C342:E342"/>
    <mergeCell ref="C343:E343"/>
    <mergeCell ref="C344:E344"/>
    <mergeCell ref="C345:N345"/>
    <mergeCell ref="C346:N346"/>
    <mergeCell ref="C335:E335"/>
    <mergeCell ref="C336:E336"/>
    <mergeCell ref="C337:N337"/>
    <mergeCell ref="C338:N338"/>
    <mergeCell ref="C339:E339"/>
    <mergeCell ref="C340:E340"/>
    <mergeCell ref="C329:E329"/>
    <mergeCell ref="C330:E330"/>
    <mergeCell ref="C331:E331"/>
    <mergeCell ref="C332:E332"/>
    <mergeCell ref="C333:E333"/>
    <mergeCell ref="C334:E334"/>
    <mergeCell ref="C323:E323"/>
    <mergeCell ref="C324:E324"/>
    <mergeCell ref="C325:E325"/>
    <mergeCell ref="C326:E326"/>
    <mergeCell ref="C327:E327"/>
    <mergeCell ref="C328:E328"/>
    <mergeCell ref="C317:N317"/>
    <mergeCell ref="C318:N318"/>
    <mergeCell ref="C319:E319"/>
    <mergeCell ref="C320:E320"/>
    <mergeCell ref="C321:N321"/>
    <mergeCell ref="C322:N322"/>
    <mergeCell ref="C311:E311"/>
    <mergeCell ref="C312:E312"/>
    <mergeCell ref="C313:E313"/>
    <mergeCell ref="C314:E314"/>
    <mergeCell ref="C315:E315"/>
    <mergeCell ref="C316:E316"/>
    <mergeCell ref="C305:N305"/>
    <mergeCell ref="C306:N306"/>
    <mergeCell ref="C307:E307"/>
    <mergeCell ref="C308:E308"/>
    <mergeCell ref="C309:E309"/>
    <mergeCell ref="C310:E310"/>
    <mergeCell ref="C299:N299"/>
    <mergeCell ref="C300:N300"/>
    <mergeCell ref="C301:E301"/>
    <mergeCell ref="C302:E302"/>
    <mergeCell ref="C303:E303"/>
    <mergeCell ref="C304:E304"/>
    <mergeCell ref="C293:N293"/>
    <mergeCell ref="C294:N294"/>
    <mergeCell ref="C295:E295"/>
    <mergeCell ref="C296:E296"/>
    <mergeCell ref="C297:E297"/>
    <mergeCell ref="C298:E298"/>
    <mergeCell ref="C287:E287"/>
    <mergeCell ref="C288:E288"/>
    <mergeCell ref="C289:E289"/>
    <mergeCell ref="C290:E290"/>
    <mergeCell ref="C291:E291"/>
    <mergeCell ref="C292:E292"/>
    <mergeCell ref="C281:E281"/>
    <mergeCell ref="C282:E282"/>
    <mergeCell ref="C283:E283"/>
    <mergeCell ref="C284:E284"/>
    <mergeCell ref="C285:E285"/>
    <mergeCell ref="C286:E286"/>
    <mergeCell ref="A275:N275"/>
    <mergeCell ref="C276:E276"/>
    <mergeCell ref="C277:N277"/>
    <mergeCell ref="C278:N278"/>
    <mergeCell ref="C279:E279"/>
    <mergeCell ref="C280:E280"/>
    <mergeCell ref="C269:K269"/>
    <mergeCell ref="C270:K270"/>
    <mergeCell ref="C271:K271"/>
    <mergeCell ref="C272:K272"/>
    <mergeCell ref="C273:K273"/>
    <mergeCell ref="C274:K274"/>
    <mergeCell ref="C263:K263"/>
    <mergeCell ref="C264:K264"/>
    <mergeCell ref="C265:K265"/>
    <mergeCell ref="C266:K266"/>
    <mergeCell ref="C267:K267"/>
    <mergeCell ref="C268:K268"/>
    <mergeCell ref="C257:K257"/>
    <mergeCell ref="C258:K258"/>
    <mergeCell ref="C259:K259"/>
    <mergeCell ref="C260:K260"/>
    <mergeCell ref="C261:K261"/>
    <mergeCell ref="C262:K262"/>
    <mergeCell ref="C250:E250"/>
    <mergeCell ref="C251:E251"/>
    <mergeCell ref="C253:K253"/>
    <mergeCell ref="C254:K254"/>
    <mergeCell ref="C255:K255"/>
    <mergeCell ref="C256:K256"/>
    <mergeCell ref="C244:E244"/>
    <mergeCell ref="C245:E245"/>
    <mergeCell ref="C246:E246"/>
    <mergeCell ref="C247:E247"/>
    <mergeCell ref="C248:E248"/>
    <mergeCell ref="C249:E249"/>
    <mergeCell ref="C238:E238"/>
    <mergeCell ref="C239:E239"/>
    <mergeCell ref="C240:E240"/>
    <mergeCell ref="C241:E241"/>
    <mergeCell ref="C242:E242"/>
    <mergeCell ref="C243:E243"/>
    <mergeCell ref="C232:E232"/>
    <mergeCell ref="C233:E233"/>
    <mergeCell ref="C234:E234"/>
    <mergeCell ref="C235:E235"/>
    <mergeCell ref="C236:E236"/>
    <mergeCell ref="C237:E237"/>
    <mergeCell ref="C226:E226"/>
    <mergeCell ref="C227:E227"/>
    <mergeCell ref="C228:E228"/>
    <mergeCell ref="C229:N229"/>
    <mergeCell ref="C230:E230"/>
    <mergeCell ref="C231:E231"/>
    <mergeCell ref="C220:E220"/>
    <mergeCell ref="C221:E221"/>
    <mergeCell ref="C222:E222"/>
    <mergeCell ref="C223:E223"/>
    <mergeCell ref="C224:E224"/>
    <mergeCell ref="C225:E225"/>
    <mergeCell ref="C214:E214"/>
    <mergeCell ref="C215:E215"/>
    <mergeCell ref="C216:E216"/>
    <mergeCell ref="C217:N217"/>
    <mergeCell ref="C218:E218"/>
    <mergeCell ref="C219:E219"/>
    <mergeCell ref="C208:E208"/>
    <mergeCell ref="C209:E209"/>
    <mergeCell ref="C210:E210"/>
    <mergeCell ref="C211:E211"/>
    <mergeCell ref="C212:E212"/>
    <mergeCell ref="C213:E213"/>
    <mergeCell ref="C202:E202"/>
    <mergeCell ref="C203:E203"/>
    <mergeCell ref="C204:E204"/>
    <mergeCell ref="C205:N205"/>
    <mergeCell ref="C206:E206"/>
    <mergeCell ref="C207:E207"/>
    <mergeCell ref="C196:E196"/>
    <mergeCell ref="C197:E197"/>
    <mergeCell ref="C198:E198"/>
    <mergeCell ref="C199:E199"/>
    <mergeCell ref="C200:E200"/>
    <mergeCell ref="C201:E201"/>
    <mergeCell ref="C190:K190"/>
    <mergeCell ref="A191:N191"/>
    <mergeCell ref="C192:E192"/>
    <mergeCell ref="C193:N193"/>
    <mergeCell ref="C194:E194"/>
    <mergeCell ref="C195:E195"/>
    <mergeCell ref="C184:K184"/>
    <mergeCell ref="C185:K185"/>
    <mergeCell ref="C186:K186"/>
    <mergeCell ref="C187:K187"/>
    <mergeCell ref="C188:K188"/>
    <mergeCell ref="C189:K189"/>
    <mergeCell ref="C178:K178"/>
    <mergeCell ref="C179:K179"/>
    <mergeCell ref="C180:K180"/>
    <mergeCell ref="C181:K181"/>
    <mergeCell ref="C182:K182"/>
    <mergeCell ref="C183:K183"/>
    <mergeCell ref="C172:K172"/>
    <mergeCell ref="C173:K173"/>
    <mergeCell ref="C174:K174"/>
    <mergeCell ref="C175:K175"/>
    <mergeCell ref="C176:K176"/>
    <mergeCell ref="C177:K177"/>
    <mergeCell ref="C165:E165"/>
    <mergeCell ref="C166:N166"/>
    <mergeCell ref="C167:N167"/>
    <mergeCell ref="C168:E168"/>
    <mergeCell ref="C170:K170"/>
    <mergeCell ref="C171:K171"/>
    <mergeCell ref="C159:E159"/>
    <mergeCell ref="C160:E160"/>
    <mergeCell ref="C161:E161"/>
    <mergeCell ref="C162:E162"/>
    <mergeCell ref="C163:E163"/>
    <mergeCell ref="C164:E164"/>
    <mergeCell ref="C153:N153"/>
    <mergeCell ref="C154:E154"/>
    <mergeCell ref="C155:E155"/>
    <mergeCell ref="C156:E156"/>
    <mergeCell ref="C157:E157"/>
    <mergeCell ref="C158:E158"/>
    <mergeCell ref="C147:E147"/>
    <mergeCell ref="C148:N148"/>
    <mergeCell ref="C149:N149"/>
    <mergeCell ref="C150:E150"/>
    <mergeCell ref="C151:E151"/>
    <mergeCell ref="C152:N152"/>
    <mergeCell ref="C141:E141"/>
    <mergeCell ref="C142:E142"/>
    <mergeCell ref="C143:E143"/>
    <mergeCell ref="C144:E144"/>
    <mergeCell ref="C145:E145"/>
    <mergeCell ref="C146:E146"/>
    <mergeCell ref="C135:N135"/>
    <mergeCell ref="C136:E136"/>
    <mergeCell ref="C137:E137"/>
    <mergeCell ref="C138:E138"/>
    <mergeCell ref="C139:E139"/>
    <mergeCell ref="C140:E140"/>
    <mergeCell ref="C129:E129"/>
    <mergeCell ref="C130:E130"/>
    <mergeCell ref="C131:E131"/>
    <mergeCell ref="C132:E132"/>
    <mergeCell ref="C133:E133"/>
    <mergeCell ref="C134:N134"/>
    <mergeCell ref="C123:E123"/>
    <mergeCell ref="C124:N124"/>
    <mergeCell ref="C125:N125"/>
    <mergeCell ref="C126:E126"/>
    <mergeCell ref="C127:E127"/>
    <mergeCell ref="C128:E128"/>
    <mergeCell ref="C117:E117"/>
    <mergeCell ref="C118:E118"/>
    <mergeCell ref="C119:E119"/>
    <mergeCell ref="C120:E120"/>
    <mergeCell ref="C121:E121"/>
    <mergeCell ref="C122:E122"/>
    <mergeCell ref="C111:N111"/>
    <mergeCell ref="C112:N112"/>
    <mergeCell ref="C113:E113"/>
    <mergeCell ref="C114:E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84:E84"/>
    <mergeCell ref="C85:E85"/>
    <mergeCell ref="C86:E86"/>
    <mergeCell ref="C99:E99"/>
    <mergeCell ref="C100:E100"/>
    <mergeCell ref="C101:N101"/>
    <mergeCell ref="C102:N102"/>
    <mergeCell ref="C103:E103"/>
    <mergeCell ref="C104:E104"/>
    <mergeCell ref="C93:E93"/>
    <mergeCell ref="C94:E94"/>
    <mergeCell ref="C95:E95"/>
    <mergeCell ref="C96:E96"/>
    <mergeCell ref="C97:E97"/>
    <mergeCell ref="C98:E98"/>
    <mergeCell ref="A28:N28"/>
    <mergeCell ref="C842:K842"/>
    <mergeCell ref="C843:K843"/>
    <mergeCell ref="N43:N45"/>
    <mergeCell ref="C46:E46"/>
    <mergeCell ref="A47:N47"/>
    <mergeCell ref="C48:E48"/>
    <mergeCell ref="C49:N49"/>
    <mergeCell ref="C50:N50"/>
    <mergeCell ref="L41:M41"/>
    <mergeCell ref="A43:A45"/>
    <mergeCell ref="B43:B45"/>
    <mergeCell ref="C43:E45"/>
    <mergeCell ref="F43:F45"/>
    <mergeCell ref="G43:I44"/>
    <mergeCell ref="J43:L44"/>
    <mergeCell ref="M43:M45"/>
    <mergeCell ref="C57:E57"/>
    <mergeCell ref="C90:N90"/>
    <mergeCell ref="C91:N91"/>
    <mergeCell ref="C92:E92"/>
    <mergeCell ref="C81:E81"/>
    <mergeCell ref="C82:E82"/>
    <mergeCell ref="C83:E83"/>
    <mergeCell ref="C846:K846"/>
    <mergeCell ref="C51:N51"/>
    <mergeCell ref="C52:E52"/>
    <mergeCell ref="C53:E53"/>
    <mergeCell ref="C54:E54"/>
    <mergeCell ref="C55:E55"/>
    <mergeCell ref="C56:E56"/>
    <mergeCell ref="A29:N29"/>
    <mergeCell ref="B31:F31"/>
    <mergeCell ref="B32:F32"/>
    <mergeCell ref="D34:F34"/>
    <mergeCell ref="L39:M39"/>
    <mergeCell ref="L40:M40"/>
    <mergeCell ref="C63:E63"/>
    <mergeCell ref="C64:N64"/>
    <mergeCell ref="C65:N65"/>
    <mergeCell ref="C66:N66"/>
    <mergeCell ref="C67:E67"/>
    <mergeCell ref="C68:E68"/>
    <mergeCell ref="C58:E58"/>
    <mergeCell ref="C59:E59"/>
    <mergeCell ref="C60:E60"/>
    <mergeCell ref="C61:E61"/>
    <mergeCell ref="C62:E62"/>
    <mergeCell ref="C7:D7"/>
    <mergeCell ref="A1:N1"/>
    <mergeCell ref="A3:N3"/>
    <mergeCell ref="H5:I5"/>
    <mergeCell ref="A6:D6"/>
    <mergeCell ref="H6:K6"/>
    <mergeCell ref="J7:K7"/>
    <mergeCell ref="C844:K844"/>
    <mergeCell ref="C845:K845"/>
    <mergeCell ref="C75:N75"/>
    <mergeCell ref="C76:N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E74"/>
    <mergeCell ref="C87:N87"/>
    <mergeCell ref="C88:E88"/>
    <mergeCell ref="C89:E89"/>
    <mergeCell ref="C858:L858"/>
    <mergeCell ref="A860:N860"/>
    <mergeCell ref="A861:N861"/>
    <mergeCell ref="A862:N862"/>
    <mergeCell ref="C847:K847"/>
    <mergeCell ref="C848:K848"/>
    <mergeCell ref="C849:K849"/>
    <mergeCell ref="C850:K850"/>
    <mergeCell ref="C855:G855"/>
    <mergeCell ref="H855:L855"/>
    <mergeCell ref="C856:L856"/>
    <mergeCell ref="C857:G857"/>
    <mergeCell ref="H857:L857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29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00022-1472-4E55-9E40-F6ACF7C6E7F7}">
  <sheetPr>
    <pageSetUpPr fitToPage="1"/>
  </sheetPr>
  <dimension ref="A1:AZ1181"/>
  <sheetViews>
    <sheetView topLeftCell="A22" workbookViewId="0">
      <selection activeCell="B43" sqref="B43:B45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3" width="164.140625" style="180" hidden="1" customWidth="1"/>
    <col min="34" max="34" width="39.5703125" style="180" hidden="1" customWidth="1"/>
    <col min="35" max="35" width="134.85546875" style="180" hidden="1" customWidth="1"/>
    <col min="36" max="39" width="39.5703125" style="180" hidden="1" customWidth="1"/>
    <col min="40" max="41" width="134.85546875" style="180" hidden="1" customWidth="1"/>
    <col min="42" max="48" width="101.140625" style="180" hidden="1" customWidth="1"/>
    <col min="49" max="49" width="58.7109375" style="180" hidden="1" customWidth="1"/>
    <col min="50" max="50" width="55.28515625" style="180" hidden="1" customWidth="1"/>
    <col min="51" max="51" width="58.7109375" style="180" hidden="1" customWidth="1"/>
    <col min="52" max="52" width="55.28515625" style="180" hidden="1" customWidth="1"/>
    <col min="53" max="16384" width="9.140625" style="240"/>
  </cols>
  <sheetData>
    <row r="1" spans="1:49" s="271" customFormat="1" ht="11.25" customHeight="1" x14ac:dyDescent="0.2">
      <c r="A1" s="410" t="s">
        <v>1744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410" t="s">
        <v>1745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411" t="s">
        <v>1734</v>
      </c>
      <c r="I5" s="411"/>
      <c r="L5" s="276"/>
      <c r="M5" s="276"/>
    </row>
    <row r="6" spans="1:49" s="275" customFormat="1" ht="31.15" customHeight="1" x14ac:dyDescent="0.2">
      <c r="A6" s="412" t="s">
        <v>1735</v>
      </c>
      <c r="B6" s="412"/>
      <c r="C6" s="412"/>
      <c r="D6" s="412"/>
      <c r="H6" s="412" t="s">
        <v>1746</v>
      </c>
      <c r="I6" s="412"/>
      <c r="J6" s="412"/>
      <c r="K6" s="412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413" t="s">
        <v>1736</v>
      </c>
      <c r="D7" s="413"/>
      <c r="H7" s="280"/>
      <c r="I7" s="281"/>
      <c r="J7" s="413" t="s">
        <v>1747</v>
      </c>
      <c r="K7" s="413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20" customFormat="1" ht="15" x14ac:dyDescent="0.25">
      <c r="N9" s="121" t="s">
        <v>86</v>
      </c>
    </row>
    <row r="10" spans="1:49" s="120" customFormat="1" ht="11.25" customHeight="1" x14ac:dyDescent="0.25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3" t="s">
        <v>87</v>
      </c>
    </row>
    <row r="11" spans="1:49" s="120" customFormat="1" ht="6.75" customHeight="1" x14ac:dyDescent="0.25">
      <c r="A11" s="122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1"/>
    </row>
    <row r="12" spans="1:49" s="120" customFormat="1" ht="2.25" customHeight="1" x14ac:dyDescent="0.25">
      <c r="A12" s="125"/>
      <c r="B12" s="126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49" s="120" customFormat="1" ht="11.25" customHeight="1" x14ac:dyDescent="0.25">
      <c r="A13" s="125" t="s">
        <v>88</v>
      </c>
      <c r="B13" s="126"/>
      <c r="C13" s="122"/>
      <c r="E13" s="122"/>
      <c r="F13" s="122"/>
      <c r="G13" s="450" t="s">
        <v>532</v>
      </c>
      <c r="H13" s="450"/>
      <c r="I13" s="450"/>
      <c r="J13" s="450"/>
      <c r="K13" s="450"/>
      <c r="L13" s="450"/>
      <c r="M13" s="450"/>
      <c r="N13" s="450"/>
    </row>
    <row r="14" spans="1:49" s="120" customFormat="1" ht="56.25" customHeight="1" x14ac:dyDescent="0.25">
      <c r="A14" s="125" t="s">
        <v>89</v>
      </c>
      <c r="B14" s="126"/>
      <c r="C14" s="122"/>
      <c r="E14" s="127"/>
      <c r="F14" s="127"/>
      <c r="G14" s="448" t="s">
        <v>90</v>
      </c>
      <c r="H14" s="448"/>
      <c r="I14" s="448"/>
      <c r="J14" s="448"/>
      <c r="K14" s="448"/>
      <c r="L14" s="448"/>
      <c r="M14" s="448"/>
      <c r="N14" s="448"/>
      <c r="V14" s="128" t="s">
        <v>90</v>
      </c>
    </row>
    <row r="15" spans="1:49" s="120" customFormat="1" ht="45" customHeight="1" x14ac:dyDescent="0.25">
      <c r="A15" s="447" t="s">
        <v>91</v>
      </c>
      <c r="B15" s="447"/>
      <c r="C15" s="447"/>
      <c r="D15" s="447"/>
      <c r="E15" s="447"/>
      <c r="F15" s="447"/>
      <c r="G15" s="448" t="s">
        <v>92</v>
      </c>
      <c r="H15" s="448"/>
      <c r="I15" s="448"/>
      <c r="J15" s="448"/>
      <c r="K15" s="448"/>
      <c r="L15" s="448"/>
      <c r="M15" s="448"/>
      <c r="N15" s="448"/>
      <c r="P15" s="129" t="s">
        <v>91</v>
      </c>
      <c r="Q15" s="129" t="s">
        <v>92</v>
      </c>
      <c r="R15" s="130"/>
      <c r="S15" s="130"/>
      <c r="T15" s="130"/>
      <c r="U15" s="130"/>
      <c r="W15" s="128" t="s">
        <v>92</v>
      </c>
    </row>
    <row r="16" spans="1:49" s="120" customFormat="1" ht="67.5" customHeight="1" x14ac:dyDescent="0.25">
      <c r="A16" s="451" t="s">
        <v>93</v>
      </c>
      <c r="B16" s="451"/>
      <c r="C16" s="451"/>
      <c r="D16" s="451"/>
      <c r="E16" s="451"/>
      <c r="F16" s="451"/>
      <c r="G16" s="448"/>
      <c r="H16" s="448"/>
      <c r="I16" s="448"/>
      <c r="J16" s="448"/>
      <c r="K16" s="448"/>
      <c r="L16" s="448"/>
      <c r="M16" s="448"/>
      <c r="N16" s="448"/>
      <c r="P16" s="129" t="s">
        <v>94</v>
      </c>
      <c r="Q16" s="129"/>
      <c r="R16" s="130"/>
      <c r="S16" s="130"/>
      <c r="T16" s="130"/>
      <c r="U16" s="130"/>
      <c r="X16" s="128" t="s">
        <v>6</v>
      </c>
    </row>
    <row r="17" spans="1:30" s="120" customFormat="1" ht="33.75" customHeight="1" x14ac:dyDescent="0.25">
      <c r="A17" s="447" t="s">
        <v>95</v>
      </c>
      <c r="B17" s="447"/>
      <c r="C17" s="447"/>
      <c r="D17" s="447"/>
      <c r="E17" s="447"/>
      <c r="F17" s="447"/>
      <c r="G17" s="448"/>
      <c r="H17" s="448"/>
      <c r="I17" s="448"/>
      <c r="J17" s="448"/>
      <c r="K17" s="448"/>
      <c r="L17" s="448"/>
      <c r="M17" s="448"/>
      <c r="N17" s="448"/>
      <c r="P17" s="129" t="s">
        <v>95</v>
      </c>
      <c r="Q17" s="129"/>
      <c r="R17" s="130"/>
      <c r="S17" s="130"/>
      <c r="T17" s="130"/>
      <c r="U17" s="130"/>
      <c r="Y17" s="128" t="s">
        <v>6</v>
      </c>
    </row>
    <row r="18" spans="1:30" s="120" customFormat="1" ht="11.25" customHeight="1" x14ac:dyDescent="0.25">
      <c r="A18" s="449" t="s">
        <v>96</v>
      </c>
      <c r="B18" s="449"/>
      <c r="C18" s="449"/>
      <c r="D18" s="449"/>
      <c r="E18" s="449"/>
      <c r="F18" s="449"/>
      <c r="G18" s="448" t="s">
        <v>97</v>
      </c>
      <c r="H18" s="448"/>
      <c r="I18" s="448"/>
      <c r="J18" s="448"/>
      <c r="K18" s="448"/>
      <c r="L18" s="448"/>
      <c r="M18" s="448"/>
      <c r="N18" s="448"/>
      <c r="Z18" s="128" t="s">
        <v>97</v>
      </c>
    </row>
    <row r="19" spans="1:30" s="120" customFormat="1" ht="15" x14ac:dyDescent="0.25">
      <c r="A19" s="449" t="s">
        <v>98</v>
      </c>
      <c r="B19" s="449"/>
      <c r="C19" s="449"/>
      <c r="D19" s="449"/>
      <c r="E19" s="449"/>
      <c r="F19" s="449"/>
      <c r="G19" s="448"/>
      <c r="H19" s="448"/>
      <c r="I19" s="448"/>
      <c r="J19" s="448"/>
      <c r="K19" s="448"/>
      <c r="L19" s="448"/>
      <c r="M19" s="448"/>
      <c r="N19" s="448"/>
      <c r="AA19" s="128" t="s">
        <v>6</v>
      </c>
    </row>
    <row r="20" spans="1:30" s="120" customFormat="1" ht="3.75" customHeight="1" x14ac:dyDescent="0.25">
      <c r="A20" s="131"/>
      <c r="B20" s="122"/>
      <c r="C20" s="122"/>
      <c r="D20" s="122"/>
      <c r="E20" s="122"/>
      <c r="F20" s="126"/>
      <c r="G20" s="126"/>
      <c r="H20" s="126"/>
      <c r="I20" s="126"/>
      <c r="J20" s="126"/>
      <c r="K20" s="126"/>
      <c r="L20" s="126"/>
      <c r="M20" s="126"/>
      <c r="N20" s="126"/>
    </row>
    <row r="21" spans="1:30" s="15" customFormat="1" ht="15" x14ac:dyDescent="0.25">
      <c r="A21" s="418" t="s">
        <v>83</v>
      </c>
      <c r="B21" s="418"/>
      <c r="C21" s="418"/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AB21" s="21" t="s">
        <v>6</v>
      </c>
    </row>
    <row r="22" spans="1:30" s="15" customFormat="1" ht="15" x14ac:dyDescent="0.25">
      <c r="A22" s="419" t="s">
        <v>7</v>
      </c>
      <c r="B22" s="419"/>
      <c r="C22" s="419"/>
      <c r="D22" s="419"/>
      <c r="E22" s="419"/>
      <c r="F22" s="419"/>
      <c r="G22" s="419"/>
      <c r="H22" s="419"/>
      <c r="I22" s="419"/>
      <c r="J22" s="419"/>
      <c r="K22" s="419"/>
      <c r="L22" s="419"/>
      <c r="M22" s="419"/>
      <c r="N22" s="419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418" t="s">
        <v>83</v>
      </c>
      <c r="B24" s="418"/>
      <c r="C24" s="418"/>
      <c r="D24" s="418"/>
      <c r="E24" s="418"/>
      <c r="F24" s="418"/>
      <c r="G24" s="418"/>
      <c r="H24" s="418"/>
      <c r="I24" s="418"/>
      <c r="J24" s="418"/>
      <c r="K24" s="418"/>
      <c r="L24" s="418"/>
      <c r="M24" s="418"/>
      <c r="N24" s="418"/>
      <c r="AC24" s="21" t="s">
        <v>6</v>
      </c>
    </row>
    <row r="25" spans="1:30" s="15" customFormat="1" ht="15" x14ac:dyDescent="0.25">
      <c r="A25" s="419" t="s">
        <v>99</v>
      </c>
      <c r="B25" s="419"/>
      <c r="C25" s="419"/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</row>
    <row r="26" spans="1:30" s="120" customFormat="1" ht="21" customHeight="1" x14ac:dyDescent="0.25">
      <c r="A26" s="455" t="s">
        <v>1309</v>
      </c>
      <c r="B26" s="455"/>
      <c r="C26" s="455"/>
      <c r="D26" s="455"/>
      <c r="E26" s="455"/>
      <c r="F26" s="455"/>
      <c r="G26" s="455"/>
      <c r="H26" s="455"/>
      <c r="I26" s="455"/>
      <c r="J26" s="455"/>
      <c r="K26" s="455"/>
      <c r="L26" s="455"/>
      <c r="M26" s="455"/>
      <c r="N26" s="455"/>
    </row>
    <row r="27" spans="1:30" s="120" customFormat="1" ht="3.75" customHeight="1" x14ac:dyDescent="0.25">
      <c r="A27" s="242"/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</row>
    <row r="28" spans="1:30" s="120" customFormat="1" ht="15" x14ac:dyDescent="0.25">
      <c r="A28" s="456" t="s">
        <v>29</v>
      </c>
      <c r="B28" s="456"/>
      <c r="C28" s="456"/>
      <c r="D28" s="456"/>
      <c r="E28" s="456"/>
      <c r="F28" s="456"/>
      <c r="G28" s="456"/>
      <c r="H28" s="456"/>
      <c r="I28" s="456"/>
      <c r="J28" s="456"/>
      <c r="K28" s="456"/>
      <c r="L28" s="456"/>
      <c r="M28" s="456"/>
      <c r="N28" s="456"/>
      <c r="AD28" s="128" t="s">
        <v>29</v>
      </c>
    </row>
    <row r="29" spans="1:30" s="120" customFormat="1" ht="12" customHeight="1" x14ac:dyDescent="0.25">
      <c r="A29" s="452" t="s">
        <v>101</v>
      </c>
      <c r="B29" s="452"/>
      <c r="C29" s="452"/>
      <c r="D29" s="452"/>
      <c r="E29" s="452"/>
      <c r="F29" s="452"/>
      <c r="G29" s="452"/>
      <c r="H29" s="452"/>
      <c r="I29" s="452"/>
      <c r="J29" s="452"/>
      <c r="K29" s="452"/>
      <c r="L29" s="452"/>
      <c r="M29" s="452"/>
      <c r="N29" s="452"/>
    </row>
    <row r="30" spans="1:30" s="120" customFormat="1" ht="12" customHeight="1" x14ac:dyDescent="0.25">
      <c r="A30" s="122" t="s">
        <v>102</v>
      </c>
      <c r="B30" s="133" t="s">
        <v>103</v>
      </c>
      <c r="C30" s="134" t="s">
        <v>104</v>
      </c>
      <c r="D30" s="134"/>
      <c r="E30" s="134"/>
      <c r="F30" s="127"/>
      <c r="G30" s="127"/>
      <c r="H30" s="127"/>
      <c r="I30" s="127"/>
      <c r="J30" s="127"/>
      <c r="K30" s="127"/>
      <c r="L30" s="127"/>
      <c r="M30" s="127"/>
      <c r="N30" s="127"/>
    </row>
    <row r="31" spans="1:30" s="120" customFormat="1" ht="12" customHeight="1" x14ac:dyDescent="0.25">
      <c r="A31" s="122" t="s">
        <v>105</v>
      </c>
      <c r="B31" s="450" t="s">
        <v>1570</v>
      </c>
      <c r="C31" s="450"/>
      <c r="D31" s="450"/>
      <c r="E31" s="450"/>
      <c r="F31" s="450"/>
      <c r="G31" s="127"/>
      <c r="H31" s="127"/>
      <c r="I31" s="127"/>
      <c r="J31" s="127"/>
      <c r="K31" s="127"/>
      <c r="L31" s="127"/>
      <c r="M31" s="127"/>
      <c r="N31" s="127"/>
    </row>
    <row r="32" spans="1:30" s="120" customFormat="1" ht="15" x14ac:dyDescent="0.25">
      <c r="A32" s="122"/>
      <c r="B32" s="453" t="s">
        <v>106</v>
      </c>
      <c r="C32" s="453"/>
      <c r="D32" s="453"/>
      <c r="E32" s="453"/>
      <c r="F32" s="453"/>
      <c r="G32" s="135"/>
      <c r="H32" s="135"/>
      <c r="I32" s="135"/>
      <c r="J32" s="135"/>
      <c r="K32" s="135"/>
      <c r="L32" s="135"/>
      <c r="M32" s="136"/>
      <c r="N32" s="135"/>
    </row>
    <row r="33" spans="1:33" s="120" customFormat="1" ht="5.25" customHeight="1" x14ac:dyDescent="0.25">
      <c r="A33" s="122"/>
      <c r="B33" s="122"/>
      <c r="C33" s="122"/>
      <c r="D33" s="137"/>
      <c r="E33" s="137"/>
      <c r="F33" s="137"/>
      <c r="G33" s="137"/>
      <c r="H33" s="137"/>
      <c r="I33" s="137"/>
      <c r="J33" s="137"/>
      <c r="K33" s="137"/>
      <c r="L33" s="137"/>
      <c r="M33" s="135"/>
      <c r="N33" s="135"/>
    </row>
    <row r="34" spans="1:33" s="120" customFormat="1" ht="15" x14ac:dyDescent="0.25">
      <c r="A34" s="138" t="s">
        <v>107</v>
      </c>
      <c r="B34" s="122"/>
      <c r="C34" s="122"/>
      <c r="D34" s="454" t="s">
        <v>534</v>
      </c>
      <c r="E34" s="454"/>
      <c r="F34" s="454"/>
      <c r="G34" s="139"/>
      <c r="H34" s="139"/>
      <c r="I34" s="139"/>
      <c r="J34" s="139"/>
      <c r="K34" s="139"/>
      <c r="L34" s="139"/>
      <c r="M34" s="139"/>
      <c r="N34" s="139"/>
      <c r="AE34" s="128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3752.23</v>
      </c>
      <c r="D36" s="157" t="s">
        <v>1310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3752.23</v>
      </c>
      <c r="D38" s="157" t="s">
        <v>1310</v>
      </c>
      <c r="E38" s="158" t="s">
        <v>110</v>
      </c>
      <c r="G38" s="17" t="s">
        <v>113</v>
      </c>
      <c r="I38" s="17"/>
      <c r="J38" s="17"/>
      <c r="K38" s="17"/>
      <c r="L38" s="156">
        <v>541.32000000000005</v>
      </c>
      <c r="M38" s="162" t="s">
        <v>1311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0</v>
      </c>
      <c r="D39" s="163" t="s">
        <v>115</v>
      </c>
      <c r="E39" s="158" t="s">
        <v>110</v>
      </c>
      <c r="G39" s="17" t="s">
        <v>116</v>
      </c>
      <c r="I39" s="17"/>
      <c r="J39" s="17"/>
      <c r="K39" s="17"/>
      <c r="L39" s="428">
        <v>1309.8399999999999</v>
      </c>
      <c r="M39" s="42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428">
        <v>209.59</v>
      </c>
      <c r="M40" s="42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423" t="s">
        <v>119</v>
      </c>
      <c r="M41" s="423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424" t="s">
        <v>8</v>
      </c>
      <c r="B43" s="425" t="s">
        <v>9</v>
      </c>
      <c r="C43" s="425" t="s">
        <v>120</v>
      </c>
      <c r="D43" s="425"/>
      <c r="E43" s="425"/>
      <c r="F43" s="425" t="s">
        <v>121</v>
      </c>
      <c r="G43" s="425" t="s">
        <v>122</v>
      </c>
      <c r="H43" s="425"/>
      <c r="I43" s="425"/>
      <c r="J43" s="425" t="s">
        <v>123</v>
      </c>
      <c r="K43" s="425"/>
      <c r="L43" s="425"/>
      <c r="M43" s="425" t="s">
        <v>124</v>
      </c>
      <c r="N43" s="425" t="s">
        <v>125</v>
      </c>
    </row>
    <row r="44" spans="1:33" s="15" customFormat="1" ht="28.5" customHeight="1" x14ac:dyDescent="0.25">
      <c r="A44" s="424"/>
      <c r="B44" s="425"/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</row>
    <row r="45" spans="1:33" s="15" customFormat="1" ht="22.5" x14ac:dyDescent="0.25">
      <c r="A45" s="424"/>
      <c r="B45" s="425"/>
      <c r="C45" s="425"/>
      <c r="D45" s="425"/>
      <c r="E45" s="425"/>
      <c r="F45" s="425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425"/>
      <c r="N45" s="425"/>
    </row>
    <row r="46" spans="1:33" s="15" customFormat="1" ht="15" x14ac:dyDescent="0.25">
      <c r="A46" s="166">
        <v>1</v>
      </c>
      <c r="B46" s="167">
        <v>2</v>
      </c>
      <c r="C46" s="431">
        <v>3</v>
      </c>
      <c r="D46" s="431"/>
      <c r="E46" s="431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432" t="s">
        <v>1312</v>
      </c>
      <c r="B47" s="433"/>
      <c r="C47" s="433"/>
      <c r="D47" s="433"/>
      <c r="E47" s="433"/>
      <c r="F47" s="433"/>
      <c r="G47" s="433"/>
      <c r="H47" s="433"/>
      <c r="I47" s="433"/>
      <c r="J47" s="433"/>
      <c r="K47" s="433"/>
      <c r="L47" s="433"/>
      <c r="M47" s="433"/>
      <c r="N47" s="434"/>
      <c r="AF47" s="168" t="s">
        <v>1312</v>
      </c>
    </row>
    <row r="48" spans="1:33" s="15" customFormat="1" ht="15" x14ac:dyDescent="0.25">
      <c r="A48" s="435" t="s">
        <v>495</v>
      </c>
      <c r="B48" s="436"/>
      <c r="C48" s="436"/>
      <c r="D48" s="436"/>
      <c r="E48" s="436"/>
      <c r="F48" s="436"/>
      <c r="G48" s="436"/>
      <c r="H48" s="436"/>
      <c r="I48" s="436"/>
      <c r="J48" s="436"/>
      <c r="K48" s="436"/>
      <c r="L48" s="436"/>
      <c r="M48" s="436"/>
      <c r="N48" s="437"/>
      <c r="AF48" s="168"/>
      <c r="AG48" s="169" t="s">
        <v>495</v>
      </c>
    </row>
    <row r="49" spans="1:39" s="15" customFormat="1" ht="34.5" x14ac:dyDescent="0.25">
      <c r="A49" s="170" t="s">
        <v>130</v>
      </c>
      <c r="B49" s="171" t="s">
        <v>1313</v>
      </c>
      <c r="C49" s="438" t="s">
        <v>1314</v>
      </c>
      <c r="D49" s="438"/>
      <c r="E49" s="438"/>
      <c r="F49" s="172" t="s">
        <v>133</v>
      </c>
      <c r="G49" s="173">
        <v>6.1609999999999998E-2</v>
      </c>
      <c r="H49" s="174">
        <v>1</v>
      </c>
      <c r="I49" s="175">
        <v>6.1609999999999998E-2</v>
      </c>
      <c r="J49" s="176"/>
      <c r="K49" s="173"/>
      <c r="L49" s="176"/>
      <c r="M49" s="173"/>
      <c r="N49" s="177"/>
      <c r="AF49" s="168"/>
      <c r="AG49" s="169"/>
      <c r="AH49" s="169" t="s">
        <v>1314</v>
      </c>
    </row>
    <row r="50" spans="1:39" s="15" customFormat="1" ht="34.5" x14ac:dyDescent="0.25">
      <c r="A50" s="178"/>
      <c r="B50" s="179" t="s">
        <v>1315</v>
      </c>
      <c r="C50" s="439" t="s">
        <v>1316</v>
      </c>
      <c r="D50" s="439"/>
      <c r="E50" s="439"/>
      <c r="F50" s="439"/>
      <c r="G50" s="439"/>
      <c r="H50" s="439"/>
      <c r="I50" s="439"/>
      <c r="J50" s="439"/>
      <c r="K50" s="439"/>
      <c r="L50" s="439"/>
      <c r="M50" s="439"/>
      <c r="N50" s="440"/>
      <c r="AF50" s="168"/>
      <c r="AG50" s="169"/>
      <c r="AH50" s="169"/>
      <c r="AI50" s="180" t="s">
        <v>1316</v>
      </c>
    </row>
    <row r="51" spans="1:39" s="15" customFormat="1" ht="23.25" x14ac:dyDescent="0.25">
      <c r="A51" s="178"/>
      <c r="B51" s="179" t="s">
        <v>136</v>
      </c>
      <c r="C51" s="439" t="s">
        <v>137</v>
      </c>
      <c r="D51" s="439"/>
      <c r="E51" s="439"/>
      <c r="F51" s="439"/>
      <c r="G51" s="439"/>
      <c r="H51" s="439"/>
      <c r="I51" s="439"/>
      <c r="J51" s="439"/>
      <c r="K51" s="439"/>
      <c r="L51" s="439"/>
      <c r="M51" s="439"/>
      <c r="N51" s="440"/>
      <c r="AF51" s="168"/>
      <c r="AG51" s="169"/>
      <c r="AH51" s="169"/>
      <c r="AI51" s="180" t="s">
        <v>137</v>
      </c>
    </row>
    <row r="52" spans="1:39" s="15" customFormat="1" ht="68.25" x14ac:dyDescent="0.25">
      <c r="A52" s="178"/>
      <c r="B52" s="179" t="s">
        <v>138</v>
      </c>
      <c r="C52" s="439" t="s">
        <v>139</v>
      </c>
      <c r="D52" s="439"/>
      <c r="E52" s="439"/>
      <c r="F52" s="439"/>
      <c r="G52" s="439"/>
      <c r="H52" s="439"/>
      <c r="I52" s="439"/>
      <c r="J52" s="439"/>
      <c r="K52" s="439"/>
      <c r="L52" s="439"/>
      <c r="M52" s="439"/>
      <c r="N52" s="440"/>
      <c r="AF52" s="168"/>
      <c r="AG52" s="169"/>
      <c r="AH52" s="169"/>
      <c r="AI52" s="180" t="s">
        <v>139</v>
      </c>
    </row>
    <row r="53" spans="1:39" s="15" customFormat="1" ht="15" x14ac:dyDescent="0.25">
      <c r="A53" s="181"/>
      <c r="B53" s="179" t="s">
        <v>141</v>
      </c>
      <c r="C53" s="429" t="s">
        <v>142</v>
      </c>
      <c r="D53" s="429"/>
      <c r="E53" s="429"/>
      <c r="F53" s="182"/>
      <c r="G53" s="183"/>
      <c r="H53" s="183"/>
      <c r="I53" s="183"/>
      <c r="J53" s="187">
        <v>1589.49</v>
      </c>
      <c r="K53" s="215">
        <v>1.7250000000000001</v>
      </c>
      <c r="L53" s="184">
        <v>168.93</v>
      </c>
      <c r="M53" s="185">
        <v>13.24</v>
      </c>
      <c r="N53" s="206">
        <v>2236.63</v>
      </c>
      <c r="AF53" s="168"/>
      <c r="AG53" s="169"/>
      <c r="AH53" s="169"/>
      <c r="AJ53" s="180" t="s">
        <v>142</v>
      </c>
    </row>
    <row r="54" spans="1:39" s="15" customFormat="1" ht="15" x14ac:dyDescent="0.25">
      <c r="A54" s="181"/>
      <c r="B54" s="179" t="s">
        <v>143</v>
      </c>
      <c r="C54" s="429" t="s">
        <v>144</v>
      </c>
      <c r="D54" s="429"/>
      <c r="E54" s="429"/>
      <c r="F54" s="182"/>
      <c r="G54" s="183"/>
      <c r="H54" s="183"/>
      <c r="I54" s="183"/>
      <c r="J54" s="184">
        <v>391.5</v>
      </c>
      <c r="K54" s="215">
        <v>1.7250000000000001</v>
      </c>
      <c r="L54" s="184">
        <v>41.61</v>
      </c>
      <c r="M54" s="185">
        <v>44.77</v>
      </c>
      <c r="N54" s="206">
        <v>1862.88</v>
      </c>
      <c r="AF54" s="168"/>
      <c r="AG54" s="169"/>
      <c r="AH54" s="169"/>
      <c r="AJ54" s="180" t="s">
        <v>144</v>
      </c>
    </row>
    <row r="55" spans="1:39" s="15" customFormat="1" ht="15" x14ac:dyDescent="0.25">
      <c r="A55" s="188"/>
      <c r="B55" s="179"/>
      <c r="C55" s="429" t="s">
        <v>149</v>
      </c>
      <c r="D55" s="429"/>
      <c r="E55" s="429"/>
      <c r="F55" s="182" t="s">
        <v>148</v>
      </c>
      <c r="G55" s="199">
        <v>29</v>
      </c>
      <c r="H55" s="215">
        <v>1.7250000000000001</v>
      </c>
      <c r="I55" s="193">
        <v>3.0820403000000001</v>
      </c>
      <c r="J55" s="190"/>
      <c r="K55" s="183"/>
      <c r="L55" s="190"/>
      <c r="M55" s="183"/>
      <c r="N55" s="191"/>
      <c r="AF55" s="168"/>
      <c r="AG55" s="169"/>
      <c r="AH55" s="169"/>
      <c r="AK55" s="180" t="s">
        <v>149</v>
      </c>
    </row>
    <row r="56" spans="1:39" s="15" customFormat="1" ht="15" x14ac:dyDescent="0.25">
      <c r="A56" s="181"/>
      <c r="B56" s="179"/>
      <c r="C56" s="430" t="s">
        <v>150</v>
      </c>
      <c r="D56" s="430"/>
      <c r="E56" s="430"/>
      <c r="F56" s="194"/>
      <c r="G56" s="195"/>
      <c r="H56" s="195"/>
      <c r="I56" s="195"/>
      <c r="J56" s="196">
        <v>1589.49</v>
      </c>
      <c r="K56" s="195"/>
      <c r="L56" s="197">
        <v>168.93</v>
      </c>
      <c r="M56" s="195"/>
      <c r="N56" s="207">
        <v>2236.63</v>
      </c>
      <c r="AF56" s="168"/>
      <c r="AG56" s="169"/>
      <c r="AH56" s="169"/>
      <c r="AL56" s="180" t="s">
        <v>150</v>
      </c>
    </row>
    <row r="57" spans="1:39" s="15" customFormat="1" ht="15" x14ac:dyDescent="0.25">
      <c r="A57" s="188"/>
      <c r="B57" s="179"/>
      <c r="C57" s="429" t="s">
        <v>151</v>
      </c>
      <c r="D57" s="429"/>
      <c r="E57" s="429"/>
      <c r="F57" s="182"/>
      <c r="G57" s="183"/>
      <c r="H57" s="183"/>
      <c r="I57" s="183"/>
      <c r="J57" s="190"/>
      <c r="K57" s="183"/>
      <c r="L57" s="184">
        <v>41.61</v>
      </c>
      <c r="M57" s="183"/>
      <c r="N57" s="206">
        <v>1862.88</v>
      </c>
      <c r="AF57" s="168"/>
      <c r="AG57" s="169"/>
      <c r="AH57" s="169"/>
      <c r="AK57" s="180" t="s">
        <v>151</v>
      </c>
    </row>
    <row r="58" spans="1:39" s="15" customFormat="1" ht="23.25" x14ac:dyDescent="0.25">
      <c r="A58" s="188"/>
      <c r="B58" s="179" t="s">
        <v>152</v>
      </c>
      <c r="C58" s="429" t="s">
        <v>153</v>
      </c>
      <c r="D58" s="429"/>
      <c r="E58" s="429"/>
      <c r="F58" s="182" t="s">
        <v>154</v>
      </c>
      <c r="G58" s="199">
        <v>92</v>
      </c>
      <c r="H58" s="183"/>
      <c r="I58" s="199">
        <v>92</v>
      </c>
      <c r="J58" s="190"/>
      <c r="K58" s="183"/>
      <c r="L58" s="184">
        <v>38.28</v>
      </c>
      <c r="M58" s="183"/>
      <c r="N58" s="206">
        <v>1713.85</v>
      </c>
      <c r="AF58" s="168"/>
      <c r="AG58" s="169"/>
      <c r="AH58" s="169"/>
      <c r="AK58" s="180" t="s">
        <v>153</v>
      </c>
    </row>
    <row r="59" spans="1:39" s="15" customFormat="1" ht="45" x14ac:dyDescent="0.25">
      <c r="A59" s="188"/>
      <c r="B59" s="179" t="s">
        <v>155</v>
      </c>
      <c r="C59" s="429" t="s">
        <v>156</v>
      </c>
      <c r="D59" s="429"/>
      <c r="E59" s="429"/>
      <c r="F59" s="182" t="s">
        <v>154</v>
      </c>
      <c r="G59" s="199">
        <v>46</v>
      </c>
      <c r="H59" s="185">
        <v>0.85</v>
      </c>
      <c r="I59" s="192">
        <v>39.1</v>
      </c>
      <c r="J59" s="190"/>
      <c r="K59" s="183"/>
      <c r="L59" s="184">
        <v>16.27</v>
      </c>
      <c r="M59" s="183"/>
      <c r="N59" s="186">
        <v>728.39</v>
      </c>
      <c r="AF59" s="168"/>
      <c r="AG59" s="169"/>
      <c r="AH59" s="169"/>
      <c r="AK59" s="180" t="s">
        <v>156</v>
      </c>
    </row>
    <row r="60" spans="1:39" s="15" customFormat="1" ht="15" x14ac:dyDescent="0.25">
      <c r="A60" s="200"/>
      <c r="B60" s="201"/>
      <c r="C60" s="438" t="s">
        <v>157</v>
      </c>
      <c r="D60" s="438"/>
      <c r="E60" s="438"/>
      <c r="F60" s="172"/>
      <c r="G60" s="173"/>
      <c r="H60" s="173"/>
      <c r="I60" s="173"/>
      <c r="J60" s="176"/>
      <c r="K60" s="173"/>
      <c r="L60" s="202">
        <v>223.48</v>
      </c>
      <c r="M60" s="195"/>
      <c r="N60" s="208">
        <v>4678.87</v>
      </c>
      <c r="AF60" s="168"/>
      <c r="AG60" s="169"/>
      <c r="AH60" s="169"/>
      <c r="AM60" s="169" t="s">
        <v>157</v>
      </c>
    </row>
    <row r="61" spans="1:39" s="15" customFormat="1" ht="34.5" x14ac:dyDescent="0.25">
      <c r="A61" s="170" t="s">
        <v>141</v>
      </c>
      <c r="B61" s="171" t="s">
        <v>1317</v>
      </c>
      <c r="C61" s="438" t="s">
        <v>1318</v>
      </c>
      <c r="D61" s="438"/>
      <c r="E61" s="438"/>
      <c r="F61" s="172" t="s">
        <v>133</v>
      </c>
      <c r="G61" s="173">
        <v>8.5900000000000004E-3</v>
      </c>
      <c r="H61" s="174">
        <v>1</v>
      </c>
      <c r="I61" s="175">
        <v>8.5900000000000004E-3</v>
      </c>
      <c r="J61" s="176"/>
      <c r="K61" s="173"/>
      <c r="L61" s="176"/>
      <c r="M61" s="173"/>
      <c r="N61" s="177"/>
      <c r="AF61" s="168"/>
      <c r="AG61" s="169"/>
      <c r="AH61" s="169" t="s">
        <v>1318</v>
      </c>
      <c r="AM61" s="169"/>
    </row>
    <row r="62" spans="1:39" s="15" customFormat="1" ht="34.5" x14ac:dyDescent="0.25">
      <c r="A62" s="178"/>
      <c r="B62" s="179" t="s">
        <v>1315</v>
      </c>
      <c r="C62" s="439" t="s">
        <v>1316</v>
      </c>
      <c r="D62" s="439"/>
      <c r="E62" s="439"/>
      <c r="F62" s="439"/>
      <c r="G62" s="439"/>
      <c r="H62" s="439"/>
      <c r="I62" s="439"/>
      <c r="J62" s="439"/>
      <c r="K62" s="439"/>
      <c r="L62" s="439"/>
      <c r="M62" s="439"/>
      <c r="N62" s="440"/>
      <c r="AF62" s="168"/>
      <c r="AG62" s="169"/>
      <c r="AH62" s="169"/>
      <c r="AI62" s="180" t="s">
        <v>1316</v>
      </c>
      <c r="AM62" s="169"/>
    </row>
    <row r="63" spans="1:39" s="15" customFormat="1" ht="23.25" x14ac:dyDescent="0.25">
      <c r="A63" s="178"/>
      <c r="B63" s="179" t="s">
        <v>136</v>
      </c>
      <c r="C63" s="439" t="s">
        <v>137</v>
      </c>
      <c r="D63" s="439"/>
      <c r="E63" s="439"/>
      <c r="F63" s="439"/>
      <c r="G63" s="439"/>
      <c r="H63" s="439"/>
      <c r="I63" s="439"/>
      <c r="J63" s="439"/>
      <c r="K63" s="439"/>
      <c r="L63" s="439"/>
      <c r="M63" s="439"/>
      <c r="N63" s="440"/>
      <c r="AF63" s="168"/>
      <c r="AG63" s="169"/>
      <c r="AH63" s="169"/>
      <c r="AI63" s="180" t="s">
        <v>137</v>
      </c>
      <c r="AM63" s="169"/>
    </row>
    <row r="64" spans="1:39" s="15" customFormat="1" ht="68.25" x14ac:dyDescent="0.25">
      <c r="A64" s="178"/>
      <c r="B64" s="179" t="s">
        <v>138</v>
      </c>
      <c r="C64" s="439" t="s">
        <v>139</v>
      </c>
      <c r="D64" s="439"/>
      <c r="E64" s="439"/>
      <c r="F64" s="439"/>
      <c r="G64" s="439"/>
      <c r="H64" s="439"/>
      <c r="I64" s="439"/>
      <c r="J64" s="439"/>
      <c r="K64" s="439"/>
      <c r="L64" s="439"/>
      <c r="M64" s="439"/>
      <c r="N64" s="440"/>
      <c r="AF64" s="168"/>
      <c r="AG64" s="169"/>
      <c r="AH64" s="169"/>
      <c r="AI64" s="180" t="s">
        <v>139</v>
      </c>
      <c r="AM64" s="169"/>
    </row>
    <row r="65" spans="1:39" s="15" customFormat="1" ht="15" x14ac:dyDescent="0.25">
      <c r="A65" s="181"/>
      <c r="B65" s="179" t="s">
        <v>130</v>
      </c>
      <c r="C65" s="429" t="s">
        <v>140</v>
      </c>
      <c r="D65" s="429"/>
      <c r="E65" s="429"/>
      <c r="F65" s="182"/>
      <c r="G65" s="183"/>
      <c r="H65" s="183"/>
      <c r="I65" s="183"/>
      <c r="J65" s="184">
        <v>62.4</v>
      </c>
      <c r="K65" s="215">
        <v>1.587</v>
      </c>
      <c r="L65" s="184">
        <v>0.85</v>
      </c>
      <c r="M65" s="185">
        <v>44.77</v>
      </c>
      <c r="N65" s="186">
        <v>38.049999999999997</v>
      </c>
      <c r="AF65" s="168"/>
      <c r="AG65" s="169"/>
      <c r="AH65" s="169"/>
      <c r="AJ65" s="180" t="s">
        <v>140</v>
      </c>
      <c r="AM65" s="169"/>
    </row>
    <row r="66" spans="1:39" s="15" customFormat="1" ht="15" x14ac:dyDescent="0.25">
      <c r="A66" s="181"/>
      <c r="B66" s="179" t="s">
        <v>141</v>
      </c>
      <c r="C66" s="429" t="s">
        <v>142</v>
      </c>
      <c r="D66" s="429"/>
      <c r="E66" s="429"/>
      <c r="F66" s="182"/>
      <c r="G66" s="183"/>
      <c r="H66" s="183"/>
      <c r="I66" s="183"/>
      <c r="J66" s="187">
        <v>2464.31</v>
      </c>
      <c r="K66" s="215">
        <v>1.7250000000000001</v>
      </c>
      <c r="L66" s="184">
        <v>36.520000000000003</v>
      </c>
      <c r="M66" s="185">
        <v>13.24</v>
      </c>
      <c r="N66" s="186">
        <v>483.52</v>
      </c>
      <c r="AF66" s="168"/>
      <c r="AG66" s="169"/>
      <c r="AH66" s="169"/>
      <c r="AJ66" s="180" t="s">
        <v>142</v>
      </c>
      <c r="AM66" s="169"/>
    </row>
    <row r="67" spans="1:39" s="15" customFormat="1" ht="15" x14ac:dyDescent="0.25">
      <c r="A67" s="181"/>
      <c r="B67" s="179" t="s">
        <v>143</v>
      </c>
      <c r="C67" s="429" t="s">
        <v>144</v>
      </c>
      <c r="D67" s="429"/>
      <c r="E67" s="429"/>
      <c r="F67" s="182"/>
      <c r="G67" s="183"/>
      <c r="H67" s="183"/>
      <c r="I67" s="183"/>
      <c r="J67" s="184">
        <v>313.2</v>
      </c>
      <c r="K67" s="215">
        <v>1.7250000000000001</v>
      </c>
      <c r="L67" s="184">
        <v>4.6399999999999997</v>
      </c>
      <c r="M67" s="185">
        <v>44.77</v>
      </c>
      <c r="N67" s="186">
        <v>207.73</v>
      </c>
      <c r="AF67" s="168"/>
      <c r="AG67" s="169"/>
      <c r="AH67" s="169"/>
      <c r="AJ67" s="180" t="s">
        <v>144</v>
      </c>
      <c r="AM67" s="169"/>
    </row>
    <row r="68" spans="1:39" s="15" customFormat="1" ht="15" x14ac:dyDescent="0.25">
      <c r="A68" s="181"/>
      <c r="B68" s="179" t="s">
        <v>145</v>
      </c>
      <c r="C68" s="429" t="s">
        <v>146</v>
      </c>
      <c r="D68" s="429"/>
      <c r="E68" s="429"/>
      <c r="F68" s="182"/>
      <c r="G68" s="183"/>
      <c r="H68" s="183"/>
      <c r="I68" s="183"/>
      <c r="J68" s="184">
        <v>3.25</v>
      </c>
      <c r="K68" s="183"/>
      <c r="L68" s="184">
        <v>0.03</v>
      </c>
      <c r="M68" s="185">
        <v>8.16</v>
      </c>
      <c r="N68" s="186">
        <v>0.24</v>
      </c>
      <c r="AF68" s="168"/>
      <c r="AG68" s="169"/>
      <c r="AH68" s="169"/>
      <c r="AJ68" s="180" t="s">
        <v>146</v>
      </c>
      <c r="AM68" s="169"/>
    </row>
    <row r="69" spans="1:39" s="15" customFormat="1" ht="15" x14ac:dyDescent="0.25">
      <c r="A69" s="188"/>
      <c r="B69" s="179"/>
      <c r="C69" s="429" t="s">
        <v>147</v>
      </c>
      <c r="D69" s="429"/>
      <c r="E69" s="429"/>
      <c r="F69" s="182" t="s">
        <v>148</v>
      </c>
      <c r="G69" s="199">
        <v>8</v>
      </c>
      <c r="H69" s="215">
        <v>1.587</v>
      </c>
      <c r="I69" s="193">
        <v>0.10905860000000001</v>
      </c>
      <c r="J69" s="190"/>
      <c r="K69" s="183"/>
      <c r="L69" s="190"/>
      <c r="M69" s="183"/>
      <c r="N69" s="191"/>
      <c r="AF69" s="168"/>
      <c r="AG69" s="169"/>
      <c r="AH69" s="169"/>
      <c r="AK69" s="180" t="s">
        <v>147</v>
      </c>
      <c r="AM69" s="169"/>
    </row>
    <row r="70" spans="1:39" s="15" customFormat="1" ht="15" x14ac:dyDescent="0.25">
      <c r="A70" s="188"/>
      <c r="B70" s="179"/>
      <c r="C70" s="429" t="s">
        <v>149</v>
      </c>
      <c r="D70" s="429"/>
      <c r="E70" s="429"/>
      <c r="F70" s="182" t="s">
        <v>148</v>
      </c>
      <c r="G70" s="192">
        <v>23.2</v>
      </c>
      <c r="H70" s="215">
        <v>1.7250000000000001</v>
      </c>
      <c r="I70" s="193">
        <v>0.34377180000000002</v>
      </c>
      <c r="J70" s="190"/>
      <c r="K70" s="183"/>
      <c r="L70" s="190"/>
      <c r="M70" s="183"/>
      <c r="N70" s="191"/>
      <c r="AF70" s="168"/>
      <c r="AG70" s="169"/>
      <c r="AH70" s="169"/>
      <c r="AK70" s="180" t="s">
        <v>149</v>
      </c>
      <c r="AM70" s="169"/>
    </row>
    <row r="71" spans="1:39" s="15" customFormat="1" ht="15" x14ac:dyDescent="0.25">
      <c r="A71" s="181"/>
      <c r="B71" s="179"/>
      <c r="C71" s="430" t="s">
        <v>150</v>
      </c>
      <c r="D71" s="430"/>
      <c r="E71" s="430"/>
      <c r="F71" s="194"/>
      <c r="G71" s="195"/>
      <c r="H71" s="195"/>
      <c r="I71" s="195"/>
      <c r="J71" s="196">
        <v>2529.96</v>
      </c>
      <c r="K71" s="195"/>
      <c r="L71" s="197">
        <v>37.4</v>
      </c>
      <c r="M71" s="195"/>
      <c r="N71" s="198">
        <v>521.80999999999995</v>
      </c>
      <c r="AF71" s="168"/>
      <c r="AG71" s="169"/>
      <c r="AH71" s="169"/>
      <c r="AL71" s="180" t="s">
        <v>150</v>
      </c>
      <c r="AM71" s="169"/>
    </row>
    <row r="72" spans="1:39" s="15" customFormat="1" ht="15" x14ac:dyDescent="0.25">
      <c r="A72" s="188"/>
      <c r="B72" s="179"/>
      <c r="C72" s="429" t="s">
        <v>151</v>
      </c>
      <c r="D72" s="429"/>
      <c r="E72" s="429"/>
      <c r="F72" s="182"/>
      <c r="G72" s="183"/>
      <c r="H72" s="183"/>
      <c r="I72" s="183"/>
      <c r="J72" s="190"/>
      <c r="K72" s="183"/>
      <c r="L72" s="184">
        <v>5.49</v>
      </c>
      <c r="M72" s="183"/>
      <c r="N72" s="186">
        <v>245.78</v>
      </c>
      <c r="AF72" s="168"/>
      <c r="AG72" s="169"/>
      <c r="AH72" s="169"/>
      <c r="AK72" s="180" t="s">
        <v>151</v>
      </c>
      <c r="AM72" s="169"/>
    </row>
    <row r="73" spans="1:39" s="15" customFormat="1" ht="23.25" x14ac:dyDescent="0.25">
      <c r="A73" s="188"/>
      <c r="B73" s="179" t="s">
        <v>152</v>
      </c>
      <c r="C73" s="429" t="s">
        <v>153</v>
      </c>
      <c r="D73" s="429"/>
      <c r="E73" s="429"/>
      <c r="F73" s="182" t="s">
        <v>154</v>
      </c>
      <c r="G73" s="199">
        <v>92</v>
      </c>
      <c r="H73" s="183"/>
      <c r="I73" s="199">
        <v>92</v>
      </c>
      <c r="J73" s="190"/>
      <c r="K73" s="183"/>
      <c r="L73" s="184">
        <v>5.05</v>
      </c>
      <c r="M73" s="183"/>
      <c r="N73" s="186">
        <v>226.12</v>
      </c>
      <c r="AF73" s="168"/>
      <c r="AG73" s="169"/>
      <c r="AH73" s="169"/>
      <c r="AK73" s="180" t="s">
        <v>153</v>
      </c>
      <c r="AM73" s="169"/>
    </row>
    <row r="74" spans="1:39" s="15" customFormat="1" ht="45" x14ac:dyDescent="0.25">
      <c r="A74" s="188"/>
      <c r="B74" s="179" t="s">
        <v>155</v>
      </c>
      <c r="C74" s="429" t="s">
        <v>156</v>
      </c>
      <c r="D74" s="429"/>
      <c r="E74" s="429"/>
      <c r="F74" s="182" t="s">
        <v>154</v>
      </c>
      <c r="G74" s="199">
        <v>46</v>
      </c>
      <c r="H74" s="185">
        <v>0.85</v>
      </c>
      <c r="I74" s="192">
        <v>39.1</v>
      </c>
      <c r="J74" s="190"/>
      <c r="K74" s="183"/>
      <c r="L74" s="184">
        <v>2.15</v>
      </c>
      <c r="M74" s="183"/>
      <c r="N74" s="186">
        <v>96.1</v>
      </c>
      <c r="AF74" s="168"/>
      <c r="AG74" s="169"/>
      <c r="AH74" s="169"/>
      <c r="AK74" s="180" t="s">
        <v>156</v>
      </c>
      <c r="AM74" s="169"/>
    </row>
    <row r="75" spans="1:39" s="15" customFormat="1" ht="15" x14ac:dyDescent="0.25">
      <c r="A75" s="200"/>
      <c r="B75" s="201"/>
      <c r="C75" s="438" t="s">
        <v>157</v>
      </c>
      <c r="D75" s="438"/>
      <c r="E75" s="438"/>
      <c r="F75" s="172"/>
      <c r="G75" s="173"/>
      <c r="H75" s="173"/>
      <c r="I75" s="173"/>
      <c r="J75" s="176"/>
      <c r="K75" s="173"/>
      <c r="L75" s="202">
        <v>44.6</v>
      </c>
      <c r="M75" s="195"/>
      <c r="N75" s="203">
        <v>844.03</v>
      </c>
      <c r="AF75" s="168"/>
      <c r="AG75" s="169"/>
      <c r="AH75" s="169"/>
      <c r="AM75" s="169" t="s">
        <v>157</v>
      </c>
    </row>
    <row r="76" spans="1:39" s="15" customFormat="1" ht="34.5" x14ac:dyDescent="0.25">
      <c r="A76" s="170" t="s">
        <v>143</v>
      </c>
      <c r="B76" s="171" t="s">
        <v>158</v>
      </c>
      <c r="C76" s="438" t="s">
        <v>159</v>
      </c>
      <c r="D76" s="438"/>
      <c r="E76" s="438"/>
      <c r="F76" s="172" t="s">
        <v>160</v>
      </c>
      <c r="G76" s="173">
        <v>1.4999999999999999E-2</v>
      </c>
      <c r="H76" s="174">
        <v>1</v>
      </c>
      <c r="I76" s="204">
        <v>1.4999999999999999E-2</v>
      </c>
      <c r="J76" s="176"/>
      <c r="K76" s="173"/>
      <c r="L76" s="176"/>
      <c r="M76" s="173"/>
      <c r="N76" s="177"/>
      <c r="AF76" s="168"/>
      <c r="AG76" s="169"/>
      <c r="AH76" s="169" t="s">
        <v>159</v>
      </c>
      <c r="AM76" s="169"/>
    </row>
    <row r="77" spans="1:39" s="15" customFormat="1" ht="15" x14ac:dyDescent="0.25">
      <c r="A77" s="178"/>
      <c r="B77" s="179" t="s">
        <v>161</v>
      </c>
      <c r="C77" s="439" t="s">
        <v>162</v>
      </c>
      <c r="D77" s="439"/>
      <c r="E77" s="439"/>
      <c r="F77" s="439"/>
      <c r="G77" s="439"/>
      <c r="H77" s="439"/>
      <c r="I77" s="439"/>
      <c r="J77" s="439"/>
      <c r="K77" s="439"/>
      <c r="L77" s="439"/>
      <c r="M77" s="439"/>
      <c r="N77" s="440"/>
      <c r="AF77" s="168"/>
      <c r="AG77" s="169"/>
      <c r="AH77" s="169"/>
      <c r="AI77" s="180" t="s">
        <v>162</v>
      </c>
      <c r="AM77" s="169"/>
    </row>
    <row r="78" spans="1:39" s="15" customFormat="1" ht="23.25" x14ac:dyDescent="0.25">
      <c r="A78" s="178"/>
      <c r="B78" s="179" t="s">
        <v>136</v>
      </c>
      <c r="C78" s="439" t="s">
        <v>137</v>
      </c>
      <c r="D78" s="439"/>
      <c r="E78" s="439"/>
      <c r="F78" s="439"/>
      <c r="G78" s="439"/>
      <c r="H78" s="439"/>
      <c r="I78" s="439"/>
      <c r="J78" s="439"/>
      <c r="K78" s="439"/>
      <c r="L78" s="439"/>
      <c r="M78" s="439"/>
      <c r="N78" s="440"/>
      <c r="AF78" s="168"/>
      <c r="AG78" s="169"/>
      <c r="AH78" s="169"/>
      <c r="AI78" s="180" t="s">
        <v>137</v>
      </c>
      <c r="AM78" s="169"/>
    </row>
    <row r="79" spans="1:39" s="15" customFormat="1" ht="68.25" x14ac:dyDescent="0.25">
      <c r="A79" s="178"/>
      <c r="B79" s="179" t="s">
        <v>138</v>
      </c>
      <c r="C79" s="439" t="s">
        <v>139</v>
      </c>
      <c r="D79" s="439"/>
      <c r="E79" s="439"/>
      <c r="F79" s="439"/>
      <c r="G79" s="439"/>
      <c r="H79" s="439"/>
      <c r="I79" s="439"/>
      <c r="J79" s="439"/>
      <c r="K79" s="439"/>
      <c r="L79" s="439"/>
      <c r="M79" s="439"/>
      <c r="N79" s="440"/>
      <c r="AF79" s="168"/>
      <c r="AG79" s="169"/>
      <c r="AH79" s="169"/>
      <c r="AI79" s="180" t="s">
        <v>139</v>
      </c>
      <c r="AM79" s="169"/>
    </row>
    <row r="80" spans="1:39" s="15" customFormat="1" ht="15" x14ac:dyDescent="0.25">
      <c r="A80" s="181"/>
      <c r="B80" s="179" t="s">
        <v>130</v>
      </c>
      <c r="C80" s="429" t="s">
        <v>140</v>
      </c>
      <c r="D80" s="429"/>
      <c r="E80" s="429"/>
      <c r="F80" s="182"/>
      <c r="G80" s="183"/>
      <c r="H80" s="183"/>
      <c r="I80" s="183"/>
      <c r="J80" s="184">
        <v>920.4</v>
      </c>
      <c r="K80" s="215">
        <v>1.587</v>
      </c>
      <c r="L80" s="184">
        <v>21.91</v>
      </c>
      <c r="M80" s="185">
        <v>44.77</v>
      </c>
      <c r="N80" s="186">
        <v>980.91</v>
      </c>
      <c r="AF80" s="168"/>
      <c r="AG80" s="169"/>
      <c r="AH80" s="169"/>
      <c r="AJ80" s="180" t="s">
        <v>140</v>
      </c>
      <c r="AM80" s="169"/>
    </row>
    <row r="81" spans="1:40" s="15" customFormat="1" ht="15" x14ac:dyDescent="0.25">
      <c r="A81" s="188"/>
      <c r="B81" s="179"/>
      <c r="C81" s="429" t="s">
        <v>147</v>
      </c>
      <c r="D81" s="429"/>
      <c r="E81" s="429"/>
      <c r="F81" s="182" t="s">
        <v>148</v>
      </c>
      <c r="G81" s="199">
        <v>118</v>
      </c>
      <c r="H81" s="215">
        <v>1.587</v>
      </c>
      <c r="I81" s="216">
        <v>2.8089900000000001</v>
      </c>
      <c r="J81" s="190"/>
      <c r="K81" s="183"/>
      <c r="L81" s="190"/>
      <c r="M81" s="183"/>
      <c r="N81" s="191"/>
      <c r="AF81" s="168"/>
      <c r="AG81" s="169"/>
      <c r="AH81" s="169"/>
      <c r="AK81" s="180" t="s">
        <v>147</v>
      </c>
      <c r="AM81" s="169"/>
    </row>
    <row r="82" spans="1:40" s="15" customFormat="1" ht="15" x14ac:dyDescent="0.25">
      <c r="A82" s="181"/>
      <c r="B82" s="179"/>
      <c r="C82" s="430" t="s">
        <v>150</v>
      </c>
      <c r="D82" s="430"/>
      <c r="E82" s="430"/>
      <c r="F82" s="194"/>
      <c r="G82" s="195"/>
      <c r="H82" s="195"/>
      <c r="I82" s="195"/>
      <c r="J82" s="197">
        <v>920.4</v>
      </c>
      <c r="K82" s="195"/>
      <c r="L82" s="197">
        <v>21.91</v>
      </c>
      <c r="M82" s="195"/>
      <c r="N82" s="198">
        <v>980.91</v>
      </c>
      <c r="AF82" s="168"/>
      <c r="AG82" s="169"/>
      <c r="AH82" s="169"/>
      <c r="AL82" s="180" t="s">
        <v>150</v>
      </c>
      <c r="AM82" s="169"/>
    </row>
    <row r="83" spans="1:40" s="15" customFormat="1" ht="15" x14ac:dyDescent="0.25">
      <c r="A83" s="188"/>
      <c r="B83" s="179"/>
      <c r="C83" s="429" t="s">
        <v>151</v>
      </c>
      <c r="D83" s="429"/>
      <c r="E83" s="429"/>
      <c r="F83" s="182"/>
      <c r="G83" s="183"/>
      <c r="H83" s="183"/>
      <c r="I83" s="183"/>
      <c r="J83" s="190"/>
      <c r="K83" s="183"/>
      <c r="L83" s="184">
        <v>21.91</v>
      </c>
      <c r="M83" s="183"/>
      <c r="N83" s="186">
        <v>980.91</v>
      </c>
      <c r="AF83" s="168"/>
      <c r="AG83" s="169"/>
      <c r="AH83" s="169"/>
      <c r="AK83" s="180" t="s">
        <v>151</v>
      </c>
      <c r="AM83" s="169"/>
    </row>
    <row r="84" spans="1:40" s="15" customFormat="1" ht="23.25" x14ac:dyDescent="0.25">
      <c r="A84" s="188"/>
      <c r="B84" s="179" t="s">
        <v>163</v>
      </c>
      <c r="C84" s="429" t="s">
        <v>164</v>
      </c>
      <c r="D84" s="429"/>
      <c r="E84" s="429"/>
      <c r="F84" s="182" t="s">
        <v>154</v>
      </c>
      <c r="G84" s="199">
        <v>89</v>
      </c>
      <c r="H84" s="183"/>
      <c r="I84" s="199">
        <v>89</v>
      </c>
      <c r="J84" s="190"/>
      <c r="K84" s="183"/>
      <c r="L84" s="184">
        <v>19.5</v>
      </c>
      <c r="M84" s="183"/>
      <c r="N84" s="186">
        <v>873.01</v>
      </c>
      <c r="AF84" s="168"/>
      <c r="AG84" s="169"/>
      <c r="AH84" s="169"/>
      <c r="AK84" s="180" t="s">
        <v>164</v>
      </c>
      <c r="AM84" s="169"/>
    </row>
    <row r="85" spans="1:40" s="15" customFormat="1" ht="45" x14ac:dyDescent="0.25">
      <c r="A85" s="188"/>
      <c r="B85" s="179" t="s">
        <v>165</v>
      </c>
      <c r="C85" s="429" t="s">
        <v>166</v>
      </c>
      <c r="D85" s="429"/>
      <c r="E85" s="429"/>
      <c r="F85" s="182" t="s">
        <v>154</v>
      </c>
      <c r="G85" s="199">
        <v>40</v>
      </c>
      <c r="H85" s="185">
        <v>0.85</v>
      </c>
      <c r="I85" s="199">
        <v>34</v>
      </c>
      <c r="J85" s="190"/>
      <c r="K85" s="183"/>
      <c r="L85" s="184">
        <v>7.45</v>
      </c>
      <c r="M85" s="183"/>
      <c r="N85" s="186">
        <v>333.51</v>
      </c>
      <c r="AF85" s="168"/>
      <c r="AG85" s="169"/>
      <c r="AH85" s="169"/>
      <c r="AK85" s="180" t="s">
        <v>166</v>
      </c>
      <c r="AM85" s="169"/>
    </row>
    <row r="86" spans="1:40" s="15" customFormat="1" ht="15" x14ac:dyDescent="0.25">
      <c r="A86" s="200"/>
      <c r="B86" s="201"/>
      <c r="C86" s="438" t="s">
        <v>157</v>
      </c>
      <c r="D86" s="438"/>
      <c r="E86" s="438"/>
      <c r="F86" s="172"/>
      <c r="G86" s="173"/>
      <c r="H86" s="173"/>
      <c r="I86" s="173"/>
      <c r="J86" s="176"/>
      <c r="K86" s="173"/>
      <c r="L86" s="202">
        <v>48.86</v>
      </c>
      <c r="M86" s="195"/>
      <c r="N86" s="208">
        <v>2187.4299999999998</v>
      </c>
      <c r="AF86" s="168"/>
      <c r="AG86" s="169"/>
      <c r="AH86" s="169"/>
      <c r="AM86" s="169" t="s">
        <v>157</v>
      </c>
    </row>
    <row r="87" spans="1:40" s="15" customFormat="1" ht="23.25" x14ac:dyDescent="0.25">
      <c r="A87" s="170" t="s">
        <v>145</v>
      </c>
      <c r="B87" s="171" t="s">
        <v>494</v>
      </c>
      <c r="C87" s="438" t="s">
        <v>173</v>
      </c>
      <c r="D87" s="438"/>
      <c r="E87" s="438"/>
      <c r="F87" s="172" t="s">
        <v>174</v>
      </c>
      <c r="G87" s="173">
        <v>8.59</v>
      </c>
      <c r="H87" s="174">
        <v>1</v>
      </c>
      <c r="I87" s="211">
        <v>8.59</v>
      </c>
      <c r="J87" s="202">
        <v>162.38</v>
      </c>
      <c r="K87" s="173"/>
      <c r="L87" s="210">
        <v>1394.84</v>
      </c>
      <c r="M87" s="211">
        <v>8.16</v>
      </c>
      <c r="N87" s="208">
        <v>11381.89</v>
      </c>
      <c r="AF87" s="168"/>
      <c r="AG87" s="169"/>
      <c r="AH87" s="169" t="s">
        <v>173</v>
      </c>
      <c r="AM87" s="169"/>
    </row>
    <row r="88" spans="1:40" s="15" customFormat="1" ht="15" x14ac:dyDescent="0.25">
      <c r="A88" s="212"/>
      <c r="B88" s="213"/>
      <c r="C88" s="429" t="s">
        <v>175</v>
      </c>
      <c r="D88" s="429"/>
      <c r="E88" s="429"/>
      <c r="F88" s="429"/>
      <c r="G88" s="429"/>
      <c r="H88" s="429"/>
      <c r="I88" s="429"/>
      <c r="J88" s="429"/>
      <c r="K88" s="429"/>
      <c r="L88" s="429"/>
      <c r="M88" s="429"/>
      <c r="N88" s="441"/>
      <c r="AF88" s="168"/>
      <c r="AG88" s="169"/>
      <c r="AH88" s="169"/>
      <c r="AM88" s="169"/>
      <c r="AN88" s="180" t="s">
        <v>175</v>
      </c>
    </row>
    <row r="89" spans="1:40" s="15" customFormat="1" ht="15" x14ac:dyDescent="0.25">
      <c r="A89" s="200"/>
      <c r="B89" s="201"/>
      <c r="C89" s="438" t="s">
        <v>157</v>
      </c>
      <c r="D89" s="438"/>
      <c r="E89" s="438"/>
      <c r="F89" s="172"/>
      <c r="G89" s="173"/>
      <c r="H89" s="173"/>
      <c r="I89" s="173"/>
      <c r="J89" s="176"/>
      <c r="K89" s="173"/>
      <c r="L89" s="210">
        <v>1394.84</v>
      </c>
      <c r="M89" s="195"/>
      <c r="N89" s="208">
        <v>11381.89</v>
      </c>
      <c r="AF89" s="168"/>
      <c r="AG89" s="169"/>
      <c r="AH89" s="169"/>
      <c r="AM89" s="169" t="s">
        <v>157</v>
      </c>
    </row>
    <row r="90" spans="1:40" s="15" customFormat="1" ht="34.5" x14ac:dyDescent="0.25">
      <c r="A90" s="170" t="s">
        <v>172</v>
      </c>
      <c r="B90" s="171" t="s">
        <v>626</v>
      </c>
      <c r="C90" s="438" t="s">
        <v>627</v>
      </c>
      <c r="D90" s="438"/>
      <c r="E90" s="438"/>
      <c r="F90" s="172" t="s">
        <v>133</v>
      </c>
      <c r="G90" s="173">
        <v>4.5007999999999999E-2</v>
      </c>
      <c r="H90" s="174">
        <v>1</v>
      </c>
      <c r="I90" s="241">
        <v>4.5007999999999999E-2</v>
      </c>
      <c r="J90" s="176"/>
      <c r="K90" s="173"/>
      <c r="L90" s="176"/>
      <c r="M90" s="173"/>
      <c r="N90" s="177"/>
      <c r="AF90" s="168"/>
      <c r="AG90" s="169"/>
      <c r="AH90" s="169" t="s">
        <v>627</v>
      </c>
      <c r="AM90" s="169"/>
    </row>
    <row r="91" spans="1:40" s="15" customFormat="1" ht="23.25" x14ac:dyDescent="0.25">
      <c r="A91" s="178"/>
      <c r="B91" s="179" t="s">
        <v>136</v>
      </c>
      <c r="C91" s="439" t="s">
        <v>137</v>
      </c>
      <c r="D91" s="439"/>
      <c r="E91" s="439"/>
      <c r="F91" s="439"/>
      <c r="G91" s="439"/>
      <c r="H91" s="439"/>
      <c r="I91" s="439"/>
      <c r="J91" s="439"/>
      <c r="K91" s="439"/>
      <c r="L91" s="439"/>
      <c r="M91" s="439"/>
      <c r="N91" s="440"/>
      <c r="AF91" s="168"/>
      <c r="AG91" s="169"/>
      <c r="AH91" s="169"/>
      <c r="AI91" s="180" t="s">
        <v>137</v>
      </c>
      <c r="AM91" s="169"/>
    </row>
    <row r="92" spans="1:40" s="15" customFormat="1" ht="68.25" x14ac:dyDescent="0.25">
      <c r="A92" s="178"/>
      <c r="B92" s="179" t="s">
        <v>138</v>
      </c>
      <c r="C92" s="439" t="s">
        <v>139</v>
      </c>
      <c r="D92" s="439"/>
      <c r="E92" s="439"/>
      <c r="F92" s="439"/>
      <c r="G92" s="439"/>
      <c r="H92" s="439"/>
      <c r="I92" s="439"/>
      <c r="J92" s="439"/>
      <c r="K92" s="439"/>
      <c r="L92" s="439"/>
      <c r="M92" s="439"/>
      <c r="N92" s="440"/>
      <c r="AF92" s="168"/>
      <c r="AG92" s="169"/>
      <c r="AH92" s="169"/>
      <c r="AI92" s="180" t="s">
        <v>139</v>
      </c>
      <c r="AM92" s="169"/>
    </row>
    <row r="93" spans="1:40" s="15" customFormat="1" ht="15" x14ac:dyDescent="0.25">
      <c r="A93" s="181"/>
      <c r="B93" s="179" t="s">
        <v>141</v>
      </c>
      <c r="C93" s="429" t="s">
        <v>142</v>
      </c>
      <c r="D93" s="429"/>
      <c r="E93" s="429"/>
      <c r="F93" s="182"/>
      <c r="G93" s="183"/>
      <c r="H93" s="183"/>
      <c r="I93" s="183"/>
      <c r="J93" s="184">
        <v>410.94</v>
      </c>
      <c r="K93" s="205">
        <v>1.4375</v>
      </c>
      <c r="L93" s="184">
        <v>26.59</v>
      </c>
      <c r="M93" s="185">
        <v>13.24</v>
      </c>
      <c r="N93" s="186">
        <v>352.05</v>
      </c>
      <c r="AF93" s="168"/>
      <c r="AG93" s="169"/>
      <c r="AH93" s="169"/>
      <c r="AJ93" s="180" t="s">
        <v>142</v>
      </c>
      <c r="AM93" s="169"/>
    </row>
    <row r="94" spans="1:40" s="15" customFormat="1" ht="15" x14ac:dyDescent="0.25">
      <c r="A94" s="181"/>
      <c r="B94" s="179" t="s">
        <v>143</v>
      </c>
      <c r="C94" s="429" t="s">
        <v>144</v>
      </c>
      <c r="D94" s="429"/>
      <c r="E94" s="429"/>
      <c r="F94" s="182"/>
      <c r="G94" s="183"/>
      <c r="H94" s="183"/>
      <c r="I94" s="183"/>
      <c r="J94" s="184">
        <v>80.16</v>
      </c>
      <c r="K94" s="205">
        <v>1.4375</v>
      </c>
      <c r="L94" s="184">
        <v>5.19</v>
      </c>
      <c r="M94" s="185">
        <v>44.77</v>
      </c>
      <c r="N94" s="186">
        <v>232.36</v>
      </c>
      <c r="AF94" s="168"/>
      <c r="AG94" s="169"/>
      <c r="AH94" s="169"/>
      <c r="AJ94" s="180" t="s">
        <v>144</v>
      </c>
      <c r="AM94" s="169"/>
    </row>
    <row r="95" spans="1:40" s="15" customFormat="1" ht="15" x14ac:dyDescent="0.25">
      <c r="A95" s="188"/>
      <c r="B95" s="179"/>
      <c r="C95" s="429" t="s">
        <v>149</v>
      </c>
      <c r="D95" s="429"/>
      <c r="E95" s="429"/>
      <c r="F95" s="182" t="s">
        <v>148</v>
      </c>
      <c r="G95" s="185">
        <v>6.91</v>
      </c>
      <c r="H95" s="205">
        <v>1.4375</v>
      </c>
      <c r="I95" s="193">
        <v>0.44707010000000003</v>
      </c>
      <c r="J95" s="190"/>
      <c r="K95" s="183"/>
      <c r="L95" s="190"/>
      <c r="M95" s="183"/>
      <c r="N95" s="191"/>
      <c r="AF95" s="168"/>
      <c r="AG95" s="169"/>
      <c r="AH95" s="169"/>
      <c r="AK95" s="180" t="s">
        <v>149</v>
      </c>
      <c r="AM95" s="169"/>
    </row>
    <row r="96" spans="1:40" s="15" customFormat="1" ht="15" x14ac:dyDescent="0.25">
      <c r="A96" s="181"/>
      <c r="B96" s="179"/>
      <c r="C96" s="430" t="s">
        <v>150</v>
      </c>
      <c r="D96" s="430"/>
      <c r="E96" s="430"/>
      <c r="F96" s="194"/>
      <c r="G96" s="195"/>
      <c r="H96" s="195"/>
      <c r="I96" s="195"/>
      <c r="J96" s="197">
        <v>410.94</v>
      </c>
      <c r="K96" s="195"/>
      <c r="L96" s="197">
        <v>26.59</v>
      </c>
      <c r="M96" s="195"/>
      <c r="N96" s="198">
        <v>352.05</v>
      </c>
      <c r="AF96" s="168"/>
      <c r="AG96" s="169"/>
      <c r="AH96" s="169"/>
      <c r="AL96" s="180" t="s">
        <v>150</v>
      </c>
      <c r="AM96" s="169"/>
    </row>
    <row r="97" spans="1:39" s="15" customFormat="1" ht="15" x14ac:dyDescent="0.25">
      <c r="A97" s="188"/>
      <c r="B97" s="179"/>
      <c r="C97" s="429" t="s">
        <v>151</v>
      </c>
      <c r="D97" s="429"/>
      <c r="E97" s="429"/>
      <c r="F97" s="182"/>
      <c r="G97" s="183"/>
      <c r="H97" s="183"/>
      <c r="I97" s="183"/>
      <c r="J97" s="190"/>
      <c r="K97" s="183"/>
      <c r="L97" s="184">
        <v>5.19</v>
      </c>
      <c r="M97" s="183"/>
      <c r="N97" s="186">
        <v>232.36</v>
      </c>
      <c r="AF97" s="168"/>
      <c r="AG97" s="169"/>
      <c r="AH97" s="169"/>
      <c r="AK97" s="180" t="s">
        <v>151</v>
      </c>
      <c r="AM97" s="169"/>
    </row>
    <row r="98" spans="1:39" s="15" customFormat="1" ht="23.25" x14ac:dyDescent="0.25">
      <c r="A98" s="188"/>
      <c r="B98" s="179" t="s">
        <v>152</v>
      </c>
      <c r="C98" s="429" t="s">
        <v>153</v>
      </c>
      <c r="D98" s="429"/>
      <c r="E98" s="429"/>
      <c r="F98" s="182" t="s">
        <v>154</v>
      </c>
      <c r="G98" s="199">
        <v>92</v>
      </c>
      <c r="H98" s="183"/>
      <c r="I98" s="199">
        <v>92</v>
      </c>
      <c r="J98" s="190"/>
      <c r="K98" s="183"/>
      <c r="L98" s="184">
        <v>4.7699999999999996</v>
      </c>
      <c r="M98" s="183"/>
      <c r="N98" s="186">
        <v>213.77</v>
      </c>
      <c r="AF98" s="168"/>
      <c r="AG98" s="169"/>
      <c r="AH98" s="169"/>
      <c r="AK98" s="180" t="s">
        <v>153</v>
      </c>
      <c r="AM98" s="169"/>
    </row>
    <row r="99" spans="1:39" s="15" customFormat="1" ht="45" x14ac:dyDescent="0.25">
      <c r="A99" s="188"/>
      <c r="B99" s="179" t="s">
        <v>155</v>
      </c>
      <c r="C99" s="429" t="s">
        <v>156</v>
      </c>
      <c r="D99" s="429"/>
      <c r="E99" s="429"/>
      <c r="F99" s="182" t="s">
        <v>154</v>
      </c>
      <c r="G99" s="199">
        <v>46</v>
      </c>
      <c r="H99" s="185">
        <v>0.85</v>
      </c>
      <c r="I99" s="192">
        <v>39.1</v>
      </c>
      <c r="J99" s="190"/>
      <c r="K99" s="183"/>
      <c r="L99" s="184">
        <v>2.0299999999999998</v>
      </c>
      <c r="M99" s="183"/>
      <c r="N99" s="186">
        <v>90.85</v>
      </c>
      <c r="AF99" s="168"/>
      <c r="AG99" s="169"/>
      <c r="AH99" s="169"/>
      <c r="AK99" s="180" t="s">
        <v>156</v>
      </c>
      <c r="AM99" s="169"/>
    </row>
    <row r="100" spans="1:39" s="15" customFormat="1" ht="15" x14ac:dyDescent="0.25">
      <c r="A100" s="200"/>
      <c r="B100" s="201"/>
      <c r="C100" s="438" t="s">
        <v>157</v>
      </c>
      <c r="D100" s="438"/>
      <c r="E100" s="438"/>
      <c r="F100" s="172"/>
      <c r="G100" s="173"/>
      <c r="H100" s="173"/>
      <c r="I100" s="173"/>
      <c r="J100" s="176"/>
      <c r="K100" s="173"/>
      <c r="L100" s="202">
        <v>33.39</v>
      </c>
      <c r="M100" s="195"/>
      <c r="N100" s="203">
        <v>656.67</v>
      </c>
      <c r="AF100" s="168"/>
      <c r="AG100" s="169"/>
      <c r="AH100" s="169"/>
      <c r="AM100" s="169" t="s">
        <v>157</v>
      </c>
    </row>
    <row r="101" spans="1:39" s="15" customFormat="1" ht="23.25" x14ac:dyDescent="0.25">
      <c r="A101" s="170" t="s">
        <v>176</v>
      </c>
      <c r="B101" s="171" t="s">
        <v>636</v>
      </c>
      <c r="C101" s="438" t="s">
        <v>637</v>
      </c>
      <c r="D101" s="438"/>
      <c r="E101" s="438"/>
      <c r="F101" s="172" t="s">
        <v>160</v>
      </c>
      <c r="G101" s="173">
        <v>1.1252E-2</v>
      </c>
      <c r="H101" s="174">
        <v>1</v>
      </c>
      <c r="I101" s="241">
        <v>1.1252E-2</v>
      </c>
      <c r="J101" s="176"/>
      <c r="K101" s="173"/>
      <c r="L101" s="176"/>
      <c r="M101" s="173"/>
      <c r="N101" s="177"/>
      <c r="AF101" s="168"/>
      <c r="AG101" s="169"/>
      <c r="AH101" s="169" t="s">
        <v>637</v>
      </c>
      <c r="AM101" s="169"/>
    </row>
    <row r="102" spans="1:39" s="15" customFormat="1" ht="23.25" x14ac:dyDescent="0.25">
      <c r="A102" s="178"/>
      <c r="B102" s="179" t="s">
        <v>136</v>
      </c>
      <c r="C102" s="439" t="s">
        <v>137</v>
      </c>
      <c r="D102" s="439"/>
      <c r="E102" s="439"/>
      <c r="F102" s="439"/>
      <c r="G102" s="439"/>
      <c r="H102" s="439"/>
      <c r="I102" s="439"/>
      <c r="J102" s="439"/>
      <c r="K102" s="439"/>
      <c r="L102" s="439"/>
      <c r="M102" s="439"/>
      <c r="N102" s="440"/>
      <c r="AF102" s="168"/>
      <c r="AG102" s="169"/>
      <c r="AH102" s="169"/>
      <c r="AI102" s="180" t="s">
        <v>137</v>
      </c>
      <c r="AM102" s="169"/>
    </row>
    <row r="103" spans="1:39" s="15" customFormat="1" ht="68.25" x14ac:dyDescent="0.25">
      <c r="A103" s="178"/>
      <c r="B103" s="179" t="s">
        <v>138</v>
      </c>
      <c r="C103" s="439" t="s">
        <v>139</v>
      </c>
      <c r="D103" s="439"/>
      <c r="E103" s="439"/>
      <c r="F103" s="439"/>
      <c r="G103" s="439"/>
      <c r="H103" s="439"/>
      <c r="I103" s="439"/>
      <c r="J103" s="439"/>
      <c r="K103" s="439"/>
      <c r="L103" s="439"/>
      <c r="M103" s="439"/>
      <c r="N103" s="440"/>
      <c r="AF103" s="168"/>
      <c r="AG103" s="169"/>
      <c r="AH103" s="169"/>
      <c r="AI103" s="180" t="s">
        <v>139</v>
      </c>
      <c r="AM103" s="169"/>
    </row>
    <row r="104" spans="1:39" s="15" customFormat="1" ht="15" x14ac:dyDescent="0.25">
      <c r="A104" s="181"/>
      <c r="B104" s="179" t="s">
        <v>130</v>
      </c>
      <c r="C104" s="429" t="s">
        <v>140</v>
      </c>
      <c r="D104" s="429"/>
      <c r="E104" s="429"/>
      <c r="F104" s="182"/>
      <c r="G104" s="183"/>
      <c r="H104" s="183"/>
      <c r="I104" s="183"/>
      <c r="J104" s="184">
        <v>663.75</v>
      </c>
      <c r="K104" s="205">
        <v>1.3225</v>
      </c>
      <c r="L104" s="184">
        <v>9.8800000000000008</v>
      </c>
      <c r="M104" s="185">
        <v>44.77</v>
      </c>
      <c r="N104" s="186">
        <v>442.33</v>
      </c>
      <c r="AF104" s="168"/>
      <c r="AG104" s="169"/>
      <c r="AH104" s="169"/>
      <c r="AJ104" s="180" t="s">
        <v>140</v>
      </c>
      <c r="AM104" s="169"/>
    </row>
    <row r="105" spans="1:39" s="15" customFormat="1" ht="15" x14ac:dyDescent="0.25">
      <c r="A105" s="188"/>
      <c r="B105" s="179"/>
      <c r="C105" s="429" t="s">
        <v>147</v>
      </c>
      <c r="D105" s="429"/>
      <c r="E105" s="429"/>
      <c r="F105" s="182" t="s">
        <v>148</v>
      </c>
      <c r="G105" s="192">
        <v>88.5</v>
      </c>
      <c r="H105" s="205">
        <v>1.3225</v>
      </c>
      <c r="I105" s="193">
        <v>1.3169481000000001</v>
      </c>
      <c r="J105" s="190"/>
      <c r="K105" s="183"/>
      <c r="L105" s="190"/>
      <c r="M105" s="183"/>
      <c r="N105" s="191"/>
      <c r="AF105" s="168"/>
      <c r="AG105" s="169"/>
      <c r="AH105" s="169"/>
      <c r="AK105" s="180" t="s">
        <v>147</v>
      </c>
      <c r="AM105" s="169"/>
    </row>
    <row r="106" spans="1:39" s="15" customFormat="1" ht="15" x14ac:dyDescent="0.25">
      <c r="A106" s="181"/>
      <c r="B106" s="179"/>
      <c r="C106" s="430" t="s">
        <v>150</v>
      </c>
      <c r="D106" s="430"/>
      <c r="E106" s="430"/>
      <c r="F106" s="194"/>
      <c r="G106" s="195"/>
      <c r="H106" s="195"/>
      <c r="I106" s="195"/>
      <c r="J106" s="197">
        <v>663.75</v>
      </c>
      <c r="K106" s="195"/>
      <c r="L106" s="197">
        <v>9.8800000000000008</v>
      </c>
      <c r="M106" s="195"/>
      <c r="N106" s="198">
        <v>442.33</v>
      </c>
      <c r="AF106" s="168"/>
      <c r="AG106" s="169"/>
      <c r="AH106" s="169"/>
      <c r="AL106" s="180" t="s">
        <v>150</v>
      </c>
      <c r="AM106" s="169"/>
    </row>
    <row r="107" spans="1:39" s="15" customFormat="1" ht="15" x14ac:dyDescent="0.25">
      <c r="A107" s="188"/>
      <c r="B107" s="179"/>
      <c r="C107" s="429" t="s">
        <v>151</v>
      </c>
      <c r="D107" s="429"/>
      <c r="E107" s="429"/>
      <c r="F107" s="182"/>
      <c r="G107" s="183"/>
      <c r="H107" s="183"/>
      <c r="I107" s="183"/>
      <c r="J107" s="190"/>
      <c r="K107" s="183"/>
      <c r="L107" s="184">
        <v>9.8800000000000008</v>
      </c>
      <c r="M107" s="183"/>
      <c r="N107" s="186">
        <v>442.33</v>
      </c>
      <c r="AF107" s="168"/>
      <c r="AG107" s="169"/>
      <c r="AH107" s="169"/>
      <c r="AK107" s="180" t="s">
        <v>151</v>
      </c>
      <c r="AM107" s="169"/>
    </row>
    <row r="108" spans="1:39" s="15" customFormat="1" ht="23.25" x14ac:dyDescent="0.25">
      <c r="A108" s="188"/>
      <c r="B108" s="179" t="s">
        <v>163</v>
      </c>
      <c r="C108" s="429" t="s">
        <v>164</v>
      </c>
      <c r="D108" s="429"/>
      <c r="E108" s="429"/>
      <c r="F108" s="182" t="s">
        <v>154</v>
      </c>
      <c r="G108" s="199">
        <v>89</v>
      </c>
      <c r="H108" s="183"/>
      <c r="I108" s="199">
        <v>89</v>
      </c>
      <c r="J108" s="190"/>
      <c r="K108" s="183"/>
      <c r="L108" s="184">
        <v>8.7899999999999991</v>
      </c>
      <c r="M108" s="183"/>
      <c r="N108" s="186">
        <v>393.67</v>
      </c>
      <c r="AF108" s="168"/>
      <c r="AG108" s="169"/>
      <c r="AH108" s="169"/>
      <c r="AK108" s="180" t="s">
        <v>164</v>
      </c>
      <c r="AM108" s="169"/>
    </row>
    <row r="109" spans="1:39" s="15" customFormat="1" ht="45" x14ac:dyDescent="0.25">
      <c r="A109" s="188"/>
      <c r="B109" s="179" t="s">
        <v>165</v>
      </c>
      <c r="C109" s="429" t="s">
        <v>166</v>
      </c>
      <c r="D109" s="429"/>
      <c r="E109" s="429"/>
      <c r="F109" s="182" t="s">
        <v>154</v>
      </c>
      <c r="G109" s="199">
        <v>40</v>
      </c>
      <c r="H109" s="185">
        <v>0.85</v>
      </c>
      <c r="I109" s="199">
        <v>34</v>
      </c>
      <c r="J109" s="190"/>
      <c r="K109" s="183"/>
      <c r="L109" s="184">
        <v>3.36</v>
      </c>
      <c r="M109" s="183"/>
      <c r="N109" s="186">
        <v>150.38999999999999</v>
      </c>
      <c r="AF109" s="168"/>
      <c r="AG109" s="169"/>
      <c r="AH109" s="169"/>
      <c r="AK109" s="180" t="s">
        <v>166</v>
      </c>
      <c r="AM109" s="169"/>
    </row>
    <row r="110" spans="1:39" s="15" customFormat="1" ht="15" x14ac:dyDescent="0.25">
      <c r="A110" s="200"/>
      <c r="B110" s="201"/>
      <c r="C110" s="438" t="s">
        <v>157</v>
      </c>
      <c r="D110" s="438"/>
      <c r="E110" s="438"/>
      <c r="F110" s="172"/>
      <c r="G110" s="173"/>
      <c r="H110" s="173"/>
      <c r="I110" s="173"/>
      <c r="J110" s="176"/>
      <c r="K110" s="173"/>
      <c r="L110" s="202">
        <v>22.03</v>
      </c>
      <c r="M110" s="195"/>
      <c r="N110" s="203">
        <v>986.39</v>
      </c>
      <c r="AF110" s="168"/>
      <c r="AG110" s="169"/>
      <c r="AH110" s="169"/>
      <c r="AM110" s="169" t="s">
        <v>157</v>
      </c>
    </row>
    <row r="111" spans="1:39" s="15" customFormat="1" ht="15" x14ac:dyDescent="0.25">
      <c r="A111" s="435" t="s">
        <v>1319</v>
      </c>
      <c r="B111" s="436"/>
      <c r="C111" s="436"/>
      <c r="D111" s="436"/>
      <c r="E111" s="436"/>
      <c r="F111" s="436"/>
      <c r="G111" s="436"/>
      <c r="H111" s="436"/>
      <c r="I111" s="436"/>
      <c r="J111" s="436"/>
      <c r="K111" s="436"/>
      <c r="L111" s="436"/>
      <c r="M111" s="436"/>
      <c r="N111" s="437"/>
      <c r="AF111" s="168"/>
      <c r="AG111" s="169" t="s">
        <v>1319</v>
      </c>
      <c r="AH111" s="169"/>
      <c r="AM111" s="169"/>
    </row>
    <row r="112" spans="1:39" s="15" customFormat="1" ht="15" x14ac:dyDescent="0.25">
      <c r="A112" s="170" t="s">
        <v>180</v>
      </c>
      <c r="B112" s="171" t="s">
        <v>824</v>
      </c>
      <c r="C112" s="438" t="s">
        <v>825</v>
      </c>
      <c r="D112" s="438"/>
      <c r="E112" s="438"/>
      <c r="F112" s="172" t="s">
        <v>160</v>
      </c>
      <c r="G112" s="173">
        <v>0.01</v>
      </c>
      <c r="H112" s="174">
        <v>1</v>
      </c>
      <c r="I112" s="211">
        <v>0.01</v>
      </c>
      <c r="J112" s="176"/>
      <c r="K112" s="173"/>
      <c r="L112" s="176"/>
      <c r="M112" s="173"/>
      <c r="N112" s="177"/>
      <c r="AF112" s="168"/>
      <c r="AG112" s="169"/>
      <c r="AH112" s="169" t="s">
        <v>825</v>
      </c>
      <c r="AM112" s="169"/>
    </row>
    <row r="113" spans="1:39" s="15" customFormat="1" ht="23.25" x14ac:dyDescent="0.25">
      <c r="A113" s="178"/>
      <c r="B113" s="179" t="s">
        <v>136</v>
      </c>
      <c r="C113" s="439" t="s">
        <v>137</v>
      </c>
      <c r="D113" s="439"/>
      <c r="E113" s="439"/>
      <c r="F113" s="439"/>
      <c r="G113" s="439"/>
      <c r="H113" s="439"/>
      <c r="I113" s="439"/>
      <c r="J113" s="439"/>
      <c r="K113" s="439"/>
      <c r="L113" s="439"/>
      <c r="M113" s="439"/>
      <c r="N113" s="440"/>
      <c r="AF113" s="168"/>
      <c r="AG113" s="169"/>
      <c r="AH113" s="169"/>
      <c r="AI113" s="180" t="s">
        <v>137</v>
      </c>
      <c r="AM113" s="169"/>
    </row>
    <row r="114" spans="1:39" s="15" customFormat="1" ht="68.25" x14ac:dyDescent="0.25">
      <c r="A114" s="178"/>
      <c r="B114" s="179" t="s">
        <v>138</v>
      </c>
      <c r="C114" s="439" t="s">
        <v>139</v>
      </c>
      <c r="D114" s="439"/>
      <c r="E114" s="439"/>
      <c r="F114" s="439"/>
      <c r="G114" s="439"/>
      <c r="H114" s="439"/>
      <c r="I114" s="439"/>
      <c r="J114" s="439"/>
      <c r="K114" s="439"/>
      <c r="L114" s="439"/>
      <c r="M114" s="439"/>
      <c r="N114" s="440"/>
      <c r="AF114" s="168"/>
      <c r="AG114" s="169"/>
      <c r="AH114" s="169"/>
      <c r="AI114" s="180" t="s">
        <v>139</v>
      </c>
      <c r="AM114" s="169"/>
    </row>
    <row r="115" spans="1:39" s="15" customFormat="1" ht="15" x14ac:dyDescent="0.25">
      <c r="A115" s="181"/>
      <c r="B115" s="179" t="s">
        <v>130</v>
      </c>
      <c r="C115" s="429" t="s">
        <v>140</v>
      </c>
      <c r="D115" s="429"/>
      <c r="E115" s="429"/>
      <c r="F115" s="182"/>
      <c r="G115" s="183"/>
      <c r="H115" s="183"/>
      <c r="I115" s="183"/>
      <c r="J115" s="187">
        <v>1053</v>
      </c>
      <c r="K115" s="205">
        <v>1.3225</v>
      </c>
      <c r="L115" s="184">
        <v>13.93</v>
      </c>
      <c r="M115" s="185">
        <v>44.77</v>
      </c>
      <c r="N115" s="186">
        <v>623.65</v>
      </c>
      <c r="AF115" s="168"/>
      <c r="AG115" s="169"/>
      <c r="AH115" s="169"/>
      <c r="AJ115" s="180" t="s">
        <v>140</v>
      </c>
      <c r="AM115" s="169"/>
    </row>
    <row r="116" spans="1:39" s="15" customFormat="1" ht="15" x14ac:dyDescent="0.25">
      <c r="A116" s="181"/>
      <c r="B116" s="179" t="s">
        <v>141</v>
      </c>
      <c r="C116" s="429" t="s">
        <v>142</v>
      </c>
      <c r="D116" s="429"/>
      <c r="E116" s="429"/>
      <c r="F116" s="182"/>
      <c r="G116" s="183"/>
      <c r="H116" s="183"/>
      <c r="I116" s="183"/>
      <c r="J116" s="187">
        <v>1566.06</v>
      </c>
      <c r="K116" s="205">
        <v>1.4375</v>
      </c>
      <c r="L116" s="184">
        <v>22.51</v>
      </c>
      <c r="M116" s="185">
        <v>13.24</v>
      </c>
      <c r="N116" s="186">
        <v>298.02999999999997</v>
      </c>
      <c r="AF116" s="168"/>
      <c r="AG116" s="169"/>
      <c r="AH116" s="169"/>
      <c r="AJ116" s="180" t="s">
        <v>142</v>
      </c>
      <c r="AM116" s="169"/>
    </row>
    <row r="117" spans="1:39" s="15" customFormat="1" ht="15" x14ac:dyDescent="0.25">
      <c r="A117" s="181"/>
      <c r="B117" s="179" t="s">
        <v>143</v>
      </c>
      <c r="C117" s="429" t="s">
        <v>144</v>
      </c>
      <c r="D117" s="429"/>
      <c r="E117" s="429"/>
      <c r="F117" s="182"/>
      <c r="G117" s="183"/>
      <c r="H117" s="183"/>
      <c r="I117" s="183"/>
      <c r="J117" s="184">
        <v>244.39</v>
      </c>
      <c r="K117" s="205">
        <v>1.4375</v>
      </c>
      <c r="L117" s="184">
        <v>3.51</v>
      </c>
      <c r="M117" s="185">
        <v>44.77</v>
      </c>
      <c r="N117" s="186">
        <v>157.13999999999999</v>
      </c>
      <c r="AF117" s="168"/>
      <c r="AG117" s="169"/>
      <c r="AH117" s="169"/>
      <c r="AJ117" s="180" t="s">
        <v>144</v>
      </c>
      <c r="AM117" s="169"/>
    </row>
    <row r="118" spans="1:39" s="15" customFormat="1" ht="15" x14ac:dyDescent="0.25">
      <c r="A118" s="181"/>
      <c r="B118" s="179" t="s">
        <v>145</v>
      </c>
      <c r="C118" s="429" t="s">
        <v>146</v>
      </c>
      <c r="D118" s="429"/>
      <c r="E118" s="429"/>
      <c r="F118" s="182"/>
      <c r="G118" s="183"/>
      <c r="H118" s="183"/>
      <c r="I118" s="183"/>
      <c r="J118" s="184">
        <v>909.27</v>
      </c>
      <c r="K118" s="183"/>
      <c r="L118" s="184">
        <v>9.09</v>
      </c>
      <c r="M118" s="185">
        <v>8.16</v>
      </c>
      <c r="N118" s="186">
        <v>74.17</v>
      </c>
      <c r="AF118" s="168"/>
      <c r="AG118" s="169"/>
      <c r="AH118" s="169"/>
      <c r="AJ118" s="180" t="s">
        <v>146</v>
      </c>
      <c r="AM118" s="169"/>
    </row>
    <row r="119" spans="1:39" s="15" customFormat="1" ht="15" x14ac:dyDescent="0.25">
      <c r="A119" s="188"/>
      <c r="B119" s="179"/>
      <c r="C119" s="429" t="s">
        <v>147</v>
      </c>
      <c r="D119" s="429"/>
      <c r="E119" s="429"/>
      <c r="F119" s="182" t="s">
        <v>148</v>
      </c>
      <c r="G119" s="199">
        <v>135</v>
      </c>
      <c r="H119" s="205">
        <v>1.3225</v>
      </c>
      <c r="I119" s="189">
        <v>1.7853749999999999</v>
      </c>
      <c r="J119" s="190"/>
      <c r="K119" s="183"/>
      <c r="L119" s="190"/>
      <c r="M119" s="183"/>
      <c r="N119" s="191"/>
      <c r="AF119" s="168"/>
      <c r="AG119" s="169"/>
      <c r="AH119" s="169"/>
      <c r="AK119" s="180" t="s">
        <v>147</v>
      </c>
      <c r="AM119" s="169"/>
    </row>
    <row r="120" spans="1:39" s="15" customFormat="1" ht="15" x14ac:dyDescent="0.25">
      <c r="A120" s="188"/>
      <c r="B120" s="179"/>
      <c r="C120" s="429" t="s">
        <v>149</v>
      </c>
      <c r="D120" s="429"/>
      <c r="E120" s="429"/>
      <c r="F120" s="182" t="s">
        <v>148</v>
      </c>
      <c r="G120" s="185">
        <v>18.12</v>
      </c>
      <c r="H120" s="205">
        <v>1.4375</v>
      </c>
      <c r="I120" s="189">
        <v>0.26047500000000001</v>
      </c>
      <c r="J120" s="190"/>
      <c r="K120" s="183"/>
      <c r="L120" s="190"/>
      <c r="M120" s="183"/>
      <c r="N120" s="191"/>
      <c r="AF120" s="168"/>
      <c r="AG120" s="169"/>
      <c r="AH120" s="169"/>
      <c r="AK120" s="180" t="s">
        <v>149</v>
      </c>
      <c r="AM120" s="169"/>
    </row>
    <row r="121" spans="1:39" s="15" customFormat="1" ht="15" x14ac:dyDescent="0.25">
      <c r="A121" s="181"/>
      <c r="B121" s="179"/>
      <c r="C121" s="430" t="s">
        <v>150</v>
      </c>
      <c r="D121" s="430"/>
      <c r="E121" s="430"/>
      <c r="F121" s="194"/>
      <c r="G121" s="195"/>
      <c r="H121" s="195"/>
      <c r="I121" s="195"/>
      <c r="J121" s="196">
        <v>3528.33</v>
      </c>
      <c r="K121" s="195"/>
      <c r="L121" s="197">
        <v>45.53</v>
      </c>
      <c r="M121" s="195"/>
      <c r="N121" s="198">
        <v>995.85</v>
      </c>
      <c r="AF121" s="168"/>
      <c r="AG121" s="169"/>
      <c r="AH121" s="169"/>
      <c r="AL121" s="180" t="s">
        <v>150</v>
      </c>
      <c r="AM121" s="169"/>
    </row>
    <row r="122" spans="1:39" s="15" customFormat="1" ht="15" x14ac:dyDescent="0.25">
      <c r="A122" s="188"/>
      <c r="B122" s="179"/>
      <c r="C122" s="429" t="s">
        <v>151</v>
      </c>
      <c r="D122" s="429"/>
      <c r="E122" s="429"/>
      <c r="F122" s="182"/>
      <c r="G122" s="183"/>
      <c r="H122" s="183"/>
      <c r="I122" s="183"/>
      <c r="J122" s="190"/>
      <c r="K122" s="183"/>
      <c r="L122" s="184">
        <v>17.440000000000001</v>
      </c>
      <c r="M122" s="183"/>
      <c r="N122" s="186">
        <v>780.79</v>
      </c>
      <c r="AF122" s="168"/>
      <c r="AG122" s="169"/>
      <c r="AH122" s="169"/>
      <c r="AK122" s="180" t="s">
        <v>151</v>
      </c>
      <c r="AM122" s="169"/>
    </row>
    <row r="123" spans="1:39" s="15" customFormat="1" ht="23.25" x14ac:dyDescent="0.25">
      <c r="A123" s="188"/>
      <c r="B123" s="179" t="s">
        <v>607</v>
      </c>
      <c r="C123" s="429" t="s">
        <v>608</v>
      </c>
      <c r="D123" s="429"/>
      <c r="E123" s="429"/>
      <c r="F123" s="182" t="s">
        <v>154</v>
      </c>
      <c r="G123" s="199">
        <v>102</v>
      </c>
      <c r="H123" s="183"/>
      <c r="I123" s="199">
        <v>102</v>
      </c>
      <c r="J123" s="190"/>
      <c r="K123" s="183"/>
      <c r="L123" s="184">
        <v>17.79</v>
      </c>
      <c r="M123" s="183"/>
      <c r="N123" s="186">
        <v>796.41</v>
      </c>
      <c r="AF123" s="168"/>
      <c r="AG123" s="169"/>
      <c r="AH123" s="169"/>
      <c r="AK123" s="180" t="s">
        <v>608</v>
      </c>
      <c r="AM123" s="169"/>
    </row>
    <row r="124" spans="1:39" s="15" customFormat="1" ht="45" x14ac:dyDescent="0.25">
      <c r="A124" s="188"/>
      <c r="B124" s="179" t="s">
        <v>609</v>
      </c>
      <c r="C124" s="429" t="s">
        <v>610</v>
      </c>
      <c r="D124" s="429"/>
      <c r="E124" s="429"/>
      <c r="F124" s="182" t="s">
        <v>154</v>
      </c>
      <c r="G124" s="199">
        <v>58</v>
      </c>
      <c r="H124" s="185">
        <v>0.85</v>
      </c>
      <c r="I124" s="192">
        <v>49.3</v>
      </c>
      <c r="J124" s="190"/>
      <c r="K124" s="183"/>
      <c r="L124" s="184">
        <v>8.6</v>
      </c>
      <c r="M124" s="183"/>
      <c r="N124" s="186">
        <v>384.93</v>
      </c>
      <c r="AF124" s="168"/>
      <c r="AG124" s="169"/>
      <c r="AH124" s="169"/>
      <c r="AK124" s="180" t="s">
        <v>610</v>
      </c>
      <c r="AM124" s="169"/>
    </row>
    <row r="125" spans="1:39" s="15" customFormat="1" ht="15" x14ac:dyDescent="0.25">
      <c r="A125" s="200"/>
      <c r="B125" s="201"/>
      <c r="C125" s="438" t="s">
        <v>157</v>
      </c>
      <c r="D125" s="438"/>
      <c r="E125" s="438"/>
      <c r="F125" s="172"/>
      <c r="G125" s="173"/>
      <c r="H125" s="173"/>
      <c r="I125" s="173"/>
      <c r="J125" s="176"/>
      <c r="K125" s="173"/>
      <c r="L125" s="202">
        <v>71.92</v>
      </c>
      <c r="M125" s="195"/>
      <c r="N125" s="208">
        <v>2177.19</v>
      </c>
      <c r="AF125" s="168"/>
      <c r="AG125" s="169"/>
      <c r="AH125" s="169"/>
      <c r="AM125" s="169" t="s">
        <v>157</v>
      </c>
    </row>
    <row r="126" spans="1:39" s="15" customFormat="1" ht="23.25" x14ac:dyDescent="0.25">
      <c r="A126" s="170" t="s">
        <v>183</v>
      </c>
      <c r="B126" s="171" t="s">
        <v>827</v>
      </c>
      <c r="C126" s="438" t="s">
        <v>828</v>
      </c>
      <c r="D126" s="438"/>
      <c r="E126" s="438"/>
      <c r="F126" s="172" t="s">
        <v>174</v>
      </c>
      <c r="G126" s="173">
        <v>1.02</v>
      </c>
      <c r="H126" s="174">
        <v>1</v>
      </c>
      <c r="I126" s="211">
        <v>1.02</v>
      </c>
      <c r="J126" s="202">
        <v>490</v>
      </c>
      <c r="K126" s="173"/>
      <c r="L126" s="202">
        <v>499.8</v>
      </c>
      <c r="M126" s="211">
        <v>8.16</v>
      </c>
      <c r="N126" s="208">
        <v>4078.37</v>
      </c>
      <c r="AF126" s="168"/>
      <c r="AG126" s="169"/>
      <c r="AH126" s="169" t="s">
        <v>828</v>
      </c>
      <c r="AM126" s="169"/>
    </row>
    <row r="127" spans="1:39" s="15" customFormat="1" ht="15" x14ac:dyDescent="0.25">
      <c r="A127" s="200"/>
      <c r="B127" s="201"/>
      <c r="C127" s="438" t="s">
        <v>157</v>
      </c>
      <c r="D127" s="438"/>
      <c r="E127" s="438"/>
      <c r="F127" s="172"/>
      <c r="G127" s="173"/>
      <c r="H127" s="173"/>
      <c r="I127" s="173"/>
      <c r="J127" s="176"/>
      <c r="K127" s="173"/>
      <c r="L127" s="202">
        <v>499.8</v>
      </c>
      <c r="M127" s="195"/>
      <c r="N127" s="208">
        <v>4078.37</v>
      </c>
      <c r="AF127" s="168"/>
      <c r="AG127" s="169"/>
      <c r="AH127" s="169"/>
      <c r="AM127" s="169" t="s">
        <v>157</v>
      </c>
    </row>
    <row r="128" spans="1:39" s="15" customFormat="1" ht="23.25" x14ac:dyDescent="0.25">
      <c r="A128" s="170" t="s">
        <v>186</v>
      </c>
      <c r="B128" s="171" t="s">
        <v>1320</v>
      </c>
      <c r="C128" s="438" t="s">
        <v>1321</v>
      </c>
      <c r="D128" s="438"/>
      <c r="E128" s="438"/>
      <c r="F128" s="172" t="s">
        <v>160</v>
      </c>
      <c r="G128" s="173">
        <v>5.1799999999999999E-2</v>
      </c>
      <c r="H128" s="174">
        <v>1</v>
      </c>
      <c r="I128" s="209">
        <v>5.1799999999999999E-2</v>
      </c>
      <c r="J128" s="176"/>
      <c r="K128" s="173"/>
      <c r="L128" s="176"/>
      <c r="M128" s="173"/>
      <c r="N128" s="177"/>
      <c r="AF128" s="168"/>
      <c r="AG128" s="169"/>
      <c r="AH128" s="169" t="s">
        <v>1321</v>
      </c>
      <c r="AM128" s="169"/>
    </row>
    <row r="129" spans="1:39" s="15" customFormat="1" ht="23.25" x14ac:dyDescent="0.25">
      <c r="A129" s="178"/>
      <c r="B129" s="179" t="s">
        <v>136</v>
      </c>
      <c r="C129" s="439" t="s">
        <v>137</v>
      </c>
      <c r="D129" s="439"/>
      <c r="E129" s="439"/>
      <c r="F129" s="439"/>
      <c r="G129" s="439"/>
      <c r="H129" s="439"/>
      <c r="I129" s="439"/>
      <c r="J129" s="439"/>
      <c r="K129" s="439"/>
      <c r="L129" s="439"/>
      <c r="M129" s="439"/>
      <c r="N129" s="440"/>
      <c r="AF129" s="168"/>
      <c r="AG129" s="169"/>
      <c r="AH129" s="169"/>
      <c r="AI129" s="180" t="s">
        <v>137</v>
      </c>
      <c r="AM129" s="169"/>
    </row>
    <row r="130" spans="1:39" s="15" customFormat="1" ht="68.25" x14ac:dyDescent="0.25">
      <c r="A130" s="178"/>
      <c r="B130" s="179" t="s">
        <v>138</v>
      </c>
      <c r="C130" s="439" t="s">
        <v>139</v>
      </c>
      <c r="D130" s="439"/>
      <c r="E130" s="439"/>
      <c r="F130" s="439"/>
      <c r="G130" s="439"/>
      <c r="H130" s="439"/>
      <c r="I130" s="439"/>
      <c r="J130" s="439"/>
      <c r="K130" s="439"/>
      <c r="L130" s="439"/>
      <c r="M130" s="439"/>
      <c r="N130" s="440"/>
      <c r="AF130" s="168"/>
      <c r="AG130" s="169"/>
      <c r="AH130" s="169"/>
      <c r="AI130" s="180" t="s">
        <v>139</v>
      </c>
      <c r="AM130" s="169"/>
    </row>
    <row r="131" spans="1:39" s="15" customFormat="1" ht="15" x14ac:dyDescent="0.25">
      <c r="A131" s="181"/>
      <c r="B131" s="179" t="s">
        <v>130</v>
      </c>
      <c r="C131" s="429" t="s">
        <v>140</v>
      </c>
      <c r="D131" s="429"/>
      <c r="E131" s="429"/>
      <c r="F131" s="182"/>
      <c r="G131" s="183"/>
      <c r="H131" s="183"/>
      <c r="I131" s="183"/>
      <c r="J131" s="187">
        <v>2260.4499999999998</v>
      </c>
      <c r="K131" s="205">
        <v>1.3225</v>
      </c>
      <c r="L131" s="184">
        <v>154.85</v>
      </c>
      <c r="M131" s="185">
        <v>44.77</v>
      </c>
      <c r="N131" s="206">
        <v>6932.63</v>
      </c>
      <c r="AF131" s="168"/>
      <c r="AG131" s="169"/>
      <c r="AH131" s="169"/>
      <c r="AJ131" s="180" t="s">
        <v>140</v>
      </c>
      <c r="AM131" s="169"/>
    </row>
    <row r="132" spans="1:39" s="15" customFormat="1" ht="15" x14ac:dyDescent="0.25">
      <c r="A132" s="181"/>
      <c r="B132" s="179" t="s">
        <v>141</v>
      </c>
      <c r="C132" s="429" t="s">
        <v>142</v>
      </c>
      <c r="D132" s="429"/>
      <c r="E132" s="429"/>
      <c r="F132" s="182"/>
      <c r="G132" s="183"/>
      <c r="H132" s="183"/>
      <c r="I132" s="183"/>
      <c r="J132" s="187">
        <v>2046.03</v>
      </c>
      <c r="K132" s="205">
        <v>1.4375</v>
      </c>
      <c r="L132" s="184">
        <v>152.35</v>
      </c>
      <c r="M132" s="185">
        <v>13.24</v>
      </c>
      <c r="N132" s="206">
        <v>2017.11</v>
      </c>
      <c r="AF132" s="168"/>
      <c r="AG132" s="169"/>
      <c r="AH132" s="169"/>
      <c r="AJ132" s="180" t="s">
        <v>142</v>
      </c>
      <c r="AM132" s="169"/>
    </row>
    <row r="133" spans="1:39" s="15" customFormat="1" ht="15" x14ac:dyDescent="0.25">
      <c r="A133" s="181"/>
      <c r="B133" s="179" t="s">
        <v>143</v>
      </c>
      <c r="C133" s="429" t="s">
        <v>144</v>
      </c>
      <c r="D133" s="429"/>
      <c r="E133" s="429"/>
      <c r="F133" s="182"/>
      <c r="G133" s="183"/>
      <c r="H133" s="183"/>
      <c r="I133" s="183"/>
      <c r="J133" s="184">
        <v>314.63</v>
      </c>
      <c r="K133" s="205">
        <v>1.4375</v>
      </c>
      <c r="L133" s="184">
        <v>23.43</v>
      </c>
      <c r="M133" s="185">
        <v>44.77</v>
      </c>
      <c r="N133" s="206">
        <v>1048.96</v>
      </c>
      <c r="AF133" s="168"/>
      <c r="AG133" s="169"/>
      <c r="AH133" s="169"/>
      <c r="AJ133" s="180" t="s">
        <v>144</v>
      </c>
      <c r="AM133" s="169"/>
    </row>
    <row r="134" spans="1:39" s="15" customFormat="1" ht="15" x14ac:dyDescent="0.25">
      <c r="A134" s="181"/>
      <c r="B134" s="179" t="s">
        <v>145</v>
      </c>
      <c r="C134" s="429" t="s">
        <v>146</v>
      </c>
      <c r="D134" s="429"/>
      <c r="E134" s="429"/>
      <c r="F134" s="182"/>
      <c r="G134" s="183"/>
      <c r="H134" s="183"/>
      <c r="I134" s="183"/>
      <c r="J134" s="187">
        <v>2474.38</v>
      </c>
      <c r="K134" s="183"/>
      <c r="L134" s="184">
        <v>128.16999999999999</v>
      </c>
      <c r="M134" s="185">
        <v>8.16</v>
      </c>
      <c r="N134" s="206">
        <v>1045.8699999999999</v>
      </c>
      <c r="AF134" s="168"/>
      <c r="AG134" s="169"/>
      <c r="AH134" s="169"/>
      <c r="AJ134" s="180" t="s">
        <v>146</v>
      </c>
      <c r="AM134" s="169"/>
    </row>
    <row r="135" spans="1:39" s="15" customFormat="1" ht="15" x14ac:dyDescent="0.25">
      <c r="A135" s="188"/>
      <c r="B135" s="179"/>
      <c r="C135" s="429" t="s">
        <v>147</v>
      </c>
      <c r="D135" s="429"/>
      <c r="E135" s="429"/>
      <c r="F135" s="182" t="s">
        <v>148</v>
      </c>
      <c r="G135" s="199">
        <v>265</v>
      </c>
      <c r="H135" s="205">
        <v>1.3225</v>
      </c>
      <c r="I135" s="193">
        <v>18.153957500000001</v>
      </c>
      <c r="J135" s="190"/>
      <c r="K135" s="183"/>
      <c r="L135" s="190"/>
      <c r="M135" s="183"/>
      <c r="N135" s="191"/>
      <c r="AF135" s="168"/>
      <c r="AG135" s="169"/>
      <c r="AH135" s="169"/>
      <c r="AK135" s="180" t="s">
        <v>147</v>
      </c>
      <c r="AM135" s="169"/>
    </row>
    <row r="136" spans="1:39" s="15" customFormat="1" ht="15" x14ac:dyDescent="0.25">
      <c r="A136" s="188"/>
      <c r="B136" s="179"/>
      <c r="C136" s="429" t="s">
        <v>149</v>
      </c>
      <c r="D136" s="429"/>
      <c r="E136" s="429"/>
      <c r="F136" s="182" t="s">
        <v>148</v>
      </c>
      <c r="G136" s="185">
        <v>23.41</v>
      </c>
      <c r="H136" s="205">
        <v>1.4375</v>
      </c>
      <c r="I136" s="193">
        <v>1.7431671</v>
      </c>
      <c r="J136" s="190"/>
      <c r="K136" s="183"/>
      <c r="L136" s="190"/>
      <c r="M136" s="183"/>
      <c r="N136" s="191"/>
      <c r="AF136" s="168"/>
      <c r="AG136" s="169"/>
      <c r="AH136" s="169"/>
      <c r="AK136" s="180" t="s">
        <v>149</v>
      </c>
      <c r="AM136" s="169"/>
    </row>
    <row r="137" spans="1:39" s="15" customFormat="1" ht="15" x14ac:dyDescent="0.25">
      <c r="A137" s="181"/>
      <c r="B137" s="179"/>
      <c r="C137" s="430" t="s">
        <v>150</v>
      </c>
      <c r="D137" s="430"/>
      <c r="E137" s="430"/>
      <c r="F137" s="194"/>
      <c r="G137" s="195"/>
      <c r="H137" s="195"/>
      <c r="I137" s="195"/>
      <c r="J137" s="196">
        <v>6780.86</v>
      </c>
      <c r="K137" s="195"/>
      <c r="L137" s="197">
        <v>435.37</v>
      </c>
      <c r="M137" s="195"/>
      <c r="N137" s="207">
        <v>9995.61</v>
      </c>
      <c r="AF137" s="168"/>
      <c r="AG137" s="169"/>
      <c r="AH137" s="169"/>
      <c r="AL137" s="180" t="s">
        <v>150</v>
      </c>
      <c r="AM137" s="169"/>
    </row>
    <row r="138" spans="1:39" s="15" customFormat="1" ht="15" x14ac:dyDescent="0.25">
      <c r="A138" s="188"/>
      <c r="B138" s="179"/>
      <c r="C138" s="429" t="s">
        <v>151</v>
      </c>
      <c r="D138" s="429"/>
      <c r="E138" s="429"/>
      <c r="F138" s="182"/>
      <c r="G138" s="183"/>
      <c r="H138" s="183"/>
      <c r="I138" s="183"/>
      <c r="J138" s="190"/>
      <c r="K138" s="183"/>
      <c r="L138" s="184">
        <v>178.28</v>
      </c>
      <c r="M138" s="183"/>
      <c r="N138" s="206">
        <v>7981.59</v>
      </c>
      <c r="AF138" s="168"/>
      <c r="AG138" s="169"/>
      <c r="AH138" s="169"/>
      <c r="AK138" s="180" t="s">
        <v>151</v>
      </c>
      <c r="AM138" s="169"/>
    </row>
    <row r="139" spans="1:39" s="15" customFormat="1" ht="23.25" x14ac:dyDescent="0.25">
      <c r="A139" s="188"/>
      <c r="B139" s="179" t="s">
        <v>607</v>
      </c>
      <c r="C139" s="429" t="s">
        <v>608</v>
      </c>
      <c r="D139" s="429"/>
      <c r="E139" s="429"/>
      <c r="F139" s="182" t="s">
        <v>154</v>
      </c>
      <c r="G139" s="199">
        <v>102</v>
      </c>
      <c r="H139" s="183"/>
      <c r="I139" s="199">
        <v>102</v>
      </c>
      <c r="J139" s="190"/>
      <c r="K139" s="183"/>
      <c r="L139" s="184">
        <v>181.85</v>
      </c>
      <c r="M139" s="183"/>
      <c r="N139" s="206">
        <v>8141.22</v>
      </c>
      <c r="AF139" s="168"/>
      <c r="AG139" s="169"/>
      <c r="AH139" s="169"/>
      <c r="AK139" s="180" t="s">
        <v>608</v>
      </c>
      <c r="AM139" s="169"/>
    </row>
    <row r="140" spans="1:39" s="15" customFormat="1" ht="45" x14ac:dyDescent="0.25">
      <c r="A140" s="188"/>
      <c r="B140" s="179" t="s">
        <v>609</v>
      </c>
      <c r="C140" s="429" t="s">
        <v>610</v>
      </c>
      <c r="D140" s="429"/>
      <c r="E140" s="429"/>
      <c r="F140" s="182" t="s">
        <v>154</v>
      </c>
      <c r="G140" s="199">
        <v>58</v>
      </c>
      <c r="H140" s="185">
        <v>0.85</v>
      </c>
      <c r="I140" s="192">
        <v>49.3</v>
      </c>
      <c r="J140" s="190"/>
      <c r="K140" s="183"/>
      <c r="L140" s="184">
        <v>87.89</v>
      </c>
      <c r="M140" s="183"/>
      <c r="N140" s="206">
        <v>3934.92</v>
      </c>
      <c r="AF140" s="168"/>
      <c r="AG140" s="169"/>
      <c r="AH140" s="169"/>
      <c r="AK140" s="180" t="s">
        <v>610</v>
      </c>
      <c r="AM140" s="169"/>
    </row>
    <row r="141" spans="1:39" s="15" customFormat="1" ht="15" x14ac:dyDescent="0.25">
      <c r="A141" s="200"/>
      <c r="B141" s="201"/>
      <c r="C141" s="438" t="s">
        <v>157</v>
      </c>
      <c r="D141" s="438"/>
      <c r="E141" s="438"/>
      <c r="F141" s="172"/>
      <c r="G141" s="173"/>
      <c r="H141" s="173"/>
      <c r="I141" s="173"/>
      <c r="J141" s="176"/>
      <c r="K141" s="173"/>
      <c r="L141" s="202">
        <v>705.11</v>
      </c>
      <c r="M141" s="195"/>
      <c r="N141" s="208">
        <v>22071.75</v>
      </c>
      <c r="AF141" s="168"/>
      <c r="AG141" s="169"/>
      <c r="AH141" s="169"/>
      <c r="AM141" s="169" t="s">
        <v>157</v>
      </c>
    </row>
    <row r="142" spans="1:39" s="15" customFormat="1" ht="23.25" x14ac:dyDescent="0.25">
      <c r="A142" s="170" t="s">
        <v>187</v>
      </c>
      <c r="B142" s="171" t="s">
        <v>1322</v>
      </c>
      <c r="C142" s="438" t="s">
        <v>1323</v>
      </c>
      <c r="D142" s="438"/>
      <c r="E142" s="438"/>
      <c r="F142" s="172" t="s">
        <v>160</v>
      </c>
      <c r="G142" s="173">
        <v>5.1799999999999999E-2</v>
      </c>
      <c r="H142" s="174">
        <v>1</v>
      </c>
      <c r="I142" s="209">
        <v>5.1799999999999999E-2</v>
      </c>
      <c r="J142" s="176"/>
      <c r="K142" s="173"/>
      <c r="L142" s="176"/>
      <c r="M142" s="173"/>
      <c r="N142" s="177"/>
      <c r="AF142" s="168"/>
      <c r="AG142" s="169"/>
      <c r="AH142" s="169" t="s">
        <v>1323</v>
      </c>
      <c r="AM142" s="169"/>
    </row>
    <row r="143" spans="1:39" s="15" customFormat="1" ht="23.25" x14ac:dyDescent="0.25">
      <c r="A143" s="178"/>
      <c r="B143" s="179" t="s">
        <v>136</v>
      </c>
      <c r="C143" s="439" t="s">
        <v>137</v>
      </c>
      <c r="D143" s="439"/>
      <c r="E143" s="439"/>
      <c r="F143" s="439"/>
      <c r="G143" s="439"/>
      <c r="H143" s="439"/>
      <c r="I143" s="439"/>
      <c r="J143" s="439"/>
      <c r="K143" s="439"/>
      <c r="L143" s="439"/>
      <c r="M143" s="439"/>
      <c r="N143" s="440"/>
      <c r="AF143" s="168"/>
      <c r="AG143" s="169"/>
      <c r="AH143" s="169"/>
      <c r="AI143" s="180" t="s">
        <v>137</v>
      </c>
      <c r="AM143" s="169"/>
    </row>
    <row r="144" spans="1:39" s="15" customFormat="1" ht="68.25" x14ac:dyDescent="0.25">
      <c r="A144" s="178"/>
      <c r="B144" s="179" t="s">
        <v>138</v>
      </c>
      <c r="C144" s="439" t="s">
        <v>139</v>
      </c>
      <c r="D144" s="439"/>
      <c r="E144" s="439"/>
      <c r="F144" s="439"/>
      <c r="G144" s="439"/>
      <c r="H144" s="439"/>
      <c r="I144" s="439"/>
      <c r="J144" s="439"/>
      <c r="K144" s="439"/>
      <c r="L144" s="439"/>
      <c r="M144" s="439"/>
      <c r="N144" s="440"/>
      <c r="AF144" s="168"/>
      <c r="AG144" s="169"/>
      <c r="AH144" s="169"/>
      <c r="AI144" s="180" t="s">
        <v>139</v>
      </c>
      <c r="AM144" s="169"/>
    </row>
    <row r="145" spans="1:39" s="15" customFormat="1" ht="15" x14ac:dyDescent="0.25">
      <c r="A145" s="181"/>
      <c r="B145" s="179" t="s">
        <v>130</v>
      </c>
      <c r="C145" s="429" t="s">
        <v>140</v>
      </c>
      <c r="D145" s="429"/>
      <c r="E145" s="429"/>
      <c r="F145" s="182"/>
      <c r="G145" s="183"/>
      <c r="H145" s="183"/>
      <c r="I145" s="183"/>
      <c r="J145" s="184">
        <v>527.04</v>
      </c>
      <c r="K145" s="205">
        <v>1.3225</v>
      </c>
      <c r="L145" s="184">
        <v>36.11</v>
      </c>
      <c r="M145" s="185">
        <v>44.77</v>
      </c>
      <c r="N145" s="206">
        <v>1616.64</v>
      </c>
      <c r="AF145" s="168"/>
      <c r="AG145" s="169"/>
      <c r="AH145" s="169"/>
      <c r="AJ145" s="180" t="s">
        <v>140</v>
      </c>
      <c r="AM145" s="169"/>
    </row>
    <row r="146" spans="1:39" s="15" customFormat="1" ht="15" x14ac:dyDescent="0.25">
      <c r="A146" s="181"/>
      <c r="B146" s="179" t="s">
        <v>141</v>
      </c>
      <c r="C146" s="429" t="s">
        <v>142</v>
      </c>
      <c r="D146" s="429"/>
      <c r="E146" s="429"/>
      <c r="F146" s="182"/>
      <c r="G146" s="183"/>
      <c r="H146" s="183"/>
      <c r="I146" s="183"/>
      <c r="J146" s="184">
        <v>24.96</v>
      </c>
      <c r="K146" s="205">
        <v>1.4375</v>
      </c>
      <c r="L146" s="184">
        <v>1.86</v>
      </c>
      <c r="M146" s="185">
        <v>13.24</v>
      </c>
      <c r="N146" s="186">
        <v>24.63</v>
      </c>
      <c r="AF146" s="168"/>
      <c r="AG146" s="169"/>
      <c r="AH146" s="169"/>
      <c r="AJ146" s="180" t="s">
        <v>142</v>
      </c>
      <c r="AM146" s="169"/>
    </row>
    <row r="147" spans="1:39" s="15" customFormat="1" ht="15" x14ac:dyDescent="0.25">
      <c r="A147" s="181"/>
      <c r="B147" s="179" t="s">
        <v>143</v>
      </c>
      <c r="C147" s="429" t="s">
        <v>144</v>
      </c>
      <c r="D147" s="429"/>
      <c r="E147" s="429"/>
      <c r="F147" s="182"/>
      <c r="G147" s="183"/>
      <c r="H147" s="183"/>
      <c r="I147" s="183"/>
      <c r="J147" s="184">
        <v>2.89</v>
      </c>
      <c r="K147" s="205">
        <v>1.4375</v>
      </c>
      <c r="L147" s="184">
        <v>0.22</v>
      </c>
      <c r="M147" s="185">
        <v>44.77</v>
      </c>
      <c r="N147" s="186">
        <v>9.85</v>
      </c>
      <c r="AF147" s="168"/>
      <c r="AG147" s="169"/>
      <c r="AH147" s="169"/>
      <c r="AJ147" s="180" t="s">
        <v>144</v>
      </c>
      <c r="AM147" s="169"/>
    </row>
    <row r="148" spans="1:39" s="15" customFormat="1" ht="15" x14ac:dyDescent="0.25">
      <c r="A148" s="181"/>
      <c r="B148" s="179" t="s">
        <v>145</v>
      </c>
      <c r="C148" s="429" t="s">
        <v>146</v>
      </c>
      <c r="D148" s="429"/>
      <c r="E148" s="429"/>
      <c r="F148" s="182"/>
      <c r="G148" s="183"/>
      <c r="H148" s="183"/>
      <c r="I148" s="183"/>
      <c r="J148" s="184">
        <v>300.95</v>
      </c>
      <c r="K148" s="183"/>
      <c r="L148" s="184">
        <v>15.59</v>
      </c>
      <c r="M148" s="185">
        <v>8.16</v>
      </c>
      <c r="N148" s="186">
        <v>127.21</v>
      </c>
      <c r="AF148" s="168"/>
      <c r="AG148" s="169"/>
      <c r="AH148" s="169"/>
      <c r="AJ148" s="180" t="s">
        <v>146</v>
      </c>
      <c r="AM148" s="169"/>
    </row>
    <row r="149" spans="1:39" s="15" customFormat="1" ht="15" x14ac:dyDescent="0.25">
      <c r="A149" s="188"/>
      <c r="B149" s="179"/>
      <c r="C149" s="429" t="s">
        <v>147</v>
      </c>
      <c r="D149" s="429"/>
      <c r="E149" s="429"/>
      <c r="F149" s="182" t="s">
        <v>148</v>
      </c>
      <c r="G149" s="199">
        <v>61</v>
      </c>
      <c r="H149" s="205">
        <v>1.3225</v>
      </c>
      <c r="I149" s="193">
        <v>4.1788354999999999</v>
      </c>
      <c r="J149" s="190"/>
      <c r="K149" s="183"/>
      <c r="L149" s="190"/>
      <c r="M149" s="183"/>
      <c r="N149" s="191"/>
      <c r="AF149" s="168"/>
      <c r="AG149" s="169"/>
      <c r="AH149" s="169"/>
      <c r="AK149" s="180" t="s">
        <v>147</v>
      </c>
      <c r="AM149" s="169"/>
    </row>
    <row r="150" spans="1:39" s="15" customFormat="1" ht="15" x14ac:dyDescent="0.25">
      <c r="A150" s="188"/>
      <c r="B150" s="179"/>
      <c r="C150" s="429" t="s">
        <v>149</v>
      </c>
      <c r="D150" s="429"/>
      <c r="E150" s="429"/>
      <c r="F150" s="182" t="s">
        <v>148</v>
      </c>
      <c r="G150" s="185">
        <v>0.28000000000000003</v>
      </c>
      <c r="H150" s="205">
        <v>1.4375</v>
      </c>
      <c r="I150" s="193">
        <v>2.08495E-2</v>
      </c>
      <c r="J150" s="190"/>
      <c r="K150" s="183"/>
      <c r="L150" s="190"/>
      <c r="M150" s="183"/>
      <c r="N150" s="191"/>
      <c r="AF150" s="168"/>
      <c r="AG150" s="169"/>
      <c r="AH150" s="169"/>
      <c r="AK150" s="180" t="s">
        <v>149</v>
      </c>
      <c r="AM150" s="169"/>
    </row>
    <row r="151" spans="1:39" s="15" customFormat="1" ht="15" x14ac:dyDescent="0.25">
      <c r="A151" s="181"/>
      <c r="B151" s="179"/>
      <c r="C151" s="430" t="s">
        <v>150</v>
      </c>
      <c r="D151" s="430"/>
      <c r="E151" s="430"/>
      <c r="F151" s="194"/>
      <c r="G151" s="195"/>
      <c r="H151" s="195"/>
      <c r="I151" s="195"/>
      <c r="J151" s="197">
        <v>852.95</v>
      </c>
      <c r="K151" s="195"/>
      <c r="L151" s="197">
        <v>53.56</v>
      </c>
      <c r="M151" s="195"/>
      <c r="N151" s="207">
        <v>1768.48</v>
      </c>
      <c r="AF151" s="168"/>
      <c r="AG151" s="169"/>
      <c r="AH151" s="169"/>
      <c r="AL151" s="180" t="s">
        <v>150</v>
      </c>
      <c r="AM151" s="169"/>
    </row>
    <row r="152" spans="1:39" s="15" customFormat="1" ht="15" x14ac:dyDescent="0.25">
      <c r="A152" s="188"/>
      <c r="B152" s="179"/>
      <c r="C152" s="429" t="s">
        <v>151</v>
      </c>
      <c r="D152" s="429"/>
      <c r="E152" s="429"/>
      <c r="F152" s="182"/>
      <c r="G152" s="183"/>
      <c r="H152" s="183"/>
      <c r="I152" s="183"/>
      <c r="J152" s="190"/>
      <c r="K152" s="183"/>
      <c r="L152" s="184">
        <v>36.33</v>
      </c>
      <c r="M152" s="183"/>
      <c r="N152" s="206">
        <v>1626.49</v>
      </c>
      <c r="AF152" s="168"/>
      <c r="AG152" s="169"/>
      <c r="AH152" s="169"/>
      <c r="AK152" s="180" t="s">
        <v>151</v>
      </c>
      <c r="AM152" s="169"/>
    </row>
    <row r="153" spans="1:39" s="15" customFormat="1" ht="23.25" x14ac:dyDescent="0.25">
      <c r="A153" s="188"/>
      <c r="B153" s="179" t="s">
        <v>607</v>
      </c>
      <c r="C153" s="429" t="s">
        <v>608</v>
      </c>
      <c r="D153" s="429"/>
      <c r="E153" s="429"/>
      <c r="F153" s="182" t="s">
        <v>154</v>
      </c>
      <c r="G153" s="199">
        <v>102</v>
      </c>
      <c r="H153" s="183"/>
      <c r="I153" s="199">
        <v>102</v>
      </c>
      <c r="J153" s="190"/>
      <c r="K153" s="183"/>
      <c r="L153" s="184">
        <v>37.06</v>
      </c>
      <c r="M153" s="183"/>
      <c r="N153" s="206">
        <v>1659.02</v>
      </c>
      <c r="AF153" s="168"/>
      <c r="AG153" s="169"/>
      <c r="AH153" s="169"/>
      <c r="AK153" s="180" t="s">
        <v>608</v>
      </c>
      <c r="AM153" s="169"/>
    </row>
    <row r="154" spans="1:39" s="15" customFormat="1" ht="45" x14ac:dyDescent="0.25">
      <c r="A154" s="188"/>
      <c r="B154" s="179" t="s">
        <v>609</v>
      </c>
      <c r="C154" s="429" t="s">
        <v>610</v>
      </c>
      <c r="D154" s="429"/>
      <c r="E154" s="429"/>
      <c r="F154" s="182" t="s">
        <v>154</v>
      </c>
      <c r="G154" s="199">
        <v>58</v>
      </c>
      <c r="H154" s="185">
        <v>0.85</v>
      </c>
      <c r="I154" s="192">
        <v>49.3</v>
      </c>
      <c r="J154" s="190"/>
      <c r="K154" s="183"/>
      <c r="L154" s="184">
        <v>17.91</v>
      </c>
      <c r="M154" s="183"/>
      <c r="N154" s="186">
        <v>801.86</v>
      </c>
      <c r="AF154" s="168"/>
      <c r="AG154" s="169"/>
      <c r="AH154" s="169"/>
      <c r="AK154" s="180" t="s">
        <v>610</v>
      </c>
      <c r="AM154" s="169"/>
    </row>
    <row r="155" spans="1:39" s="15" customFormat="1" ht="15" x14ac:dyDescent="0.25">
      <c r="A155" s="200"/>
      <c r="B155" s="201"/>
      <c r="C155" s="438" t="s">
        <v>157</v>
      </c>
      <c r="D155" s="438"/>
      <c r="E155" s="438"/>
      <c r="F155" s="172"/>
      <c r="G155" s="173"/>
      <c r="H155" s="173"/>
      <c r="I155" s="173"/>
      <c r="J155" s="176"/>
      <c r="K155" s="173"/>
      <c r="L155" s="202">
        <v>108.53</v>
      </c>
      <c r="M155" s="195"/>
      <c r="N155" s="208">
        <v>4229.3599999999997</v>
      </c>
      <c r="AF155" s="168"/>
      <c r="AG155" s="169"/>
      <c r="AH155" s="169"/>
      <c r="AM155" s="169" t="s">
        <v>157</v>
      </c>
    </row>
    <row r="156" spans="1:39" s="15" customFormat="1" ht="23.25" x14ac:dyDescent="0.25">
      <c r="A156" s="170" t="s">
        <v>194</v>
      </c>
      <c r="B156" s="171" t="s">
        <v>678</v>
      </c>
      <c r="C156" s="438" t="s">
        <v>833</v>
      </c>
      <c r="D156" s="438"/>
      <c r="E156" s="438"/>
      <c r="F156" s="172" t="s">
        <v>174</v>
      </c>
      <c r="G156" s="173">
        <v>5.28</v>
      </c>
      <c r="H156" s="174">
        <v>1</v>
      </c>
      <c r="I156" s="211">
        <v>5.28</v>
      </c>
      <c r="J156" s="202">
        <v>725.69</v>
      </c>
      <c r="K156" s="173"/>
      <c r="L156" s="210">
        <v>3831.64</v>
      </c>
      <c r="M156" s="211">
        <v>8.16</v>
      </c>
      <c r="N156" s="208">
        <v>31266.18</v>
      </c>
      <c r="AF156" s="168"/>
      <c r="AG156" s="169"/>
      <c r="AH156" s="169" t="s">
        <v>833</v>
      </c>
      <c r="AM156" s="169"/>
    </row>
    <row r="157" spans="1:39" s="15" customFormat="1" ht="15" x14ac:dyDescent="0.25">
      <c r="A157" s="200"/>
      <c r="B157" s="201"/>
      <c r="C157" s="438" t="s">
        <v>157</v>
      </c>
      <c r="D157" s="438"/>
      <c r="E157" s="438"/>
      <c r="F157" s="172"/>
      <c r="G157" s="173"/>
      <c r="H157" s="173"/>
      <c r="I157" s="173"/>
      <c r="J157" s="176"/>
      <c r="K157" s="173"/>
      <c r="L157" s="210">
        <v>3831.64</v>
      </c>
      <c r="M157" s="195"/>
      <c r="N157" s="208">
        <v>31266.18</v>
      </c>
      <c r="AF157" s="168"/>
      <c r="AG157" s="169"/>
      <c r="AH157" s="169"/>
      <c r="AM157" s="169" t="s">
        <v>157</v>
      </c>
    </row>
    <row r="158" spans="1:39" s="15" customFormat="1" ht="23.25" x14ac:dyDescent="0.25">
      <c r="A158" s="170" t="s">
        <v>198</v>
      </c>
      <c r="B158" s="171" t="s">
        <v>678</v>
      </c>
      <c r="C158" s="438" t="s">
        <v>833</v>
      </c>
      <c r="D158" s="438"/>
      <c r="E158" s="438"/>
      <c r="F158" s="172" t="s">
        <v>174</v>
      </c>
      <c r="G158" s="173">
        <v>5.28</v>
      </c>
      <c r="H158" s="174">
        <v>1</v>
      </c>
      <c r="I158" s="211">
        <v>5.28</v>
      </c>
      <c r="J158" s="202">
        <v>725.69</v>
      </c>
      <c r="K158" s="241">
        <v>1.3346999999999999E-2</v>
      </c>
      <c r="L158" s="202">
        <v>51.14</v>
      </c>
      <c r="M158" s="211">
        <v>8.16</v>
      </c>
      <c r="N158" s="203">
        <v>417.3</v>
      </c>
      <c r="AF158" s="168"/>
      <c r="AG158" s="169"/>
      <c r="AH158" s="169" t="s">
        <v>833</v>
      </c>
      <c r="AM158" s="169"/>
    </row>
    <row r="159" spans="1:39" s="15" customFormat="1" ht="15" x14ac:dyDescent="0.25">
      <c r="A159" s="178"/>
      <c r="B159" s="179"/>
      <c r="C159" s="439" t="s">
        <v>834</v>
      </c>
      <c r="D159" s="439"/>
      <c r="E159" s="439"/>
      <c r="F159" s="439"/>
      <c r="G159" s="439"/>
      <c r="H159" s="439"/>
      <c r="I159" s="439"/>
      <c r="J159" s="439"/>
      <c r="K159" s="439"/>
      <c r="L159" s="439"/>
      <c r="M159" s="439"/>
      <c r="N159" s="440"/>
      <c r="AF159" s="168"/>
      <c r="AG159" s="169"/>
      <c r="AH159" s="169"/>
      <c r="AI159" s="180" t="s">
        <v>834</v>
      </c>
      <c r="AM159" s="169"/>
    </row>
    <row r="160" spans="1:39" s="15" customFormat="1" ht="15" x14ac:dyDescent="0.25">
      <c r="A160" s="178"/>
      <c r="B160" s="179" t="s">
        <v>835</v>
      </c>
      <c r="C160" s="439" t="s">
        <v>836</v>
      </c>
      <c r="D160" s="439"/>
      <c r="E160" s="439"/>
      <c r="F160" s="439"/>
      <c r="G160" s="439"/>
      <c r="H160" s="439"/>
      <c r="I160" s="439"/>
      <c r="J160" s="439"/>
      <c r="K160" s="439"/>
      <c r="L160" s="439"/>
      <c r="M160" s="439"/>
      <c r="N160" s="440"/>
      <c r="AF160" s="168"/>
      <c r="AG160" s="169"/>
      <c r="AH160" s="169"/>
      <c r="AI160" s="180" t="s">
        <v>836</v>
      </c>
      <c r="AM160" s="169"/>
    </row>
    <row r="161" spans="1:39" s="15" customFormat="1" ht="15" x14ac:dyDescent="0.25">
      <c r="A161" s="200"/>
      <c r="B161" s="201"/>
      <c r="C161" s="438" t="s">
        <v>157</v>
      </c>
      <c r="D161" s="438"/>
      <c r="E161" s="438"/>
      <c r="F161" s="172"/>
      <c r="G161" s="173"/>
      <c r="H161" s="173"/>
      <c r="I161" s="173"/>
      <c r="J161" s="176"/>
      <c r="K161" s="173"/>
      <c r="L161" s="202">
        <v>51.14</v>
      </c>
      <c r="M161" s="195"/>
      <c r="N161" s="203">
        <v>417.3</v>
      </c>
      <c r="AF161" s="168"/>
      <c r="AG161" s="169"/>
      <c r="AH161" s="169"/>
      <c r="AM161" s="169" t="s">
        <v>157</v>
      </c>
    </row>
    <row r="162" spans="1:39" s="15" customFormat="1" ht="23.25" x14ac:dyDescent="0.25">
      <c r="A162" s="170" t="s">
        <v>201</v>
      </c>
      <c r="B162" s="171" t="s">
        <v>1324</v>
      </c>
      <c r="C162" s="438" t="s">
        <v>1325</v>
      </c>
      <c r="D162" s="438"/>
      <c r="E162" s="438"/>
      <c r="F162" s="172" t="s">
        <v>278</v>
      </c>
      <c r="G162" s="173">
        <v>4.2720000000000001E-2</v>
      </c>
      <c r="H162" s="174">
        <v>1</v>
      </c>
      <c r="I162" s="175">
        <v>4.2720000000000001E-2</v>
      </c>
      <c r="J162" s="210">
        <v>7418.82</v>
      </c>
      <c r="K162" s="173"/>
      <c r="L162" s="202">
        <v>316.93</v>
      </c>
      <c r="M162" s="211">
        <v>8.16</v>
      </c>
      <c r="N162" s="208">
        <v>2586.15</v>
      </c>
      <c r="AF162" s="168"/>
      <c r="AG162" s="169"/>
      <c r="AH162" s="169" t="s">
        <v>1325</v>
      </c>
      <c r="AM162" s="169"/>
    </row>
    <row r="163" spans="1:39" s="15" customFormat="1" ht="15" x14ac:dyDescent="0.25">
      <c r="A163" s="200"/>
      <c r="B163" s="201"/>
      <c r="C163" s="438" t="s">
        <v>157</v>
      </c>
      <c r="D163" s="438"/>
      <c r="E163" s="438"/>
      <c r="F163" s="172"/>
      <c r="G163" s="173"/>
      <c r="H163" s="173"/>
      <c r="I163" s="173"/>
      <c r="J163" s="176"/>
      <c r="K163" s="173"/>
      <c r="L163" s="202">
        <v>316.93</v>
      </c>
      <c r="M163" s="195"/>
      <c r="N163" s="208">
        <v>2586.15</v>
      </c>
      <c r="AF163" s="168"/>
      <c r="AG163" s="169"/>
      <c r="AH163" s="169"/>
      <c r="AM163" s="169" t="s">
        <v>157</v>
      </c>
    </row>
    <row r="164" spans="1:39" s="15" customFormat="1" ht="23.25" x14ac:dyDescent="0.25">
      <c r="A164" s="170" t="s">
        <v>226</v>
      </c>
      <c r="B164" s="171" t="s">
        <v>1326</v>
      </c>
      <c r="C164" s="438" t="s">
        <v>1327</v>
      </c>
      <c r="D164" s="438"/>
      <c r="E164" s="438"/>
      <c r="F164" s="172" t="s">
        <v>278</v>
      </c>
      <c r="G164" s="173">
        <v>0.26979999999999998</v>
      </c>
      <c r="H164" s="174">
        <v>1</v>
      </c>
      <c r="I164" s="209">
        <v>0.26979999999999998</v>
      </c>
      <c r="J164" s="210">
        <v>5488.69</v>
      </c>
      <c r="K164" s="173"/>
      <c r="L164" s="210">
        <v>1480.85</v>
      </c>
      <c r="M164" s="211">
        <v>8.16</v>
      </c>
      <c r="N164" s="208">
        <v>12083.74</v>
      </c>
      <c r="AF164" s="168"/>
      <c r="AG164" s="169"/>
      <c r="AH164" s="169" t="s">
        <v>1327</v>
      </c>
      <c r="AM164" s="169"/>
    </row>
    <row r="165" spans="1:39" s="15" customFormat="1" ht="15" x14ac:dyDescent="0.25">
      <c r="A165" s="200"/>
      <c r="B165" s="201"/>
      <c r="C165" s="438" t="s">
        <v>157</v>
      </c>
      <c r="D165" s="438"/>
      <c r="E165" s="438"/>
      <c r="F165" s="172"/>
      <c r="G165" s="173"/>
      <c r="H165" s="173"/>
      <c r="I165" s="173"/>
      <c r="J165" s="176"/>
      <c r="K165" s="173"/>
      <c r="L165" s="210">
        <v>1480.85</v>
      </c>
      <c r="M165" s="195"/>
      <c r="N165" s="208">
        <v>12083.74</v>
      </c>
      <c r="AF165" s="168"/>
      <c r="AG165" s="169"/>
      <c r="AH165" s="169"/>
      <c r="AM165" s="169" t="s">
        <v>157</v>
      </c>
    </row>
    <row r="166" spans="1:39" s="15" customFormat="1" ht="34.5" x14ac:dyDescent="0.25">
      <c r="A166" s="170" t="s">
        <v>234</v>
      </c>
      <c r="B166" s="171" t="s">
        <v>1328</v>
      </c>
      <c r="C166" s="438" t="s">
        <v>1329</v>
      </c>
      <c r="D166" s="438"/>
      <c r="E166" s="438"/>
      <c r="F166" s="172" t="s">
        <v>278</v>
      </c>
      <c r="G166" s="173">
        <v>2.7359999999999999E-2</v>
      </c>
      <c r="H166" s="174">
        <v>1</v>
      </c>
      <c r="I166" s="175">
        <v>2.7359999999999999E-2</v>
      </c>
      <c r="J166" s="176"/>
      <c r="K166" s="173"/>
      <c r="L166" s="176"/>
      <c r="M166" s="173"/>
      <c r="N166" s="177"/>
      <c r="AF166" s="168"/>
      <c r="AG166" s="169"/>
      <c r="AH166" s="169" t="s">
        <v>1329</v>
      </c>
      <c r="AM166" s="169"/>
    </row>
    <row r="167" spans="1:39" s="15" customFormat="1" ht="23.25" x14ac:dyDescent="0.25">
      <c r="A167" s="178"/>
      <c r="B167" s="179" t="s">
        <v>136</v>
      </c>
      <c r="C167" s="439" t="s">
        <v>137</v>
      </c>
      <c r="D167" s="439"/>
      <c r="E167" s="439"/>
      <c r="F167" s="439"/>
      <c r="G167" s="439"/>
      <c r="H167" s="439"/>
      <c r="I167" s="439"/>
      <c r="J167" s="439"/>
      <c r="K167" s="439"/>
      <c r="L167" s="439"/>
      <c r="M167" s="439"/>
      <c r="N167" s="440"/>
      <c r="AF167" s="168"/>
      <c r="AG167" s="169"/>
      <c r="AH167" s="169"/>
      <c r="AI167" s="180" t="s">
        <v>137</v>
      </c>
      <c r="AM167" s="169"/>
    </row>
    <row r="168" spans="1:39" s="15" customFormat="1" ht="68.25" x14ac:dyDescent="0.25">
      <c r="A168" s="178"/>
      <c r="B168" s="179" t="s">
        <v>138</v>
      </c>
      <c r="C168" s="439" t="s">
        <v>139</v>
      </c>
      <c r="D168" s="439"/>
      <c r="E168" s="439"/>
      <c r="F168" s="439"/>
      <c r="G168" s="439"/>
      <c r="H168" s="439"/>
      <c r="I168" s="439"/>
      <c r="J168" s="439"/>
      <c r="K168" s="439"/>
      <c r="L168" s="439"/>
      <c r="M168" s="439"/>
      <c r="N168" s="440"/>
      <c r="AF168" s="168"/>
      <c r="AG168" s="169"/>
      <c r="AH168" s="169"/>
      <c r="AI168" s="180" t="s">
        <v>139</v>
      </c>
      <c r="AM168" s="169"/>
    </row>
    <row r="169" spans="1:39" s="15" customFormat="1" ht="15" x14ac:dyDescent="0.25">
      <c r="A169" s="181"/>
      <c r="B169" s="179" t="s">
        <v>130</v>
      </c>
      <c r="C169" s="429" t="s">
        <v>140</v>
      </c>
      <c r="D169" s="429"/>
      <c r="E169" s="429"/>
      <c r="F169" s="182"/>
      <c r="G169" s="183"/>
      <c r="H169" s="183"/>
      <c r="I169" s="183"/>
      <c r="J169" s="184">
        <v>300.22000000000003</v>
      </c>
      <c r="K169" s="205">
        <v>1.3225</v>
      </c>
      <c r="L169" s="184">
        <v>10.86</v>
      </c>
      <c r="M169" s="185">
        <v>44.77</v>
      </c>
      <c r="N169" s="186">
        <v>486.2</v>
      </c>
      <c r="AF169" s="168"/>
      <c r="AG169" s="169"/>
      <c r="AH169" s="169"/>
      <c r="AJ169" s="180" t="s">
        <v>140</v>
      </c>
      <c r="AM169" s="169"/>
    </row>
    <row r="170" spans="1:39" s="15" customFormat="1" ht="15" x14ac:dyDescent="0.25">
      <c r="A170" s="181"/>
      <c r="B170" s="179" t="s">
        <v>141</v>
      </c>
      <c r="C170" s="429" t="s">
        <v>142</v>
      </c>
      <c r="D170" s="429"/>
      <c r="E170" s="429"/>
      <c r="F170" s="182"/>
      <c r="G170" s="183"/>
      <c r="H170" s="183"/>
      <c r="I170" s="183"/>
      <c r="J170" s="184">
        <v>70.540000000000006</v>
      </c>
      <c r="K170" s="205">
        <v>1.4375</v>
      </c>
      <c r="L170" s="184">
        <v>2.77</v>
      </c>
      <c r="M170" s="185">
        <v>13.24</v>
      </c>
      <c r="N170" s="186">
        <v>36.67</v>
      </c>
      <c r="AF170" s="168"/>
      <c r="AG170" s="169"/>
      <c r="AH170" s="169"/>
      <c r="AJ170" s="180" t="s">
        <v>142</v>
      </c>
      <c r="AM170" s="169"/>
    </row>
    <row r="171" spans="1:39" s="15" customFormat="1" ht="15" x14ac:dyDescent="0.25">
      <c r="A171" s="181"/>
      <c r="B171" s="179" t="s">
        <v>143</v>
      </c>
      <c r="C171" s="429" t="s">
        <v>144</v>
      </c>
      <c r="D171" s="429"/>
      <c r="E171" s="429"/>
      <c r="F171" s="182"/>
      <c r="G171" s="183"/>
      <c r="H171" s="183"/>
      <c r="I171" s="183"/>
      <c r="J171" s="184">
        <v>7.78</v>
      </c>
      <c r="K171" s="205">
        <v>1.4375</v>
      </c>
      <c r="L171" s="184">
        <v>0.31</v>
      </c>
      <c r="M171" s="185">
        <v>44.77</v>
      </c>
      <c r="N171" s="186">
        <v>13.88</v>
      </c>
      <c r="AF171" s="168"/>
      <c r="AG171" s="169"/>
      <c r="AH171" s="169"/>
      <c r="AJ171" s="180" t="s">
        <v>144</v>
      </c>
      <c r="AM171" s="169"/>
    </row>
    <row r="172" spans="1:39" s="15" customFormat="1" ht="15" x14ac:dyDescent="0.25">
      <c r="A172" s="181"/>
      <c r="B172" s="179" t="s">
        <v>145</v>
      </c>
      <c r="C172" s="429" t="s">
        <v>146</v>
      </c>
      <c r="D172" s="429"/>
      <c r="E172" s="429"/>
      <c r="F172" s="182"/>
      <c r="G172" s="183"/>
      <c r="H172" s="183"/>
      <c r="I172" s="183"/>
      <c r="J172" s="187">
        <v>10124.09</v>
      </c>
      <c r="K172" s="183"/>
      <c r="L172" s="184">
        <v>277</v>
      </c>
      <c r="M172" s="185">
        <v>8.16</v>
      </c>
      <c r="N172" s="206">
        <v>2260.3200000000002</v>
      </c>
      <c r="AF172" s="168"/>
      <c r="AG172" s="169"/>
      <c r="AH172" s="169"/>
      <c r="AJ172" s="180" t="s">
        <v>146</v>
      </c>
      <c r="AM172" s="169"/>
    </row>
    <row r="173" spans="1:39" s="15" customFormat="1" ht="15" x14ac:dyDescent="0.25">
      <c r="A173" s="188"/>
      <c r="B173" s="179"/>
      <c r="C173" s="429" t="s">
        <v>147</v>
      </c>
      <c r="D173" s="429"/>
      <c r="E173" s="429"/>
      <c r="F173" s="182" t="s">
        <v>148</v>
      </c>
      <c r="G173" s="192">
        <v>33.1</v>
      </c>
      <c r="H173" s="205">
        <v>1.3225</v>
      </c>
      <c r="I173" s="193">
        <v>1.1976772</v>
      </c>
      <c r="J173" s="190"/>
      <c r="K173" s="183"/>
      <c r="L173" s="190"/>
      <c r="M173" s="183"/>
      <c r="N173" s="191"/>
      <c r="AF173" s="168"/>
      <c r="AG173" s="169"/>
      <c r="AH173" s="169"/>
      <c r="AK173" s="180" t="s">
        <v>147</v>
      </c>
      <c r="AM173" s="169"/>
    </row>
    <row r="174" spans="1:39" s="15" customFormat="1" ht="15" x14ac:dyDescent="0.25">
      <c r="A174" s="188"/>
      <c r="B174" s="179"/>
      <c r="C174" s="429" t="s">
        <v>149</v>
      </c>
      <c r="D174" s="429"/>
      <c r="E174" s="429"/>
      <c r="F174" s="182" t="s">
        <v>148</v>
      </c>
      <c r="G174" s="185">
        <v>0.61</v>
      </c>
      <c r="H174" s="205">
        <v>1.4375</v>
      </c>
      <c r="I174" s="193">
        <v>2.39913E-2</v>
      </c>
      <c r="J174" s="190"/>
      <c r="K174" s="183"/>
      <c r="L174" s="190"/>
      <c r="M174" s="183"/>
      <c r="N174" s="191"/>
      <c r="AF174" s="168"/>
      <c r="AG174" s="169"/>
      <c r="AH174" s="169"/>
      <c r="AK174" s="180" t="s">
        <v>149</v>
      </c>
      <c r="AM174" s="169"/>
    </row>
    <row r="175" spans="1:39" s="15" customFormat="1" ht="15" x14ac:dyDescent="0.25">
      <c r="A175" s="181"/>
      <c r="B175" s="179"/>
      <c r="C175" s="430" t="s">
        <v>150</v>
      </c>
      <c r="D175" s="430"/>
      <c r="E175" s="430"/>
      <c r="F175" s="194"/>
      <c r="G175" s="195"/>
      <c r="H175" s="195"/>
      <c r="I175" s="195"/>
      <c r="J175" s="196">
        <v>10494.85</v>
      </c>
      <c r="K175" s="195"/>
      <c r="L175" s="197">
        <v>290.63</v>
      </c>
      <c r="M175" s="195"/>
      <c r="N175" s="207">
        <v>2783.19</v>
      </c>
      <c r="AF175" s="168"/>
      <c r="AG175" s="169"/>
      <c r="AH175" s="169"/>
      <c r="AL175" s="180" t="s">
        <v>150</v>
      </c>
      <c r="AM175" s="169"/>
    </row>
    <row r="176" spans="1:39" s="15" customFormat="1" ht="15" x14ac:dyDescent="0.25">
      <c r="A176" s="188"/>
      <c r="B176" s="179"/>
      <c r="C176" s="429" t="s">
        <v>151</v>
      </c>
      <c r="D176" s="429"/>
      <c r="E176" s="429"/>
      <c r="F176" s="182"/>
      <c r="G176" s="183"/>
      <c r="H176" s="183"/>
      <c r="I176" s="183"/>
      <c r="J176" s="190"/>
      <c r="K176" s="183"/>
      <c r="L176" s="184">
        <v>11.17</v>
      </c>
      <c r="M176" s="183"/>
      <c r="N176" s="186">
        <v>500.08</v>
      </c>
      <c r="AF176" s="168"/>
      <c r="AG176" s="169"/>
      <c r="AH176" s="169"/>
      <c r="AK176" s="180" t="s">
        <v>151</v>
      </c>
      <c r="AM176" s="169"/>
    </row>
    <row r="177" spans="1:39" s="15" customFormat="1" ht="23.25" x14ac:dyDescent="0.25">
      <c r="A177" s="188"/>
      <c r="B177" s="179" t="s">
        <v>607</v>
      </c>
      <c r="C177" s="429" t="s">
        <v>608</v>
      </c>
      <c r="D177" s="429"/>
      <c r="E177" s="429"/>
      <c r="F177" s="182" t="s">
        <v>154</v>
      </c>
      <c r="G177" s="199">
        <v>102</v>
      </c>
      <c r="H177" s="183"/>
      <c r="I177" s="199">
        <v>102</v>
      </c>
      <c r="J177" s="190"/>
      <c r="K177" s="183"/>
      <c r="L177" s="184">
        <v>11.39</v>
      </c>
      <c r="M177" s="183"/>
      <c r="N177" s="186">
        <v>510.08</v>
      </c>
      <c r="AF177" s="168"/>
      <c r="AG177" s="169"/>
      <c r="AH177" s="169"/>
      <c r="AK177" s="180" t="s">
        <v>608</v>
      </c>
      <c r="AM177" s="169"/>
    </row>
    <row r="178" spans="1:39" s="15" customFormat="1" ht="45" x14ac:dyDescent="0.25">
      <c r="A178" s="188"/>
      <c r="B178" s="179" t="s">
        <v>609</v>
      </c>
      <c r="C178" s="429" t="s">
        <v>610</v>
      </c>
      <c r="D178" s="429"/>
      <c r="E178" s="429"/>
      <c r="F178" s="182" t="s">
        <v>154</v>
      </c>
      <c r="G178" s="199">
        <v>58</v>
      </c>
      <c r="H178" s="185">
        <v>0.85</v>
      </c>
      <c r="I178" s="192">
        <v>49.3</v>
      </c>
      <c r="J178" s="190"/>
      <c r="K178" s="183"/>
      <c r="L178" s="184">
        <v>5.51</v>
      </c>
      <c r="M178" s="183"/>
      <c r="N178" s="186">
        <v>246.54</v>
      </c>
      <c r="AF178" s="168"/>
      <c r="AG178" s="169"/>
      <c r="AH178" s="169"/>
      <c r="AK178" s="180" t="s">
        <v>610</v>
      </c>
      <c r="AM178" s="169"/>
    </row>
    <row r="179" spans="1:39" s="15" customFormat="1" ht="15" x14ac:dyDescent="0.25">
      <c r="A179" s="200"/>
      <c r="B179" s="201"/>
      <c r="C179" s="438" t="s">
        <v>157</v>
      </c>
      <c r="D179" s="438"/>
      <c r="E179" s="438"/>
      <c r="F179" s="172"/>
      <c r="G179" s="173"/>
      <c r="H179" s="173"/>
      <c r="I179" s="173"/>
      <c r="J179" s="176"/>
      <c r="K179" s="173"/>
      <c r="L179" s="202">
        <v>307.52999999999997</v>
      </c>
      <c r="M179" s="195"/>
      <c r="N179" s="208">
        <v>3539.81</v>
      </c>
      <c r="AF179" s="168"/>
      <c r="AG179" s="169"/>
      <c r="AH179" s="169"/>
      <c r="AM179" s="169" t="s">
        <v>157</v>
      </c>
    </row>
    <row r="180" spans="1:39" s="15" customFormat="1" ht="23.25" x14ac:dyDescent="0.25">
      <c r="A180" s="170" t="s">
        <v>238</v>
      </c>
      <c r="B180" s="171" t="s">
        <v>1330</v>
      </c>
      <c r="C180" s="438" t="s">
        <v>1331</v>
      </c>
      <c r="D180" s="438"/>
      <c r="E180" s="438"/>
      <c r="F180" s="172" t="s">
        <v>278</v>
      </c>
      <c r="G180" s="173">
        <v>-2.7359999999999999E-2</v>
      </c>
      <c r="H180" s="174">
        <v>1</v>
      </c>
      <c r="I180" s="175">
        <v>-2.7359999999999999E-2</v>
      </c>
      <c r="J180" s="210">
        <v>10100</v>
      </c>
      <c r="K180" s="173"/>
      <c r="L180" s="202">
        <v>-276.33999999999997</v>
      </c>
      <c r="M180" s="211">
        <v>8.16</v>
      </c>
      <c r="N180" s="208">
        <v>-2254.9299999999998</v>
      </c>
      <c r="AF180" s="168"/>
      <c r="AG180" s="169"/>
      <c r="AH180" s="169" t="s">
        <v>1331</v>
      </c>
      <c r="AM180" s="169"/>
    </row>
    <row r="181" spans="1:39" s="15" customFormat="1" ht="15" x14ac:dyDescent="0.25">
      <c r="A181" s="200"/>
      <c r="B181" s="201"/>
      <c r="C181" s="438" t="s">
        <v>157</v>
      </c>
      <c r="D181" s="438"/>
      <c r="E181" s="438"/>
      <c r="F181" s="172"/>
      <c r="G181" s="173"/>
      <c r="H181" s="173"/>
      <c r="I181" s="173"/>
      <c r="J181" s="176"/>
      <c r="K181" s="173"/>
      <c r="L181" s="202">
        <v>-276.33999999999997</v>
      </c>
      <c r="M181" s="195"/>
      <c r="N181" s="208">
        <v>-2254.9299999999998</v>
      </c>
      <c r="AF181" s="168"/>
      <c r="AG181" s="169"/>
      <c r="AH181" s="169"/>
      <c r="AM181" s="169" t="s">
        <v>157</v>
      </c>
    </row>
    <row r="182" spans="1:39" s="15" customFormat="1" ht="15" x14ac:dyDescent="0.25">
      <c r="A182" s="170" t="s">
        <v>242</v>
      </c>
      <c r="B182" s="171" t="s">
        <v>1332</v>
      </c>
      <c r="C182" s="438" t="s">
        <v>1333</v>
      </c>
      <c r="D182" s="438"/>
      <c r="E182" s="438"/>
      <c r="F182" s="172" t="s">
        <v>278</v>
      </c>
      <c r="G182" s="173">
        <v>2.7E-2</v>
      </c>
      <c r="H182" s="174">
        <v>1</v>
      </c>
      <c r="I182" s="204">
        <v>2.7E-2</v>
      </c>
      <c r="J182" s="210">
        <v>25542.66</v>
      </c>
      <c r="K182" s="173"/>
      <c r="L182" s="202">
        <v>689.65</v>
      </c>
      <c r="M182" s="211">
        <v>8.16</v>
      </c>
      <c r="N182" s="208">
        <v>5627.54</v>
      </c>
      <c r="AF182" s="168"/>
      <c r="AG182" s="169"/>
      <c r="AH182" s="169" t="s">
        <v>1333</v>
      </c>
      <c r="AM182" s="169"/>
    </row>
    <row r="183" spans="1:39" s="15" customFormat="1" ht="15" x14ac:dyDescent="0.25">
      <c r="A183" s="200"/>
      <c r="B183" s="201"/>
      <c r="C183" s="438" t="s">
        <v>157</v>
      </c>
      <c r="D183" s="438"/>
      <c r="E183" s="438"/>
      <c r="F183" s="172"/>
      <c r="G183" s="173"/>
      <c r="H183" s="173"/>
      <c r="I183" s="173"/>
      <c r="J183" s="176"/>
      <c r="K183" s="173"/>
      <c r="L183" s="202">
        <v>689.65</v>
      </c>
      <c r="M183" s="195"/>
      <c r="N183" s="208">
        <v>5627.54</v>
      </c>
      <c r="AF183" s="168"/>
      <c r="AG183" s="169"/>
      <c r="AH183" s="169"/>
      <c r="AM183" s="169" t="s">
        <v>157</v>
      </c>
    </row>
    <row r="184" spans="1:39" s="15" customFormat="1" ht="15" x14ac:dyDescent="0.25">
      <c r="A184" s="170" t="s">
        <v>245</v>
      </c>
      <c r="B184" s="171" t="s">
        <v>1334</v>
      </c>
      <c r="C184" s="438" t="s">
        <v>1335</v>
      </c>
      <c r="D184" s="438"/>
      <c r="E184" s="438"/>
      <c r="F184" s="172" t="s">
        <v>278</v>
      </c>
      <c r="G184" s="173">
        <v>2.0559999999999998E-2</v>
      </c>
      <c r="H184" s="174">
        <v>1</v>
      </c>
      <c r="I184" s="175">
        <v>2.0559999999999998E-2</v>
      </c>
      <c r="J184" s="176"/>
      <c r="K184" s="173"/>
      <c r="L184" s="176"/>
      <c r="M184" s="173"/>
      <c r="N184" s="177"/>
      <c r="AF184" s="168"/>
      <c r="AG184" s="169"/>
      <c r="AH184" s="169" t="s">
        <v>1335</v>
      </c>
      <c r="AM184" s="169"/>
    </row>
    <row r="185" spans="1:39" s="15" customFormat="1" ht="23.25" x14ac:dyDescent="0.25">
      <c r="A185" s="178"/>
      <c r="B185" s="179" t="s">
        <v>136</v>
      </c>
      <c r="C185" s="439" t="s">
        <v>137</v>
      </c>
      <c r="D185" s="439"/>
      <c r="E185" s="439"/>
      <c r="F185" s="439"/>
      <c r="G185" s="439"/>
      <c r="H185" s="439"/>
      <c r="I185" s="439"/>
      <c r="J185" s="439"/>
      <c r="K185" s="439"/>
      <c r="L185" s="439"/>
      <c r="M185" s="439"/>
      <c r="N185" s="440"/>
      <c r="AF185" s="168"/>
      <c r="AG185" s="169"/>
      <c r="AH185" s="169"/>
      <c r="AI185" s="180" t="s">
        <v>137</v>
      </c>
      <c r="AM185" s="169"/>
    </row>
    <row r="186" spans="1:39" s="15" customFormat="1" ht="68.25" x14ac:dyDescent="0.25">
      <c r="A186" s="178"/>
      <c r="B186" s="179" t="s">
        <v>138</v>
      </c>
      <c r="C186" s="439" t="s">
        <v>139</v>
      </c>
      <c r="D186" s="439"/>
      <c r="E186" s="439"/>
      <c r="F186" s="439"/>
      <c r="G186" s="439"/>
      <c r="H186" s="439"/>
      <c r="I186" s="439"/>
      <c r="J186" s="439"/>
      <c r="K186" s="439"/>
      <c r="L186" s="439"/>
      <c r="M186" s="439"/>
      <c r="N186" s="440"/>
      <c r="AF186" s="168"/>
      <c r="AG186" s="169"/>
      <c r="AH186" s="169"/>
      <c r="AI186" s="180" t="s">
        <v>139</v>
      </c>
      <c r="AM186" s="169"/>
    </row>
    <row r="187" spans="1:39" s="15" customFormat="1" ht="15" x14ac:dyDescent="0.25">
      <c r="A187" s="181"/>
      <c r="B187" s="179" t="s">
        <v>130</v>
      </c>
      <c r="C187" s="429" t="s">
        <v>140</v>
      </c>
      <c r="D187" s="429"/>
      <c r="E187" s="429"/>
      <c r="F187" s="182"/>
      <c r="G187" s="183"/>
      <c r="H187" s="183"/>
      <c r="I187" s="183"/>
      <c r="J187" s="187">
        <v>1795.86</v>
      </c>
      <c r="K187" s="205">
        <v>1.3225</v>
      </c>
      <c r="L187" s="184">
        <v>48.83</v>
      </c>
      <c r="M187" s="185">
        <v>44.77</v>
      </c>
      <c r="N187" s="206">
        <v>2186.12</v>
      </c>
      <c r="AF187" s="168"/>
      <c r="AG187" s="169"/>
      <c r="AH187" s="169"/>
      <c r="AJ187" s="180" t="s">
        <v>140</v>
      </c>
      <c r="AM187" s="169"/>
    </row>
    <row r="188" spans="1:39" s="15" customFormat="1" ht="15" x14ac:dyDescent="0.25">
      <c r="A188" s="181"/>
      <c r="B188" s="179" t="s">
        <v>141</v>
      </c>
      <c r="C188" s="429" t="s">
        <v>142</v>
      </c>
      <c r="D188" s="429"/>
      <c r="E188" s="429"/>
      <c r="F188" s="182"/>
      <c r="G188" s="183"/>
      <c r="H188" s="183"/>
      <c r="I188" s="183"/>
      <c r="J188" s="184">
        <v>28.64</v>
      </c>
      <c r="K188" s="205">
        <v>1.4375</v>
      </c>
      <c r="L188" s="184">
        <v>0.85</v>
      </c>
      <c r="M188" s="185">
        <v>13.24</v>
      </c>
      <c r="N188" s="186">
        <v>11.25</v>
      </c>
      <c r="AF188" s="168"/>
      <c r="AG188" s="169"/>
      <c r="AH188" s="169"/>
      <c r="AJ188" s="180" t="s">
        <v>142</v>
      </c>
      <c r="AM188" s="169"/>
    </row>
    <row r="189" spans="1:39" s="15" customFormat="1" ht="15" x14ac:dyDescent="0.25">
      <c r="A189" s="181"/>
      <c r="B189" s="179" t="s">
        <v>143</v>
      </c>
      <c r="C189" s="429" t="s">
        <v>144</v>
      </c>
      <c r="D189" s="429"/>
      <c r="E189" s="429"/>
      <c r="F189" s="182"/>
      <c r="G189" s="183"/>
      <c r="H189" s="183"/>
      <c r="I189" s="183"/>
      <c r="J189" s="184">
        <v>4.09</v>
      </c>
      <c r="K189" s="205">
        <v>1.4375</v>
      </c>
      <c r="L189" s="184">
        <v>0.12</v>
      </c>
      <c r="M189" s="185">
        <v>44.77</v>
      </c>
      <c r="N189" s="186">
        <v>5.37</v>
      </c>
      <c r="AF189" s="168"/>
      <c r="AG189" s="169"/>
      <c r="AH189" s="169"/>
      <c r="AJ189" s="180" t="s">
        <v>144</v>
      </c>
      <c r="AM189" s="169"/>
    </row>
    <row r="190" spans="1:39" s="15" customFormat="1" ht="15" x14ac:dyDescent="0.25">
      <c r="A190" s="188"/>
      <c r="B190" s="179"/>
      <c r="C190" s="429" t="s">
        <v>147</v>
      </c>
      <c r="D190" s="429"/>
      <c r="E190" s="429"/>
      <c r="F190" s="182" t="s">
        <v>148</v>
      </c>
      <c r="G190" s="199">
        <v>198</v>
      </c>
      <c r="H190" s="205">
        <v>1.3225</v>
      </c>
      <c r="I190" s="193">
        <v>5.3837387999999997</v>
      </c>
      <c r="J190" s="190"/>
      <c r="K190" s="183"/>
      <c r="L190" s="190"/>
      <c r="M190" s="183"/>
      <c r="N190" s="191"/>
      <c r="AF190" s="168"/>
      <c r="AG190" s="169"/>
      <c r="AH190" s="169"/>
      <c r="AK190" s="180" t="s">
        <v>147</v>
      </c>
      <c r="AM190" s="169"/>
    </row>
    <row r="191" spans="1:39" s="15" customFormat="1" ht="15" x14ac:dyDescent="0.25">
      <c r="A191" s="188"/>
      <c r="B191" s="179"/>
      <c r="C191" s="429" t="s">
        <v>149</v>
      </c>
      <c r="D191" s="429"/>
      <c r="E191" s="429"/>
      <c r="F191" s="182" t="s">
        <v>148</v>
      </c>
      <c r="G191" s="185">
        <v>0.33</v>
      </c>
      <c r="H191" s="205">
        <v>1.4375</v>
      </c>
      <c r="I191" s="193">
        <v>9.7532000000000001E-3</v>
      </c>
      <c r="J191" s="190"/>
      <c r="K191" s="183"/>
      <c r="L191" s="190"/>
      <c r="M191" s="183"/>
      <c r="N191" s="191"/>
      <c r="AF191" s="168"/>
      <c r="AG191" s="169"/>
      <c r="AH191" s="169"/>
      <c r="AK191" s="180" t="s">
        <v>149</v>
      </c>
      <c r="AM191" s="169"/>
    </row>
    <row r="192" spans="1:39" s="15" customFormat="1" ht="15" x14ac:dyDescent="0.25">
      <c r="A192" s="181"/>
      <c r="B192" s="179"/>
      <c r="C192" s="430" t="s">
        <v>150</v>
      </c>
      <c r="D192" s="430"/>
      <c r="E192" s="430"/>
      <c r="F192" s="194"/>
      <c r="G192" s="195"/>
      <c r="H192" s="195"/>
      <c r="I192" s="195"/>
      <c r="J192" s="196">
        <v>1824.5</v>
      </c>
      <c r="K192" s="195"/>
      <c r="L192" s="197">
        <v>49.68</v>
      </c>
      <c r="M192" s="195"/>
      <c r="N192" s="207">
        <v>2197.37</v>
      </c>
      <c r="AF192" s="168"/>
      <c r="AG192" s="169"/>
      <c r="AH192" s="169"/>
      <c r="AL192" s="180" t="s">
        <v>150</v>
      </c>
      <c r="AM192" s="169"/>
    </row>
    <row r="193" spans="1:39" s="15" customFormat="1" ht="15" x14ac:dyDescent="0.25">
      <c r="A193" s="188"/>
      <c r="B193" s="179"/>
      <c r="C193" s="429" t="s">
        <v>151</v>
      </c>
      <c r="D193" s="429"/>
      <c r="E193" s="429"/>
      <c r="F193" s="182"/>
      <c r="G193" s="183"/>
      <c r="H193" s="183"/>
      <c r="I193" s="183"/>
      <c r="J193" s="190"/>
      <c r="K193" s="183"/>
      <c r="L193" s="184">
        <v>48.95</v>
      </c>
      <c r="M193" s="183"/>
      <c r="N193" s="206">
        <v>2191.4899999999998</v>
      </c>
      <c r="AF193" s="168"/>
      <c r="AG193" s="169"/>
      <c r="AH193" s="169"/>
      <c r="AK193" s="180" t="s">
        <v>151</v>
      </c>
      <c r="AM193" s="169"/>
    </row>
    <row r="194" spans="1:39" s="15" customFormat="1" ht="23.25" x14ac:dyDescent="0.25">
      <c r="A194" s="188"/>
      <c r="B194" s="179" t="s">
        <v>607</v>
      </c>
      <c r="C194" s="429" t="s">
        <v>608</v>
      </c>
      <c r="D194" s="429"/>
      <c r="E194" s="429"/>
      <c r="F194" s="182" t="s">
        <v>154</v>
      </c>
      <c r="G194" s="199">
        <v>102</v>
      </c>
      <c r="H194" s="183"/>
      <c r="I194" s="199">
        <v>102</v>
      </c>
      <c r="J194" s="190"/>
      <c r="K194" s="183"/>
      <c r="L194" s="184">
        <v>49.93</v>
      </c>
      <c r="M194" s="183"/>
      <c r="N194" s="206">
        <v>2235.3200000000002</v>
      </c>
      <c r="AF194" s="168"/>
      <c r="AG194" s="169"/>
      <c r="AH194" s="169"/>
      <c r="AK194" s="180" t="s">
        <v>608</v>
      </c>
      <c r="AM194" s="169"/>
    </row>
    <row r="195" spans="1:39" s="15" customFormat="1" ht="45" x14ac:dyDescent="0.25">
      <c r="A195" s="188"/>
      <c r="B195" s="179" t="s">
        <v>609</v>
      </c>
      <c r="C195" s="429" t="s">
        <v>610</v>
      </c>
      <c r="D195" s="429"/>
      <c r="E195" s="429"/>
      <c r="F195" s="182" t="s">
        <v>154</v>
      </c>
      <c r="G195" s="199">
        <v>58</v>
      </c>
      <c r="H195" s="185">
        <v>0.85</v>
      </c>
      <c r="I195" s="192">
        <v>49.3</v>
      </c>
      <c r="J195" s="190"/>
      <c r="K195" s="183"/>
      <c r="L195" s="184">
        <v>24.13</v>
      </c>
      <c r="M195" s="183"/>
      <c r="N195" s="206">
        <v>1080.4000000000001</v>
      </c>
      <c r="AF195" s="168"/>
      <c r="AG195" s="169"/>
      <c r="AH195" s="169"/>
      <c r="AK195" s="180" t="s">
        <v>610</v>
      </c>
      <c r="AM195" s="169"/>
    </row>
    <row r="196" spans="1:39" s="15" customFormat="1" ht="15" x14ac:dyDescent="0.25">
      <c r="A196" s="200"/>
      <c r="B196" s="201"/>
      <c r="C196" s="438" t="s">
        <v>157</v>
      </c>
      <c r="D196" s="438"/>
      <c r="E196" s="438"/>
      <c r="F196" s="172"/>
      <c r="G196" s="173"/>
      <c r="H196" s="173"/>
      <c r="I196" s="173"/>
      <c r="J196" s="176"/>
      <c r="K196" s="173"/>
      <c r="L196" s="202">
        <v>123.74</v>
      </c>
      <c r="M196" s="195"/>
      <c r="N196" s="208">
        <v>5513.09</v>
      </c>
      <c r="AF196" s="168"/>
      <c r="AG196" s="169"/>
      <c r="AH196" s="169"/>
      <c r="AM196" s="169" t="s">
        <v>157</v>
      </c>
    </row>
    <row r="197" spans="1:39" s="15" customFormat="1" ht="23.25" x14ac:dyDescent="0.25">
      <c r="A197" s="170" t="s">
        <v>248</v>
      </c>
      <c r="B197" s="171" t="s">
        <v>1336</v>
      </c>
      <c r="C197" s="438" t="s">
        <v>1337</v>
      </c>
      <c r="D197" s="438"/>
      <c r="E197" s="438"/>
      <c r="F197" s="172" t="s">
        <v>278</v>
      </c>
      <c r="G197" s="173">
        <v>2.1000000000000001E-2</v>
      </c>
      <c r="H197" s="174">
        <v>1</v>
      </c>
      <c r="I197" s="204">
        <v>2.1000000000000001E-2</v>
      </c>
      <c r="J197" s="210">
        <v>4840.6499999999996</v>
      </c>
      <c r="K197" s="173"/>
      <c r="L197" s="202">
        <v>101.65</v>
      </c>
      <c r="M197" s="211">
        <v>8.16</v>
      </c>
      <c r="N197" s="203">
        <v>829.46</v>
      </c>
      <c r="AF197" s="168"/>
      <c r="AG197" s="169"/>
      <c r="AH197" s="169" t="s">
        <v>1337</v>
      </c>
      <c r="AM197" s="169"/>
    </row>
    <row r="198" spans="1:39" s="15" customFormat="1" ht="15" x14ac:dyDescent="0.25">
      <c r="A198" s="200"/>
      <c r="B198" s="201"/>
      <c r="C198" s="438" t="s">
        <v>157</v>
      </c>
      <c r="D198" s="438"/>
      <c r="E198" s="438"/>
      <c r="F198" s="172"/>
      <c r="G198" s="173"/>
      <c r="H198" s="173"/>
      <c r="I198" s="173"/>
      <c r="J198" s="176"/>
      <c r="K198" s="173"/>
      <c r="L198" s="202">
        <v>101.65</v>
      </c>
      <c r="M198" s="195"/>
      <c r="N198" s="203">
        <v>829.46</v>
      </c>
      <c r="AF198" s="168"/>
      <c r="AG198" s="169"/>
      <c r="AH198" s="169"/>
      <c r="AM198" s="169" t="s">
        <v>157</v>
      </c>
    </row>
    <row r="199" spans="1:39" s="15" customFormat="1" ht="15" x14ac:dyDescent="0.25">
      <c r="A199" s="435" t="s">
        <v>1338</v>
      </c>
      <c r="B199" s="436"/>
      <c r="C199" s="436"/>
      <c r="D199" s="436"/>
      <c r="E199" s="436"/>
      <c r="F199" s="436"/>
      <c r="G199" s="436"/>
      <c r="H199" s="436"/>
      <c r="I199" s="436"/>
      <c r="J199" s="436"/>
      <c r="K199" s="436"/>
      <c r="L199" s="436"/>
      <c r="M199" s="436"/>
      <c r="N199" s="437"/>
      <c r="AF199" s="168"/>
      <c r="AG199" s="169" t="s">
        <v>1338</v>
      </c>
      <c r="AH199" s="169"/>
      <c r="AM199" s="169"/>
    </row>
    <row r="200" spans="1:39" s="15" customFormat="1" ht="15" x14ac:dyDescent="0.25">
      <c r="A200" s="170" t="s">
        <v>251</v>
      </c>
      <c r="B200" s="171" t="s">
        <v>824</v>
      </c>
      <c r="C200" s="438" t="s">
        <v>825</v>
      </c>
      <c r="D200" s="438"/>
      <c r="E200" s="438"/>
      <c r="F200" s="172" t="s">
        <v>160</v>
      </c>
      <c r="G200" s="173">
        <v>8.9999999999999993E-3</v>
      </c>
      <c r="H200" s="174">
        <v>1</v>
      </c>
      <c r="I200" s="204">
        <v>8.9999999999999993E-3</v>
      </c>
      <c r="J200" s="176"/>
      <c r="K200" s="173"/>
      <c r="L200" s="176"/>
      <c r="M200" s="173"/>
      <c r="N200" s="177"/>
      <c r="AF200" s="168"/>
      <c r="AG200" s="169"/>
      <c r="AH200" s="169" t="s">
        <v>825</v>
      </c>
      <c r="AM200" s="169"/>
    </row>
    <row r="201" spans="1:39" s="15" customFormat="1" ht="23.25" x14ac:dyDescent="0.25">
      <c r="A201" s="178"/>
      <c r="B201" s="179" t="s">
        <v>136</v>
      </c>
      <c r="C201" s="439" t="s">
        <v>137</v>
      </c>
      <c r="D201" s="439"/>
      <c r="E201" s="439"/>
      <c r="F201" s="439"/>
      <c r="G201" s="439"/>
      <c r="H201" s="439"/>
      <c r="I201" s="439"/>
      <c r="J201" s="439"/>
      <c r="K201" s="439"/>
      <c r="L201" s="439"/>
      <c r="M201" s="439"/>
      <c r="N201" s="440"/>
      <c r="AF201" s="168"/>
      <c r="AG201" s="169"/>
      <c r="AH201" s="169"/>
      <c r="AI201" s="180" t="s">
        <v>137</v>
      </c>
      <c r="AM201" s="169"/>
    </row>
    <row r="202" spans="1:39" s="15" customFormat="1" ht="68.25" x14ac:dyDescent="0.25">
      <c r="A202" s="178"/>
      <c r="B202" s="179" t="s">
        <v>138</v>
      </c>
      <c r="C202" s="439" t="s">
        <v>139</v>
      </c>
      <c r="D202" s="439"/>
      <c r="E202" s="439"/>
      <c r="F202" s="439"/>
      <c r="G202" s="439"/>
      <c r="H202" s="439"/>
      <c r="I202" s="439"/>
      <c r="J202" s="439"/>
      <c r="K202" s="439"/>
      <c r="L202" s="439"/>
      <c r="M202" s="439"/>
      <c r="N202" s="440"/>
      <c r="AF202" s="168"/>
      <c r="AG202" s="169"/>
      <c r="AH202" s="169"/>
      <c r="AI202" s="180" t="s">
        <v>139</v>
      </c>
      <c r="AM202" s="169"/>
    </row>
    <row r="203" spans="1:39" s="15" customFormat="1" ht="15" x14ac:dyDescent="0.25">
      <c r="A203" s="181"/>
      <c r="B203" s="179" t="s">
        <v>130</v>
      </c>
      <c r="C203" s="429" t="s">
        <v>140</v>
      </c>
      <c r="D203" s="429"/>
      <c r="E203" s="429"/>
      <c r="F203" s="182"/>
      <c r="G203" s="183"/>
      <c r="H203" s="183"/>
      <c r="I203" s="183"/>
      <c r="J203" s="187">
        <v>1053</v>
      </c>
      <c r="K203" s="205">
        <v>1.3225</v>
      </c>
      <c r="L203" s="184">
        <v>12.53</v>
      </c>
      <c r="M203" s="185">
        <v>44.77</v>
      </c>
      <c r="N203" s="186">
        <v>560.97</v>
      </c>
      <c r="AF203" s="168"/>
      <c r="AG203" s="169"/>
      <c r="AH203" s="169"/>
      <c r="AJ203" s="180" t="s">
        <v>140</v>
      </c>
      <c r="AM203" s="169"/>
    </row>
    <row r="204" spans="1:39" s="15" customFormat="1" ht="15" x14ac:dyDescent="0.25">
      <c r="A204" s="181"/>
      <c r="B204" s="179" t="s">
        <v>141</v>
      </c>
      <c r="C204" s="429" t="s">
        <v>142</v>
      </c>
      <c r="D204" s="429"/>
      <c r="E204" s="429"/>
      <c r="F204" s="182"/>
      <c r="G204" s="183"/>
      <c r="H204" s="183"/>
      <c r="I204" s="183"/>
      <c r="J204" s="187">
        <v>1566.06</v>
      </c>
      <c r="K204" s="205">
        <v>1.4375</v>
      </c>
      <c r="L204" s="184">
        <v>20.260000000000002</v>
      </c>
      <c r="M204" s="185">
        <v>13.24</v>
      </c>
      <c r="N204" s="186">
        <v>268.24</v>
      </c>
      <c r="AF204" s="168"/>
      <c r="AG204" s="169"/>
      <c r="AH204" s="169"/>
      <c r="AJ204" s="180" t="s">
        <v>142</v>
      </c>
      <c r="AM204" s="169"/>
    </row>
    <row r="205" spans="1:39" s="15" customFormat="1" ht="15" x14ac:dyDescent="0.25">
      <c r="A205" s="181"/>
      <c r="B205" s="179" t="s">
        <v>143</v>
      </c>
      <c r="C205" s="429" t="s">
        <v>144</v>
      </c>
      <c r="D205" s="429"/>
      <c r="E205" s="429"/>
      <c r="F205" s="182"/>
      <c r="G205" s="183"/>
      <c r="H205" s="183"/>
      <c r="I205" s="183"/>
      <c r="J205" s="184">
        <v>244.39</v>
      </c>
      <c r="K205" s="205">
        <v>1.4375</v>
      </c>
      <c r="L205" s="184">
        <v>3.16</v>
      </c>
      <c r="M205" s="185">
        <v>44.77</v>
      </c>
      <c r="N205" s="186">
        <v>141.47</v>
      </c>
      <c r="AF205" s="168"/>
      <c r="AG205" s="169"/>
      <c r="AH205" s="169"/>
      <c r="AJ205" s="180" t="s">
        <v>144</v>
      </c>
      <c r="AM205" s="169"/>
    </row>
    <row r="206" spans="1:39" s="15" customFormat="1" ht="15" x14ac:dyDescent="0.25">
      <c r="A206" s="181"/>
      <c r="B206" s="179" t="s">
        <v>145</v>
      </c>
      <c r="C206" s="429" t="s">
        <v>146</v>
      </c>
      <c r="D206" s="429"/>
      <c r="E206" s="429"/>
      <c r="F206" s="182"/>
      <c r="G206" s="183"/>
      <c r="H206" s="183"/>
      <c r="I206" s="183"/>
      <c r="J206" s="184">
        <v>909.27</v>
      </c>
      <c r="K206" s="183"/>
      <c r="L206" s="184">
        <v>8.18</v>
      </c>
      <c r="M206" s="185">
        <v>8.16</v>
      </c>
      <c r="N206" s="186">
        <v>66.75</v>
      </c>
      <c r="AF206" s="168"/>
      <c r="AG206" s="169"/>
      <c r="AH206" s="169"/>
      <c r="AJ206" s="180" t="s">
        <v>146</v>
      </c>
      <c r="AM206" s="169"/>
    </row>
    <row r="207" spans="1:39" s="15" customFormat="1" ht="15" x14ac:dyDescent="0.25">
      <c r="A207" s="188"/>
      <c r="B207" s="179"/>
      <c r="C207" s="429" t="s">
        <v>147</v>
      </c>
      <c r="D207" s="429"/>
      <c r="E207" s="429"/>
      <c r="F207" s="182" t="s">
        <v>148</v>
      </c>
      <c r="G207" s="199">
        <v>135</v>
      </c>
      <c r="H207" s="205">
        <v>1.3225</v>
      </c>
      <c r="I207" s="193">
        <v>1.6068374999999999</v>
      </c>
      <c r="J207" s="190"/>
      <c r="K207" s="183"/>
      <c r="L207" s="190"/>
      <c r="M207" s="183"/>
      <c r="N207" s="191"/>
      <c r="AF207" s="168"/>
      <c r="AG207" s="169"/>
      <c r="AH207" s="169"/>
      <c r="AK207" s="180" t="s">
        <v>147</v>
      </c>
      <c r="AM207" s="169"/>
    </row>
    <row r="208" spans="1:39" s="15" customFormat="1" ht="15" x14ac:dyDescent="0.25">
      <c r="A208" s="188"/>
      <c r="B208" s="179"/>
      <c r="C208" s="429" t="s">
        <v>149</v>
      </c>
      <c r="D208" s="429"/>
      <c r="E208" s="429"/>
      <c r="F208" s="182" t="s">
        <v>148</v>
      </c>
      <c r="G208" s="185">
        <v>18.12</v>
      </c>
      <c r="H208" s="205">
        <v>1.4375</v>
      </c>
      <c r="I208" s="193">
        <v>0.23442750000000001</v>
      </c>
      <c r="J208" s="190"/>
      <c r="K208" s="183"/>
      <c r="L208" s="190"/>
      <c r="M208" s="183"/>
      <c r="N208" s="191"/>
      <c r="AF208" s="168"/>
      <c r="AG208" s="169"/>
      <c r="AH208" s="169"/>
      <c r="AK208" s="180" t="s">
        <v>149</v>
      </c>
      <c r="AM208" s="169"/>
    </row>
    <row r="209" spans="1:39" s="15" customFormat="1" ht="15" x14ac:dyDescent="0.25">
      <c r="A209" s="181"/>
      <c r="B209" s="179"/>
      <c r="C209" s="430" t="s">
        <v>150</v>
      </c>
      <c r="D209" s="430"/>
      <c r="E209" s="430"/>
      <c r="F209" s="194"/>
      <c r="G209" s="195"/>
      <c r="H209" s="195"/>
      <c r="I209" s="195"/>
      <c r="J209" s="196">
        <v>3528.33</v>
      </c>
      <c r="K209" s="195"/>
      <c r="L209" s="197">
        <v>40.97</v>
      </c>
      <c r="M209" s="195"/>
      <c r="N209" s="198">
        <v>895.96</v>
      </c>
      <c r="AF209" s="168"/>
      <c r="AG209" s="169"/>
      <c r="AH209" s="169"/>
      <c r="AL209" s="180" t="s">
        <v>150</v>
      </c>
      <c r="AM209" s="169"/>
    </row>
    <row r="210" spans="1:39" s="15" customFormat="1" ht="15" x14ac:dyDescent="0.25">
      <c r="A210" s="188"/>
      <c r="B210" s="179"/>
      <c r="C210" s="429" t="s">
        <v>151</v>
      </c>
      <c r="D210" s="429"/>
      <c r="E210" s="429"/>
      <c r="F210" s="182"/>
      <c r="G210" s="183"/>
      <c r="H210" s="183"/>
      <c r="I210" s="183"/>
      <c r="J210" s="190"/>
      <c r="K210" s="183"/>
      <c r="L210" s="184">
        <v>15.69</v>
      </c>
      <c r="M210" s="183"/>
      <c r="N210" s="186">
        <v>702.44</v>
      </c>
      <c r="AF210" s="168"/>
      <c r="AG210" s="169"/>
      <c r="AH210" s="169"/>
      <c r="AK210" s="180" t="s">
        <v>151</v>
      </c>
      <c r="AM210" s="169"/>
    </row>
    <row r="211" spans="1:39" s="15" customFormat="1" ht="23.25" x14ac:dyDescent="0.25">
      <c r="A211" s="188"/>
      <c r="B211" s="179" t="s">
        <v>607</v>
      </c>
      <c r="C211" s="429" t="s">
        <v>608</v>
      </c>
      <c r="D211" s="429"/>
      <c r="E211" s="429"/>
      <c r="F211" s="182" t="s">
        <v>154</v>
      </c>
      <c r="G211" s="199">
        <v>102</v>
      </c>
      <c r="H211" s="183"/>
      <c r="I211" s="199">
        <v>102</v>
      </c>
      <c r="J211" s="190"/>
      <c r="K211" s="183"/>
      <c r="L211" s="184">
        <v>16</v>
      </c>
      <c r="M211" s="183"/>
      <c r="N211" s="186">
        <v>716.49</v>
      </c>
      <c r="AF211" s="168"/>
      <c r="AG211" s="169"/>
      <c r="AH211" s="169"/>
      <c r="AK211" s="180" t="s">
        <v>608</v>
      </c>
      <c r="AM211" s="169"/>
    </row>
    <row r="212" spans="1:39" s="15" customFormat="1" ht="45" x14ac:dyDescent="0.25">
      <c r="A212" s="188"/>
      <c r="B212" s="179" t="s">
        <v>609</v>
      </c>
      <c r="C212" s="429" t="s">
        <v>610</v>
      </c>
      <c r="D212" s="429"/>
      <c r="E212" s="429"/>
      <c r="F212" s="182" t="s">
        <v>154</v>
      </c>
      <c r="G212" s="199">
        <v>58</v>
      </c>
      <c r="H212" s="185">
        <v>0.85</v>
      </c>
      <c r="I212" s="192">
        <v>49.3</v>
      </c>
      <c r="J212" s="190"/>
      <c r="K212" s="183"/>
      <c r="L212" s="184">
        <v>7.74</v>
      </c>
      <c r="M212" s="183"/>
      <c r="N212" s="186">
        <v>346.3</v>
      </c>
      <c r="AF212" s="168"/>
      <c r="AG212" s="169"/>
      <c r="AH212" s="169"/>
      <c r="AK212" s="180" t="s">
        <v>610</v>
      </c>
      <c r="AM212" s="169"/>
    </row>
    <row r="213" spans="1:39" s="15" customFormat="1" ht="15" x14ac:dyDescent="0.25">
      <c r="A213" s="200"/>
      <c r="B213" s="201"/>
      <c r="C213" s="438" t="s">
        <v>157</v>
      </c>
      <c r="D213" s="438"/>
      <c r="E213" s="438"/>
      <c r="F213" s="172"/>
      <c r="G213" s="173"/>
      <c r="H213" s="173"/>
      <c r="I213" s="173"/>
      <c r="J213" s="176"/>
      <c r="K213" s="173"/>
      <c r="L213" s="202">
        <v>64.709999999999994</v>
      </c>
      <c r="M213" s="195"/>
      <c r="N213" s="208">
        <v>1958.75</v>
      </c>
      <c r="AF213" s="168"/>
      <c r="AG213" s="169"/>
      <c r="AH213" s="169"/>
      <c r="AM213" s="169" t="s">
        <v>157</v>
      </c>
    </row>
    <row r="214" spans="1:39" s="15" customFormat="1" ht="23.25" x14ac:dyDescent="0.25">
      <c r="A214" s="170" t="s">
        <v>254</v>
      </c>
      <c r="B214" s="171" t="s">
        <v>827</v>
      </c>
      <c r="C214" s="438" t="s">
        <v>828</v>
      </c>
      <c r="D214" s="438"/>
      <c r="E214" s="438"/>
      <c r="F214" s="172" t="s">
        <v>174</v>
      </c>
      <c r="G214" s="173">
        <v>0.91800000000000004</v>
      </c>
      <c r="H214" s="174">
        <v>1</v>
      </c>
      <c r="I214" s="204">
        <v>0.91800000000000004</v>
      </c>
      <c r="J214" s="202">
        <v>490</v>
      </c>
      <c r="K214" s="173"/>
      <c r="L214" s="202">
        <v>449.82</v>
      </c>
      <c r="M214" s="211">
        <v>8.16</v>
      </c>
      <c r="N214" s="208">
        <v>3670.53</v>
      </c>
      <c r="AF214" s="168"/>
      <c r="AG214" s="169"/>
      <c r="AH214" s="169" t="s">
        <v>828</v>
      </c>
      <c r="AM214" s="169"/>
    </row>
    <row r="215" spans="1:39" s="15" customFormat="1" ht="15" x14ac:dyDescent="0.25">
      <c r="A215" s="200"/>
      <c r="B215" s="201"/>
      <c r="C215" s="438" t="s">
        <v>157</v>
      </c>
      <c r="D215" s="438"/>
      <c r="E215" s="438"/>
      <c r="F215" s="172"/>
      <c r="G215" s="173"/>
      <c r="H215" s="173"/>
      <c r="I215" s="173"/>
      <c r="J215" s="176"/>
      <c r="K215" s="173"/>
      <c r="L215" s="202">
        <v>449.82</v>
      </c>
      <c r="M215" s="195"/>
      <c r="N215" s="208">
        <v>3670.53</v>
      </c>
      <c r="AF215" s="168"/>
      <c r="AG215" s="169"/>
      <c r="AH215" s="169"/>
      <c r="AM215" s="169" t="s">
        <v>157</v>
      </c>
    </row>
    <row r="216" spans="1:39" s="15" customFormat="1" ht="15" x14ac:dyDescent="0.25">
      <c r="A216" s="170" t="s">
        <v>257</v>
      </c>
      <c r="B216" s="171" t="s">
        <v>1339</v>
      </c>
      <c r="C216" s="438" t="s">
        <v>1340</v>
      </c>
      <c r="D216" s="438"/>
      <c r="E216" s="438"/>
      <c r="F216" s="172" t="s">
        <v>160</v>
      </c>
      <c r="G216" s="173">
        <v>2.7E-2</v>
      </c>
      <c r="H216" s="174">
        <v>1</v>
      </c>
      <c r="I216" s="204">
        <v>2.7E-2</v>
      </c>
      <c r="J216" s="176"/>
      <c r="K216" s="173"/>
      <c r="L216" s="176"/>
      <c r="M216" s="173"/>
      <c r="N216" s="177"/>
      <c r="AF216" s="168"/>
      <c r="AG216" s="169"/>
      <c r="AH216" s="169" t="s">
        <v>1340</v>
      </c>
      <c r="AM216" s="169"/>
    </row>
    <row r="217" spans="1:39" s="15" customFormat="1" ht="23.25" x14ac:dyDescent="0.25">
      <c r="A217" s="178"/>
      <c r="B217" s="179" t="s">
        <v>136</v>
      </c>
      <c r="C217" s="439" t="s">
        <v>137</v>
      </c>
      <c r="D217" s="439"/>
      <c r="E217" s="439"/>
      <c r="F217" s="439"/>
      <c r="G217" s="439"/>
      <c r="H217" s="439"/>
      <c r="I217" s="439"/>
      <c r="J217" s="439"/>
      <c r="K217" s="439"/>
      <c r="L217" s="439"/>
      <c r="M217" s="439"/>
      <c r="N217" s="440"/>
      <c r="AF217" s="168"/>
      <c r="AG217" s="169"/>
      <c r="AH217" s="169"/>
      <c r="AI217" s="180" t="s">
        <v>137</v>
      </c>
      <c r="AM217" s="169"/>
    </row>
    <row r="218" spans="1:39" s="15" customFormat="1" ht="68.25" x14ac:dyDescent="0.25">
      <c r="A218" s="178"/>
      <c r="B218" s="179" t="s">
        <v>138</v>
      </c>
      <c r="C218" s="439" t="s">
        <v>139</v>
      </c>
      <c r="D218" s="439"/>
      <c r="E218" s="439"/>
      <c r="F218" s="439"/>
      <c r="G218" s="439"/>
      <c r="H218" s="439"/>
      <c r="I218" s="439"/>
      <c r="J218" s="439"/>
      <c r="K218" s="439"/>
      <c r="L218" s="439"/>
      <c r="M218" s="439"/>
      <c r="N218" s="440"/>
      <c r="AF218" s="168"/>
      <c r="AG218" s="169"/>
      <c r="AH218" s="169"/>
      <c r="AI218" s="180" t="s">
        <v>139</v>
      </c>
      <c r="AM218" s="169"/>
    </row>
    <row r="219" spans="1:39" s="15" customFormat="1" ht="15" x14ac:dyDescent="0.25">
      <c r="A219" s="181"/>
      <c r="B219" s="179" t="s">
        <v>130</v>
      </c>
      <c r="C219" s="429" t="s">
        <v>140</v>
      </c>
      <c r="D219" s="429"/>
      <c r="E219" s="429"/>
      <c r="F219" s="182"/>
      <c r="G219" s="183"/>
      <c r="H219" s="183"/>
      <c r="I219" s="183"/>
      <c r="J219" s="187">
        <v>9504</v>
      </c>
      <c r="K219" s="205">
        <v>1.3225</v>
      </c>
      <c r="L219" s="184">
        <v>339.36</v>
      </c>
      <c r="M219" s="185">
        <v>44.77</v>
      </c>
      <c r="N219" s="206">
        <v>15193.15</v>
      </c>
      <c r="AF219" s="168"/>
      <c r="AG219" s="169"/>
      <c r="AH219" s="169"/>
      <c r="AJ219" s="180" t="s">
        <v>140</v>
      </c>
      <c r="AM219" s="169"/>
    </row>
    <row r="220" spans="1:39" s="15" customFormat="1" ht="15" x14ac:dyDescent="0.25">
      <c r="A220" s="181"/>
      <c r="B220" s="179" t="s">
        <v>141</v>
      </c>
      <c r="C220" s="429" t="s">
        <v>142</v>
      </c>
      <c r="D220" s="429"/>
      <c r="E220" s="429"/>
      <c r="F220" s="182"/>
      <c r="G220" s="183"/>
      <c r="H220" s="183"/>
      <c r="I220" s="183"/>
      <c r="J220" s="187">
        <v>6320.79</v>
      </c>
      <c r="K220" s="205">
        <v>1.4375</v>
      </c>
      <c r="L220" s="184">
        <v>245.33</v>
      </c>
      <c r="M220" s="185">
        <v>13.24</v>
      </c>
      <c r="N220" s="206">
        <v>3248.17</v>
      </c>
      <c r="AF220" s="168"/>
      <c r="AG220" s="169"/>
      <c r="AH220" s="169"/>
      <c r="AJ220" s="180" t="s">
        <v>142</v>
      </c>
      <c r="AM220" s="169"/>
    </row>
    <row r="221" spans="1:39" s="15" customFormat="1" ht="15" x14ac:dyDescent="0.25">
      <c r="A221" s="181"/>
      <c r="B221" s="179" t="s">
        <v>143</v>
      </c>
      <c r="C221" s="429" t="s">
        <v>144</v>
      </c>
      <c r="D221" s="429"/>
      <c r="E221" s="429"/>
      <c r="F221" s="182"/>
      <c r="G221" s="183"/>
      <c r="H221" s="183"/>
      <c r="I221" s="183"/>
      <c r="J221" s="184">
        <v>817.54</v>
      </c>
      <c r="K221" s="205">
        <v>1.4375</v>
      </c>
      <c r="L221" s="184">
        <v>31.73</v>
      </c>
      <c r="M221" s="185">
        <v>44.77</v>
      </c>
      <c r="N221" s="206">
        <v>1420.55</v>
      </c>
      <c r="AF221" s="168"/>
      <c r="AG221" s="169"/>
      <c r="AH221" s="169"/>
      <c r="AJ221" s="180" t="s">
        <v>144</v>
      </c>
      <c r="AM221" s="169"/>
    </row>
    <row r="222" spans="1:39" s="15" customFormat="1" ht="15" x14ac:dyDescent="0.25">
      <c r="A222" s="181"/>
      <c r="B222" s="179" t="s">
        <v>145</v>
      </c>
      <c r="C222" s="429" t="s">
        <v>146</v>
      </c>
      <c r="D222" s="429"/>
      <c r="E222" s="429"/>
      <c r="F222" s="182"/>
      <c r="G222" s="183"/>
      <c r="H222" s="183"/>
      <c r="I222" s="183"/>
      <c r="J222" s="187">
        <v>18226.7</v>
      </c>
      <c r="K222" s="183"/>
      <c r="L222" s="184">
        <v>492.12</v>
      </c>
      <c r="M222" s="185">
        <v>8.16</v>
      </c>
      <c r="N222" s="206">
        <v>4015.7</v>
      </c>
      <c r="AF222" s="168"/>
      <c r="AG222" s="169"/>
      <c r="AH222" s="169"/>
      <c r="AJ222" s="180" t="s">
        <v>146</v>
      </c>
      <c r="AM222" s="169"/>
    </row>
    <row r="223" spans="1:39" s="15" customFormat="1" ht="15" x14ac:dyDescent="0.25">
      <c r="A223" s="188"/>
      <c r="B223" s="179"/>
      <c r="C223" s="429" t="s">
        <v>147</v>
      </c>
      <c r="D223" s="429"/>
      <c r="E223" s="429"/>
      <c r="F223" s="182" t="s">
        <v>148</v>
      </c>
      <c r="G223" s="199">
        <v>1100</v>
      </c>
      <c r="H223" s="205">
        <v>1.3225</v>
      </c>
      <c r="I223" s="216">
        <v>39.27825</v>
      </c>
      <c r="J223" s="190"/>
      <c r="K223" s="183"/>
      <c r="L223" s="190"/>
      <c r="M223" s="183"/>
      <c r="N223" s="191"/>
      <c r="AF223" s="168"/>
      <c r="AG223" s="169"/>
      <c r="AH223" s="169"/>
      <c r="AK223" s="180" t="s">
        <v>147</v>
      </c>
      <c r="AM223" s="169"/>
    </row>
    <row r="224" spans="1:39" s="15" customFormat="1" ht="15" x14ac:dyDescent="0.25">
      <c r="A224" s="188"/>
      <c r="B224" s="179"/>
      <c r="C224" s="429" t="s">
        <v>149</v>
      </c>
      <c r="D224" s="429"/>
      <c r="E224" s="429"/>
      <c r="F224" s="182" t="s">
        <v>148</v>
      </c>
      <c r="G224" s="192">
        <v>60.8</v>
      </c>
      <c r="H224" s="205">
        <v>1.4375</v>
      </c>
      <c r="I224" s="205">
        <v>2.3597999999999999</v>
      </c>
      <c r="J224" s="190"/>
      <c r="K224" s="183"/>
      <c r="L224" s="190"/>
      <c r="M224" s="183"/>
      <c r="N224" s="191"/>
      <c r="AF224" s="168"/>
      <c r="AG224" s="169"/>
      <c r="AH224" s="169"/>
      <c r="AK224" s="180" t="s">
        <v>149</v>
      </c>
      <c r="AM224" s="169"/>
    </row>
    <row r="225" spans="1:39" s="15" customFormat="1" ht="15" x14ac:dyDescent="0.25">
      <c r="A225" s="181"/>
      <c r="B225" s="179"/>
      <c r="C225" s="430" t="s">
        <v>150</v>
      </c>
      <c r="D225" s="430"/>
      <c r="E225" s="430"/>
      <c r="F225" s="194"/>
      <c r="G225" s="195"/>
      <c r="H225" s="195"/>
      <c r="I225" s="195"/>
      <c r="J225" s="196">
        <v>34051.49</v>
      </c>
      <c r="K225" s="195"/>
      <c r="L225" s="196">
        <v>1076.81</v>
      </c>
      <c r="M225" s="195"/>
      <c r="N225" s="207">
        <v>22457.02</v>
      </c>
      <c r="AF225" s="168"/>
      <c r="AG225" s="169"/>
      <c r="AH225" s="169"/>
      <c r="AL225" s="180" t="s">
        <v>150</v>
      </c>
      <c r="AM225" s="169"/>
    </row>
    <row r="226" spans="1:39" s="15" customFormat="1" ht="15" x14ac:dyDescent="0.25">
      <c r="A226" s="188"/>
      <c r="B226" s="179"/>
      <c r="C226" s="429" t="s">
        <v>151</v>
      </c>
      <c r="D226" s="429"/>
      <c r="E226" s="429"/>
      <c r="F226" s="182"/>
      <c r="G226" s="183"/>
      <c r="H226" s="183"/>
      <c r="I226" s="183"/>
      <c r="J226" s="190"/>
      <c r="K226" s="183"/>
      <c r="L226" s="184">
        <v>371.09</v>
      </c>
      <c r="M226" s="183"/>
      <c r="N226" s="206">
        <v>16613.7</v>
      </c>
      <c r="AF226" s="168"/>
      <c r="AG226" s="169"/>
      <c r="AH226" s="169"/>
      <c r="AK226" s="180" t="s">
        <v>151</v>
      </c>
      <c r="AM226" s="169"/>
    </row>
    <row r="227" spans="1:39" s="15" customFormat="1" ht="23.25" x14ac:dyDescent="0.25">
      <c r="A227" s="188"/>
      <c r="B227" s="179" t="s">
        <v>607</v>
      </c>
      <c r="C227" s="429" t="s">
        <v>608</v>
      </c>
      <c r="D227" s="429"/>
      <c r="E227" s="429"/>
      <c r="F227" s="182" t="s">
        <v>154</v>
      </c>
      <c r="G227" s="199">
        <v>102</v>
      </c>
      <c r="H227" s="183"/>
      <c r="I227" s="199">
        <v>102</v>
      </c>
      <c r="J227" s="190"/>
      <c r="K227" s="183"/>
      <c r="L227" s="184">
        <v>378.51</v>
      </c>
      <c r="M227" s="183"/>
      <c r="N227" s="206">
        <v>16945.97</v>
      </c>
      <c r="AF227" s="168"/>
      <c r="AG227" s="169"/>
      <c r="AH227" s="169"/>
      <c r="AK227" s="180" t="s">
        <v>608</v>
      </c>
      <c r="AM227" s="169"/>
    </row>
    <row r="228" spans="1:39" s="15" customFormat="1" ht="45" x14ac:dyDescent="0.25">
      <c r="A228" s="188"/>
      <c r="B228" s="179" t="s">
        <v>609</v>
      </c>
      <c r="C228" s="429" t="s">
        <v>610</v>
      </c>
      <c r="D228" s="429"/>
      <c r="E228" s="429"/>
      <c r="F228" s="182" t="s">
        <v>154</v>
      </c>
      <c r="G228" s="199">
        <v>58</v>
      </c>
      <c r="H228" s="185">
        <v>0.85</v>
      </c>
      <c r="I228" s="192">
        <v>49.3</v>
      </c>
      <c r="J228" s="190"/>
      <c r="K228" s="183"/>
      <c r="L228" s="184">
        <v>182.95</v>
      </c>
      <c r="M228" s="183"/>
      <c r="N228" s="206">
        <v>8190.55</v>
      </c>
      <c r="AF228" s="168"/>
      <c r="AG228" s="169"/>
      <c r="AH228" s="169"/>
      <c r="AK228" s="180" t="s">
        <v>610</v>
      </c>
      <c r="AM228" s="169"/>
    </row>
    <row r="229" spans="1:39" s="15" customFormat="1" ht="15" x14ac:dyDescent="0.25">
      <c r="A229" s="200"/>
      <c r="B229" s="201"/>
      <c r="C229" s="438" t="s">
        <v>157</v>
      </c>
      <c r="D229" s="438"/>
      <c r="E229" s="438"/>
      <c r="F229" s="172"/>
      <c r="G229" s="173"/>
      <c r="H229" s="173"/>
      <c r="I229" s="173"/>
      <c r="J229" s="176"/>
      <c r="K229" s="173"/>
      <c r="L229" s="210">
        <v>1638.27</v>
      </c>
      <c r="M229" s="195"/>
      <c r="N229" s="208">
        <v>47593.54</v>
      </c>
      <c r="AF229" s="168"/>
      <c r="AG229" s="169"/>
      <c r="AH229" s="169"/>
      <c r="AM229" s="169" t="s">
        <v>157</v>
      </c>
    </row>
    <row r="230" spans="1:39" s="15" customFormat="1" ht="23.25" x14ac:dyDescent="0.25">
      <c r="A230" s="170" t="s">
        <v>588</v>
      </c>
      <c r="B230" s="171" t="s">
        <v>678</v>
      </c>
      <c r="C230" s="438" t="s">
        <v>833</v>
      </c>
      <c r="D230" s="438"/>
      <c r="E230" s="438"/>
      <c r="F230" s="172" t="s">
        <v>174</v>
      </c>
      <c r="G230" s="173">
        <v>2.74</v>
      </c>
      <c r="H230" s="174">
        <v>1</v>
      </c>
      <c r="I230" s="211">
        <v>2.74</v>
      </c>
      <c r="J230" s="202">
        <v>725.69</v>
      </c>
      <c r="K230" s="173"/>
      <c r="L230" s="210">
        <v>1988.39</v>
      </c>
      <c r="M230" s="211">
        <v>8.16</v>
      </c>
      <c r="N230" s="208">
        <v>16225.26</v>
      </c>
      <c r="AF230" s="168"/>
      <c r="AG230" s="169"/>
      <c r="AH230" s="169" t="s">
        <v>833</v>
      </c>
      <c r="AM230" s="169"/>
    </row>
    <row r="231" spans="1:39" s="15" customFormat="1" ht="15" x14ac:dyDescent="0.25">
      <c r="A231" s="200"/>
      <c r="B231" s="201"/>
      <c r="C231" s="438" t="s">
        <v>157</v>
      </c>
      <c r="D231" s="438"/>
      <c r="E231" s="438"/>
      <c r="F231" s="172"/>
      <c r="G231" s="173"/>
      <c r="H231" s="173"/>
      <c r="I231" s="173"/>
      <c r="J231" s="176"/>
      <c r="K231" s="173"/>
      <c r="L231" s="210">
        <v>1988.39</v>
      </c>
      <c r="M231" s="195"/>
      <c r="N231" s="208">
        <v>16225.26</v>
      </c>
      <c r="AF231" s="168"/>
      <c r="AG231" s="169"/>
      <c r="AH231" s="169"/>
      <c r="AM231" s="169" t="s">
        <v>157</v>
      </c>
    </row>
    <row r="232" spans="1:39" s="15" customFormat="1" ht="23.25" x14ac:dyDescent="0.25">
      <c r="A232" s="170" t="s">
        <v>260</v>
      </c>
      <c r="B232" s="171" t="s">
        <v>678</v>
      </c>
      <c r="C232" s="438" t="s">
        <v>833</v>
      </c>
      <c r="D232" s="438"/>
      <c r="E232" s="438"/>
      <c r="F232" s="172" t="s">
        <v>174</v>
      </c>
      <c r="G232" s="173">
        <v>2.74</v>
      </c>
      <c r="H232" s="174">
        <v>1</v>
      </c>
      <c r="I232" s="211">
        <v>2.74</v>
      </c>
      <c r="J232" s="202">
        <v>725.69</v>
      </c>
      <c r="K232" s="241">
        <v>1.3346999999999999E-2</v>
      </c>
      <c r="L232" s="202">
        <v>26.54</v>
      </c>
      <c r="M232" s="211">
        <v>8.16</v>
      </c>
      <c r="N232" s="203">
        <v>216.57</v>
      </c>
      <c r="AF232" s="168"/>
      <c r="AG232" s="169"/>
      <c r="AH232" s="169" t="s">
        <v>833</v>
      </c>
      <c r="AM232" s="169"/>
    </row>
    <row r="233" spans="1:39" s="15" customFormat="1" ht="15" x14ac:dyDescent="0.25">
      <c r="A233" s="178"/>
      <c r="B233" s="179"/>
      <c r="C233" s="439" t="s">
        <v>834</v>
      </c>
      <c r="D233" s="439"/>
      <c r="E233" s="439"/>
      <c r="F233" s="439"/>
      <c r="G233" s="439"/>
      <c r="H233" s="439"/>
      <c r="I233" s="439"/>
      <c r="J233" s="439"/>
      <c r="K233" s="439"/>
      <c r="L233" s="439"/>
      <c r="M233" s="439"/>
      <c r="N233" s="440"/>
      <c r="AF233" s="168"/>
      <c r="AG233" s="169"/>
      <c r="AH233" s="169"/>
      <c r="AI233" s="180" t="s">
        <v>834</v>
      </c>
      <c r="AM233" s="169"/>
    </row>
    <row r="234" spans="1:39" s="15" customFormat="1" ht="15" x14ac:dyDescent="0.25">
      <c r="A234" s="178"/>
      <c r="B234" s="179" t="s">
        <v>835</v>
      </c>
      <c r="C234" s="439" t="s">
        <v>836</v>
      </c>
      <c r="D234" s="439"/>
      <c r="E234" s="439"/>
      <c r="F234" s="439"/>
      <c r="G234" s="439"/>
      <c r="H234" s="439"/>
      <c r="I234" s="439"/>
      <c r="J234" s="439"/>
      <c r="K234" s="439"/>
      <c r="L234" s="439"/>
      <c r="M234" s="439"/>
      <c r="N234" s="440"/>
      <c r="AF234" s="168"/>
      <c r="AG234" s="169"/>
      <c r="AH234" s="169"/>
      <c r="AI234" s="180" t="s">
        <v>836</v>
      </c>
      <c r="AM234" s="169"/>
    </row>
    <row r="235" spans="1:39" s="15" customFormat="1" ht="15" x14ac:dyDescent="0.25">
      <c r="A235" s="200"/>
      <c r="B235" s="201"/>
      <c r="C235" s="438" t="s">
        <v>157</v>
      </c>
      <c r="D235" s="438"/>
      <c r="E235" s="438"/>
      <c r="F235" s="172"/>
      <c r="G235" s="173"/>
      <c r="H235" s="173"/>
      <c r="I235" s="173"/>
      <c r="J235" s="176"/>
      <c r="K235" s="173"/>
      <c r="L235" s="202">
        <v>26.54</v>
      </c>
      <c r="M235" s="195"/>
      <c r="N235" s="203">
        <v>216.57</v>
      </c>
      <c r="AF235" s="168"/>
      <c r="AG235" s="169"/>
      <c r="AH235" s="169"/>
      <c r="AM235" s="169" t="s">
        <v>157</v>
      </c>
    </row>
    <row r="236" spans="1:39" s="15" customFormat="1" ht="34.5" x14ac:dyDescent="0.25">
      <c r="A236" s="170" t="s">
        <v>593</v>
      </c>
      <c r="B236" s="171" t="s">
        <v>1341</v>
      </c>
      <c r="C236" s="438" t="s">
        <v>1342</v>
      </c>
      <c r="D236" s="438"/>
      <c r="E236" s="438"/>
      <c r="F236" s="172" t="s">
        <v>278</v>
      </c>
      <c r="G236" s="173">
        <v>1.8599999999999998E-2</v>
      </c>
      <c r="H236" s="174">
        <v>1</v>
      </c>
      <c r="I236" s="209">
        <v>1.8599999999999998E-2</v>
      </c>
      <c r="J236" s="176"/>
      <c r="K236" s="173"/>
      <c r="L236" s="176"/>
      <c r="M236" s="173"/>
      <c r="N236" s="177"/>
      <c r="AF236" s="168"/>
      <c r="AG236" s="169"/>
      <c r="AH236" s="169" t="s">
        <v>1342</v>
      </c>
      <c r="AM236" s="169"/>
    </row>
    <row r="237" spans="1:39" s="15" customFormat="1" ht="68.25" x14ac:dyDescent="0.25">
      <c r="A237" s="178"/>
      <c r="B237" s="179" t="s">
        <v>138</v>
      </c>
      <c r="C237" s="439" t="s">
        <v>139</v>
      </c>
      <c r="D237" s="439"/>
      <c r="E237" s="439"/>
      <c r="F237" s="439"/>
      <c r="G237" s="439"/>
      <c r="H237" s="439"/>
      <c r="I237" s="439"/>
      <c r="J237" s="439"/>
      <c r="K237" s="439"/>
      <c r="L237" s="439"/>
      <c r="M237" s="439"/>
      <c r="N237" s="440"/>
      <c r="AF237" s="168"/>
      <c r="AG237" s="169"/>
      <c r="AH237" s="169"/>
      <c r="AI237" s="180" t="s">
        <v>139</v>
      </c>
      <c r="AM237" s="169"/>
    </row>
    <row r="238" spans="1:39" s="15" customFormat="1" ht="15" x14ac:dyDescent="0.25">
      <c r="A238" s="181"/>
      <c r="B238" s="179" t="s">
        <v>130</v>
      </c>
      <c r="C238" s="429" t="s">
        <v>140</v>
      </c>
      <c r="D238" s="429"/>
      <c r="E238" s="429"/>
      <c r="F238" s="182"/>
      <c r="G238" s="183"/>
      <c r="H238" s="183"/>
      <c r="I238" s="183"/>
      <c r="J238" s="184">
        <v>761.86</v>
      </c>
      <c r="K238" s="185">
        <v>1.1499999999999999</v>
      </c>
      <c r="L238" s="184">
        <v>16.3</v>
      </c>
      <c r="M238" s="185">
        <v>44.77</v>
      </c>
      <c r="N238" s="186">
        <v>729.75</v>
      </c>
      <c r="AF238" s="168"/>
      <c r="AG238" s="169"/>
      <c r="AH238" s="169"/>
      <c r="AJ238" s="180" t="s">
        <v>140</v>
      </c>
      <c r="AM238" s="169"/>
    </row>
    <row r="239" spans="1:39" s="15" customFormat="1" ht="15" x14ac:dyDescent="0.25">
      <c r="A239" s="181"/>
      <c r="B239" s="179" t="s">
        <v>141</v>
      </c>
      <c r="C239" s="429" t="s">
        <v>142</v>
      </c>
      <c r="D239" s="429"/>
      <c r="E239" s="429"/>
      <c r="F239" s="182"/>
      <c r="G239" s="183"/>
      <c r="H239" s="183"/>
      <c r="I239" s="183"/>
      <c r="J239" s="184">
        <v>660.26</v>
      </c>
      <c r="K239" s="185">
        <v>1.1499999999999999</v>
      </c>
      <c r="L239" s="184">
        <v>14.12</v>
      </c>
      <c r="M239" s="185">
        <v>13.24</v>
      </c>
      <c r="N239" s="186">
        <v>186.95</v>
      </c>
      <c r="AF239" s="168"/>
      <c r="AG239" s="169"/>
      <c r="AH239" s="169"/>
      <c r="AJ239" s="180" t="s">
        <v>142</v>
      </c>
      <c r="AM239" s="169"/>
    </row>
    <row r="240" spans="1:39" s="15" customFormat="1" ht="15" x14ac:dyDescent="0.25">
      <c r="A240" s="181"/>
      <c r="B240" s="179" t="s">
        <v>143</v>
      </c>
      <c r="C240" s="429" t="s">
        <v>144</v>
      </c>
      <c r="D240" s="429"/>
      <c r="E240" s="429"/>
      <c r="F240" s="182"/>
      <c r="G240" s="183"/>
      <c r="H240" s="183"/>
      <c r="I240" s="183"/>
      <c r="J240" s="184">
        <v>1.22</v>
      </c>
      <c r="K240" s="185">
        <v>1.1499999999999999</v>
      </c>
      <c r="L240" s="184">
        <v>0.03</v>
      </c>
      <c r="M240" s="185">
        <v>44.77</v>
      </c>
      <c r="N240" s="186">
        <v>1.34</v>
      </c>
      <c r="AF240" s="168"/>
      <c r="AG240" s="169"/>
      <c r="AH240" s="169"/>
      <c r="AJ240" s="180" t="s">
        <v>144</v>
      </c>
      <c r="AM240" s="169"/>
    </row>
    <row r="241" spans="1:39" s="15" customFormat="1" ht="15" x14ac:dyDescent="0.25">
      <c r="A241" s="181"/>
      <c r="B241" s="179" t="s">
        <v>145</v>
      </c>
      <c r="C241" s="429" t="s">
        <v>146</v>
      </c>
      <c r="D241" s="429"/>
      <c r="E241" s="429"/>
      <c r="F241" s="182"/>
      <c r="G241" s="183"/>
      <c r="H241" s="183"/>
      <c r="I241" s="183"/>
      <c r="J241" s="184">
        <v>336.27</v>
      </c>
      <c r="K241" s="183"/>
      <c r="L241" s="184">
        <v>6.25</v>
      </c>
      <c r="M241" s="185">
        <v>8.16</v>
      </c>
      <c r="N241" s="186">
        <v>51</v>
      </c>
      <c r="AF241" s="168"/>
      <c r="AG241" s="169"/>
      <c r="AH241" s="169"/>
      <c r="AJ241" s="180" t="s">
        <v>146</v>
      </c>
      <c r="AM241" s="169"/>
    </row>
    <row r="242" spans="1:39" s="15" customFormat="1" ht="15" x14ac:dyDescent="0.25">
      <c r="A242" s="188"/>
      <c r="B242" s="179"/>
      <c r="C242" s="429" t="s">
        <v>147</v>
      </c>
      <c r="D242" s="429"/>
      <c r="E242" s="429"/>
      <c r="F242" s="182" t="s">
        <v>148</v>
      </c>
      <c r="G242" s="185">
        <v>73.61</v>
      </c>
      <c r="H242" s="185">
        <v>1.1499999999999999</v>
      </c>
      <c r="I242" s="193">
        <v>1.5745179</v>
      </c>
      <c r="J242" s="190"/>
      <c r="K242" s="183"/>
      <c r="L242" s="190"/>
      <c r="M242" s="183"/>
      <c r="N242" s="191"/>
      <c r="AF242" s="168"/>
      <c r="AG242" s="169"/>
      <c r="AH242" s="169"/>
      <c r="AK242" s="180" t="s">
        <v>147</v>
      </c>
      <c r="AM242" s="169"/>
    </row>
    <row r="243" spans="1:39" s="15" customFormat="1" ht="15" x14ac:dyDescent="0.25">
      <c r="A243" s="188"/>
      <c r="B243" s="179"/>
      <c r="C243" s="429" t="s">
        <v>149</v>
      </c>
      <c r="D243" s="429"/>
      <c r="E243" s="429"/>
      <c r="F243" s="182" t="s">
        <v>148</v>
      </c>
      <c r="G243" s="185">
        <v>0.09</v>
      </c>
      <c r="H243" s="185">
        <v>1.1499999999999999</v>
      </c>
      <c r="I243" s="193">
        <v>1.9250999999999999E-3</v>
      </c>
      <c r="J243" s="190"/>
      <c r="K243" s="183"/>
      <c r="L243" s="190"/>
      <c r="M243" s="183"/>
      <c r="N243" s="191"/>
      <c r="AF243" s="168"/>
      <c r="AG243" s="169"/>
      <c r="AH243" s="169"/>
      <c r="AK243" s="180" t="s">
        <v>149</v>
      </c>
      <c r="AM243" s="169"/>
    </row>
    <row r="244" spans="1:39" s="15" customFormat="1" ht="15" x14ac:dyDescent="0.25">
      <c r="A244" s="181"/>
      <c r="B244" s="179"/>
      <c r="C244" s="430" t="s">
        <v>150</v>
      </c>
      <c r="D244" s="430"/>
      <c r="E244" s="430"/>
      <c r="F244" s="194"/>
      <c r="G244" s="195"/>
      <c r="H244" s="195"/>
      <c r="I244" s="195"/>
      <c r="J244" s="196">
        <v>1758.39</v>
      </c>
      <c r="K244" s="195"/>
      <c r="L244" s="197">
        <v>36.67</v>
      </c>
      <c r="M244" s="195"/>
      <c r="N244" s="198">
        <v>967.7</v>
      </c>
      <c r="AF244" s="168"/>
      <c r="AG244" s="169"/>
      <c r="AH244" s="169"/>
      <c r="AL244" s="180" t="s">
        <v>150</v>
      </c>
      <c r="AM244" s="169"/>
    </row>
    <row r="245" spans="1:39" s="15" customFormat="1" ht="15" x14ac:dyDescent="0.25">
      <c r="A245" s="188"/>
      <c r="B245" s="179"/>
      <c r="C245" s="429" t="s">
        <v>151</v>
      </c>
      <c r="D245" s="429"/>
      <c r="E245" s="429"/>
      <c r="F245" s="182"/>
      <c r="G245" s="183"/>
      <c r="H245" s="183"/>
      <c r="I245" s="183"/>
      <c r="J245" s="190"/>
      <c r="K245" s="183"/>
      <c r="L245" s="184">
        <v>16.329999999999998</v>
      </c>
      <c r="M245" s="183"/>
      <c r="N245" s="186">
        <v>731.09</v>
      </c>
      <c r="AF245" s="168"/>
      <c r="AG245" s="169"/>
      <c r="AH245" s="169"/>
      <c r="AK245" s="180" t="s">
        <v>151</v>
      </c>
      <c r="AM245" s="169"/>
    </row>
    <row r="246" spans="1:39" s="15" customFormat="1" ht="34.5" x14ac:dyDescent="0.25">
      <c r="A246" s="188"/>
      <c r="B246" s="179" t="s">
        <v>1343</v>
      </c>
      <c r="C246" s="429" t="s">
        <v>1344</v>
      </c>
      <c r="D246" s="429"/>
      <c r="E246" s="429"/>
      <c r="F246" s="182" t="s">
        <v>154</v>
      </c>
      <c r="G246" s="199">
        <v>73</v>
      </c>
      <c r="H246" s="183"/>
      <c r="I246" s="199">
        <v>73</v>
      </c>
      <c r="J246" s="190"/>
      <c r="K246" s="183"/>
      <c r="L246" s="184">
        <v>11.92</v>
      </c>
      <c r="M246" s="183"/>
      <c r="N246" s="186">
        <v>533.70000000000005</v>
      </c>
      <c r="AF246" s="168"/>
      <c r="AG246" s="169"/>
      <c r="AH246" s="169"/>
      <c r="AK246" s="180" t="s">
        <v>1344</v>
      </c>
      <c r="AM246" s="169"/>
    </row>
    <row r="247" spans="1:39" s="15" customFormat="1" ht="34.5" x14ac:dyDescent="0.25">
      <c r="A247" s="188"/>
      <c r="B247" s="179" t="s">
        <v>1345</v>
      </c>
      <c r="C247" s="429" t="s">
        <v>1346</v>
      </c>
      <c r="D247" s="429"/>
      <c r="E247" s="429"/>
      <c r="F247" s="182" t="s">
        <v>154</v>
      </c>
      <c r="G247" s="199">
        <v>34</v>
      </c>
      <c r="H247" s="183"/>
      <c r="I247" s="199">
        <v>34</v>
      </c>
      <c r="J247" s="190"/>
      <c r="K247" s="183"/>
      <c r="L247" s="184">
        <v>5.55</v>
      </c>
      <c r="M247" s="183"/>
      <c r="N247" s="186">
        <v>248.57</v>
      </c>
      <c r="AF247" s="168"/>
      <c r="AG247" s="169"/>
      <c r="AH247" s="169"/>
      <c r="AK247" s="180" t="s">
        <v>1346</v>
      </c>
      <c r="AM247" s="169"/>
    </row>
    <row r="248" spans="1:39" s="15" customFormat="1" ht="15" x14ac:dyDescent="0.25">
      <c r="A248" s="200"/>
      <c r="B248" s="201"/>
      <c r="C248" s="438" t="s">
        <v>157</v>
      </c>
      <c r="D248" s="438"/>
      <c r="E248" s="438"/>
      <c r="F248" s="172"/>
      <c r="G248" s="173"/>
      <c r="H248" s="173"/>
      <c r="I248" s="173"/>
      <c r="J248" s="176"/>
      <c r="K248" s="173"/>
      <c r="L248" s="202">
        <v>54.14</v>
      </c>
      <c r="M248" s="195"/>
      <c r="N248" s="208">
        <v>1749.97</v>
      </c>
      <c r="AF248" s="168"/>
      <c r="AG248" s="169"/>
      <c r="AH248" s="169"/>
      <c r="AM248" s="169" t="s">
        <v>157</v>
      </c>
    </row>
    <row r="249" spans="1:39" s="15" customFormat="1" ht="23.25" x14ac:dyDescent="0.25">
      <c r="A249" s="170" t="s">
        <v>596</v>
      </c>
      <c r="B249" s="171" t="s">
        <v>1324</v>
      </c>
      <c r="C249" s="438" t="s">
        <v>1325</v>
      </c>
      <c r="D249" s="438"/>
      <c r="E249" s="438"/>
      <c r="F249" s="172" t="s">
        <v>278</v>
      </c>
      <c r="G249" s="173">
        <v>1.8599999999999998E-2</v>
      </c>
      <c r="H249" s="174">
        <v>1</v>
      </c>
      <c r="I249" s="209">
        <v>1.8599999999999998E-2</v>
      </c>
      <c r="J249" s="210">
        <v>7418.82</v>
      </c>
      <c r="K249" s="173"/>
      <c r="L249" s="202">
        <v>137.99</v>
      </c>
      <c r="M249" s="211">
        <v>8.16</v>
      </c>
      <c r="N249" s="208">
        <v>1126</v>
      </c>
      <c r="AF249" s="168"/>
      <c r="AG249" s="169"/>
      <c r="AH249" s="169" t="s">
        <v>1325</v>
      </c>
      <c r="AM249" s="169"/>
    </row>
    <row r="250" spans="1:39" s="15" customFormat="1" ht="15" x14ac:dyDescent="0.25">
      <c r="A250" s="200"/>
      <c r="B250" s="201"/>
      <c r="C250" s="438" t="s">
        <v>157</v>
      </c>
      <c r="D250" s="438"/>
      <c r="E250" s="438"/>
      <c r="F250" s="172"/>
      <c r="G250" s="173"/>
      <c r="H250" s="173"/>
      <c r="I250" s="173"/>
      <c r="J250" s="176"/>
      <c r="K250" s="173"/>
      <c r="L250" s="202">
        <v>137.99</v>
      </c>
      <c r="M250" s="195"/>
      <c r="N250" s="208">
        <v>1126</v>
      </c>
      <c r="AF250" s="168"/>
      <c r="AG250" s="169"/>
      <c r="AH250" s="169"/>
      <c r="AM250" s="169" t="s">
        <v>157</v>
      </c>
    </row>
    <row r="251" spans="1:39" s="15" customFormat="1" ht="34.5" x14ac:dyDescent="0.25">
      <c r="A251" s="170" t="s">
        <v>600</v>
      </c>
      <c r="B251" s="171" t="s">
        <v>1347</v>
      </c>
      <c r="C251" s="438" t="s">
        <v>1348</v>
      </c>
      <c r="D251" s="438"/>
      <c r="E251" s="438"/>
      <c r="F251" s="172" t="s">
        <v>278</v>
      </c>
      <c r="G251" s="173">
        <v>0.21945000000000001</v>
      </c>
      <c r="H251" s="174">
        <v>1</v>
      </c>
      <c r="I251" s="175">
        <v>0.21945000000000001</v>
      </c>
      <c r="J251" s="176"/>
      <c r="K251" s="173"/>
      <c r="L251" s="176"/>
      <c r="M251" s="173"/>
      <c r="N251" s="177"/>
      <c r="AF251" s="168"/>
      <c r="AG251" s="169"/>
      <c r="AH251" s="169" t="s">
        <v>1348</v>
      </c>
      <c r="AM251" s="169"/>
    </row>
    <row r="252" spans="1:39" s="15" customFormat="1" ht="68.25" x14ac:dyDescent="0.25">
      <c r="A252" s="178"/>
      <c r="B252" s="179" t="s">
        <v>138</v>
      </c>
      <c r="C252" s="439" t="s">
        <v>139</v>
      </c>
      <c r="D252" s="439"/>
      <c r="E252" s="439"/>
      <c r="F252" s="439"/>
      <c r="G252" s="439"/>
      <c r="H252" s="439"/>
      <c r="I252" s="439"/>
      <c r="J252" s="439"/>
      <c r="K252" s="439"/>
      <c r="L252" s="439"/>
      <c r="M252" s="439"/>
      <c r="N252" s="440"/>
      <c r="AF252" s="168"/>
      <c r="AG252" s="169"/>
      <c r="AH252" s="169"/>
      <c r="AI252" s="180" t="s">
        <v>139</v>
      </c>
      <c r="AM252" s="169"/>
    </row>
    <row r="253" spans="1:39" s="15" customFormat="1" ht="15" x14ac:dyDescent="0.25">
      <c r="A253" s="181"/>
      <c r="B253" s="179" t="s">
        <v>130</v>
      </c>
      <c r="C253" s="429" t="s">
        <v>140</v>
      </c>
      <c r="D253" s="429"/>
      <c r="E253" s="429"/>
      <c r="F253" s="182"/>
      <c r="G253" s="183"/>
      <c r="H253" s="183"/>
      <c r="I253" s="183"/>
      <c r="J253" s="184">
        <v>260.29000000000002</v>
      </c>
      <c r="K253" s="185">
        <v>1.1499999999999999</v>
      </c>
      <c r="L253" s="184">
        <v>65.69</v>
      </c>
      <c r="M253" s="185">
        <v>44.77</v>
      </c>
      <c r="N253" s="206">
        <v>2940.94</v>
      </c>
      <c r="AF253" s="168"/>
      <c r="AG253" s="169"/>
      <c r="AH253" s="169"/>
      <c r="AJ253" s="180" t="s">
        <v>140</v>
      </c>
      <c r="AM253" s="169"/>
    </row>
    <row r="254" spans="1:39" s="15" customFormat="1" ht="15" x14ac:dyDescent="0.25">
      <c r="A254" s="181"/>
      <c r="B254" s="179" t="s">
        <v>141</v>
      </c>
      <c r="C254" s="429" t="s">
        <v>142</v>
      </c>
      <c r="D254" s="429"/>
      <c r="E254" s="429"/>
      <c r="F254" s="182"/>
      <c r="G254" s="183"/>
      <c r="H254" s="183"/>
      <c r="I254" s="183"/>
      <c r="J254" s="184">
        <v>155.07</v>
      </c>
      <c r="K254" s="185">
        <v>1.1499999999999999</v>
      </c>
      <c r="L254" s="184">
        <v>39.130000000000003</v>
      </c>
      <c r="M254" s="185">
        <v>13.24</v>
      </c>
      <c r="N254" s="186">
        <v>518.08000000000004</v>
      </c>
      <c r="AF254" s="168"/>
      <c r="AG254" s="169"/>
      <c r="AH254" s="169"/>
      <c r="AJ254" s="180" t="s">
        <v>142</v>
      </c>
      <c r="AM254" s="169"/>
    </row>
    <row r="255" spans="1:39" s="15" customFormat="1" ht="15" x14ac:dyDescent="0.25">
      <c r="A255" s="181"/>
      <c r="B255" s="179" t="s">
        <v>143</v>
      </c>
      <c r="C255" s="429" t="s">
        <v>144</v>
      </c>
      <c r="D255" s="429"/>
      <c r="E255" s="429"/>
      <c r="F255" s="182"/>
      <c r="G255" s="183"/>
      <c r="H255" s="183"/>
      <c r="I255" s="183"/>
      <c r="J255" s="184">
        <v>1.22</v>
      </c>
      <c r="K255" s="185">
        <v>1.1499999999999999</v>
      </c>
      <c r="L255" s="184">
        <v>0.31</v>
      </c>
      <c r="M255" s="185">
        <v>44.77</v>
      </c>
      <c r="N255" s="186">
        <v>13.88</v>
      </c>
      <c r="AF255" s="168"/>
      <c r="AG255" s="169"/>
      <c r="AH255" s="169"/>
      <c r="AJ255" s="180" t="s">
        <v>144</v>
      </c>
      <c r="AM255" s="169"/>
    </row>
    <row r="256" spans="1:39" s="15" customFormat="1" ht="15" x14ac:dyDescent="0.25">
      <c r="A256" s="181"/>
      <c r="B256" s="179" t="s">
        <v>145</v>
      </c>
      <c r="C256" s="429" t="s">
        <v>146</v>
      </c>
      <c r="D256" s="429"/>
      <c r="E256" s="429"/>
      <c r="F256" s="182"/>
      <c r="G256" s="183"/>
      <c r="H256" s="183"/>
      <c r="I256" s="183"/>
      <c r="J256" s="184">
        <v>32.979999999999997</v>
      </c>
      <c r="K256" s="183"/>
      <c r="L256" s="184">
        <v>7.24</v>
      </c>
      <c r="M256" s="185">
        <v>8.16</v>
      </c>
      <c r="N256" s="186">
        <v>59.08</v>
      </c>
      <c r="AF256" s="168"/>
      <c r="AG256" s="169"/>
      <c r="AH256" s="169"/>
      <c r="AJ256" s="180" t="s">
        <v>146</v>
      </c>
      <c r="AM256" s="169"/>
    </row>
    <row r="257" spans="1:41" s="15" customFormat="1" ht="15" x14ac:dyDescent="0.25">
      <c r="A257" s="188"/>
      <c r="B257" s="179"/>
      <c r="C257" s="429" t="s">
        <v>147</v>
      </c>
      <c r="D257" s="429"/>
      <c r="E257" s="429"/>
      <c r="F257" s="182" t="s">
        <v>148</v>
      </c>
      <c r="G257" s="185">
        <v>27.69</v>
      </c>
      <c r="H257" s="185">
        <v>1.1499999999999999</v>
      </c>
      <c r="I257" s="193">
        <v>6.9880560999999997</v>
      </c>
      <c r="J257" s="190"/>
      <c r="K257" s="183"/>
      <c r="L257" s="190"/>
      <c r="M257" s="183"/>
      <c r="N257" s="191"/>
      <c r="AF257" s="168"/>
      <c r="AG257" s="169"/>
      <c r="AH257" s="169"/>
      <c r="AK257" s="180" t="s">
        <v>147</v>
      </c>
      <c r="AM257" s="169"/>
    </row>
    <row r="258" spans="1:41" s="15" customFormat="1" ht="15" x14ac:dyDescent="0.25">
      <c r="A258" s="188"/>
      <c r="B258" s="179"/>
      <c r="C258" s="429" t="s">
        <v>149</v>
      </c>
      <c r="D258" s="429"/>
      <c r="E258" s="429"/>
      <c r="F258" s="182" t="s">
        <v>148</v>
      </c>
      <c r="G258" s="185">
        <v>0.09</v>
      </c>
      <c r="H258" s="185">
        <v>1.1499999999999999</v>
      </c>
      <c r="I258" s="193">
        <v>2.27131E-2</v>
      </c>
      <c r="J258" s="190"/>
      <c r="K258" s="183"/>
      <c r="L258" s="190"/>
      <c r="M258" s="183"/>
      <c r="N258" s="191"/>
      <c r="AF258" s="168"/>
      <c r="AG258" s="169"/>
      <c r="AH258" s="169"/>
      <c r="AK258" s="180" t="s">
        <v>149</v>
      </c>
      <c r="AM258" s="169"/>
    </row>
    <row r="259" spans="1:41" s="15" customFormat="1" ht="15" x14ac:dyDescent="0.25">
      <c r="A259" s="181"/>
      <c r="B259" s="179"/>
      <c r="C259" s="430" t="s">
        <v>150</v>
      </c>
      <c r="D259" s="430"/>
      <c r="E259" s="430"/>
      <c r="F259" s="194"/>
      <c r="G259" s="195"/>
      <c r="H259" s="195"/>
      <c r="I259" s="195"/>
      <c r="J259" s="197">
        <v>448.34</v>
      </c>
      <c r="K259" s="195"/>
      <c r="L259" s="197">
        <v>112.06</v>
      </c>
      <c r="M259" s="195"/>
      <c r="N259" s="207">
        <v>3518.1</v>
      </c>
      <c r="AF259" s="168"/>
      <c r="AG259" s="169"/>
      <c r="AH259" s="169"/>
      <c r="AL259" s="180" t="s">
        <v>150</v>
      </c>
      <c r="AM259" s="169"/>
    </row>
    <row r="260" spans="1:41" s="15" customFormat="1" ht="15" x14ac:dyDescent="0.25">
      <c r="A260" s="188"/>
      <c r="B260" s="179"/>
      <c r="C260" s="429" t="s">
        <v>151</v>
      </c>
      <c r="D260" s="429"/>
      <c r="E260" s="429"/>
      <c r="F260" s="182"/>
      <c r="G260" s="183"/>
      <c r="H260" s="183"/>
      <c r="I260" s="183"/>
      <c r="J260" s="190"/>
      <c r="K260" s="183"/>
      <c r="L260" s="184">
        <v>66</v>
      </c>
      <c r="M260" s="183"/>
      <c r="N260" s="206">
        <v>2954.82</v>
      </c>
      <c r="AF260" s="168"/>
      <c r="AG260" s="169"/>
      <c r="AH260" s="169"/>
      <c r="AK260" s="180" t="s">
        <v>151</v>
      </c>
      <c r="AM260" s="169"/>
    </row>
    <row r="261" spans="1:41" s="15" customFormat="1" ht="34.5" x14ac:dyDescent="0.25">
      <c r="A261" s="188"/>
      <c r="B261" s="179" t="s">
        <v>1343</v>
      </c>
      <c r="C261" s="429" t="s">
        <v>1344</v>
      </c>
      <c r="D261" s="429"/>
      <c r="E261" s="429"/>
      <c r="F261" s="182" t="s">
        <v>154</v>
      </c>
      <c r="G261" s="199">
        <v>73</v>
      </c>
      <c r="H261" s="183"/>
      <c r="I261" s="199">
        <v>73</v>
      </c>
      <c r="J261" s="190"/>
      <c r="K261" s="183"/>
      <c r="L261" s="184">
        <v>48.18</v>
      </c>
      <c r="M261" s="183"/>
      <c r="N261" s="206">
        <v>2157.02</v>
      </c>
      <c r="AF261" s="168"/>
      <c r="AG261" s="169"/>
      <c r="AH261" s="169"/>
      <c r="AK261" s="180" t="s">
        <v>1344</v>
      </c>
      <c r="AM261" s="169"/>
    </row>
    <row r="262" spans="1:41" s="15" customFormat="1" ht="34.5" x14ac:dyDescent="0.25">
      <c r="A262" s="188"/>
      <c r="B262" s="179" t="s">
        <v>1345</v>
      </c>
      <c r="C262" s="429" t="s">
        <v>1346</v>
      </c>
      <c r="D262" s="429"/>
      <c r="E262" s="429"/>
      <c r="F262" s="182" t="s">
        <v>154</v>
      </c>
      <c r="G262" s="199">
        <v>34</v>
      </c>
      <c r="H262" s="183"/>
      <c r="I262" s="199">
        <v>34</v>
      </c>
      <c r="J262" s="190"/>
      <c r="K262" s="183"/>
      <c r="L262" s="184">
        <v>22.44</v>
      </c>
      <c r="M262" s="183"/>
      <c r="N262" s="206">
        <v>1004.64</v>
      </c>
      <c r="AF262" s="168"/>
      <c r="AG262" s="169"/>
      <c r="AH262" s="169"/>
      <c r="AK262" s="180" t="s">
        <v>1346</v>
      </c>
      <c r="AM262" s="169"/>
    </row>
    <row r="263" spans="1:41" s="15" customFormat="1" ht="15" x14ac:dyDescent="0.25">
      <c r="A263" s="200"/>
      <c r="B263" s="201"/>
      <c r="C263" s="438" t="s">
        <v>157</v>
      </c>
      <c r="D263" s="438"/>
      <c r="E263" s="438"/>
      <c r="F263" s="172"/>
      <c r="G263" s="173"/>
      <c r="H263" s="173"/>
      <c r="I263" s="173"/>
      <c r="J263" s="176"/>
      <c r="K263" s="173"/>
      <c r="L263" s="202">
        <v>182.68</v>
      </c>
      <c r="M263" s="195"/>
      <c r="N263" s="208">
        <v>6679.76</v>
      </c>
      <c r="AF263" s="168"/>
      <c r="AG263" s="169"/>
      <c r="AH263" s="169"/>
      <c r="AM263" s="169" t="s">
        <v>157</v>
      </c>
    </row>
    <row r="264" spans="1:41" s="15" customFormat="1" ht="23.25" x14ac:dyDescent="0.25">
      <c r="A264" s="170" t="s">
        <v>268</v>
      </c>
      <c r="B264" s="171" t="s">
        <v>1349</v>
      </c>
      <c r="C264" s="438" t="s">
        <v>1350</v>
      </c>
      <c r="D264" s="438"/>
      <c r="E264" s="438"/>
      <c r="F264" s="172" t="s">
        <v>278</v>
      </c>
      <c r="G264" s="173">
        <v>0.21945000000000001</v>
      </c>
      <c r="H264" s="174">
        <v>1</v>
      </c>
      <c r="I264" s="175">
        <v>0.21945000000000001</v>
      </c>
      <c r="J264" s="210">
        <v>5488.69</v>
      </c>
      <c r="K264" s="173"/>
      <c r="L264" s="210">
        <v>1204.49</v>
      </c>
      <c r="M264" s="211">
        <v>8.16</v>
      </c>
      <c r="N264" s="208">
        <v>9828.64</v>
      </c>
      <c r="AF264" s="168"/>
      <c r="AG264" s="169"/>
      <c r="AH264" s="169" t="s">
        <v>1350</v>
      </c>
      <c r="AM264" s="169"/>
    </row>
    <row r="265" spans="1:41" s="15" customFormat="1" ht="15" x14ac:dyDescent="0.25">
      <c r="A265" s="200"/>
      <c r="B265" s="201"/>
      <c r="C265" s="438" t="s">
        <v>157</v>
      </c>
      <c r="D265" s="438"/>
      <c r="E265" s="438"/>
      <c r="F265" s="172"/>
      <c r="G265" s="173"/>
      <c r="H265" s="173"/>
      <c r="I265" s="173"/>
      <c r="J265" s="176"/>
      <c r="K265" s="173"/>
      <c r="L265" s="210">
        <v>1204.49</v>
      </c>
      <c r="M265" s="195"/>
      <c r="N265" s="208">
        <v>9828.64</v>
      </c>
      <c r="AF265" s="168"/>
      <c r="AG265" s="169"/>
      <c r="AH265" s="169"/>
      <c r="AM265" s="169" t="s">
        <v>157</v>
      </c>
    </row>
    <row r="266" spans="1:41" s="15" customFormat="1" ht="15" x14ac:dyDescent="0.25">
      <c r="A266" s="435" t="s">
        <v>957</v>
      </c>
      <c r="B266" s="436"/>
      <c r="C266" s="436"/>
      <c r="D266" s="436"/>
      <c r="E266" s="436"/>
      <c r="F266" s="436"/>
      <c r="G266" s="436"/>
      <c r="H266" s="436"/>
      <c r="I266" s="436"/>
      <c r="J266" s="436"/>
      <c r="K266" s="436"/>
      <c r="L266" s="436"/>
      <c r="M266" s="436"/>
      <c r="N266" s="437"/>
      <c r="AF266" s="168"/>
      <c r="AG266" s="169" t="s">
        <v>957</v>
      </c>
      <c r="AH266" s="169"/>
      <c r="AM266" s="169"/>
    </row>
    <row r="267" spans="1:41" s="15" customFormat="1" ht="34.5" x14ac:dyDescent="0.25">
      <c r="A267" s="170" t="s">
        <v>275</v>
      </c>
      <c r="B267" s="171" t="s">
        <v>597</v>
      </c>
      <c r="C267" s="438" t="s">
        <v>598</v>
      </c>
      <c r="D267" s="438"/>
      <c r="E267" s="438"/>
      <c r="F267" s="172" t="s">
        <v>599</v>
      </c>
      <c r="G267" s="173">
        <v>0.51249999999999996</v>
      </c>
      <c r="H267" s="174">
        <v>1</v>
      </c>
      <c r="I267" s="209">
        <v>0.51249999999999996</v>
      </c>
      <c r="J267" s="176"/>
      <c r="K267" s="173"/>
      <c r="L267" s="176"/>
      <c r="M267" s="173"/>
      <c r="N267" s="177"/>
      <c r="AF267" s="168"/>
      <c r="AG267" s="169"/>
      <c r="AH267" s="169" t="s">
        <v>598</v>
      </c>
      <c r="AM267" s="169"/>
    </row>
    <row r="268" spans="1:41" s="15" customFormat="1" ht="15" x14ac:dyDescent="0.25">
      <c r="A268" s="212"/>
      <c r="B268" s="213"/>
      <c r="C268" s="429" t="s">
        <v>1351</v>
      </c>
      <c r="D268" s="429"/>
      <c r="E268" s="429"/>
      <c r="F268" s="429"/>
      <c r="G268" s="429"/>
      <c r="H268" s="429"/>
      <c r="I268" s="429"/>
      <c r="J268" s="429"/>
      <c r="K268" s="429"/>
      <c r="L268" s="429"/>
      <c r="M268" s="429"/>
      <c r="N268" s="441"/>
      <c r="AF268" s="168"/>
      <c r="AG268" s="169"/>
      <c r="AH268" s="169"/>
      <c r="AM268" s="169"/>
      <c r="AO268" s="180" t="s">
        <v>1351</v>
      </c>
    </row>
    <row r="269" spans="1:41" s="15" customFormat="1" ht="23.25" x14ac:dyDescent="0.25">
      <c r="A269" s="178"/>
      <c r="B269" s="179" t="s">
        <v>136</v>
      </c>
      <c r="C269" s="439" t="s">
        <v>137</v>
      </c>
      <c r="D269" s="439"/>
      <c r="E269" s="439"/>
      <c r="F269" s="439"/>
      <c r="G269" s="439"/>
      <c r="H269" s="439"/>
      <c r="I269" s="439"/>
      <c r="J269" s="439"/>
      <c r="K269" s="439"/>
      <c r="L269" s="439"/>
      <c r="M269" s="439"/>
      <c r="N269" s="440"/>
      <c r="AF269" s="168"/>
      <c r="AG269" s="169"/>
      <c r="AH269" s="169"/>
      <c r="AI269" s="180" t="s">
        <v>137</v>
      </c>
      <c r="AM269" s="169"/>
    </row>
    <row r="270" spans="1:41" s="15" customFormat="1" ht="68.25" x14ac:dyDescent="0.25">
      <c r="A270" s="178"/>
      <c r="B270" s="179" t="s">
        <v>138</v>
      </c>
      <c r="C270" s="439" t="s">
        <v>139</v>
      </c>
      <c r="D270" s="439"/>
      <c r="E270" s="439"/>
      <c r="F270" s="439"/>
      <c r="G270" s="439"/>
      <c r="H270" s="439"/>
      <c r="I270" s="439"/>
      <c r="J270" s="439"/>
      <c r="K270" s="439"/>
      <c r="L270" s="439"/>
      <c r="M270" s="439"/>
      <c r="N270" s="440"/>
      <c r="AF270" s="168"/>
      <c r="AG270" s="169"/>
      <c r="AH270" s="169"/>
      <c r="AI270" s="180" t="s">
        <v>139</v>
      </c>
      <c r="AM270" s="169"/>
    </row>
    <row r="271" spans="1:41" s="15" customFormat="1" ht="15" x14ac:dyDescent="0.25">
      <c r="A271" s="181"/>
      <c r="B271" s="179" t="s">
        <v>130</v>
      </c>
      <c r="C271" s="429" t="s">
        <v>140</v>
      </c>
      <c r="D271" s="429"/>
      <c r="E271" s="429"/>
      <c r="F271" s="182"/>
      <c r="G271" s="183"/>
      <c r="H271" s="183"/>
      <c r="I271" s="183"/>
      <c r="J271" s="184">
        <v>201.61</v>
      </c>
      <c r="K271" s="205">
        <v>1.3225</v>
      </c>
      <c r="L271" s="184">
        <v>136.65</v>
      </c>
      <c r="M271" s="185">
        <v>44.77</v>
      </c>
      <c r="N271" s="206">
        <v>6117.82</v>
      </c>
      <c r="AF271" s="168"/>
      <c r="AG271" s="169"/>
      <c r="AH271" s="169"/>
      <c r="AJ271" s="180" t="s">
        <v>140</v>
      </c>
      <c r="AM271" s="169"/>
    </row>
    <row r="272" spans="1:41" s="15" customFormat="1" ht="15" x14ac:dyDescent="0.25">
      <c r="A272" s="181"/>
      <c r="B272" s="179" t="s">
        <v>141</v>
      </c>
      <c r="C272" s="429" t="s">
        <v>142</v>
      </c>
      <c r="D272" s="429"/>
      <c r="E272" s="429"/>
      <c r="F272" s="182"/>
      <c r="G272" s="183"/>
      <c r="H272" s="183"/>
      <c r="I272" s="183"/>
      <c r="J272" s="184">
        <v>71.64</v>
      </c>
      <c r="K272" s="205">
        <v>1.4375</v>
      </c>
      <c r="L272" s="184">
        <v>52.78</v>
      </c>
      <c r="M272" s="185">
        <v>13.24</v>
      </c>
      <c r="N272" s="186">
        <v>698.81</v>
      </c>
      <c r="AF272" s="168"/>
      <c r="AG272" s="169"/>
      <c r="AH272" s="169"/>
      <c r="AJ272" s="180" t="s">
        <v>142</v>
      </c>
      <c r="AM272" s="169"/>
    </row>
    <row r="273" spans="1:39" s="15" customFormat="1" ht="15" x14ac:dyDescent="0.25">
      <c r="A273" s="181"/>
      <c r="B273" s="179" t="s">
        <v>143</v>
      </c>
      <c r="C273" s="429" t="s">
        <v>144</v>
      </c>
      <c r="D273" s="429"/>
      <c r="E273" s="429"/>
      <c r="F273" s="182"/>
      <c r="G273" s="183"/>
      <c r="H273" s="183"/>
      <c r="I273" s="183"/>
      <c r="J273" s="184">
        <v>2.3199999999999998</v>
      </c>
      <c r="K273" s="205">
        <v>1.4375</v>
      </c>
      <c r="L273" s="184">
        <v>1.71</v>
      </c>
      <c r="M273" s="185">
        <v>44.77</v>
      </c>
      <c r="N273" s="186">
        <v>76.56</v>
      </c>
      <c r="AF273" s="168"/>
      <c r="AG273" s="169"/>
      <c r="AH273" s="169"/>
      <c r="AJ273" s="180" t="s">
        <v>144</v>
      </c>
      <c r="AM273" s="169"/>
    </row>
    <row r="274" spans="1:39" s="15" customFormat="1" ht="15" x14ac:dyDescent="0.25">
      <c r="A274" s="181"/>
      <c r="B274" s="179" t="s">
        <v>145</v>
      </c>
      <c r="C274" s="429" t="s">
        <v>146</v>
      </c>
      <c r="D274" s="429"/>
      <c r="E274" s="429"/>
      <c r="F274" s="182"/>
      <c r="G274" s="183"/>
      <c r="H274" s="183"/>
      <c r="I274" s="183"/>
      <c r="J274" s="184">
        <v>62.75</v>
      </c>
      <c r="K274" s="183"/>
      <c r="L274" s="184">
        <v>32.159999999999997</v>
      </c>
      <c r="M274" s="185">
        <v>8.16</v>
      </c>
      <c r="N274" s="186">
        <v>262.43</v>
      </c>
      <c r="AF274" s="168"/>
      <c r="AG274" s="169"/>
      <c r="AH274" s="169"/>
      <c r="AJ274" s="180" t="s">
        <v>146</v>
      </c>
      <c r="AM274" s="169"/>
    </row>
    <row r="275" spans="1:39" s="15" customFormat="1" ht="15" x14ac:dyDescent="0.25">
      <c r="A275" s="188"/>
      <c r="B275" s="179"/>
      <c r="C275" s="429" t="s">
        <v>147</v>
      </c>
      <c r="D275" s="429"/>
      <c r="E275" s="429"/>
      <c r="F275" s="182" t="s">
        <v>148</v>
      </c>
      <c r="G275" s="192">
        <v>21.2</v>
      </c>
      <c r="H275" s="205">
        <v>1.3225</v>
      </c>
      <c r="I275" s="193">
        <v>14.3689625</v>
      </c>
      <c r="J275" s="190"/>
      <c r="K275" s="183"/>
      <c r="L275" s="190"/>
      <c r="M275" s="183"/>
      <c r="N275" s="191"/>
      <c r="AF275" s="168"/>
      <c r="AG275" s="169"/>
      <c r="AH275" s="169"/>
      <c r="AK275" s="180" t="s">
        <v>147</v>
      </c>
      <c r="AM275" s="169"/>
    </row>
    <row r="276" spans="1:39" s="15" customFormat="1" ht="15" x14ac:dyDescent="0.25">
      <c r="A276" s="188"/>
      <c r="B276" s="179"/>
      <c r="C276" s="429" t="s">
        <v>149</v>
      </c>
      <c r="D276" s="429"/>
      <c r="E276" s="429"/>
      <c r="F276" s="182" t="s">
        <v>148</v>
      </c>
      <c r="G276" s="192">
        <v>0.2</v>
      </c>
      <c r="H276" s="205">
        <v>1.4375</v>
      </c>
      <c r="I276" s="193">
        <v>0.1473438</v>
      </c>
      <c r="J276" s="190"/>
      <c r="K276" s="183"/>
      <c r="L276" s="190"/>
      <c r="M276" s="183"/>
      <c r="N276" s="191"/>
      <c r="AF276" s="168"/>
      <c r="AG276" s="169"/>
      <c r="AH276" s="169"/>
      <c r="AK276" s="180" t="s">
        <v>149</v>
      </c>
      <c r="AM276" s="169"/>
    </row>
    <row r="277" spans="1:39" s="15" customFormat="1" ht="15" x14ac:dyDescent="0.25">
      <c r="A277" s="181"/>
      <c r="B277" s="179"/>
      <c r="C277" s="430" t="s">
        <v>150</v>
      </c>
      <c r="D277" s="430"/>
      <c r="E277" s="430"/>
      <c r="F277" s="194"/>
      <c r="G277" s="195"/>
      <c r="H277" s="195"/>
      <c r="I277" s="195"/>
      <c r="J277" s="197">
        <v>336</v>
      </c>
      <c r="K277" s="195"/>
      <c r="L277" s="197">
        <v>221.59</v>
      </c>
      <c r="M277" s="195"/>
      <c r="N277" s="207">
        <v>7079.06</v>
      </c>
      <c r="AF277" s="168"/>
      <c r="AG277" s="169"/>
      <c r="AH277" s="169"/>
      <c r="AL277" s="180" t="s">
        <v>150</v>
      </c>
      <c r="AM277" s="169"/>
    </row>
    <row r="278" spans="1:39" s="15" customFormat="1" ht="15" x14ac:dyDescent="0.25">
      <c r="A278" s="188"/>
      <c r="B278" s="179"/>
      <c r="C278" s="429" t="s">
        <v>151</v>
      </c>
      <c r="D278" s="429"/>
      <c r="E278" s="429"/>
      <c r="F278" s="182"/>
      <c r="G278" s="183"/>
      <c r="H278" s="183"/>
      <c r="I278" s="183"/>
      <c r="J278" s="190"/>
      <c r="K278" s="183"/>
      <c r="L278" s="184">
        <v>138.36000000000001</v>
      </c>
      <c r="M278" s="183"/>
      <c r="N278" s="206">
        <v>6194.38</v>
      </c>
      <c r="AF278" s="168"/>
      <c r="AG278" s="169"/>
      <c r="AH278" s="169"/>
      <c r="AK278" s="180" t="s">
        <v>151</v>
      </c>
      <c r="AM278" s="169"/>
    </row>
    <row r="279" spans="1:39" s="15" customFormat="1" ht="22.5" x14ac:dyDescent="0.25">
      <c r="A279" s="188"/>
      <c r="B279" s="179" t="s">
        <v>557</v>
      </c>
      <c r="C279" s="429" t="s">
        <v>558</v>
      </c>
      <c r="D279" s="429"/>
      <c r="E279" s="429"/>
      <c r="F279" s="182" t="s">
        <v>154</v>
      </c>
      <c r="G279" s="199">
        <v>110</v>
      </c>
      <c r="H279" s="183"/>
      <c r="I279" s="199">
        <v>110</v>
      </c>
      <c r="J279" s="190"/>
      <c r="K279" s="183"/>
      <c r="L279" s="184">
        <v>152.19999999999999</v>
      </c>
      <c r="M279" s="183"/>
      <c r="N279" s="206">
        <v>6813.82</v>
      </c>
      <c r="AF279" s="168"/>
      <c r="AG279" s="169"/>
      <c r="AH279" s="169"/>
      <c r="AK279" s="180" t="s">
        <v>558</v>
      </c>
      <c r="AM279" s="169"/>
    </row>
    <row r="280" spans="1:39" s="15" customFormat="1" ht="45" x14ac:dyDescent="0.25">
      <c r="A280" s="188"/>
      <c r="B280" s="179" t="s">
        <v>559</v>
      </c>
      <c r="C280" s="429" t="s">
        <v>560</v>
      </c>
      <c r="D280" s="429"/>
      <c r="E280" s="429"/>
      <c r="F280" s="182" t="s">
        <v>154</v>
      </c>
      <c r="G280" s="199">
        <v>69</v>
      </c>
      <c r="H280" s="185">
        <v>0.85</v>
      </c>
      <c r="I280" s="185">
        <v>58.65</v>
      </c>
      <c r="J280" s="190"/>
      <c r="K280" s="183"/>
      <c r="L280" s="184">
        <v>81.150000000000006</v>
      </c>
      <c r="M280" s="183"/>
      <c r="N280" s="206">
        <v>3633</v>
      </c>
      <c r="AF280" s="168"/>
      <c r="AG280" s="169"/>
      <c r="AH280" s="169"/>
      <c r="AK280" s="180" t="s">
        <v>560</v>
      </c>
      <c r="AM280" s="169"/>
    </row>
    <row r="281" spans="1:39" s="15" customFormat="1" ht="15" x14ac:dyDescent="0.25">
      <c r="A281" s="200"/>
      <c r="B281" s="201"/>
      <c r="C281" s="438" t="s">
        <v>157</v>
      </c>
      <c r="D281" s="438"/>
      <c r="E281" s="438"/>
      <c r="F281" s="172"/>
      <c r="G281" s="173"/>
      <c r="H281" s="173"/>
      <c r="I281" s="173"/>
      <c r="J281" s="176"/>
      <c r="K281" s="173"/>
      <c r="L281" s="202">
        <v>454.94</v>
      </c>
      <c r="M281" s="195"/>
      <c r="N281" s="208">
        <v>17525.88</v>
      </c>
      <c r="AF281" s="168"/>
      <c r="AG281" s="169"/>
      <c r="AH281" s="169"/>
      <c r="AM281" s="169" t="s">
        <v>157</v>
      </c>
    </row>
    <row r="282" spans="1:39" s="15" customFormat="1" ht="23.25" x14ac:dyDescent="0.25">
      <c r="A282" s="170" t="s">
        <v>281</v>
      </c>
      <c r="B282" s="171" t="s">
        <v>603</v>
      </c>
      <c r="C282" s="438" t="s">
        <v>604</v>
      </c>
      <c r="D282" s="438"/>
      <c r="E282" s="438"/>
      <c r="F282" s="172" t="s">
        <v>278</v>
      </c>
      <c r="G282" s="173">
        <v>1.5375E-2</v>
      </c>
      <c r="H282" s="174">
        <v>1</v>
      </c>
      <c r="I282" s="241">
        <v>1.5375E-2</v>
      </c>
      <c r="J282" s="210">
        <v>11885.47</v>
      </c>
      <c r="K282" s="173"/>
      <c r="L282" s="202">
        <v>182.74</v>
      </c>
      <c r="M282" s="211">
        <v>8.16</v>
      </c>
      <c r="N282" s="208">
        <v>1491.16</v>
      </c>
      <c r="AF282" s="168"/>
      <c r="AG282" s="169"/>
      <c r="AH282" s="169" t="s">
        <v>604</v>
      </c>
      <c r="AM282" s="169"/>
    </row>
    <row r="283" spans="1:39" s="15" customFormat="1" ht="15" x14ac:dyDescent="0.25">
      <c r="A283" s="200"/>
      <c r="B283" s="201"/>
      <c r="C283" s="438" t="s">
        <v>157</v>
      </c>
      <c r="D283" s="438"/>
      <c r="E283" s="438"/>
      <c r="F283" s="172"/>
      <c r="G283" s="173"/>
      <c r="H283" s="173"/>
      <c r="I283" s="173"/>
      <c r="J283" s="176"/>
      <c r="K283" s="173"/>
      <c r="L283" s="202">
        <v>182.74</v>
      </c>
      <c r="M283" s="195"/>
      <c r="N283" s="208">
        <v>1491.16</v>
      </c>
      <c r="AF283" s="168"/>
      <c r="AG283" s="169"/>
      <c r="AH283" s="169"/>
      <c r="AM283" s="169" t="s">
        <v>157</v>
      </c>
    </row>
    <row r="284" spans="1:39" s="15" customFormat="1" ht="15" x14ac:dyDescent="0.25">
      <c r="A284" s="170" t="s">
        <v>284</v>
      </c>
      <c r="B284" s="171" t="s">
        <v>1352</v>
      </c>
      <c r="C284" s="438" t="s">
        <v>1353</v>
      </c>
      <c r="D284" s="438"/>
      <c r="E284" s="438"/>
      <c r="F284" s="172" t="s">
        <v>278</v>
      </c>
      <c r="G284" s="173">
        <v>7.1749999999999994E-2</v>
      </c>
      <c r="H284" s="174">
        <v>1</v>
      </c>
      <c r="I284" s="175">
        <v>7.1749999999999994E-2</v>
      </c>
      <c r="J284" s="210">
        <v>7669.69</v>
      </c>
      <c r="K284" s="173"/>
      <c r="L284" s="202">
        <v>550.29999999999995</v>
      </c>
      <c r="M284" s="211">
        <v>8.16</v>
      </c>
      <c r="N284" s="208">
        <v>4490.45</v>
      </c>
      <c r="AF284" s="168"/>
      <c r="AG284" s="169"/>
      <c r="AH284" s="169" t="s">
        <v>1353</v>
      </c>
      <c r="AM284" s="169"/>
    </row>
    <row r="285" spans="1:39" s="15" customFormat="1" ht="15" x14ac:dyDescent="0.25">
      <c r="A285" s="200"/>
      <c r="B285" s="201"/>
      <c r="C285" s="438" t="s">
        <v>157</v>
      </c>
      <c r="D285" s="438"/>
      <c r="E285" s="438"/>
      <c r="F285" s="172"/>
      <c r="G285" s="173"/>
      <c r="H285" s="173"/>
      <c r="I285" s="173"/>
      <c r="J285" s="176"/>
      <c r="K285" s="173"/>
      <c r="L285" s="202">
        <v>550.29999999999995</v>
      </c>
      <c r="M285" s="195"/>
      <c r="N285" s="208">
        <v>4490.45</v>
      </c>
      <c r="AF285" s="168"/>
      <c r="AG285" s="169"/>
      <c r="AH285" s="169"/>
      <c r="AM285" s="169" t="s">
        <v>157</v>
      </c>
    </row>
    <row r="286" spans="1:39" s="15" customFormat="1" ht="15" x14ac:dyDescent="0.25">
      <c r="A286" s="435" t="s">
        <v>1354</v>
      </c>
      <c r="B286" s="436"/>
      <c r="C286" s="436"/>
      <c r="D286" s="436"/>
      <c r="E286" s="436"/>
      <c r="F286" s="436"/>
      <c r="G286" s="436"/>
      <c r="H286" s="436"/>
      <c r="I286" s="436"/>
      <c r="J286" s="436"/>
      <c r="K286" s="436"/>
      <c r="L286" s="436"/>
      <c r="M286" s="436"/>
      <c r="N286" s="437"/>
      <c r="AF286" s="168"/>
      <c r="AG286" s="169" t="s">
        <v>1354</v>
      </c>
      <c r="AH286" s="169"/>
      <c r="AM286" s="169"/>
    </row>
    <row r="287" spans="1:39" s="15" customFormat="1" ht="15" x14ac:dyDescent="0.25">
      <c r="A287" s="170" t="s">
        <v>287</v>
      </c>
      <c r="B287" s="171" t="s">
        <v>1355</v>
      </c>
      <c r="C287" s="438" t="s">
        <v>1356</v>
      </c>
      <c r="D287" s="438"/>
      <c r="E287" s="438"/>
      <c r="F287" s="172" t="s">
        <v>1124</v>
      </c>
      <c r="G287" s="173">
        <v>0.08</v>
      </c>
      <c r="H287" s="174">
        <v>1</v>
      </c>
      <c r="I287" s="211">
        <v>0.08</v>
      </c>
      <c r="J287" s="176"/>
      <c r="K287" s="173"/>
      <c r="L287" s="176"/>
      <c r="M287" s="173"/>
      <c r="N287" s="177"/>
      <c r="AF287" s="168"/>
      <c r="AG287" s="169"/>
      <c r="AH287" s="169" t="s">
        <v>1356</v>
      </c>
      <c r="AM287" s="169"/>
    </row>
    <row r="288" spans="1:39" s="15" customFormat="1" ht="23.25" x14ac:dyDescent="0.25">
      <c r="A288" s="178"/>
      <c r="B288" s="179" t="s">
        <v>136</v>
      </c>
      <c r="C288" s="439" t="s">
        <v>137</v>
      </c>
      <c r="D288" s="439"/>
      <c r="E288" s="439"/>
      <c r="F288" s="439"/>
      <c r="G288" s="439"/>
      <c r="H288" s="439"/>
      <c r="I288" s="439"/>
      <c r="J288" s="439"/>
      <c r="K288" s="439"/>
      <c r="L288" s="439"/>
      <c r="M288" s="439"/>
      <c r="N288" s="440"/>
      <c r="AF288" s="168"/>
      <c r="AG288" s="169"/>
      <c r="AH288" s="169"/>
      <c r="AI288" s="180" t="s">
        <v>137</v>
      </c>
      <c r="AM288" s="169"/>
    </row>
    <row r="289" spans="1:39" s="15" customFormat="1" ht="68.25" x14ac:dyDescent="0.25">
      <c r="A289" s="178"/>
      <c r="B289" s="179" t="s">
        <v>138</v>
      </c>
      <c r="C289" s="439" t="s">
        <v>139</v>
      </c>
      <c r="D289" s="439"/>
      <c r="E289" s="439"/>
      <c r="F289" s="439"/>
      <c r="G289" s="439"/>
      <c r="H289" s="439"/>
      <c r="I289" s="439"/>
      <c r="J289" s="439"/>
      <c r="K289" s="439"/>
      <c r="L289" s="439"/>
      <c r="M289" s="439"/>
      <c r="N289" s="440"/>
      <c r="AF289" s="168"/>
      <c r="AG289" s="169"/>
      <c r="AH289" s="169"/>
      <c r="AI289" s="180" t="s">
        <v>139</v>
      </c>
      <c r="AM289" s="169"/>
    </row>
    <row r="290" spans="1:39" s="15" customFormat="1" ht="15" x14ac:dyDescent="0.25">
      <c r="A290" s="181"/>
      <c r="B290" s="179" t="s">
        <v>130</v>
      </c>
      <c r="C290" s="429" t="s">
        <v>140</v>
      </c>
      <c r="D290" s="429"/>
      <c r="E290" s="429"/>
      <c r="F290" s="182"/>
      <c r="G290" s="183"/>
      <c r="H290" s="183"/>
      <c r="I290" s="183"/>
      <c r="J290" s="184">
        <v>91.13</v>
      </c>
      <c r="K290" s="205">
        <v>1.3225</v>
      </c>
      <c r="L290" s="184">
        <v>9.64</v>
      </c>
      <c r="M290" s="185">
        <v>44.77</v>
      </c>
      <c r="N290" s="186">
        <v>431.58</v>
      </c>
      <c r="AF290" s="168"/>
      <c r="AG290" s="169"/>
      <c r="AH290" s="169"/>
      <c r="AJ290" s="180" t="s">
        <v>140</v>
      </c>
      <c r="AM290" s="169"/>
    </row>
    <row r="291" spans="1:39" s="15" customFormat="1" ht="15" x14ac:dyDescent="0.25">
      <c r="A291" s="181"/>
      <c r="B291" s="179" t="s">
        <v>141</v>
      </c>
      <c r="C291" s="429" t="s">
        <v>142</v>
      </c>
      <c r="D291" s="429"/>
      <c r="E291" s="429"/>
      <c r="F291" s="182"/>
      <c r="G291" s="183"/>
      <c r="H291" s="183"/>
      <c r="I291" s="183"/>
      <c r="J291" s="184">
        <v>7.59</v>
      </c>
      <c r="K291" s="205">
        <v>1.4375</v>
      </c>
      <c r="L291" s="184">
        <v>0.87</v>
      </c>
      <c r="M291" s="185">
        <v>13.24</v>
      </c>
      <c r="N291" s="186">
        <v>11.52</v>
      </c>
      <c r="AF291" s="168"/>
      <c r="AG291" s="169"/>
      <c r="AH291" s="169"/>
      <c r="AJ291" s="180" t="s">
        <v>142</v>
      </c>
      <c r="AM291" s="169"/>
    </row>
    <row r="292" spans="1:39" s="15" customFormat="1" ht="15" x14ac:dyDescent="0.25">
      <c r="A292" s="181"/>
      <c r="B292" s="179" t="s">
        <v>143</v>
      </c>
      <c r="C292" s="429" t="s">
        <v>144</v>
      </c>
      <c r="D292" s="429"/>
      <c r="E292" s="429"/>
      <c r="F292" s="182"/>
      <c r="G292" s="183"/>
      <c r="H292" s="183"/>
      <c r="I292" s="183"/>
      <c r="J292" s="184">
        <v>0.7</v>
      </c>
      <c r="K292" s="205">
        <v>1.4375</v>
      </c>
      <c r="L292" s="184">
        <v>0.08</v>
      </c>
      <c r="M292" s="185">
        <v>44.77</v>
      </c>
      <c r="N292" s="186">
        <v>3.58</v>
      </c>
      <c r="AF292" s="168"/>
      <c r="AG292" s="169"/>
      <c r="AH292" s="169"/>
      <c r="AJ292" s="180" t="s">
        <v>144</v>
      </c>
      <c r="AM292" s="169"/>
    </row>
    <row r="293" spans="1:39" s="15" customFormat="1" ht="15" x14ac:dyDescent="0.25">
      <c r="A293" s="181"/>
      <c r="B293" s="179" t="s">
        <v>145</v>
      </c>
      <c r="C293" s="429" t="s">
        <v>146</v>
      </c>
      <c r="D293" s="429"/>
      <c r="E293" s="429"/>
      <c r="F293" s="182"/>
      <c r="G293" s="183"/>
      <c r="H293" s="183"/>
      <c r="I293" s="183"/>
      <c r="J293" s="184">
        <v>100</v>
      </c>
      <c r="K293" s="183"/>
      <c r="L293" s="184">
        <v>8</v>
      </c>
      <c r="M293" s="185">
        <v>8.16</v>
      </c>
      <c r="N293" s="186">
        <v>65.28</v>
      </c>
      <c r="AF293" s="168"/>
      <c r="AG293" s="169"/>
      <c r="AH293" s="169"/>
      <c r="AJ293" s="180" t="s">
        <v>146</v>
      </c>
      <c r="AM293" s="169"/>
    </row>
    <row r="294" spans="1:39" s="15" customFormat="1" ht="15" x14ac:dyDescent="0.25">
      <c r="A294" s="188"/>
      <c r="B294" s="179"/>
      <c r="C294" s="429" t="s">
        <v>147</v>
      </c>
      <c r="D294" s="429"/>
      <c r="E294" s="429"/>
      <c r="F294" s="182" t="s">
        <v>148</v>
      </c>
      <c r="G294" s="185">
        <v>9.81</v>
      </c>
      <c r="H294" s="205">
        <v>1.3225</v>
      </c>
      <c r="I294" s="189">
        <v>1.037898</v>
      </c>
      <c r="J294" s="190"/>
      <c r="K294" s="183"/>
      <c r="L294" s="190"/>
      <c r="M294" s="183"/>
      <c r="N294" s="191"/>
      <c r="AF294" s="168"/>
      <c r="AG294" s="169"/>
      <c r="AH294" s="169"/>
      <c r="AK294" s="180" t="s">
        <v>147</v>
      </c>
      <c r="AM294" s="169"/>
    </row>
    <row r="295" spans="1:39" s="15" customFormat="1" ht="15" x14ac:dyDescent="0.25">
      <c r="A295" s="188"/>
      <c r="B295" s="179"/>
      <c r="C295" s="429" t="s">
        <v>149</v>
      </c>
      <c r="D295" s="429"/>
      <c r="E295" s="429"/>
      <c r="F295" s="182" t="s">
        <v>148</v>
      </c>
      <c r="G295" s="185">
        <v>0.06</v>
      </c>
      <c r="H295" s="205">
        <v>1.4375</v>
      </c>
      <c r="I295" s="205">
        <v>6.8999999999999999E-3</v>
      </c>
      <c r="J295" s="190"/>
      <c r="K295" s="183"/>
      <c r="L295" s="190"/>
      <c r="M295" s="183"/>
      <c r="N295" s="191"/>
      <c r="AF295" s="168"/>
      <c r="AG295" s="169"/>
      <c r="AH295" s="169"/>
      <c r="AK295" s="180" t="s">
        <v>149</v>
      </c>
      <c r="AM295" s="169"/>
    </row>
    <row r="296" spans="1:39" s="15" customFormat="1" ht="15" x14ac:dyDescent="0.25">
      <c r="A296" s="181"/>
      <c r="B296" s="179"/>
      <c r="C296" s="430" t="s">
        <v>150</v>
      </c>
      <c r="D296" s="430"/>
      <c r="E296" s="430"/>
      <c r="F296" s="194"/>
      <c r="G296" s="195"/>
      <c r="H296" s="195"/>
      <c r="I296" s="195"/>
      <c r="J296" s="197">
        <v>198.72</v>
      </c>
      <c r="K296" s="195"/>
      <c r="L296" s="197">
        <v>18.510000000000002</v>
      </c>
      <c r="M296" s="195"/>
      <c r="N296" s="198">
        <v>508.38</v>
      </c>
      <c r="AF296" s="168"/>
      <c r="AG296" s="169"/>
      <c r="AH296" s="169"/>
      <c r="AL296" s="180" t="s">
        <v>150</v>
      </c>
      <c r="AM296" s="169"/>
    </row>
    <row r="297" spans="1:39" s="15" customFormat="1" ht="15" x14ac:dyDescent="0.25">
      <c r="A297" s="188"/>
      <c r="B297" s="179"/>
      <c r="C297" s="429" t="s">
        <v>151</v>
      </c>
      <c r="D297" s="429"/>
      <c r="E297" s="429"/>
      <c r="F297" s="182"/>
      <c r="G297" s="183"/>
      <c r="H297" s="183"/>
      <c r="I297" s="183"/>
      <c r="J297" s="190"/>
      <c r="K297" s="183"/>
      <c r="L297" s="184">
        <v>9.7200000000000006</v>
      </c>
      <c r="M297" s="183"/>
      <c r="N297" s="186">
        <v>435.16</v>
      </c>
      <c r="AF297" s="168"/>
      <c r="AG297" s="169"/>
      <c r="AH297" s="169"/>
      <c r="AK297" s="180" t="s">
        <v>151</v>
      </c>
      <c r="AM297" s="169"/>
    </row>
    <row r="298" spans="1:39" s="15" customFormat="1" ht="23.25" x14ac:dyDescent="0.25">
      <c r="A298" s="188"/>
      <c r="B298" s="179" t="s">
        <v>607</v>
      </c>
      <c r="C298" s="429" t="s">
        <v>608</v>
      </c>
      <c r="D298" s="429"/>
      <c r="E298" s="429"/>
      <c r="F298" s="182" t="s">
        <v>154</v>
      </c>
      <c r="G298" s="199">
        <v>102</v>
      </c>
      <c r="H298" s="183"/>
      <c r="I298" s="199">
        <v>102</v>
      </c>
      <c r="J298" s="190"/>
      <c r="K298" s="183"/>
      <c r="L298" s="184">
        <v>9.91</v>
      </c>
      <c r="M298" s="183"/>
      <c r="N298" s="186">
        <v>443.86</v>
      </c>
      <c r="AF298" s="168"/>
      <c r="AG298" s="169"/>
      <c r="AH298" s="169"/>
      <c r="AK298" s="180" t="s">
        <v>608</v>
      </c>
      <c r="AM298" s="169"/>
    </row>
    <row r="299" spans="1:39" s="15" customFormat="1" ht="45" x14ac:dyDescent="0.25">
      <c r="A299" s="188"/>
      <c r="B299" s="179" t="s">
        <v>609</v>
      </c>
      <c r="C299" s="429" t="s">
        <v>610</v>
      </c>
      <c r="D299" s="429"/>
      <c r="E299" s="429"/>
      <c r="F299" s="182" t="s">
        <v>154</v>
      </c>
      <c r="G299" s="199">
        <v>58</v>
      </c>
      <c r="H299" s="185">
        <v>0.85</v>
      </c>
      <c r="I299" s="192">
        <v>49.3</v>
      </c>
      <c r="J299" s="190"/>
      <c r="K299" s="183"/>
      <c r="L299" s="184">
        <v>4.79</v>
      </c>
      <c r="M299" s="183"/>
      <c r="N299" s="186">
        <v>214.53</v>
      </c>
      <c r="AF299" s="168"/>
      <c r="AG299" s="169"/>
      <c r="AH299" s="169"/>
      <c r="AK299" s="180" t="s">
        <v>610</v>
      </c>
      <c r="AM299" s="169"/>
    </row>
    <row r="300" spans="1:39" s="15" customFormat="1" ht="15" x14ac:dyDescent="0.25">
      <c r="A300" s="200"/>
      <c r="B300" s="201"/>
      <c r="C300" s="438" t="s">
        <v>157</v>
      </c>
      <c r="D300" s="438"/>
      <c r="E300" s="438"/>
      <c r="F300" s="172"/>
      <c r="G300" s="173"/>
      <c r="H300" s="173"/>
      <c r="I300" s="173"/>
      <c r="J300" s="176"/>
      <c r="K300" s="173"/>
      <c r="L300" s="202">
        <v>33.21</v>
      </c>
      <c r="M300" s="195"/>
      <c r="N300" s="208">
        <v>1166.77</v>
      </c>
      <c r="AF300" s="168"/>
      <c r="AG300" s="169"/>
      <c r="AH300" s="169"/>
      <c r="AM300" s="169" t="s">
        <v>157</v>
      </c>
    </row>
    <row r="301" spans="1:39" s="15" customFormat="1" ht="57" x14ac:dyDescent="0.25">
      <c r="A301" s="170" t="s">
        <v>290</v>
      </c>
      <c r="B301" s="171" t="s">
        <v>1357</v>
      </c>
      <c r="C301" s="438" t="s">
        <v>1358</v>
      </c>
      <c r="D301" s="438"/>
      <c r="E301" s="438"/>
      <c r="F301" s="172" t="s">
        <v>229</v>
      </c>
      <c r="G301" s="173">
        <v>5</v>
      </c>
      <c r="H301" s="174">
        <v>1</v>
      </c>
      <c r="I301" s="174">
        <v>5</v>
      </c>
      <c r="J301" s="202">
        <v>87.12</v>
      </c>
      <c r="K301" s="173"/>
      <c r="L301" s="202">
        <v>435.6</v>
      </c>
      <c r="M301" s="211">
        <v>8.16</v>
      </c>
      <c r="N301" s="208">
        <v>3554.5</v>
      </c>
      <c r="AF301" s="168"/>
      <c r="AG301" s="169"/>
      <c r="AH301" s="169" t="s">
        <v>1358</v>
      </c>
      <c r="AM301" s="169"/>
    </row>
    <row r="302" spans="1:39" s="15" customFormat="1" ht="15" x14ac:dyDescent="0.25">
      <c r="A302" s="200"/>
      <c r="B302" s="201"/>
      <c r="C302" s="438" t="s">
        <v>157</v>
      </c>
      <c r="D302" s="438"/>
      <c r="E302" s="438"/>
      <c r="F302" s="172"/>
      <c r="G302" s="173"/>
      <c r="H302" s="173"/>
      <c r="I302" s="173"/>
      <c r="J302" s="176"/>
      <c r="K302" s="173"/>
      <c r="L302" s="202">
        <v>435.6</v>
      </c>
      <c r="M302" s="195"/>
      <c r="N302" s="208">
        <v>3554.5</v>
      </c>
      <c r="AF302" s="168"/>
      <c r="AG302" s="169"/>
      <c r="AH302" s="169"/>
      <c r="AM302" s="169" t="s">
        <v>157</v>
      </c>
    </row>
    <row r="303" spans="1:39" s="15" customFormat="1" ht="34.5" x14ac:dyDescent="0.25">
      <c r="A303" s="170" t="s">
        <v>293</v>
      </c>
      <c r="B303" s="171" t="s">
        <v>1359</v>
      </c>
      <c r="C303" s="438" t="s">
        <v>1360</v>
      </c>
      <c r="D303" s="438"/>
      <c r="E303" s="438"/>
      <c r="F303" s="172" t="s">
        <v>229</v>
      </c>
      <c r="G303" s="173">
        <v>8</v>
      </c>
      <c r="H303" s="174">
        <v>1</v>
      </c>
      <c r="I303" s="174">
        <v>8</v>
      </c>
      <c r="J303" s="202">
        <v>150.53</v>
      </c>
      <c r="K303" s="173"/>
      <c r="L303" s="210">
        <v>1204.24</v>
      </c>
      <c r="M303" s="211">
        <v>8.16</v>
      </c>
      <c r="N303" s="208">
        <v>9826.6</v>
      </c>
      <c r="AF303" s="168"/>
      <c r="AG303" s="169"/>
      <c r="AH303" s="169" t="s">
        <v>1360</v>
      </c>
      <c r="AM303" s="169"/>
    </row>
    <row r="304" spans="1:39" s="15" customFormat="1" ht="15" x14ac:dyDescent="0.25">
      <c r="A304" s="200"/>
      <c r="B304" s="201"/>
      <c r="C304" s="438" t="s">
        <v>157</v>
      </c>
      <c r="D304" s="438"/>
      <c r="E304" s="438"/>
      <c r="F304" s="172"/>
      <c r="G304" s="173"/>
      <c r="H304" s="173"/>
      <c r="I304" s="173"/>
      <c r="J304" s="176"/>
      <c r="K304" s="173"/>
      <c r="L304" s="210">
        <v>1204.24</v>
      </c>
      <c r="M304" s="195"/>
      <c r="N304" s="208">
        <v>9826.6</v>
      </c>
      <c r="AF304" s="168"/>
      <c r="AG304" s="169"/>
      <c r="AH304" s="169"/>
      <c r="AM304" s="169" t="s">
        <v>157</v>
      </c>
    </row>
    <row r="305" spans="1:39" s="15" customFormat="1" ht="15" x14ac:dyDescent="0.25">
      <c r="A305" s="435" t="s">
        <v>1361</v>
      </c>
      <c r="B305" s="436"/>
      <c r="C305" s="436"/>
      <c r="D305" s="436"/>
      <c r="E305" s="436"/>
      <c r="F305" s="436"/>
      <c r="G305" s="436"/>
      <c r="H305" s="436"/>
      <c r="I305" s="436"/>
      <c r="J305" s="436"/>
      <c r="K305" s="436"/>
      <c r="L305" s="436"/>
      <c r="M305" s="436"/>
      <c r="N305" s="437"/>
      <c r="AF305" s="168"/>
      <c r="AG305" s="169" t="s">
        <v>1361</v>
      </c>
      <c r="AH305" s="169"/>
      <c r="AM305" s="169"/>
    </row>
    <row r="306" spans="1:39" s="15" customFormat="1" ht="15" x14ac:dyDescent="0.25">
      <c r="A306" s="170" t="s">
        <v>296</v>
      </c>
      <c r="B306" s="171" t="s">
        <v>1362</v>
      </c>
      <c r="C306" s="438" t="s">
        <v>1363</v>
      </c>
      <c r="D306" s="438"/>
      <c r="E306" s="438"/>
      <c r="F306" s="172" t="s">
        <v>174</v>
      </c>
      <c r="G306" s="173">
        <v>0.5</v>
      </c>
      <c r="H306" s="174">
        <v>1</v>
      </c>
      <c r="I306" s="214">
        <v>0.5</v>
      </c>
      <c r="J306" s="176"/>
      <c r="K306" s="173"/>
      <c r="L306" s="176"/>
      <c r="M306" s="173"/>
      <c r="N306" s="177"/>
      <c r="AF306" s="168"/>
      <c r="AG306" s="169"/>
      <c r="AH306" s="169" t="s">
        <v>1363</v>
      </c>
      <c r="AM306" s="169"/>
    </row>
    <row r="307" spans="1:39" s="15" customFormat="1" ht="68.25" x14ac:dyDescent="0.25">
      <c r="A307" s="178"/>
      <c r="B307" s="179" t="s">
        <v>138</v>
      </c>
      <c r="C307" s="439" t="s">
        <v>139</v>
      </c>
      <c r="D307" s="439"/>
      <c r="E307" s="439"/>
      <c r="F307" s="439"/>
      <c r="G307" s="439"/>
      <c r="H307" s="439"/>
      <c r="I307" s="439"/>
      <c r="J307" s="439"/>
      <c r="K307" s="439"/>
      <c r="L307" s="439"/>
      <c r="M307" s="439"/>
      <c r="N307" s="440"/>
      <c r="AF307" s="168"/>
      <c r="AG307" s="169"/>
      <c r="AH307" s="169"/>
      <c r="AI307" s="180" t="s">
        <v>139</v>
      </c>
      <c r="AM307" s="169"/>
    </row>
    <row r="308" spans="1:39" s="15" customFormat="1" ht="15" x14ac:dyDescent="0.25">
      <c r="A308" s="181"/>
      <c r="B308" s="179" t="s">
        <v>130</v>
      </c>
      <c r="C308" s="429" t="s">
        <v>140</v>
      </c>
      <c r="D308" s="429"/>
      <c r="E308" s="429"/>
      <c r="F308" s="182"/>
      <c r="G308" s="183"/>
      <c r="H308" s="183"/>
      <c r="I308" s="183"/>
      <c r="J308" s="184">
        <v>240.36</v>
      </c>
      <c r="K308" s="185">
        <v>1.1499999999999999</v>
      </c>
      <c r="L308" s="184">
        <v>138.21</v>
      </c>
      <c r="M308" s="185">
        <v>44.77</v>
      </c>
      <c r="N308" s="206">
        <v>6187.66</v>
      </c>
      <c r="AF308" s="168"/>
      <c r="AG308" s="169"/>
      <c r="AH308" s="169"/>
      <c r="AJ308" s="180" t="s">
        <v>140</v>
      </c>
      <c r="AM308" s="169"/>
    </row>
    <row r="309" spans="1:39" s="15" customFormat="1" ht="15" x14ac:dyDescent="0.25">
      <c r="A309" s="181"/>
      <c r="B309" s="179" t="s">
        <v>141</v>
      </c>
      <c r="C309" s="429" t="s">
        <v>142</v>
      </c>
      <c r="D309" s="429"/>
      <c r="E309" s="429"/>
      <c r="F309" s="182"/>
      <c r="G309" s="183"/>
      <c r="H309" s="183"/>
      <c r="I309" s="183"/>
      <c r="J309" s="184">
        <v>28.32</v>
      </c>
      <c r="K309" s="185">
        <v>1.1499999999999999</v>
      </c>
      <c r="L309" s="184">
        <v>16.28</v>
      </c>
      <c r="M309" s="185">
        <v>13.24</v>
      </c>
      <c r="N309" s="186">
        <v>215.55</v>
      </c>
      <c r="AF309" s="168"/>
      <c r="AG309" s="169"/>
      <c r="AH309" s="169"/>
      <c r="AJ309" s="180" t="s">
        <v>142</v>
      </c>
      <c r="AM309" s="169"/>
    </row>
    <row r="310" spans="1:39" s="15" customFormat="1" ht="15" x14ac:dyDescent="0.25">
      <c r="A310" s="181"/>
      <c r="B310" s="179" t="s">
        <v>143</v>
      </c>
      <c r="C310" s="429" t="s">
        <v>144</v>
      </c>
      <c r="D310" s="429"/>
      <c r="E310" s="429"/>
      <c r="F310" s="182"/>
      <c r="G310" s="183"/>
      <c r="H310" s="183"/>
      <c r="I310" s="183"/>
      <c r="J310" s="184">
        <v>4.08</v>
      </c>
      <c r="K310" s="185">
        <v>1.1499999999999999</v>
      </c>
      <c r="L310" s="184">
        <v>2.35</v>
      </c>
      <c r="M310" s="185">
        <v>44.77</v>
      </c>
      <c r="N310" s="186">
        <v>105.21</v>
      </c>
      <c r="AF310" s="168"/>
      <c r="AG310" s="169"/>
      <c r="AH310" s="169"/>
      <c r="AJ310" s="180" t="s">
        <v>144</v>
      </c>
      <c r="AM310" s="169"/>
    </row>
    <row r="311" spans="1:39" s="15" customFormat="1" ht="15" x14ac:dyDescent="0.25">
      <c r="A311" s="181"/>
      <c r="B311" s="179" t="s">
        <v>145</v>
      </c>
      <c r="C311" s="429" t="s">
        <v>146</v>
      </c>
      <c r="D311" s="429"/>
      <c r="E311" s="429"/>
      <c r="F311" s="182"/>
      <c r="G311" s="183"/>
      <c r="H311" s="183"/>
      <c r="I311" s="183"/>
      <c r="J311" s="184">
        <v>405.64</v>
      </c>
      <c r="K311" s="183"/>
      <c r="L311" s="184">
        <v>202.82</v>
      </c>
      <c r="M311" s="185">
        <v>8.16</v>
      </c>
      <c r="N311" s="206">
        <v>1655.01</v>
      </c>
      <c r="AF311" s="168"/>
      <c r="AG311" s="169"/>
      <c r="AH311" s="169"/>
      <c r="AJ311" s="180" t="s">
        <v>146</v>
      </c>
      <c r="AM311" s="169"/>
    </row>
    <row r="312" spans="1:39" s="15" customFormat="1" ht="15" x14ac:dyDescent="0.25">
      <c r="A312" s="188"/>
      <c r="B312" s="179"/>
      <c r="C312" s="429" t="s">
        <v>147</v>
      </c>
      <c r="D312" s="429"/>
      <c r="E312" s="429"/>
      <c r="F312" s="182" t="s">
        <v>148</v>
      </c>
      <c r="G312" s="192">
        <v>26.5</v>
      </c>
      <c r="H312" s="185">
        <v>1.1499999999999999</v>
      </c>
      <c r="I312" s="205">
        <v>15.237500000000001</v>
      </c>
      <c r="J312" s="190"/>
      <c r="K312" s="183"/>
      <c r="L312" s="190"/>
      <c r="M312" s="183"/>
      <c r="N312" s="191"/>
      <c r="AF312" s="168"/>
      <c r="AG312" s="169"/>
      <c r="AH312" s="169"/>
      <c r="AK312" s="180" t="s">
        <v>147</v>
      </c>
      <c r="AM312" s="169"/>
    </row>
    <row r="313" spans="1:39" s="15" customFormat="1" ht="15" x14ac:dyDescent="0.25">
      <c r="A313" s="188"/>
      <c r="B313" s="179"/>
      <c r="C313" s="429" t="s">
        <v>149</v>
      </c>
      <c r="D313" s="429"/>
      <c r="E313" s="429"/>
      <c r="F313" s="182" t="s">
        <v>148</v>
      </c>
      <c r="G313" s="185">
        <v>0.33</v>
      </c>
      <c r="H313" s="185">
        <v>1.1499999999999999</v>
      </c>
      <c r="I313" s="216">
        <v>0.18975</v>
      </c>
      <c r="J313" s="190"/>
      <c r="K313" s="183"/>
      <c r="L313" s="190"/>
      <c r="M313" s="183"/>
      <c r="N313" s="191"/>
      <c r="AF313" s="168"/>
      <c r="AG313" s="169"/>
      <c r="AH313" s="169"/>
      <c r="AK313" s="180" t="s">
        <v>149</v>
      </c>
      <c r="AM313" s="169"/>
    </row>
    <row r="314" spans="1:39" s="15" customFormat="1" ht="15" x14ac:dyDescent="0.25">
      <c r="A314" s="181"/>
      <c r="B314" s="179"/>
      <c r="C314" s="430" t="s">
        <v>150</v>
      </c>
      <c r="D314" s="430"/>
      <c r="E314" s="430"/>
      <c r="F314" s="194"/>
      <c r="G314" s="195"/>
      <c r="H314" s="195"/>
      <c r="I314" s="195"/>
      <c r="J314" s="197">
        <v>674.32</v>
      </c>
      <c r="K314" s="195"/>
      <c r="L314" s="197">
        <v>357.31</v>
      </c>
      <c r="M314" s="195"/>
      <c r="N314" s="207">
        <v>8058.22</v>
      </c>
      <c r="AF314" s="168"/>
      <c r="AG314" s="169"/>
      <c r="AH314" s="169"/>
      <c r="AL314" s="180" t="s">
        <v>150</v>
      </c>
      <c r="AM314" s="169"/>
    </row>
    <row r="315" spans="1:39" s="15" customFormat="1" ht="15" x14ac:dyDescent="0.25">
      <c r="A315" s="188"/>
      <c r="B315" s="179"/>
      <c r="C315" s="429" t="s">
        <v>151</v>
      </c>
      <c r="D315" s="429"/>
      <c r="E315" s="429"/>
      <c r="F315" s="182"/>
      <c r="G315" s="183"/>
      <c r="H315" s="183"/>
      <c r="I315" s="183"/>
      <c r="J315" s="190"/>
      <c r="K315" s="183"/>
      <c r="L315" s="184">
        <v>140.56</v>
      </c>
      <c r="M315" s="183"/>
      <c r="N315" s="206">
        <v>6292.87</v>
      </c>
      <c r="AF315" s="168"/>
      <c r="AG315" s="169"/>
      <c r="AH315" s="169"/>
      <c r="AK315" s="180" t="s">
        <v>151</v>
      </c>
      <c r="AM315" s="169"/>
    </row>
    <row r="316" spans="1:39" s="15" customFormat="1" ht="45.75" x14ac:dyDescent="0.25">
      <c r="A316" s="188"/>
      <c r="B316" s="179" t="s">
        <v>674</v>
      </c>
      <c r="C316" s="429" t="s">
        <v>675</v>
      </c>
      <c r="D316" s="429"/>
      <c r="E316" s="429"/>
      <c r="F316" s="182" t="s">
        <v>154</v>
      </c>
      <c r="G316" s="199">
        <v>103</v>
      </c>
      <c r="H316" s="183"/>
      <c r="I316" s="199">
        <v>103</v>
      </c>
      <c r="J316" s="190"/>
      <c r="K316" s="183"/>
      <c r="L316" s="184">
        <v>144.78</v>
      </c>
      <c r="M316" s="183"/>
      <c r="N316" s="206">
        <v>6481.66</v>
      </c>
      <c r="AF316" s="168"/>
      <c r="AG316" s="169"/>
      <c r="AH316" s="169"/>
      <c r="AK316" s="180" t="s">
        <v>675</v>
      </c>
      <c r="AM316" s="169"/>
    </row>
    <row r="317" spans="1:39" s="15" customFormat="1" ht="45.75" x14ac:dyDescent="0.25">
      <c r="A317" s="188"/>
      <c r="B317" s="179" t="s">
        <v>676</v>
      </c>
      <c r="C317" s="429" t="s">
        <v>677</v>
      </c>
      <c r="D317" s="429"/>
      <c r="E317" s="429"/>
      <c r="F317" s="182" t="s">
        <v>154</v>
      </c>
      <c r="G317" s="199">
        <v>59</v>
      </c>
      <c r="H317" s="183"/>
      <c r="I317" s="199">
        <v>59</v>
      </c>
      <c r="J317" s="190"/>
      <c r="K317" s="183"/>
      <c r="L317" s="184">
        <v>82.93</v>
      </c>
      <c r="M317" s="183"/>
      <c r="N317" s="206">
        <v>3712.79</v>
      </c>
      <c r="AF317" s="168"/>
      <c r="AG317" s="169"/>
      <c r="AH317" s="169"/>
      <c r="AK317" s="180" t="s">
        <v>677</v>
      </c>
      <c r="AM317" s="169"/>
    </row>
    <row r="318" spans="1:39" s="15" customFormat="1" ht="15" x14ac:dyDescent="0.25">
      <c r="A318" s="200"/>
      <c r="B318" s="201"/>
      <c r="C318" s="438" t="s">
        <v>157</v>
      </c>
      <c r="D318" s="438"/>
      <c r="E318" s="438"/>
      <c r="F318" s="172"/>
      <c r="G318" s="173"/>
      <c r="H318" s="173"/>
      <c r="I318" s="173"/>
      <c r="J318" s="176"/>
      <c r="K318" s="173"/>
      <c r="L318" s="202">
        <v>585.02</v>
      </c>
      <c r="M318" s="195"/>
      <c r="N318" s="208">
        <v>18252.669999999998</v>
      </c>
      <c r="AF318" s="168"/>
      <c r="AG318" s="169"/>
      <c r="AH318" s="169"/>
      <c r="AM318" s="169" t="s">
        <v>157</v>
      </c>
    </row>
    <row r="319" spans="1:39" s="15" customFormat="1" ht="23.25" x14ac:dyDescent="0.25">
      <c r="A319" s="170" t="s">
        <v>299</v>
      </c>
      <c r="B319" s="171" t="s">
        <v>1364</v>
      </c>
      <c r="C319" s="438" t="s">
        <v>1365</v>
      </c>
      <c r="D319" s="438"/>
      <c r="E319" s="438"/>
      <c r="F319" s="172" t="s">
        <v>174</v>
      </c>
      <c r="G319" s="173">
        <v>0.51</v>
      </c>
      <c r="H319" s="174">
        <v>1</v>
      </c>
      <c r="I319" s="211">
        <v>0.51</v>
      </c>
      <c r="J319" s="202">
        <v>592.76</v>
      </c>
      <c r="K319" s="173"/>
      <c r="L319" s="202">
        <v>302.31</v>
      </c>
      <c r="M319" s="211">
        <v>8.16</v>
      </c>
      <c r="N319" s="208">
        <v>2466.85</v>
      </c>
      <c r="AF319" s="168"/>
      <c r="AG319" s="169"/>
      <c r="AH319" s="169" t="s">
        <v>1365</v>
      </c>
      <c r="AM319" s="169"/>
    </row>
    <row r="320" spans="1:39" s="15" customFormat="1" ht="15" x14ac:dyDescent="0.25">
      <c r="A320" s="200"/>
      <c r="B320" s="201"/>
      <c r="C320" s="438" t="s">
        <v>157</v>
      </c>
      <c r="D320" s="438"/>
      <c r="E320" s="438"/>
      <c r="F320" s="172"/>
      <c r="G320" s="173"/>
      <c r="H320" s="173"/>
      <c r="I320" s="173"/>
      <c r="J320" s="176"/>
      <c r="K320" s="173"/>
      <c r="L320" s="202">
        <v>302.31</v>
      </c>
      <c r="M320" s="195"/>
      <c r="N320" s="208">
        <v>2466.85</v>
      </c>
      <c r="AF320" s="168"/>
      <c r="AG320" s="169"/>
      <c r="AH320" s="169"/>
      <c r="AM320" s="169" t="s">
        <v>157</v>
      </c>
    </row>
    <row r="321" spans="1:39" s="15" customFormat="1" ht="15" x14ac:dyDescent="0.25">
      <c r="A321" s="435" t="s">
        <v>1366</v>
      </c>
      <c r="B321" s="436"/>
      <c r="C321" s="436"/>
      <c r="D321" s="436"/>
      <c r="E321" s="436"/>
      <c r="F321" s="436"/>
      <c r="G321" s="436"/>
      <c r="H321" s="436"/>
      <c r="I321" s="436"/>
      <c r="J321" s="436"/>
      <c r="K321" s="436"/>
      <c r="L321" s="436"/>
      <c r="M321" s="436"/>
      <c r="N321" s="437"/>
      <c r="AF321" s="168"/>
      <c r="AG321" s="169" t="s">
        <v>1366</v>
      </c>
      <c r="AH321" s="169"/>
      <c r="AM321" s="169"/>
    </row>
    <row r="322" spans="1:39" s="15" customFormat="1" ht="23.25" x14ac:dyDescent="0.25">
      <c r="A322" s="170" t="s">
        <v>302</v>
      </c>
      <c r="B322" s="171" t="s">
        <v>1367</v>
      </c>
      <c r="C322" s="438" t="s">
        <v>1368</v>
      </c>
      <c r="D322" s="438"/>
      <c r="E322" s="438"/>
      <c r="F322" s="172" t="s">
        <v>1124</v>
      </c>
      <c r="G322" s="173">
        <v>0.08</v>
      </c>
      <c r="H322" s="174">
        <v>1</v>
      </c>
      <c r="I322" s="211">
        <v>0.08</v>
      </c>
      <c r="J322" s="176"/>
      <c r="K322" s="173"/>
      <c r="L322" s="176"/>
      <c r="M322" s="173"/>
      <c r="N322" s="177"/>
      <c r="AF322" s="168"/>
      <c r="AG322" s="169"/>
      <c r="AH322" s="169" t="s">
        <v>1368</v>
      </c>
      <c r="AM322" s="169"/>
    </row>
    <row r="323" spans="1:39" s="15" customFormat="1" ht="23.25" x14ac:dyDescent="0.25">
      <c r="A323" s="178"/>
      <c r="B323" s="179" t="s">
        <v>136</v>
      </c>
      <c r="C323" s="439" t="s">
        <v>137</v>
      </c>
      <c r="D323" s="439"/>
      <c r="E323" s="439"/>
      <c r="F323" s="439"/>
      <c r="G323" s="439"/>
      <c r="H323" s="439"/>
      <c r="I323" s="439"/>
      <c r="J323" s="439"/>
      <c r="K323" s="439"/>
      <c r="L323" s="439"/>
      <c r="M323" s="439"/>
      <c r="N323" s="440"/>
      <c r="AF323" s="168"/>
      <c r="AG323" s="169"/>
      <c r="AH323" s="169"/>
      <c r="AI323" s="180" t="s">
        <v>137</v>
      </c>
      <c r="AM323" s="169"/>
    </row>
    <row r="324" spans="1:39" s="15" customFormat="1" ht="68.25" x14ac:dyDescent="0.25">
      <c r="A324" s="178"/>
      <c r="B324" s="179" t="s">
        <v>138</v>
      </c>
      <c r="C324" s="439" t="s">
        <v>139</v>
      </c>
      <c r="D324" s="439"/>
      <c r="E324" s="439"/>
      <c r="F324" s="439"/>
      <c r="G324" s="439"/>
      <c r="H324" s="439"/>
      <c r="I324" s="439"/>
      <c r="J324" s="439"/>
      <c r="K324" s="439"/>
      <c r="L324" s="439"/>
      <c r="M324" s="439"/>
      <c r="N324" s="440"/>
      <c r="AF324" s="168"/>
      <c r="AG324" s="169"/>
      <c r="AH324" s="169"/>
      <c r="AI324" s="180" t="s">
        <v>139</v>
      </c>
      <c r="AM324" s="169"/>
    </row>
    <row r="325" spans="1:39" s="15" customFormat="1" ht="15" x14ac:dyDescent="0.25">
      <c r="A325" s="181"/>
      <c r="B325" s="179" t="s">
        <v>130</v>
      </c>
      <c r="C325" s="429" t="s">
        <v>140</v>
      </c>
      <c r="D325" s="429"/>
      <c r="E325" s="429"/>
      <c r="F325" s="182"/>
      <c r="G325" s="183"/>
      <c r="H325" s="183"/>
      <c r="I325" s="183"/>
      <c r="J325" s="184">
        <v>156.69999999999999</v>
      </c>
      <c r="K325" s="205">
        <v>1.3225</v>
      </c>
      <c r="L325" s="184">
        <v>16.579999999999998</v>
      </c>
      <c r="M325" s="185">
        <v>44.77</v>
      </c>
      <c r="N325" s="186">
        <v>742.29</v>
      </c>
      <c r="AF325" s="168"/>
      <c r="AG325" s="169"/>
      <c r="AH325" s="169"/>
      <c r="AJ325" s="180" t="s">
        <v>140</v>
      </c>
      <c r="AM325" s="169"/>
    </row>
    <row r="326" spans="1:39" s="15" customFormat="1" ht="15" x14ac:dyDescent="0.25">
      <c r="A326" s="181"/>
      <c r="B326" s="179" t="s">
        <v>141</v>
      </c>
      <c r="C326" s="429" t="s">
        <v>142</v>
      </c>
      <c r="D326" s="429"/>
      <c r="E326" s="429"/>
      <c r="F326" s="182"/>
      <c r="G326" s="183"/>
      <c r="H326" s="183"/>
      <c r="I326" s="183"/>
      <c r="J326" s="184">
        <v>7.59</v>
      </c>
      <c r="K326" s="205">
        <v>1.4375</v>
      </c>
      <c r="L326" s="184">
        <v>0.87</v>
      </c>
      <c r="M326" s="185">
        <v>13.24</v>
      </c>
      <c r="N326" s="186">
        <v>11.52</v>
      </c>
      <c r="AF326" s="168"/>
      <c r="AG326" s="169"/>
      <c r="AH326" s="169"/>
      <c r="AJ326" s="180" t="s">
        <v>142</v>
      </c>
      <c r="AM326" s="169"/>
    </row>
    <row r="327" spans="1:39" s="15" customFormat="1" ht="15" x14ac:dyDescent="0.25">
      <c r="A327" s="181"/>
      <c r="B327" s="179" t="s">
        <v>143</v>
      </c>
      <c r="C327" s="429" t="s">
        <v>144</v>
      </c>
      <c r="D327" s="429"/>
      <c r="E327" s="429"/>
      <c r="F327" s="182"/>
      <c r="G327" s="183"/>
      <c r="H327" s="183"/>
      <c r="I327" s="183"/>
      <c r="J327" s="184">
        <v>0.7</v>
      </c>
      <c r="K327" s="205">
        <v>1.4375</v>
      </c>
      <c r="L327" s="184">
        <v>0.08</v>
      </c>
      <c r="M327" s="185">
        <v>44.77</v>
      </c>
      <c r="N327" s="186">
        <v>3.58</v>
      </c>
      <c r="AF327" s="168"/>
      <c r="AG327" s="169"/>
      <c r="AH327" s="169"/>
      <c r="AJ327" s="180" t="s">
        <v>144</v>
      </c>
      <c r="AM327" s="169"/>
    </row>
    <row r="328" spans="1:39" s="15" customFormat="1" ht="15" x14ac:dyDescent="0.25">
      <c r="A328" s="188"/>
      <c r="B328" s="179"/>
      <c r="C328" s="429" t="s">
        <v>147</v>
      </c>
      <c r="D328" s="429"/>
      <c r="E328" s="429"/>
      <c r="F328" s="182" t="s">
        <v>148</v>
      </c>
      <c r="G328" s="185">
        <v>16.670000000000002</v>
      </c>
      <c r="H328" s="205">
        <v>1.3225</v>
      </c>
      <c r="I328" s="189">
        <v>1.7636860000000001</v>
      </c>
      <c r="J328" s="190"/>
      <c r="K328" s="183"/>
      <c r="L328" s="190"/>
      <c r="M328" s="183"/>
      <c r="N328" s="191"/>
      <c r="AF328" s="168"/>
      <c r="AG328" s="169"/>
      <c r="AH328" s="169"/>
      <c r="AK328" s="180" t="s">
        <v>147</v>
      </c>
      <c r="AM328" s="169"/>
    </row>
    <row r="329" spans="1:39" s="15" customFormat="1" ht="15" x14ac:dyDescent="0.25">
      <c r="A329" s="188"/>
      <c r="B329" s="179"/>
      <c r="C329" s="429" t="s">
        <v>149</v>
      </c>
      <c r="D329" s="429"/>
      <c r="E329" s="429"/>
      <c r="F329" s="182" t="s">
        <v>148</v>
      </c>
      <c r="G329" s="185">
        <v>0.06</v>
      </c>
      <c r="H329" s="205">
        <v>1.4375</v>
      </c>
      <c r="I329" s="205">
        <v>6.8999999999999999E-3</v>
      </c>
      <c r="J329" s="190"/>
      <c r="K329" s="183"/>
      <c r="L329" s="190"/>
      <c r="M329" s="183"/>
      <c r="N329" s="191"/>
      <c r="AF329" s="168"/>
      <c r="AG329" s="169"/>
      <c r="AH329" s="169"/>
      <c r="AK329" s="180" t="s">
        <v>149</v>
      </c>
      <c r="AM329" s="169"/>
    </row>
    <row r="330" spans="1:39" s="15" customFormat="1" ht="15" x14ac:dyDescent="0.25">
      <c r="A330" s="181"/>
      <c r="B330" s="179"/>
      <c r="C330" s="430" t="s">
        <v>150</v>
      </c>
      <c r="D330" s="430"/>
      <c r="E330" s="430"/>
      <c r="F330" s="194"/>
      <c r="G330" s="195"/>
      <c r="H330" s="195"/>
      <c r="I330" s="195"/>
      <c r="J330" s="197">
        <v>164.29</v>
      </c>
      <c r="K330" s="195"/>
      <c r="L330" s="197">
        <v>17.45</v>
      </c>
      <c r="M330" s="195"/>
      <c r="N330" s="198">
        <v>753.81</v>
      </c>
      <c r="AF330" s="168"/>
      <c r="AG330" s="169"/>
      <c r="AH330" s="169"/>
      <c r="AL330" s="180" t="s">
        <v>150</v>
      </c>
      <c r="AM330" s="169"/>
    </row>
    <row r="331" spans="1:39" s="15" customFormat="1" ht="15" x14ac:dyDescent="0.25">
      <c r="A331" s="188"/>
      <c r="B331" s="179"/>
      <c r="C331" s="429" t="s">
        <v>151</v>
      </c>
      <c r="D331" s="429"/>
      <c r="E331" s="429"/>
      <c r="F331" s="182"/>
      <c r="G331" s="183"/>
      <c r="H331" s="183"/>
      <c r="I331" s="183"/>
      <c r="J331" s="190"/>
      <c r="K331" s="183"/>
      <c r="L331" s="184">
        <v>16.66</v>
      </c>
      <c r="M331" s="183"/>
      <c r="N331" s="186">
        <v>745.87</v>
      </c>
      <c r="AF331" s="168"/>
      <c r="AG331" s="169"/>
      <c r="AH331" s="169"/>
      <c r="AK331" s="180" t="s">
        <v>151</v>
      </c>
      <c r="AM331" s="169"/>
    </row>
    <row r="332" spans="1:39" s="15" customFormat="1" ht="23.25" x14ac:dyDescent="0.25">
      <c r="A332" s="188"/>
      <c r="B332" s="179" t="s">
        <v>607</v>
      </c>
      <c r="C332" s="429" t="s">
        <v>608</v>
      </c>
      <c r="D332" s="429"/>
      <c r="E332" s="429"/>
      <c r="F332" s="182" t="s">
        <v>154</v>
      </c>
      <c r="G332" s="199">
        <v>102</v>
      </c>
      <c r="H332" s="183"/>
      <c r="I332" s="199">
        <v>102</v>
      </c>
      <c r="J332" s="190"/>
      <c r="K332" s="183"/>
      <c r="L332" s="184">
        <v>16.989999999999998</v>
      </c>
      <c r="M332" s="183"/>
      <c r="N332" s="186">
        <v>760.79</v>
      </c>
      <c r="AF332" s="168"/>
      <c r="AG332" s="169"/>
      <c r="AH332" s="169"/>
      <c r="AK332" s="180" t="s">
        <v>608</v>
      </c>
      <c r="AM332" s="169"/>
    </row>
    <row r="333" spans="1:39" s="15" customFormat="1" ht="45" x14ac:dyDescent="0.25">
      <c r="A333" s="188"/>
      <c r="B333" s="179" t="s">
        <v>609</v>
      </c>
      <c r="C333" s="429" t="s">
        <v>610</v>
      </c>
      <c r="D333" s="429"/>
      <c r="E333" s="429"/>
      <c r="F333" s="182" t="s">
        <v>154</v>
      </c>
      <c r="G333" s="199">
        <v>58</v>
      </c>
      <c r="H333" s="185">
        <v>0.85</v>
      </c>
      <c r="I333" s="192">
        <v>49.3</v>
      </c>
      <c r="J333" s="190"/>
      <c r="K333" s="183"/>
      <c r="L333" s="184">
        <v>8.2100000000000009</v>
      </c>
      <c r="M333" s="183"/>
      <c r="N333" s="186">
        <v>367.71</v>
      </c>
      <c r="AF333" s="168"/>
      <c r="AG333" s="169"/>
      <c r="AH333" s="169"/>
      <c r="AK333" s="180" t="s">
        <v>610</v>
      </c>
      <c r="AM333" s="169"/>
    </row>
    <row r="334" spans="1:39" s="15" customFormat="1" ht="15" x14ac:dyDescent="0.25">
      <c r="A334" s="200"/>
      <c r="B334" s="201"/>
      <c r="C334" s="438" t="s">
        <v>157</v>
      </c>
      <c r="D334" s="438"/>
      <c r="E334" s="438"/>
      <c r="F334" s="172"/>
      <c r="G334" s="173"/>
      <c r="H334" s="173"/>
      <c r="I334" s="173"/>
      <c r="J334" s="176"/>
      <c r="K334" s="173"/>
      <c r="L334" s="202">
        <v>42.65</v>
      </c>
      <c r="M334" s="195"/>
      <c r="N334" s="208">
        <v>1882.31</v>
      </c>
      <c r="AF334" s="168"/>
      <c r="AG334" s="169"/>
      <c r="AH334" s="169"/>
      <c r="AM334" s="169" t="s">
        <v>157</v>
      </c>
    </row>
    <row r="335" spans="1:39" s="15" customFormat="1" ht="15" x14ac:dyDescent="0.25">
      <c r="A335" s="170" t="s">
        <v>305</v>
      </c>
      <c r="B335" s="171" t="s">
        <v>1369</v>
      </c>
      <c r="C335" s="438" t="s">
        <v>1370</v>
      </c>
      <c r="D335" s="438"/>
      <c r="E335" s="438"/>
      <c r="F335" s="172" t="s">
        <v>278</v>
      </c>
      <c r="G335" s="173">
        <v>1.8400000000000001E-3</v>
      </c>
      <c r="H335" s="174">
        <v>1</v>
      </c>
      <c r="I335" s="175">
        <v>1.8400000000000001E-3</v>
      </c>
      <c r="J335" s="210">
        <v>520484.22</v>
      </c>
      <c r="K335" s="173"/>
      <c r="L335" s="202">
        <v>957.69</v>
      </c>
      <c r="M335" s="211">
        <v>8.16</v>
      </c>
      <c r="N335" s="208">
        <v>7814.75</v>
      </c>
      <c r="AF335" s="168"/>
      <c r="AG335" s="169"/>
      <c r="AH335" s="169" t="s">
        <v>1370</v>
      </c>
      <c r="AM335" s="169"/>
    </row>
    <row r="336" spans="1:39" s="15" customFormat="1" ht="15" x14ac:dyDescent="0.25">
      <c r="A336" s="200"/>
      <c r="B336" s="201"/>
      <c r="C336" s="438" t="s">
        <v>157</v>
      </c>
      <c r="D336" s="438"/>
      <c r="E336" s="438"/>
      <c r="F336" s="172"/>
      <c r="G336" s="173"/>
      <c r="H336" s="173"/>
      <c r="I336" s="173"/>
      <c r="J336" s="176"/>
      <c r="K336" s="173"/>
      <c r="L336" s="202">
        <v>957.69</v>
      </c>
      <c r="M336" s="195"/>
      <c r="N336" s="208">
        <v>7814.75</v>
      </c>
      <c r="AF336" s="168"/>
      <c r="AG336" s="169"/>
      <c r="AH336" s="169"/>
      <c r="AM336" s="169" t="s">
        <v>157</v>
      </c>
    </row>
    <row r="337" spans="1:43" s="15" customFormat="1" ht="15" x14ac:dyDescent="0.25">
      <c r="A337" s="217"/>
      <c r="B337" s="218"/>
      <c r="C337" s="218"/>
      <c r="D337" s="218"/>
      <c r="E337" s="218"/>
      <c r="F337" s="219"/>
      <c r="G337" s="219"/>
      <c r="H337" s="219"/>
      <c r="I337" s="219"/>
      <c r="J337" s="220"/>
      <c r="K337" s="219"/>
      <c r="L337" s="220"/>
      <c r="M337" s="183"/>
      <c r="N337" s="220"/>
      <c r="AF337" s="168"/>
      <c r="AG337" s="169"/>
      <c r="AH337" s="169"/>
      <c r="AM337" s="169"/>
    </row>
    <row r="338" spans="1:43" s="15" customFormat="1" ht="15" x14ac:dyDescent="0.25">
      <c r="A338" s="224"/>
      <c r="B338" s="225"/>
      <c r="C338" s="438" t="s">
        <v>1371</v>
      </c>
      <c r="D338" s="438"/>
      <c r="E338" s="438"/>
      <c r="F338" s="438"/>
      <c r="G338" s="438"/>
      <c r="H338" s="438"/>
      <c r="I338" s="438"/>
      <c r="J338" s="438"/>
      <c r="K338" s="438"/>
      <c r="L338" s="226"/>
      <c r="M338" s="227"/>
      <c r="N338" s="228"/>
      <c r="AF338" s="168"/>
      <c r="AG338" s="169"/>
      <c r="AH338" s="169"/>
      <c r="AM338" s="169"/>
      <c r="AP338" s="169" t="s">
        <v>1371</v>
      </c>
    </row>
    <row r="339" spans="1:43" s="15" customFormat="1" ht="15" x14ac:dyDescent="0.25">
      <c r="A339" s="229"/>
      <c r="B339" s="179"/>
      <c r="C339" s="429" t="s">
        <v>205</v>
      </c>
      <c r="D339" s="429"/>
      <c r="E339" s="429"/>
      <c r="F339" s="429"/>
      <c r="G339" s="429"/>
      <c r="H339" s="429"/>
      <c r="I339" s="429"/>
      <c r="J339" s="429"/>
      <c r="K339" s="429"/>
      <c r="L339" s="230">
        <v>18551.12</v>
      </c>
      <c r="M339" s="231"/>
      <c r="N339" s="232">
        <v>193239.49</v>
      </c>
      <c r="AF339" s="168"/>
      <c r="AG339" s="169"/>
      <c r="AH339" s="169"/>
      <c r="AM339" s="169"/>
      <c r="AP339" s="169"/>
      <c r="AQ339" s="180" t="s">
        <v>205</v>
      </c>
    </row>
    <row r="340" spans="1:43" s="15" customFormat="1" ht="15" x14ac:dyDescent="0.25">
      <c r="A340" s="229"/>
      <c r="B340" s="179"/>
      <c r="C340" s="429" t="s">
        <v>206</v>
      </c>
      <c r="D340" s="429"/>
      <c r="E340" s="429"/>
      <c r="F340" s="429"/>
      <c r="G340" s="429"/>
      <c r="H340" s="429"/>
      <c r="I340" s="429"/>
      <c r="J340" s="429"/>
      <c r="K340" s="429"/>
      <c r="L340" s="233"/>
      <c r="M340" s="231"/>
      <c r="N340" s="234"/>
      <c r="AF340" s="168"/>
      <c r="AG340" s="169"/>
      <c r="AH340" s="169"/>
      <c r="AM340" s="169"/>
      <c r="AP340" s="169"/>
      <c r="AQ340" s="180" t="s">
        <v>206</v>
      </c>
    </row>
    <row r="341" spans="1:43" s="15" customFormat="1" ht="15" x14ac:dyDescent="0.25">
      <c r="A341" s="229"/>
      <c r="B341" s="179"/>
      <c r="C341" s="429" t="s">
        <v>207</v>
      </c>
      <c r="D341" s="429"/>
      <c r="E341" s="429"/>
      <c r="F341" s="429"/>
      <c r="G341" s="429"/>
      <c r="H341" s="429"/>
      <c r="I341" s="429"/>
      <c r="J341" s="429"/>
      <c r="K341" s="429"/>
      <c r="L341" s="230">
        <v>1032.18</v>
      </c>
      <c r="M341" s="231"/>
      <c r="N341" s="232">
        <v>46210.69</v>
      </c>
      <c r="AF341" s="168"/>
      <c r="AG341" s="169"/>
      <c r="AH341" s="169"/>
      <c r="AM341" s="169"/>
      <c r="AP341" s="169"/>
      <c r="AQ341" s="180" t="s">
        <v>207</v>
      </c>
    </row>
    <row r="342" spans="1:43" s="15" customFormat="1" ht="15" x14ac:dyDescent="0.25">
      <c r="A342" s="229"/>
      <c r="B342" s="179"/>
      <c r="C342" s="429" t="s">
        <v>208</v>
      </c>
      <c r="D342" s="429"/>
      <c r="E342" s="429"/>
      <c r="F342" s="429"/>
      <c r="G342" s="429"/>
      <c r="H342" s="429"/>
      <c r="I342" s="429"/>
      <c r="J342" s="429"/>
      <c r="K342" s="429"/>
      <c r="L342" s="235">
        <v>802.02</v>
      </c>
      <c r="M342" s="231"/>
      <c r="N342" s="232">
        <v>10618.73</v>
      </c>
      <c r="AF342" s="168"/>
      <c r="AG342" s="169"/>
      <c r="AH342" s="169"/>
      <c r="AM342" s="169"/>
      <c r="AP342" s="169"/>
      <c r="AQ342" s="180" t="s">
        <v>208</v>
      </c>
    </row>
    <row r="343" spans="1:43" s="15" customFormat="1" ht="15" x14ac:dyDescent="0.25">
      <c r="A343" s="229"/>
      <c r="B343" s="179"/>
      <c r="C343" s="429" t="s">
        <v>209</v>
      </c>
      <c r="D343" s="429"/>
      <c r="E343" s="429"/>
      <c r="F343" s="429"/>
      <c r="G343" s="429"/>
      <c r="H343" s="429"/>
      <c r="I343" s="429"/>
      <c r="J343" s="429"/>
      <c r="K343" s="429"/>
      <c r="L343" s="235">
        <v>118.48</v>
      </c>
      <c r="M343" s="231"/>
      <c r="N343" s="232">
        <v>5304.34</v>
      </c>
      <c r="AF343" s="168"/>
      <c r="AG343" s="169"/>
      <c r="AH343" s="169"/>
      <c r="AM343" s="169"/>
      <c r="AP343" s="169"/>
      <c r="AQ343" s="180" t="s">
        <v>209</v>
      </c>
    </row>
    <row r="344" spans="1:43" s="15" customFormat="1" ht="15" x14ac:dyDescent="0.25">
      <c r="A344" s="229"/>
      <c r="B344" s="179"/>
      <c r="C344" s="429" t="s">
        <v>210</v>
      </c>
      <c r="D344" s="429"/>
      <c r="E344" s="429"/>
      <c r="F344" s="429"/>
      <c r="G344" s="429"/>
      <c r="H344" s="429"/>
      <c r="I344" s="429"/>
      <c r="J344" s="429"/>
      <c r="K344" s="429"/>
      <c r="L344" s="230">
        <v>16716.919999999998</v>
      </c>
      <c r="M344" s="231"/>
      <c r="N344" s="232">
        <v>136410.07</v>
      </c>
      <c r="AF344" s="168"/>
      <c r="AG344" s="169"/>
      <c r="AH344" s="169"/>
      <c r="AM344" s="169"/>
      <c r="AP344" s="169"/>
      <c r="AQ344" s="180" t="s">
        <v>210</v>
      </c>
    </row>
    <row r="345" spans="1:43" s="15" customFormat="1" ht="15" x14ac:dyDescent="0.25">
      <c r="A345" s="229"/>
      <c r="B345" s="179"/>
      <c r="C345" s="429" t="s">
        <v>211</v>
      </c>
      <c r="D345" s="429"/>
      <c r="E345" s="429"/>
      <c r="F345" s="429"/>
      <c r="G345" s="429"/>
      <c r="H345" s="429"/>
      <c r="I345" s="429"/>
      <c r="J345" s="429"/>
      <c r="K345" s="429"/>
      <c r="L345" s="230">
        <v>20275.080000000002</v>
      </c>
      <c r="M345" s="231"/>
      <c r="N345" s="232">
        <v>270421.25</v>
      </c>
      <c r="AF345" s="168"/>
      <c r="AG345" s="169"/>
      <c r="AH345" s="169"/>
      <c r="AM345" s="169"/>
      <c r="AP345" s="169"/>
      <c r="AQ345" s="180" t="s">
        <v>211</v>
      </c>
    </row>
    <row r="346" spans="1:43" s="15" customFormat="1" ht="15" x14ac:dyDescent="0.25">
      <c r="A346" s="229"/>
      <c r="B346" s="179"/>
      <c r="C346" s="429" t="s">
        <v>212</v>
      </c>
      <c r="D346" s="429"/>
      <c r="E346" s="429"/>
      <c r="F346" s="429"/>
      <c r="G346" s="429"/>
      <c r="H346" s="429"/>
      <c r="I346" s="429"/>
      <c r="J346" s="429"/>
      <c r="K346" s="429"/>
      <c r="L346" s="230">
        <v>20038.259999999998</v>
      </c>
      <c r="M346" s="231"/>
      <c r="N346" s="232">
        <v>261991.52</v>
      </c>
      <c r="AF346" s="168"/>
      <c r="AG346" s="169"/>
      <c r="AH346" s="169"/>
      <c r="AM346" s="169"/>
      <c r="AP346" s="169"/>
      <c r="AQ346" s="180" t="s">
        <v>212</v>
      </c>
    </row>
    <row r="347" spans="1:43" s="15" customFormat="1" ht="15" x14ac:dyDescent="0.25">
      <c r="A347" s="229"/>
      <c r="B347" s="179"/>
      <c r="C347" s="429" t="s">
        <v>213</v>
      </c>
      <c r="D347" s="429"/>
      <c r="E347" s="429"/>
      <c r="F347" s="429"/>
      <c r="G347" s="429"/>
      <c r="H347" s="429"/>
      <c r="I347" s="429"/>
      <c r="J347" s="429"/>
      <c r="K347" s="429"/>
      <c r="L347" s="233"/>
      <c r="M347" s="231"/>
      <c r="N347" s="234"/>
      <c r="AF347" s="168"/>
      <c r="AG347" s="169"/>
      <c r="AH347" s="169"/>
      <c r="AM347" s="169"/>
      <c r="AP347" s="169"/>
      <c r="AQ347" s="180" t="s">
        <v>213</v>
      </c>
    </row>
    <row r="348" spans="1:43" s="15" customFormat="1" ht="15" x14ac:dyDescent="0.25">
      <c r="A348" s="229"/>
      <c r="B348" s="179"/>
      <c r="C348" s="429" t="s">
        <v>214</v>
      </c>
      <c r="D348" s="429"/>
      <c r="E348" s="429"/>
      <c r="F348" s="429"/>
      <c r="G348" s="429"/>
      <c r="H348" s="429"/>
      <c r="I348" s="429"/>
      <c r="J348" s="429"/>
      <c r="K348" s="429"/>
      <c r="L348" s="235">
        <v>950.19</v>
      </c>
      <c r="M348" s="231"/>
      <c r="N348" s="232">
        <v>42540</v>
      </c>
      <c r="AF348" s="168"/>
      <c r="AG348" s="169"/>
      <c r="AH348" s="169"/>
      <c r="AM348" s="169"/>
      <c r="AP348" s="169"/>
      <c r="AQ348" s="180" t="s">
        <v>214</v>
      </c>
    </row>
    <row r="349" spans="1:43" s="15" customFormat="1" ht="15" x14ac:dyDescent="0.25">
      <c r="A349" s="229"/>
      <c r="B349" s="179"/>
      <c r="C349" s="429" t="s">
        <v>215</v>
      </c>
      <c r="D349" s="429"/>
      <c r="E349" s="429"/>
      <c r="F349" s="429"/>
      <c r="G349" s="429"/>
      <c r="H349" s="429"/>
      <c r="I349" s="429"/>
      <c r="J349" s="429"/>
      <c r="K349" s="429"/>
      <c r="L349" s="235">
        <v>748.77</v>
      </c>
      <c r="M349" s="231"/>
      <c r="N349" s="232">
        <v>9913.7000000000007</v>
      </c>
      <c r="AF349" s="168"/>
      <c r="AG349" s="169"/>
      <c r="AH349" s="169"/>
      <c r="AM349" s="169"/>
      <c r="AP349" s="169"/>
      <c r="AQ349" s="180" t="s">
        <v>215</v>
      </c>
    </row>
    <row r="350" spans="1:43" s="15" customFormat="1" ht="15" x14ac:dyDescent="0.25">
      <c r="A350" s="229"/>
      <c r="B350" s="179"/>
      <c r="C350" s="429" t="s">
        <v>216</v>
      </c>
      <c r="D350" s="429"/>
      <c r="E350" s="429"/>
      <c r="F350" s="429"/>
      <c r="G350" s="429"/>
      <c r="H350" s="429"/>
      <c r="I350" s="429"/>
      <c r="J350" s="429"/>
      <c r="K350" s="429"/>
      <c r="L350" s="235">
        <v>118.14</v>
      </c>
      <c r="M350" s="231"/>
      <c r="N350" s="232">
        <v>5289.12</v>
      </c>
      <c r="AF350" s="168"/>
      <c r="AG350" s="169"/>
      <c r="AH350" s="169"/>
      <c r="AM350" s="169"/>
      <c r="AP350" s="169"/>
      <c r="AQ350" s="180" t="s">
        <v>216</v>
      </c>
    </row>
    <row r="351" spans="1:43" s="15" customFormat="1" ht="15" x14ac:dyDescent="0.25">
      <c r="A351" s="229"/>
      <c r="B351" s="179"/>
      <c r="C351" s="429" t="s">
        <v>217</v>
      </c>
      <c r="D351" s="429"/>
      <c r="E351" s="429"/>
      <c r="F351" s="429"/>
      <c r="G351" s="429"/>
      <c r="H351" s="429"/>
      <c r="I351" s="429"/>
      <c r="J351" s="429"/>
      <c r="K351" s="429"/>
      <c r="L351" s="230">
        <v>16703.43</v>
      </c>
      <c r="M351" s="231"/>
      <c r="N351" s="232">
        <v>136299.99</v>
      </c>
      <c r="AF351" s="168"/>
      <c r="AG351" s="169"/>
      <c r="AH351" s="169"/>
      <c r="AM351" s="169"/>
      <c r="AP351" s="169"/>
      <c r="AQ351" s="180" t="s">
        <v>217</v>
      </c>
    </row>
    <row r="352" spans="1:43" s="15" customFormat="1" ht="15" x14ac:dyDescent="0.25">
      <c r="A352" s="229"/>
      <c r="B352" s="179"/>
      <c r="C352" s="429" t="s">
        <v>218</v>
      </c>
      <c r="D352" s="429"/>
      <c r="E352" s="429"/>
      <c r="F352" s="429"/>
      <c r="G352" s="429"/>
      <c r="H352" s="429"/>
      <c r="I352" s="429"/>
      <c r="J352" s="429"/>
      <c r="K352" s="429"/>
      <c r="L352" s="230">
        <v>1092.8</v>
      </c>
      <c r="M352" s="231"/>
      <c r="N352" s="232">
        <v>48925.06</v>
      </c>
      <c r="AF352" s="168"/>
      <c r="AG352" s="169"/>
      <c r="AH352" s="169"/>
      <c r="AM352" s="169"/>
      <c r="AP352" s="169"/>
      <c r="AQ352" s="180" t="s">
        <v>218</v>
      </c>
    </row>
    <row r="353" spans="1:44" s="15" customFormat="1" ht="15" x14ac:dyDescent="0.25">
      <c r="A353" s="229"/>
      <c r="B353" s="179"/>
      <c r="C353" s="429" t="s">
        <v>219</v>
      </c>
      <c r="D353" s="429"/>
      <c r="E353" s="429"/>
      <c r="F353" s="429"/>
      <c r="G353" s="429"/>
      <c r="H353" s="429"/>
      <c r="I353" s="429"/>
      <c r="J353" s="429"/>
      <c r="K353" s="429"/>
      <c r="L353" s="235">
        <v>543.07000000000005</v>
      </c>
      <c r="M353" s="231"/>
      <c r="N353" s="232">
        <v>24312.77</v>
      </c>
      <c r="AF353" s="168"/>
      <c r="AG353" s="169"/>
      <c r="AH353" s="169"/>
      <c r="AM353" s="169"/>
      <c r="AP353" s="169"/>
      <c r="AQ353" s="180" t="s">
        <v>219</v>
      </c>
    </row>
    <row r="354" spans="1:44" s="15" customFormat="1" ht="15" x14ac:dyDescent="0.25">
      <c r="A354" s="229"/>
      <c r="B354" s="179"/>
      <c r="C354" s="429" t="s">
        <v>1372</v>
      </c>
      <c r="D354" s="429"/>
      <c r="E354" s="429"/>
      <c r="F354" s="429"/>
      <c r="G354" s="429"/>
      <c r="H354" s="429"/>
      <c r="I354" s="429"/>
      <c r="J354" s="429"/>
      <c r="K354" s="429"/>
      <c r="L354" s="235">
        <v>236.82</v>
      </c>
      <c r="M354" s="231"/>
      <c r="N354" s="232">
        <v>8429.73</v>
      </c>
      <c r="AF354" s="168"/>
      <c r="AG354" s="169"/>
      <c r="AH354" s="169"/>
      <c r="AM354" s="169"/>
      <c r="AP354" s="169"/>
      <c r="AQ354" s="180" t="s">
        <v>1372</v>
      </c>
    </row>
    <row r="355" spans="1:44" s="15" customFormat="1" ht="15" x14ac:dyDescent="0.25">
      <c r="A355" s="229"/>
      <c r="B355" s="179"/>
      <c r="C355" s="429" t="s">
        <v>213</v>
      </c>
      <c r="D355" s="429"/>
      <c r="E355" s="429"/>
      <c r="F355" s="429"/>
      <c r="G355" s="429"/>
      <c r="H355" s="429"/>
      <c r="I355" s="429"/>
      <c r="J355" s="429"/>
      <c r="K355" s="429"/>
      <c r="L355" s="233"/>
      <c r="M355" s="231"/>
      <c r="N355" s="234"/>
      <c r="AF355" s="168"/>
      <c r="AG355" s="169"/>
      <c r="AH355" s="169"/>
      <c r="AM355" s="169"/>
      <c r="AP355" s="169"/>
      <c r="AQ355" s="180" t="s">
        <v>213</v>
      </c>
    </row>
    <row r="356" spans="1:44" s="15" customFormat="1" ht="15" x14ac:dyDescent="0.25">
      <c r="A356" s="229"/>
      <c r="B356" s="179"/>
      <c r="C356" s="429" t="s">
        <v>214</v>
      </c>
      <c r="D356" s="429"/>
      <c r="E356" s="429"/>
      <c r="F356" s="429"/>
      <c r="G356" s="429"/>
      <c r="H356" s="429"/>
      <c r="I356" s="429"/>
      <c r="J356" s="429"/>
      <c r="K356" s="429"/>
      <c r="L356" s="235">
        <v>81.99</v>
      </c>
      <c r="M356" s="231"/>
      <c r="N356" s="232">
        <v>3670.69</v>
      </c>
      <c r="AF356" s="168"/>
      <c r="AG356" s="169"/>
      <c r="AH356" s="169"/>
      <c r="AM356" s="169"/>
      <c r="AP356" s="169"/>
      <c r="AQ356" s="180" t="s">
        <v>214</v>
      </c>
    </row>
    <row r="357" spans="1:44" s="15" customFormat="1" ht="15" x14ac:dyDescent="0.25">
      <c r="A357" s="229"/>
      <c r="B357" s="179"/>
      <c r="C357" s="429" t="s">
        <v>215</v>
      </c>
      <c r="D357" s="429"/>
      <c r="E357" s="429"/>
      <c r="F357" s="429"/>
      <c r="G357" s="429"/>
      <c r="H357" s="429"/>
      <c r="I357" s="429"/>
      <c r="J357" s="429"/>
      <c r="K357" s="429"/>
      <c r="L357" s="235">
        <v>53.25</v>
      </c>
      <c r="M357" s="231"/>
      <c r="N357" s="245">
        <v>705.03</v>
      </c>
      <c r="AF357" s="168"/>
      <c r="AG357" s="169"/>
      <c r="AH357" s="169"/>
      <c r="AM357" s="169"/>
      <c r="AP357" s="169"/>
      <c r="AQ357" s="180" t="s">
        <v>215</v>
      </c>
    </row>
    <row r="358" spans="1:44" s="15" customFormat="1" ht="15" x14ac:dyDescent="0.25">
      <c r="A358" s="229"/>
      <c r="B358" s="179"/>
      <c r="C358" s="429" t="s">
        <v>216</v>
      </c>
      <c r="D358" s="429"/>
      <c r="E358" s="429"/>
      <c r="F358" s="429"/>
      <c r="G358" s="429"/>
      <c r="H358" s="429"/>
      <c r="I358" s="429"/>
      <c r="J358" s="429"/>
      <c r="K358" s="429"/>
      <c r="L358" s="235">
        <v>0.34</v>
      </c>
      <c r="M358" s="231"/>
      <c r="N358" s="245">
        <v>15.22</v>
      </c>
      <c r="AF358" s="168"/>
      <c r="AG358" s="169"/>
      <c r="AH358" s="169"/>
      <c r="AM358" s="169"/>
      <c r="AP358" s="169"/>
      <c r="AQ358" s="180" t="s">
        <v>216</v>
      </c>
    </row>
    <row r="359" spans="1:44" s="15" customFormat="1" ht="15" x14ac:dyDescent="0.25">
      <c r="A359" s="229"/>
      <c r="B359" s="179"/>
      <c r="C359" s="429" t="s">
        <v>217</v>
      </c>
      <c r="D359" s="429"/>
      <c r="E359" s="429"/>
      <c r="F359" s="429"/>
      <c r="G359" s="429"/>
      <c r="H359" s="429"/>
      <c r="I359" s="429"/>
      <c r="J359" s="429"/>
      <c r="K359" s="429"/>
      <c r="L359" s="235">
        <v>13.49</v>
      </c>
      <c r="M359" s="231"/>
      <c r="N359" s="245">
        <v>110.08</v>
      </c>
      <c r="AF359" s="168"/>
      <c r="AG359" s="169"/>
      <c r="AH359" s="169"/>
      <c r="AM359" s="169"/>
      <c r="AP359" s="169"/>
      <c r="AQ359" s="180" t="s">
        <v>217</v>
      </c>
    </row>
    <row r="360" spans="1:44" s="15" customFormat="1" ht="15" x14ac:dyDescent="0.25">
      <c r="A360" s="229"/>
      <c r="B360" s="179"/>
      <c r="C360" s="429" t="s">
        <v>218</v>
      </c>
      <c r="D360" s="429"/>
      <c r="E360" s="429"/>
      <c r="F360" s="429"/>
      <c r="G360" s="429"/>
      <c r="H360" s="429"/>
      <c r="I360" s="429"/>
      <c r="J360" s="429"/>
      <c r="K360" s="429"/>
      <c r="L360" s="235">
        <v>60.1</v>
      </c>
      <c r="M360" s="231"/>
      <c r="N360" s="232">
        <v>2690.72</v>
      </c>
      <c r="AF360" s="168"/>
      <c r="AG360" s="169"/>
      <c r="AH360" s="169"/>
      <c r="AM360" s="169"/>
      <c r="AP360" s="169"/>
      <c r="AQ360" s="180" t="s">
        <v>218</v>
      </c>
    </row>
    <row r="361" spans="1:44" s="15" customFormat="1" ht="15" x14ac:dyDescent="0.25">
      <c r="A361" s="229"/>
      <c r="B361" s="179"/>
      <c r="C361" s="429" t="s">
        <v>219</v>
      </c>
      <c r="D361" s="429"/>
      <c r="E361" s="429"/>
      <c r="F361" s="429"/>
      <c r="G361" s="429"/>
      <c r="H361" s="429"/>
      <c r="I361" s="429"/>
      <c r="J361" s="429"/>
      <c r="K361" s="429"/>
      <c r="L361" s="235">
        <v>27.99</v>
      </c>
      <c r="M361" s="231"/>
      <c r="N361" s="232">
        <v>1253.21</v>
      </c>
      <c r="AF361" s="168"/>
      <c r="AG361" s="169"/>
      <c r="AH361" s="169"/>
      <c r="AM361" s="169"/>
      <c r="AP361" s="169"/>
      <c r="AQ361" s="180" t="s">
        <v>219</v>
      </c>
    </row>
    <row r="362" spans="1:44" s="15" customFormat="1" ht="15" x14ac:dyDescent="0.25">
      <c r="A362" s="229"/>
      <c r="B362" s="179"/>
      <c r="C362" s="429" t="s">
        <v>221</v>
      </c>
      <c r="D362" s="429"/>
      <c r="E362" s="429"/>
      <c r="F362" s="429"/>
      <c r="G362" s="429"/>
      <c r="H362" s="429"/>
      <c r="I362" s="429"/>
      <c r="J362" s="429"/>
      <c r="K362" s="429"/>
      <c r="L362" s="230">
        <v>1150.6600000000001</v>
      </c>
      <c r="M362" s="231"/>
      <c r="N362" s="232">
        <v>51515.03</v>
      </c>
      <c r="AF362" s="168"/>
      <c r="AG362" s="169"/>
      <c r="AH362" s="169"/>
      <c r="AM362" s="169"/>
      <c r="AP362" s="169"/>
      <c r="AQ362" s="180" t="s">
        <v>221</v>
      </c>
    </row>
    <row r="363" spans="1:44" s="15" customFormat="1" ht="15" x14ac:dyDescent="0.25">
      <c r="A363" s="229"/>
      <c r="B363" s="179"/>
      <c r="C363" s="429" t="s">
        <v>222</v>
      </c>
      <c r="D363" s="429"/>
      <c r="E363" s="429"/>
      <c r="F363" s="429"/>
      <c r="G363" s="429"/>
      <c r="H363" s="429"/>
      <c r="I363" s="429"/>
      <c r="J363" s="429"/>
      <c r="K363" s="429"/>
      <c r="L363" s="230">
        <v>1152.9000000000001</v>
      </c>
      <c r="M363" s="231"/>
      <c r="N363" s="232">
        <v>51615.78</v>
      </c>
      <c r="AF363" s="168"/>
      <c r="AG363" s="169"/>
      <c r="AH363" s="169"/>
      <c r="AM363" s="169"/>
      <c r="AP363" s="169"/>
      <c r="AQ363" s="180" t="s">
        <v>222</v>
      </c>
    </row>
    <row r="364" spans="1:44" s="15" customFormat="1" ht="15" x14ac:dyDescent="0.25">
      <c r="A364" s="229"/>
      <c r="B364" s="179"/>
      <c r="C364" s="429" t="s">
        <v>223</v>
      </c>
      <c r="D364" s="429"/>
      <c r="E364" s="429"/>
      <c r="F364" s="429"/>
      <c r="G364" s="429"/>
      <c r="H364" s="429"/>
      <c r="I364" s="429"/>
      <c r="J364" s="429"/>
      <c r="K364" s="429"/>
      <c r="L364" s="235">
        <v>571.05999999999995</v>
      </c>
      <c r="M364" s="231"/>
      <c r="N364" s="232">
        <v>25565.98</v>
      </c>
      <c r="AF364" s="168"/>
      <c r="AG364" s="169"/>
      <c r="AH364" s="169"/>
      <c r="AM364" s="169"/>
      <c r="AP364" s="169"/>
      <c r="AQ364" s="180" t="s">
        <v>223</v>
      </c>
    </row>
    <row r="365" spans="1:44" s="15" customFormat="1" ht="15" x14ac:dyDescent="0.25">
      <c r="A365" s="229"/>
      <c r="B365" s="236"/>
      <c r="C365" s="457" t="s">
        <v>1373</v>
      </c>
      <c r="D365" s="457"/>
      <c r="E365" s="457"/>
      <c r="F365" s="457"/>
      <c r="G365" s="457"/>
      <c r="H365" s="457"/>
      <c r="I365" s="457"/>
      <c r="J365" s="457"/>
      <c r="K365" s="457"/>
      <c r="L365" s="237">
        <v>20275.080000000002</v>
      </c>
      <c r="M365" s="238"/>
      <c r="N365" s="239">
        <v>270421.25</v>
      </c>
      <c r="AF365" s="168"/>
      <c r="AG365" s="169"/>
      <c r="AH365" s="169"/>
      <c r="AM365" s="169"/>
      <c r="AP365" s="169"/>
      <c r="AR365" s="169" t="s">
        <v>1373</v>
      </c>
    </row>
    <row r="366" spans="1:44" s="15" customFormat="1" ht="15" x14ac:dyDescent="0.25">
      <c r="A366" s="432" t="s">
        <v>1374</v>
      </c>
      <c r="B366" s="433"/>
      <c r="C366" s="433"/>
      <c r="D366" s="433"/>
      <c r="E366" s="433"/>
      <c r="F366" s="433"/>
      <c r="G366" s="433"/>
      <c r="H366" s="433"/>
      <c r="I366" s="433"/>
      <c r="J366" s="433"/>
      <c r="K366" s="433"/>
      <c r="L366" s="433"/>
      <c r="M366" s="433"/>
      <c r="N366" s="434"/>
      <c r="AF366" s="168" t="s">
        <v>1374</v>
      </c>
      <c r="AG366" s="169"/>
      <c r="AH366" s="169"/>
      <c r="AM366" s="169"/>
      <c r="AP366" s="169"/>
      <c r="AR366" s="169"/>
    </row>
    <row r="367" spans="1:44" s="15" customFormat="1" ht="34.5" x14ac:dyDescent="0.25">
      <c r="A367" s="170" t="s">
        <v>308</v>
      </c>
      <c r="B367" s="171" t="s">
        <v>1375</v>
      </c>
      <c r="C367" s="438" t="s">
        <v>1376</v>
      </c>
      <c r="D367" s="438"/>
      <c r="E367" s="438"/>
      <c r="F367" s="172" t="s">
        <v>278</v>
      </c>
      <c r="G367" s="173">
        <v>3.03</v>
      </c>
      <c r="H367" s="174">
        <v>1</v>
      </c>
      <c r="I367" s="211">
        <v>3.03</v>
      </c>
      <c r="J367" s="176"/>
      <c r="K367" s="173"/>
      <c r="L367" s="176"/>
      <c r="M367" s="173"/>
      <c r="N367" s="177"/>
      <c r="AF367" s="168"/>
      <c r="AG367" s="169"/>
      <c r="AH367" s="169" t="s">
        <v>1376</v>
      </c>
      <c r="AM367" s="169"/>
      <c r="AP367" s="169"/>
      <c r="AR367" s="169"/>
    </row>
    <row r="368" spans="1:44" s="15" customFormat="1" ht="15" x14ac:dyDescent="0.25">
      <c r="A368" s="178"/>
      <c r="B368" s="179" t="s">
        <v>1377</v>
      </c>
      <c r="C368" s="439" t="s">
        <v>1378</v>
      </c>
      <c r="D368" s="439"/>
      <c r="E368" s="439"/>
      <c r="F368" s="439"/>
      <c r="G368" s="439"/>
      <c r="H368" s="439"/>
      <c r="I368" s="439"/>
      <c r="J368" s="439"/>
      <c r="K368" s="439"/>
      <c r="L368" s="439"/>
      <c r="M368" s="439"/>
      <c r="N368" s="440"/>
      <c r="AF368" s="168"/>
      <c r="AG368" s="169"/>
      <c r="AH368" s="169"/>
      <c r="AI368" s="180" t="s">
        <v>1378</v>
      </c>
      <c r="AM368" s="169"/>
      <c r="AP368" s="169"/>
      <c r="AR368" s="169"/>
    </row>
    <row r="369" spans="1:44" s="15" customFormat="1" ht="23.25" x14ac:dyDescent="0.25">
      <c r="A369" s="178"/>
      <c r="B369" s="179" t="s">
        <v>136</v>
      </c>
      <c r="C369" s="439" t="s">
        <v>137</v>
      </c>
      <c r="D369" s="439"/>
      <c r="E369" s="439"/>
      <c r="F369" s="439"/>
      <c r="G369" s="439"/>
      <c r="H369" s="439"/>
      <c r="I369" s="439"/>
      <c r="J369" s="439"/>
      <c r="K369" s="439"/>
      <c r="L369" s="439"/>
      <c r="M369" s="439"/>
      <c r="N369" s="440"/>
      <c r="AF369" s="168"/>
      <c r="AG369" s="169"/>
      <c r="AH369" s="169"/>
      <c r="AI369" s="180" t="s">
        <v>137</v>
      </c>
      <c r="AM369" s="169"/>
      <c r="AP369" s="169"/>
      <c r="AR369" s="169"/>
    </row>
    <row r="370" spans="1:44" s="15" customFormat="1" ht="68.25" x14ac:dyDescent="0.25">
      <c r="A370" s="178"/>
      <c r="B370" s="179" t="s">
        <v>138</v>
      </c>
      <c r="C370" s="439" t="s">
        <v>139</v>
      </c>
      <c r="D370" s="439"/>
      <c r="E370" s="439"/>
      <c r="F370" s="439"/>
      <c r="G370" s="439"/>
      <c r="H370" s="439"/>
      <c r="I370" s="439"/>
      <c r="J370" s="439"/>
      <c r="K370" s="439"/>
      <c r="L370" s="439"/>
      <c r="M370" s="439"/>
      <c r="N370" s="440"/>
      <c r="AF370" s="168"/>
      <c r="AG370" s="169"/>
      <c r="AH370" s="169"/>
      <c r="AI370" s="180" t="s">
        <v>139</v>
      </c>
      <c r="AM370" s="169"/>
      <c r="AP370" s="169"/>
      <c r="AR370" s="169"/>
    </row>
    <row r="371" spans="1:44" s="15" customFormat="1" ht="15" x14ac:dyDescent="0.25">
      <c r="A371" s="181"/>
      <c r="B371" s="179" t="s">
        <v>130</v>
      </c>
      <c r="C371" s="429" t="s">
        <v>140</v>
      </c>
      <c r="D371" s="429"/>
      <c r="E371" s="429"/>
      <c r="F371" s="182"/>
      <c r="G371" s="183"/>
      <c r="H371" s="183"/>
      <c r="I371" s="183"/>
      <c r="J371" s="184">
        <v>162.29</v>
      </c>
      <c r="K371" s="216">
        <v>1.45475</v>
      </c>
      <c r="L371" s="184">
        <v>715.36</v>
      </c>
      <c r="M371" s="185">
        <v>44.77</v>
      </c>
      <c r="N371" s="206">
        <v>32026.67</v>
      </c>
      <c r="AF371" s="168"/>
      <c r="AG371" s="169"/>
      <c r="AH371" s="169"/>
      <c r="AJ371" s="180" t="s">
        <v>140</v>
      </c>
      <c r="AM371" s="169"/>
      <c r="AP371" s="169"/>
      <c r="AR371" s="169"/>
    </row>
    <row r="372" spans="1:44" s="15" customFormat="1" ht="15" x14ac:dyDescent="0.25">
      <c r="A372" s="181"/>
      <c r="B372" s="179" t="s">
        <v>141</v>
      </c>
      <c r="C372" s="429" t="s">
        <v>142</v>
      </c>
      <c r="D372" s="429"/>
      <c r="E372" s="429"/>
      <c r="F372" s="182"/>
      <c r="G372" s="183"/>
      <c r="H372" s="183"/>
      <c r="I372" s="183"/>
      <c r="J372" s="184">
        <v>444.74</v>
      </c>
      <c r="K372" s="205">
        <v>1.4375</v>
      </c>
      <c r="L372" s="187">
        <v>1937.12</v>
      </c>
      <c r="M372" s="185">
        <v>13.24</v>
      </c>
      <c r="N372" s="206">
        <v>25647.47</v>
      </c>
      <c r="AF372" s="168"/>
      <c r="AG372" s="169"/>
      <c r="AH372" s="169"/>
      <c r="AJ372" s="180" t="s">
        <v>142</v>
      </c>
      <c r="AM372" s="169"/>
      <c r="AP372" s="169"/>
      <c r="AR372" s="169"/>
    </row>
    <row r="373" spans="1:44" s="15" customFormat="1" ht="15" x14ac:dyDescent="0.25">
      <c r="A373" s="181"/>
      <c r="B373" s="179" t="s">
        <v>143</v>
      </c>
      <c r="C373" s="429" t="s">
        <v>144</v>
      </c>
      <c r="D373" s="429"/>
      <c r="E373" s="429"/>
      <c r="F373" s="182"/>
      <c r="G373" s="183"/>
      <c r="H373" s="183"/>
      <c r="I373" s="183"/>
      <c r="J373" s="184">
        <v>40.39</v>
      </c>
      <c r="K373" s="205">
        <v>1.4375</v>
      </c>
      <c r="L373" s="184">
        <v>175.92</v>
      </c>
      <c r="M373" s="185">
        <v>44.77</v>
      </c>
      <c r="N373" s="206">
        <v>7875.94</v>
      </c>
      <c r="AF373" s="168"/>
      <c r="AG373" s="169"/>
      <c r="AH373" s="169"/>
      <c r="AJ373" s="180" t="s">
        <v>144</v>
      </c>
      <c r="AM373" s="169"/>
      <c r="AP373" s="169"/>
      <c r="AR373" s="169"/>
    </row>
    <row r="374" spans="1:44" s="15" customFormat="1" ht="15" x14ac:dyDescent="0.25">
      <c r="A374" s="181"/>
      <c r="B374" s="179" t="s">
        <v>145</v>
      </c>
      <c r="C374" s="429" t="s">
        <v>146</v>
      </c>
      <c r="D374" s="429"/>
      <c r="E374" s="429"/>
      <c r="F374" s="182"/>
      <c r="G374" s="183"/>
      <c r="H374" s="183"/>
      <c r="I374" s="183"/>
      <c r="J374" s="184">
        <v>163.32</v>
      </c>
      <c r="K374" s="183"/>
      <c r="L374" s="184">
        <v>494.86</v>
      </c>
      <c r="M374" s="185">
        <v>8.16</v>
      </c>
      <c r="N374" s="206">
        <v>4038.06</v>
      </c>
      <c r="AF374" s="168"/>
      <c r="AG374" s="169"/>
      <c r="AH374" s="169"/>
      <c r="AJ374" s="180" t="s">
        <v>146</v>
      </c>
      <c r="AM374" s="169"/>
      <c r="AP374" s="169"/>
      <c r="AR374" s="169"/>
    </row>
    <row r="375" spans="1:44" s="15" customFormat="1" ht="15" x14ac:dyDescent="0.25">
      <c r="A375" s="188"/>
      <c r="B375" s="179"/>
      <c r="C375" s="429" t="s">
        <v>147</v>
      </c>
      <c r="D375" s="429"/>
      <c r="E375" s="429"/>
      <c r="F375" s="182" t="s">
        <v>148</v>
      </c>
      <c r="G375" s="185">
        <v>16.87</v>
      </c>
      <c r="H375" s="216">
        <v>1.45475</v>
      </c>
      <c r="I375" s="193">
        <v>74.361146500000004</v>
      </c>
      <c r="J375" s="190"/>
      <c r="K375" s="183"/>
      <c r="L375" s="190"/>
      <c r="M375" s="183"/>
      <c r="N375" s="191"/>
      <c r="AF375" s="168"/>
      <c r="AG375" s="169"/>
      <c r="AH375" s="169"/>
      <c r="AK375" s="180" t="s">
        <v>147</v>
      </c>
      <c r="AM375" s="169"/>
      <c r="AP375" s="169"/>
      <c r="AR375" s="169"/>
    </row>
    <row r="376" spans="1:44" s="15" customFormat="1" ht="15" x14ac:dyDescent="0.25">
      <c r="A376" s="188"/>
      <c r="B376" s="179"/>
      <c r="C376" s="429" t="s">
        <v>149</v>
      </c>
      <c r="D376" s="429"/>
      <c r="E376" s="429"/>
      <c r="F376" s="182" t="s">
        <v>148</v>
      </c>
      <c r="G376" s="185">
        <v>2.94</v>
      </c>
      <c r="H376" s="205">
        <v>1.4375</v>
      </c>
      <c r="I376" s="193">
        <v>12.8055375</v>
      </c>
      <c r="J376" s="190"/>
      <c r="K376" s="183"/>
      <c r="L376" s="190"/>
      <c r="M376" s="183"/>
      <c r="N376" s="191"/>
      <c r="AF376" s="168"/>
      <c r="AG376" s="169"/>
      <c r="AH376" s="169"/>
      <c r="AK376" s="180" t="s">
        <v>149</v>
      </c>
      <c r="AM376" s="169"/>
      <c r="AP376" s="169"/>
      <c r="AR376" s="169"/>
    </row>
    <row r="377" spans="1:44" s="15" customFormat="1" ht="15" x14ac:dyDescent="0.25">
      <c r="A377" s="181"/>
      <c r="B377" s="179"/>
      <c r="C377" s="430" t="s">
        <v>150</v>
      </c>
      <c r="D377" s="430"/>
      <c r="E377" s="430"/>
      <c r="F377" s="194"/>
      <c r="G377" s="195"/>
      <c r="H377" s="195"/>
      <c r="I377" s="195"/>
      <c r="J377" s="197">
        <v>770.35</v>
      </c>
      <c r="K377" s="195"/>
      <c r="L377" s="196">
        <v>3147.34</v>
      </c>
      <c r="M377" s="195"/>
      <c r="N377" s="207">
        <v>61712.2</v>
      </c>
      <c r="AF377" s="168"/>
      <c r="AG377" s="169"/>
      <c r="AH377" s="169"/>
      <c r="AL377" s="180" t="s">
        <v>150</v>
      </c>
      <c r="AM377" s="169"/>
      <c r="AP377" s="169"/>
      <c r="AR377" s="169"/>
    </row>
    <row r="378" spans="1:44" s="15" customFormat="1" ht="15" x14ac:dyDescent="0.25">
      <c r="A378" s="188"/>
      <c r="B378" s="179"/>
      <c r="C378" s="429" t="s">
        <v>151</v>
      </c>
      <c r="D378" s="429"/>
      <c r="E378" s="429"/>
      <c r="F378" s="182"/>
      <c r="G378" s="183"/>
      <c r="H378" s="183"/>
      <c r="I378" s="183"/>
      <c r="J378" s="190"/>
      <c r="K378" s="183"/>
      <c r="L378" s="184">
        <v>891.28</v>
      </c>
      <c r="M378" s="183"/>
      <c r="N378" s="206">
        <v>39902.61</v>
      </c>
      <c r="AF378" s="168"/>
      <c r="AG378" s="169"/>
      <c r="AH378" s="169"/>
      <c r="AK378" s="180" t="s">
        <v>151</v>
      </c>
      <c r="AM378" s="169"/>
      <c r="AP378" s="169"/>
      <c r="AR378" s="169"/>
    </row>
    <row r="379" spans="1:44" s="15" customFormat="1" ht="22.5" x14ac:dyDescent="0.25">
      <c r="A379" s="188"/>
      <c r="B379" s="179" t="s">
        <v>464</v>
      </c>
      <c r="C379" s="429" t="s">
        <v>465</v>
      </c>
      <c r="D379" s="429"/>
      <c r="E379" s="429"/>
      <c r="F379" s="182" t="s">
        <v>154</v>
      </c>
      <c r="G379" s="199">
        <v>93</v>
      </c>
      <c r="H379" s="183"/>
      <c r="I379" s="199">
        <v>93</v>
      </c>
      <c r="J379" s="190"/>
      <c r="K379" s="183"/>
      <c r="L379" s="184">
        <v>828.89</v>
      </c>
      <c r="M379" s="183"/>
      <c r="N379" s="206">
        <v>37109.43</v>
      </c>
      <c r="AF379" s="168"/>
      <c r="AG379" s="169"/>
      <c r="AH379" s="169"/>
      <c r="AK379" s="180" t="s">
        <v>465</v>
      </c>
      <c r="AM379" s="169"/>
      <c r="AP379" s="169"/>
      <c r="AR379" s="169"/>
    </row>
    <row r="380" spans="1:44" s="15" customFormat="1" ht="45" x14ac:dyDescent="0.25">
      <c r="A380" s="188"/>
      <c r="B380" s="179" t="s">
        <v>466</v>
      </c>
      <c r="C380" s="429" t="s">
        <v>467</v>
      </c>
      <c r="D380" s="429"/>
      <c r="E380" s="429"/>
      <c r="F380" s="182" t="s">
        <v>154</v>
      </c>
      <c r="G380" s="199">
        <v>62</v>
      </c>
      <c r="H380" s="185">
        <v>0.85</v>
      </c>
      <c r="I380" s="192">
        <v>52.7</v>
      </c>
      <c r="J380" s="190"/>
      <c r="K380" s="183"/>
      <c r="L380" s="184">
        <v>469.7</v>
      </c>
      <c r="M380" s="183"/>
      <c r="N380" s="206">
        <v>21028.68</v>
      </c>
      <c r="AF380" s="168"/>
      <c r="AG380" s="169"/>
      <c r="AH380" s="169"/>
      <c r="AK380" s="180" t="s">
        <v>467</v>
      </c>
      <c r="AM380" s="169"/>
      <c r="AP380" s="169"/>
      <c r="AR380" s="169"/>
    </row>
    <row r="381" spans="1:44" s="15" customFormat="1" ht="15" x14ac:dyDescent="0.25">
      <c r="A381" s="200"/>
      <c r="B381" s="201"/>
      <c r="C381" s="438" t="s">
        <v>157</v>
      </c>
      <c r="D381" s="438"/>
      <c r="E381" s="438"/>
      <c r="F381" s="172"/>
      <c r="G381" s="173"/>
      <c r="H381" s="173"/>
      <c r="I381" s="173"/>
      <c r="J381" s="176"/>
      <c r="K381" s="173"/>
      <c r="L381" s="210">
        <v>4445.93</v>
      </c>
      <c r="M381" s="195"/>
      <c r="N381" s="208">
        <v>119850.31</v>
      </c>
      <c r="AF381" s="168"/>
      <c r="AG381" s="169"/>
      <c r="AH381" s="169"/>
      <c r="AM381" s="169" t="s">
        <v>157</v>
      </c>
      <c r="AP381" s="169"/>
      <c r="AR381" s="169"/>
    </row>
    <row r="382" spans="1:44" s="15" customFormat="1" ht="34.5" x14ac:dyDescent="0.25">
      <c r="A382" s="170" t="s">
        <v>310</v>
      </c>
      <c r="B382" s="171" t="s">
        <v>1375</v>
      </c>
      <c r="C382" s="438" t="s">
        <v>1376</v>
      </c>
      <c r="D382" s="438"/>
      <c r="E382" s="438"/>
      <c r="F382" s="172" t="s">
        <v>278</v>
      </c>
      <c r="G382" s="173">
        <v>0.18</v>
      </c>
      <c r="H382" s="174">
        <v>1</v>
      </c>
      <c r="I382" s="211">
        <v>0.18</v>
      </c>
      <c r="J382" s="176"/>
      <c r="K382" s="173"/>
      <c r="L382" s="176"/>
      <c r="M382" s="173"/>
      <c r="N382" s="177"/>
      <c r="AF382" s="168"/>
      <c r="AG382" s="169"/>
      <c r="AH382" s="169" t="s">
        <v>1376</v>
      </c>
      <c r="AM382" s="169"/>
      <c r="AP382" s="169"/>
      <c r="AR382" s="169"/>
    </row>
    <row r="383" spans="1:44" s="15" customFormat="1" ht="23.25" x14ac:dyDescent="0.25">
      <c r="A383" s="178"/>
      <c r="B383" s="179" t="s">
        <v>1379</v>
      </c>
      <c r="C383" s="439" t="s">
        <v>1380</v>
      </c>
      <c r="D383" s="439"/>
      <c r="E383" s="439"/>
      <c r="F383" s="439"/>
      <c r="G383" s="439"/>
      <c r="H383" s="439"/>
      <c r="I383" s="439"/>
      <c r="J383" s="439"/>
      <c r="K383" s="439"/>
      <c r="L383" s="439"/>
      <c r="M383" s="439"/>
      <c r="N383" s="440"/>
      <c r="AF383" s="168"/>
      <c r="AG383" s="169"/>
      <c r="AH383" s="169"/>
      <c r="AI383" s="180" t="s">
        <v>1380</v>
      </c>
      <c r="AM383" s="169"/>
      <c r="AP383" s="169"/>
      <c r="AR383" s="169"/>
    </row>
    <row r="384" spans="1:44" s="15" customFormat="1" ht="15" x14ac:dyDescent="0.25">
      <c r="A384" s="178"/>
      <c r="B384" s="179" t="s">
        <v>1377</v>
      </c>
      <c r="C384" s="439" t="s">
        <v>1378</v>
      </c>
      <c r="D384" s="439"/>
      <c r="E384" s="439"/>
      <c r="F384" s="439"/>
      <c r="G384" s="439"/>
      <c r="H384" s="439"/>
      <c r="I384" s="439"/>
      <c r="J384" s="439"/>
      <c r="K384" s="439"/>
      <c r="L384" s="439"/>
      <c r="M384" s="439"/>
      <c r="N384" s="440"/>
      <c r="AF384" s="168"/>
      <c r="AG384" s="169"/>
      <c r="AH384" s="169"/>
      <c r="AI384" s="180" t="s">
        <v>1378</v>
      </c>
      <c r="AM384" s="169"/>
      <c r="AP384" s="169"/>
      <c r="AR384" s="169"/>
    </row>
    <row r="385" spans="1:44" s="15" customFormat="1" ht="23.25" x14ac:dyDescent="0.25">
      <c r="A385" s="178"/>
      <c r="B385" s="179" t="s">
        <v>136</v>
      </c>
      <c r="C385" s="439" t="s">
        <v>137</v>
      </c>
      <c r="D385" s="439"/>
      <c r="E385" s="439"/>
      <c r="F385" s="439"/>
      <c r="G385" s="439"/>
      <c r="H385" s="439"/>
      <c r="I385" s="439"/>
      <c r="J385" s="439"/>
      <c r="K385" s="439"/>
      <c r="L385" s="439"/>
      <c r="M385" s="439"/>
      <c r="N385" s="440"/>
      <c r="AF385" s="168"/>
      <c r="AG385" s="169"/>
      <c r="AH385" s="169"/>
      <c r="AI385" s="180" t="s">
        <v>137</v>
      </c>
      <c r="AM385" s="169"/>
      <c r="AP385" s="169"/>
      <c r="AR385" s="169"/>
    </row>
    <row r="386" spans="1:44" s="15" customFormat="1" ht="68.25" x14ac:dyDescent="0.25">
      <c r="A386" s="178"/>
      <c r="B386" s="179" t="s">
        <v>138</v>
      </c>
      <c r="C386" s="439" t="s">
        <v>139</v>
      </c>
      <c r="D386" s="439"/>
      <c r="E386" s="439"/>
      <c r="F386" s="439"/>
      <c r="G386" s="439"/>
      <c r="H386" s="439"/>
      <c r="I386" s="439"/>
      <c r="J386" s="439"/>
      <c r="K386" s="439"/>
      <c r="L386" s="439"/>
      <c r="M386" s="439"/>
      <c r="N386" s="440"/>
      <c r="AF386" s="168"/>
      <c r="AG386" s="169"/>
      <c r="AH386" s="169"/>
      <c r="AI386" s="180" t="s">
        <v>139</v>
      </c>
      <c r="AM386" s="169"/>
      <c r="AP386" s="169"/>
      <c r="AR386" s="169"/>
    </row>
    <row r="387" spans="1:44" s="15" customFormat="1" ht="15" x14ac:dyDescent="0.25">
      <c r="A387" s="181"/>
      <c r="B387" s="179" t="s">
        <v>130</v>
      </c>
      <c r="C387" s="429" t="s">
        <v>140</v>
      </c>
      <c r="D387" s="429"/>
      <c r="E387" s="429"/>
      <c r="F387" s="182"/>
      <c r="G387" s="183"/>
      <c r="H387" s="183"/>
      <c r="I387" s="183"/>
      <c r="J387" s="184">
        <v>162.29</v>
      </c>
      <c r="K387" s="216">
        <v>1.5711299999999999</v>
      </c>
      <c r="L387" s="184">
        <v>45.9</v>
      </c>
      <c r="M387" s="185">
        <v>44.77</v>
      </c>
      <c r="N387" s="206">
        <v>2054.94</v>
      </c>
      <c r="AF387" s="168"/>
      <c r="AG387" s="169"/>
      <c r="AH387" s="169"/>
      <c r="AJ387" s="180" t="s">
        <v>140</v>
      </c>
      <c r="AM387" s="169"/>
      <c r="AP387" s="169"/>
      <c r="AR387" s="169"/>
    </row>
    <row r="388" spans="1:44" s="15" customFormat="1" ht="15" x14ac:dyDescent="0.25">
      <c r="A388" s="181"/>
      <c r="B388" s="179" t="s">
        <v>141</v>
      </c>
      <c r="C388" s="429" t="s">
        <v>142</v>
      </c>
      <c r="D388" s="429"/>
      <c r="E388" s="429"/>
      <c r="F388" s="182"/>
      <c r="G388" s="183"/>
      <c r="H388" s="183"/>
      <c r="I388" s="183"/>
      <c r="J388" s="184">
        <v>444.74</v>
      </c>
      <c r="K388" s="205">
        <v>1.5525</v>
      </c>
      <c r="L388" s="184">
        <v>124.28</v>
      </c>
      <c r="M388" s="185">
        <v>13.24</v>
      </c>
      <c r="N388" s="206">
        <v>1645.47</v>
      </c>
      <c r="AF388" s="168"/>
      <c r="AG388" s="169"/>
      <c r="AH388" s="169"/>
      <c r="AJ388" s="180" t="s">
        <v>142</v>
      </c>
      <c r="AM388" s="169"/>
      <c r="AP388" s="169"/>
      <c r="AR388" s="169"/>
    </row>
    <row r="389" spans="1:44" s="15" customFormat="1" ht="15" x14ac:dyDescent="0.25">
      <c r="A389" s="181"/>
      <c r="B389" s="179" t="s">
        <v>143</v>
      </c>
      <c r="C389" s="429" t="s">
        <v>144</v>
      </c>
      <c r="D389" s="429"/>
      <c r="E389" s="429"/>
      <c r="F389" s="182"/>
      <c r="G389" s="183"/>
      <c r="H389" s="183"/>
      <c r="I389" s="183"/>
      <c r="J389" s="184">
        <v>40.39</v>
      </c>
      <c r="K389" s="205">
        <v>1.5525</v>
      </c>
      <c r="L389" s="184">
        <v>11.29</v>
      </c>
      <c r="M389" s="185">
        <v>44.77</v>
      </c>
      <c r="N389" s="186">
        <v>505.45</v>
      </c>
      <c r="AF389" s="168"/>
      <c r="AG389" s="169"/>
      <c r="AH389" s="169"/>
      <c r="AJ389" s="180" t="s">
        <v>144</v>
      </c>
      <c r="AM389" s="169"/>
      <c r="AP389" s="169"/>
      <c r="AR389" s="169"/>
    </row>
    <row r="390" spans="1:44" s="15" customFormat="1" ht="15" x14ac:dyDescent="0.25">
      <c r="A390" s="181"/>
      <c r="B390" s="179" t="s">
        <v>145</v>
      </c>
      <c r="C390" s="429" t="s">
        <v>146</v>
      </c>
      <c r="D390" s="429"/>
      <c r="E390" s="429"/>
      <c r="F390" s="182"/>
      <c r="G390" s="183"/>
      <c r="H390" s="183"/>
      <c r="I390" s="183"/>
      <c r="J390" s="184">
        <v>163.32</v>
      </c>
      <c r="K390" s="185">
        <v>1.08</v>
      </c>
      <c r="L390" s="184">
        <v>31.75</v>
      </c>
      <c r="M390" s="185">
        <v>8.16</v>
      </c>
      <c r="N390" s="186">
        <v>259.08</v>
      </c>
      <c r="AF390" s="168"/>
      <c r="AG390" s="169"/>
      <c r="AH390" s="169"/>
      <c r="AJ390" s="180" t="s">
        <v>146</v>
      </c>
      <c r="AM390" s="169"/>
      <c r="AP390" s="169"/>
      <c r="AR390" s="169"/>
    </row>
    <row r="391" spans="1:44" s="15" customFormat="1" ht="15" x14ac:dyDescent="0.25">
      <c r="A391" s="188"/>
      <c r="B391" s="179"/>
      <c r="C391" s="429" t="s">
        <v>147</v>
      </c>
      <c r="D391" s="429"/>
      <c r="E391" s="429"/>
      <c r="F391" s="182" t="s">
        <v>148</v>
      </c>
      <c r="G391" s="185">
        <v>16.87</v>
      </c>
      <c r="H391" s="216">
        <v>1.5711299999999999</v>
      </c>
      <c r="I391" s="193">
        <v>4.7708934000000003</v>
      </c>
      <c r="J391" s="190"/>
      <c r="K391" s="183"/>
      <c r="L391" s="190"/>
      <c r="M391" s="183"/>
      <c r="N391" s="191"/>
      <c r="AF391" s="168"/>
      <c r="AG391" s="169"/>
      <c r="AH391" s="169"/>
      <c r="AK391" s="180" t="s">
        <v>147</v>
      </c>
      <c r="AM391" s="169"/>
      <c r="AP391" s="169"/>
      <c r="AR391" s="169"/>
    </row>
    <row r="392" spans="1:44" s="15" customFormat="1" ht="15" x14ac:dyDescent="0.25">
      <c r="A392" s="188"/>
      <c r="B392" s="179"/>
      <c r="C392" s="429" t="s">
        <v>149</v>
      </c>
      <c r="D392" s="429"/>
      <c r="E392" s="429"/>
      <c r="F392" s="182" t="s">
        <v>148</v>
      </c>
      <c r="G392" s="185">
        <v>2.94</v>
      </c>
      <c r="H392" s="205">
        <v>1.5525</v>
      </c>
      <c r="I392" s="189">
        <v>0.82158299999999995</v>
      </c>
      <c r="J392" s="190"/>
      <c r="K392" s="183"/>
      <c r="L392" s="190"/>
      <c r="M392" s="183"/>
      <c r="N392" s="191"/>
      <c r="AF392" s="168"/>
      <c r="AG392" s="169"/>
      <c r="AH392" s="169"/>
      <c r="AK392" s="180" t="s">
        <v>149</v>
      </c>
      <c r="AM392" s="169"/>
      <c r="AP392" s="169"/>
      <c r="AR392" s="169"/>
    </row>
    <row r="393" spans="1:44" s="15" customFormat="1" ht="15" x14ac:dyDescent="0.25">
      <c r="A393" s="181"/>
      <c r="B393" s="179"/>
      <c r="C393" s="430" t="s">
        <v>150</v>
      </c>
      <c r="D393" s="430"/>
      <c r="E393" s="430"/>
      <c r="F393" s="194"/>
      <c r="G393" s="195"/>
      <c r="H393" s="195"/>
      <c r="I393" s="195"/>
      <c r="J393" s="197">
        <v>770.35</v>
      </c>
      <c r="K393" s="195"/>
      <c r="L393" s="197">
        <v>201.93</v>
      </c>
      <c r="M393" s="195"/>
      <c r="N393" s="207">
        <v>3959.49</v>
      </c>
      <c r="AF393" s="168"/>
      <c r="AG393" s="169"/>
      <c r="AH393" s="169"/>
      <c r="AL393" s="180" t="s">
        <v>150</v>
      </c>
      <c r="AM393" s="169"/>
      <c r="AP393" s="169"/>
      <c r="AR393" s="169"/>
    </row>
    <row r="394" spans="1:44" s="15" customFormat="1" ht="15" x14ac:dyDescent="0.25">
      <c r="A394" s="188"/>
      <c r="B394" s="179"/>
      <c r="C394" s="429" t="s">
        <v>151</v>
      </c>
      <c r="D394" s="429"/>
      <c r="E394" s="429"/>
      <c r="F394" s="182"/>
      <c r="G394" s="183"/>
      <c r="H394" s="183"/>
      <c r="I394" s="183"/>
      <c r="J394" s="190"/>
      <c r="K394" s="183"/>
      <c r="L394" s="184">
        <v>57.19</v>
      </c>
      <c r="M394" s="183"/>
      <c r="N394" s="206">
        <v>2560.39</v>
      </c>
      <c r="AF394" s="168"/>
      <c r="AG394" s="169"/>
      <c r="AH394" s="169"/>
      <c r="AK394" s="180" t="s">
        <v>151</v>
      </c>
      <c r="AM394" s="169"/>
      <c r="AP394" s="169"/>
      <c r="AR394" s="169"/>
    </row>
    <row r="395" spans="1:44" s="15" customFormat="1" ht="22.5" x14ac:dyDescent="0.25">
      <c r="A395" s="188"/>
      <c r="B395" s="179" t="s">
        <v>464</v>
      </c>
      <c r="C395" s="429" t="s">
        <v>465</v>
      </c>
      <c r="D395" s="429"/>
      <c r="E395" s="429"/>
      <c r="F395" s="182" t="s">
        <v>154</v>
      </c>
      <c r="G395" s="199">
        <v>93</v>
      </c>
      <c r="H395" s="183"/>
      <c r="I395" s="199">
        <v>93</v>
      </c>
      <c r="J395" s="190"/>
      <c r="K395" s="183"/>
      <c r="L395" s="184">
        <v>53.19</v>
      </c>
      <c r="M395" s="183"/>
      <c r="N395" s="206">
        <v>2381.16</v>
      </c>
      <c r="AF395" s="168"/>
      <c r="AG395" s="169"/>
      <c r="AH395" s="169"/>
      <c r="AK395" s="180" t="s">
        <v>465</v>
      </c>
      <c r="AM395" s="169"/>
      <c r="AP395" s="169"/>
      <c r="AR395" s="169"/>
    </row>
    <row r="396" spans="1:44" s="15" customFormat="1" ht="45" x14ac:dyDescent="0.25">
      <c r="A396" s="188"/>
      <c r="B396" s="179" t="s">
        <v>466</v>
      </c>
      <c r="C396" s="429" t="s">
        <v>467</v>
      </c>
      <c r="D396" s="429"/>
      <c r="E396" s="429"/>
      <c r="F396" s="182" t="s">
        <v>154</v>
      </c>
      <c r="G396" s="199">
        <v>62</v>
      </c>
      <c r="H396" s="185">
        <v>0.85</v>
      </c>
      <c r="I396" s="192">
        <v>52.7</v>
      </c>
      <c r="J396" s="190"/>
      <c r="K396" s="183"/>
      <c r="L396" s="184">
        <v>30.14</v>
      </c>
      <c r="M396" s="183"/>
      <c r="N396" s="206">
        <v>1349.33</v>
      </c>
      <c r="AF396" s="168"/>
      <c r="AG396" s="169"/>
      <c r="AH396" s="169"/>
      <c r="AK396" s="180" t="s">
        <v>467</v>
      </c>
      <c r="AM396" s="169"/>
      <c r="AP396" s="169"/>
      <c r="AR396" s="169"/>
    </row>
    <row r="397" spans="1:44" s="15" customFormat="1" ht="15" x14ac:dyDescent="0.25">
      <c r="A397" s="200"/>
      <c r="B397" s="201"/>
      <c r="C397" s="438" t="s">
        <v>157</v>
      </c>
      <c r="D397" s="438"/>
      <c r="E397" s="438"/>
      <c r="F397" s="172"/>
      <c r="G397" s="173"/>
      <c r="H397" s="173"/>
      <c r="I397" s="173"/>
      <c r="J397" s="176"/>
      <c r="K397" s="173"/>
      <c r="L397" s="202">
        <v>285.26</v>
      </c>
      <c r="M397" s="195"/>
      <c r="N397" s="208">
        <v>7689.98</v>
      </c>
      <c r="AF397" s="168"/>
      <c r="AG397" s="169"/>
      <c r="AH397" s="169"/>
      <c r="AM397" s="169" t="s">
        <v>157</v>
      </c>
      <c r="AP397" s="169"/>
      <c r="AR397" s="169"/>
    </row>
    <row r="398" spans="1:44" s="15" customFormat="1" ht="45.75" x14ac:dyDescent="0.25">
      <c r="A398" s="170" t="s">
        <v>311</v>
      </c>
      <c r="B398" s="171" t="s">
        <v>1381</v>
      </c>
      <c r="C398" s="438" t="s">
        <v>1382</v>
      </c>
      <c r="D398" s="438"/>
      <c r="E398" s="438"/>
      <c r="F398" s="172" t="s">
        <v>278</v>
      </c>
      <c r="G398" s="173">
        <v>3.21</v>
      </c>
      <c r="H398" s="174">
        <v>1</v>
      </c>
      <c r="I398" s="211">
        <v>3.21</v>
      </c>
      <c r="J398" s="210">
        <v>7008.5</v>
      </c>
      <c r="K398" s="173"/>
      <c r="L398" s="210">
        <v>22497.29</v>
      </c>
      <c r="M398" s="211">
        <v>8.16</v>
      </c>
      <c r="N398" s="208">
        <v>183577.89</v>
      </c>
      <c r="AF398" s="168"/>
      <c r="AG398" s="169"/>
      <c r="AH398" s="169" t="s">
        <v>1382</v>
      </c>
      <c r="AM398" s="169"/>
      <c r="AP398" s="169"/>
      <c r="AR398" s="169"/>
    </row>
    <row r="399" spans="1:44" s="15" customFormat="1" ht="15" x14ac:dyDescent="0.25">
      <c r="A399" s="200"/>
      <c r="B399" s="201"/>
      <c r="C399" s="438" t="s">
        <v>157</v>
      </c>
      <c r="D399" s="438"/>
      <c r="E399" s="438"/>
      <c r="F399" s="172"/>
      <c r="G399" s="173"/>
      <c r="H399" s="173"/>
      <c r="I399" s="173"/>
      <c r="J399" s="176"/>
      <c r="K399" s="173"/>
      <c r="L399" s="210">
        <v>22497.29</v>
      </c>
      <c r="M399" s="195"/>
      <c r="N399" s="208">
        <v>183577.89</v>
      </c>
      <c r="AF399" s="168"/>
      <c r="AG399" s="169"/>
      <c r="AH399" s="169"/>
      <c r="AM399" s="169" t="s">
        <v>157</v>
      </c>
      <c r="AP399" s="169"/>
      <c r="AR399" s="169"/>
    </row>
    <row r="400" spans="1:44" s="15" customFormat="1" ht="34.5" x14ac:dyDescent="0.25">
      <c r="A400" s="170" t="s">
        <v>314</v>
      </c>
      <c r="B400" s="171" t="s">
        <v>1375</v>
      </c>
      <c r="C400" s="438" t="s">
        <v>1376</v>
      </c>
      <c r="D400" s="438"/>
      <c r="E400" s="438"/>
      <c r="F400" s="172" t="s">
        <v>278</v>
      </c>
      <c r="G400" s="173">
        <v>2.4302999999999999</v>
      </c>
      <c r="H400" s="174">
        <v>1</v>
      </c>
      <c r="I400" s="209">
        <v>2.4302999999999999</v>
      </c>
      <c r="J400" s="176"/>
      <c r="K400" s="173"/>
      <c r="L400" s="176"/>
      <c r="M400" s="173"/>
      <c r="N400" s="177"/>
      <c r="AF400" s="168"/>
      <c r="AG400" s="169"/>
      <c r="AH400" s="169" t="s">
        <v>1376</v>
      </c>
      <c r="AM400" s="169"/>
      <c r="AP400" s="169"/>
      <c r="AR400" s="169"/>
    </row>
    <row r="401" spans="1:44" s="15" customFormat="1" ht="23.25" x14ac:dyDescent="0.25">
      <c r="A401" s="178"/>
      <c r="B401" s="179" t="s">
        <v>1379</v>
      </c>
      <c r="C401" s="439" t="s">
        <v>1380</v>
      </c>
      <c r="D401" s="439"/>
      <c r="E401" s="439"/>
      <c r="F401" s="439"/>
      <c r="G401" s="439"/>
      <c r="H401" s="439"/>
      <c r="I401" s="439"/>
      <c r="J401" s="439"/>
      <c r="K401" s="439"/>
      <c r="L401" s="439"/>
      <c r="M401" s="439"/>
      <c r="N401" s="440"/>
      <c r="AF401" s="168"/>
      <c r="AG401" s="169"/>
      <c r="AH401" s="169"/>
      <c r="AI401" s="180" t="s">
        <v>1380</v>
      </c>
      <c r="AM401" s="169"/>
      <c r="AP401" s="169"/>
      <c r="AR401" s="169"/>
    </row>
    <row r="402" spans="1:44" s="15" customFormat="1" ht="15" x14ac:dyDescent="0.25">
      <c r="A402" s="178"/>
      <c r="B402" s="179" t="s">
        <v>1377</v>
      </c>
      <c r="C402" s="439" t="s">
        <v>1378</v>
      </c>
      <c r="D402" s="439"/>
      <c r="E402" s="439"/>
      <c r="F402" s="439"/>
      <c r="G402" s="439"/>
      <c r="H402" s="439"/>
      <c r="I402" s="439"/>
      <c r="J402" s="439"/>
      <c r="K402" s="439"/>
      <c r="L402" s="439"/>
      <c r="M402" s="439"/>
      <c r="N402" s="440"/>
      <c r="AF402" s="168"/>
      <c r="AG402" s="169"/>
      <c r="AH402" s="169"/>
      <c r="AI402" s="180" t="s">
        <v>1378</v>
      </c>
      <c r="AM402" s="169"/>
      <c r="AP402" s="169"/>
      <c r="AR402" s="169"/>
    </row>
    <row r="403" spans="1:44" s="15" customFormat="1" ht="23.25" x14ac:dyDescent="0.25">
      <c r="A403" s="178"/>
      <c r="B403" s="179" t="s">
        <v>136</v>
      </c>
      <c r="C403" s="439" t="s">
        <v>137</v>
      </c>
      <c r="D403" s="439"/>
      <c r="E403" s="439"/>
      <c r="F403" s="439"/>
      <c r="G403" s="439"/>
      <c r="H403" s="439"/>
      <c r="I403" s="439"/>
      <c r="J403" s="439"/>
      <c r="K403" s="439"/>
      <c r="L403" s="439"/>
      <c r="M403" s="439"/>
      <c r="N403" s="440"/>
      <c r="AF403" s="168"/>
      <c r="AG403" s="169"/>
      <c r="AH403" s="169"/>
      <c r="AI403" s="180" t="s">
        <v>137</v>
      </c>
      <c r="AM403" s="169"/>
      <c r="AP403" s="169"/>
      <c r="AR403" s="169"/>
    </row>
    <row r="404" spans="1:44" s="15" customFormat="1" ht="68.25" x14ac:dyDescent="0.25">
      <c r="A404" s="178"/>
      <c r="B404" s="179" t="s">
        <v>138</v>
      </c>
      <c r="C404" s="439" t="s">
        <v>139</v>
      </c>
      <c r="D404" s="439"/>
      <c r="E404" s="439"/>
      <c r="F404" s="439"/>
      <c r="G404" s="439"/>
      <c r="H404" s="439"/>
      <c r="I404" s="439"/>
      <c r="J404" s="439"/>
      <c r="K404" s="439"/>
      <c r="L404" s="439"/>
      <c r="M404" s="439"/>
      <c r="N404" s="440"/>
      <c r="AF404" s="168"/>
      <c r="AG404" s="169"/>
      <c r="AH404" s="169"/>
      <c r="AI404" s="180" t="s">
        <v>139</v>
      </c>
      <c r="AM404" s="169"/>
      <c r="AP404" s="169"/>
      <c r="AR404" s="169"/>
    </row>
    <row r="405" spans="1:44" s="15" customFormat="1" ht="15" x14ac:dyDescent="0.25">
      <c r="A405" s="181"/>
      <c r="B405" s="179" t="s">
        <v>130</v>
      </c>
      <c r="C405" s="429" t="s">
        <v>140</v>
      </c>
      <c r="D405" s="429"/>
      <c r="E405" s="429"/>
      <c r="F405" s="182"/>
      <c r="G405" s="183"/>
      <c r="H405" s="183"/>
      <c r="I405" s="183"/>
      <c r="J405" s="184">
        <v>162.29</v>
      </c>
      <c r="K405" s="216">
        <v>1.5711299999999999</v>
      </c>
      <c r="L405" s="184">
        <v>619.66999999999996</v>
      </c>
      <c r="M405" s="185">
        <v>44.77</v>
      </c>
      <c r="N405" s="206">
        <v>27742.63</v>
      </c>
      <c r="AF405" s="168"/>
      <c r="AG405" s="169"/>
      <c r="AH405" s="169"/>
      <c r="AJ405" s="180" t="s">
        <v>140</v>
      </c>
      <c r="AM405" s="169"/>
      <c r="AP405" s="169"/>
      <c r="AR405" s="169"/>
    </row>
    <row r="406" spans="1:44" s="15" customFormat="1" ht="15" x14ac:dyDescent="0.25">
      <c r="A406" s="181"/>
      <c r="B406" s="179" t="s">
        <v>141</v>
      </c>
      <c r="C406" s="429" t="s">
        <v>142</v>
      </c>
      <c r="D406" s="429"/>
      <c r="E406" s="429"/>
      <c r="F406" s="182"/>
      <c r="G406" s="183"/>
      <c r="H406" s="183"/>
      <c r="I406" s="183"/>
      <c r="J406" s="184">
        <v>444.74</v>
      </c>
      <c r="K406" s="205">
        <v>1.5525</v>
      </c>
      <c r="L406" s="187">
        <v>1678.02</v>
      </c>
      <c r="M406" s="185">
        <v>13.24</v>
      </c>
      <c r="N406" s="206">
        <v>22216.98</v>
      </c>
      <c r="AF406" s="168"/>
      <c r="AG406" s="169"/>
      <c r="AH406" s="169"/>
      <c r="AJ406" s="180" t="s">
        <v>142</v>
      </c>
      <c r="AM406" s="169"/>
      <c r="AP406" s="169"/>
      <c r="AR406" s="169"/>
    </row>
    <row r="407" spans="1:44" s="15" customFormat="1" ht="15" x14ac:dyDescent="0.25">
      <c r="A407" s="181"/>
      <c r="B407" s="179" t="s">
        <v>143</v>
      </c>
      <c r="C407" s="429" t="s">
        <v>144</v>
      </c>
      <c r="D407" s="429"/>
      <c r="E407" s="429"/>
      <c r="F407" s="182"/>
      <c r="G407" s="183"/>
      <c r="H407" s="183"/>
      <c r="I407" s="183"/>
      <c r="J407" s="184">
        <v>40.39</v>
      </c>
      <c r="K407" s="205">
        <v>1.5525</v>
      </c>
      <c r="L407" s="184">
        <v>152.38999999999999</v>
      </c>
      <c r="M407" s="185">
        <v>44.77</v>
      </c>
      <c r="N407" s="206">
        <v>6822.5</v>
      </c>
      <c r="AF407" s="168"/>
      <c r="AG407" s="169"/>
      <c r="AH407" s="169"/>
      <c r="AJ407" s="180" t="s">
        <v>144</v>
      </c>
      <c r="AM407" s="169"/>
      <c r="AP407" s="169"/>
      <c r="AR407" s="169"/>
    </row>
    <row r="408" spans="1:44" s="15" customFormat="1" ht="15" x14ac:dyDescent="0.25">
      <c r="A408" s="181"/>
      <c r="B408" s="179" t="s">
        <v>145</v>
      </c>
      <c r="C408" s="429" t="s">
        <v>146</v>
      </c>
      <c r="D408" s="429"/>
      <c r="E408" s="429"/>
      <c r="F408" s="182"/>
      <c r="G408" s="183"/>
      <c r="H408" s="183"/>
      <c r="I408" s="183"/>
      <c r="J408" s="184">
        <v>163.32</v>
      </c>
      <c r="K408" s="185">
        <v>1.08</v>
      </c>
      <c r="L408" s="184">
        <v>428.67</v>
      </c>
      <c r="M408" s="185">
        <v>8.16</v>
      </c>
      <c r="N408" s="206">
        <v>3497.95</v>
      </c>
      <c r="AF408" s="168"/>
      <c r="AG408" s="169"/>
      <c r="AH408" s="169"/>
      <c r="AJ408" s="180" t="s">
        <v>146</v>
      </c>
      <c r="AM408" s="169"/>
      <c r="AP408" s="169"/>
      <c r="AR408" s="169"/>
    </row>
    <row r="409" spans="1:44" s="15" customFormat="1" ht="15" x14ac:dyDescent="0.25">
      <c r="A409" s="188"/>
      <c r="B409" s="179"/>
      <c r="C409" s="429" t="s">
        <v>147</v>
      </c>
      <c r="D409" s="429"/>
      <c r="E409" s="429"/>
      <c r="F409" s="182" t="s">
        <v>148</v>
      </c>
      <c r="G409" s="185">
        <v>16.87</v>
      </c>
      <c r="H409" s="216">
        <v>1.5711299999999999</v>
      </c>
      <c r="I409" s="193">
        <v>64.415011800000002</v>
      </c>
      <c r="J409" s="190"/>
      <c r="K409" s="183"/>
      <c r="L409" s="190"/>
      <c r="M409" s="183"/>
      <c r="N409" s="191"/>
      <c r="AF409" s="168"/>
      <c r="AG409" s="169"/>
      <c r="AH409" s="169"/>
      <c r="AK409" s="180" t="s">
        <v>147</v>
      </c>
      <c r="AM409" s="169"/>
      <c r="AP409" s="169"/>
      <c r="AR409" s="169"/>
    </row>
    <row r="410" spans="1:44" s="15" customFormat="1" ht="15" x14ac:dyDescent="0.25">
      <c r="A410" s="188"/>
      <c r="B410" s="179"/>
      <c r="C410" s="429" t="s">
        <v>149</v>
      </c>
      <c r="D410" s="429"/>
      <c r="E410" s="429"/>
      <c r="F410" s="182" t="s">
        <v>148</v>
      </c>
      <c r="G410" s="185">
        <v>2.94</v>
      </c>
      <c r="H410" s="205">
        <v>1.5525</v>
      </c>
      <c r="I410" s="193">
        <v>11.0927398</v>
      </c>
      <c r="J410" s="190"/>
      <c r="K410" s="183"/>
      <c r="L410" s="190"/>
      <c r="M410" s="183"/>
      <c r="N410" s="191"/>
      <c r="AF410" s="168"/>
      <c r="AG410" s="169"/>
      <c r="AH410" s="169"/>
      <c r="AK410" s="180" t="s">
        <v>149</v>
      </c>
      <c r="AM410" s="169"/>
      <c r="AP410" s="169"/>
      <c r="AR410" s="169"/>
    </row>
    <row r="411" spans="1:44" s="15" customFormat="1" ht="15" x14ac:dyDescent="0.25">
      <c r="A411" s="181"/>
      <c r="B411" s="179"/>
      <c r="C411" s="430" t="s">
        <v>150</v>
      </c>
      <c r="D411" s="430"/>
      <c r="E411" s="430"/>
      <c r="F411" s="194"/>
      <c r="G411" s="195"/>
      <c r="H411" s="195"/>
      <c r="I411" s="195"/>
      <c r="J411" s="197">
        <v>770.35</v>
      </c>
      <c r="K411" s="195"/>
      <c r="L411" s="196">
        <v>2726.36</v>
      </c>
      <c r="M411" s="195"/>
      <c r="N411" s="207">
        <v>53457.56</v>
      </c>
      <c r="AF411" s="168"/>
      <c r="AG411" s="169"/>
      <c r="AH411" s="169"/>
      <c r="AL411" s="180" t="s">
        <v>150</v>
      </c>
      <c r="AM411" s="169"/>
      <c r="AP411" s="169"/>
      <c r="AR411" s="169"/>
    </row>
    <row r="412" spans="1:44" s="15" customFormat="1" ht="15" x14ac:dyDescent="0.25">
      <c r="A412" s="188"/>
      <c r="B412" s="179"/>
      <c r="C412" s="429" t="s">
        <v>151</v>
      </c>
      <c r="D412" s="429"/>
      <c r="E412" s="429"/>
      <c r="F412" s="182"/>
      <c r="G412" s="183"/>
      <c r="H412" s="183"/>
      <c r="I412" s="183"/>
      <c r="J412" s="190"/>
      <c r="K412" s="183"/>
      <c r="L412" s="184">
        <v>772.06</v>
      </c>
      <c r="M412" s="183"/>
      <c r="N412" s="206">
        <v>34565.129999999997</v>
      </c>
      <c r="AF412" s="168"/>
      <c r="AG412" s="169"/>
      <c r="AH412" s="169"/>
      <c r="AK412" s="180" t="s">
        <v>151</v>
      </c>
      <c r="AM412" s="169"/>
      <c r="AP412" s="169"/>
      <c r="AR412" s="169"/>
    </row>
    <row r="413" spans="1:44" s="15" customFormat="1" ht="22.5" x14ac:dyDescent="0.25">
      <c r="A413" s="188"/>
      <c r="B413" s="179" t="s">
        <v>464</v>
      </c>
      <c r="C413" s="429" t="s">
        <v>465</v>
      </c>
      <c r="D413" s="429"/>
      <c r="E413" s="429"/>
      <c r="F413" s="182" t="s">
        <v>154</v>
      </c>
      <c r="G413" s="199">
        <v>93</v>
      </c>
      <c r="H413" s="183"/>
      <c r="I413" s="199">
        <v>93</v>
      </c>
      <c r="J413" s="190"/>
      <c r="K413" s="183"/>
      <c r="L413" s="184">
        <v>718.02</v>
      </c>
      <c r="M413" s="183"/>
      <c r="N413" s="206">
        <v>32145.57</v>
      </c>
      <c r="AF413" s="168"/>
      <c r="AG413" s="169"/>
      <c r="AH413" s="169"/>
      <c r="AK413" s="180" t="s">
        <v>465</v>
      </c>
      <c r="AM413" s="169"/>
      <c r="AP413" s="169"/>
      <c r="AR413" s="169"/>
    </row>
    <row r="414" spans="1:44" s="15" customFormat="1" ht="45" x14ac:dyDescent="0.25">
      <c r="A414" s="188"/>
      <c r="B414" s="179" t="s">
        <v>466</v>
      </c>
      <c r="C414" s="429" t="s">
        <v>467</v>
      </c>
      <c r="D414" s="429"/>
      <c r="E414" s="429"/>
      <c r="F414" s="182" t="s">
        <v>154</v>
      </c>
      <c r="G414" s="199">
        <v>62</v>
      </c>
      <c r="H414" s="185">
        <v>0.85</v>
      </c>
      <c r="I414" s="192">
        <v>52.7</v>
      </c>
      <c r="J414" s="190"/>
      <c r="K414" s="183"/>
      <c r="L414" s="184">
        <v>406.88</v>
      </c>
      <c r="M414" s="183"/>
      <c r="N414" s="206">
        <v>18215.82</v>
      </c>
      <c r="AF414" s="168"/>
      <c r="AG414" s="169"/>
      <c r="AH414" s="169"/>
      <c r="AK414" s="180" t="s">
        <v>467</v>
      </c>
      <c r="AM414" s="169"/>
      <c r="AP414" s="169"/>
      <c r="AR414" s="169"/>
    </row>
    <row r="415" spans="1:44" s="15" customFormat="1" ht="15" x14ac:dyDescent="0.25">
      <c r="A415" s="200"/>
      <c r="B415" s="201"/>
      <c r="C415" s="438" t="s">
        <v>157</v>
      </c>
      <c r="D415" s="438"/>
      <c r="E415" s="438"/>
      <c r="F415" s="172"/>
      <c r="G415" s="173"/>
      <c r="H415" s="173"/>
      <c r="I415" s="173"/>
      <c r="J415" s="176"/>
      <c r="K415" s="173"/>
      <c r="L415" s="210">
        <v>3851.26</v>
      </c>
      <c r="M415" s="195"/>
      <c r="N415" s="208">
        <v>103818.95</v>
      </c>
      <c r="AF415" s="168"/>
      <c r="AG415" s="169"/>
      <c r="AH415" s="169"/>
      <c r="AM415" s="169" t="s">
        <v>157</v>
      </c>
      <c r="AP415" s="169"/>
      <c r="AR415" s="169"/>
    </row>
    <row r="416" spans="1:44" s="15" customFormat="1" ht="45.75" x14ac:dyDescent="0.25">
      <c r="A416" s="170" t="s">
        <v>315</v>
      </c>
      <c r="B416" s="171" t="s">
        <v>1383</v>
      </c>
      <c r="C416" s="438" t="s">
        <v>1384</v>
      </c>
      <c r="D416" s="438"/>
      <c r="E416" s="438"/>
      <c r="F416" s="172" t="s">
        <v>278</v>
      </c>
      <c r="G416" s="173">
        <v>2.1762999999999999</v>
      </c>
      <c r="H416" s="174">
        <v>1</v>
      </c>
      <c r="I416" s="209">
        <v>2.1762999999999999</v>
      </c>
      <c r="J416" s="210">
        <v>7712</v>
      </c>
      <c r="K416" s="173"/>
      <c r="L416" s="210">
        <v>16783.63</v>
      </c>
      <c r="M416" s="211">
        <v>8.16</v>
      </c>
      <c r="N416" s="208">
        <v>136954.42000000001</v>
      </c>
      <c r="AF416" s="168"/>
      <c r="AG416" s="169"/>
      <c r="AH416" s="169" t="s">
        <v>1384</v>
      </c>
      <c r="AM416" s="169"/>
      <c r="AP416" s="169"/>
      <c r="AR416" s="169"/>
    </row>
    <row r="417" spans="1:44" s="15" customFormat="1" ht="15" x14ac:dyDescent="0.25">
      <c r="A417" s="200"/>
      <c r="B417" s="201"/>
      <c r="C417" s="438" t="s">
        <v>157</v>
      </c>
      <c r="D417" s="438"/>
      <c r="E417" s="438"/>
      <c r="F417" s="172"/>
      <c r="G417" s="173"/>
      <c r="H417" s="173"/>
      <c r="I417" s="173"/>
      <c r="J417" s="176"/>
      <c r="K417" s="173"/>
      <c r="L417" s="210">
        <v>16783.63</v>
      </c>
      <c r="M417" s="195"/>
      <c r="N417" s="208">
        <v>136954.42000000001</v>
      </c>
      <c r="AF417" s="168"/>
      <c r="AG417" s="169"/>
      <c r="AH417" s="169"/>
      <c r="AM417" s="169" t="s">
        <v>157</v>
      </c>
      <c r="AP417" s="169"/>
      <c r="AR417" s="169"/>
    </row>
    <row r="418" spans="1:44" s="15" customFormat="1" ht="45.75" x14ac:dyDescent="0.25">
      <c r="A418" s="170" t="s">
        <v>316</v>
      </c>
      <c r="B418" s="171" t="s">
        <v>1385</v>
      </c>
      <c r="C418" s="438" t="s">
        <v>1386</v>
      </c>
      <c r="D418" s="438"/>
      <c r="E418" s="438"/>
      <c r="F418" s="172" t="s">
        <v>278</v>
      </c>
      <c r="G418" s="173">
        <v>0.254</v>
      </c>
      <c r="H418" s="174">
        <v>1</v>
      </c>
      <c r="I418" s="204">
        <v>0.254</v>
      </c>
      <c r="J418" s="210">
        <v>8060</v>
      </c>
      <c r="K418" s="173"/>
      <c r="L418" s="210">
        <v>2047.24</v>
      </c>
      <c r="M418" s="211">
        <v>8.16</v>
      </c>
      <c r="N418" s="208">
        <v>16705.48</v>
      </c>
      <c r="AF418" s="168"/>
      <c r="AG418" s="169"/>
      <c r="AH418" s="169" t="s">
        <v>1386</v>
      </c>
      <c r="AM418" s="169"/>
      <c r="AP418" s="169"/>
      <c r="AR418" s="169"/>
    </row>
    <row r="419" spans="1:44" s="15" customFormat="1" ht="15" x14ac:dyDescent="0.25">
      <c r="A419" s="200"/>
      <c r="B419" s="201"/>
      <c r="C419" s="438" t="s">
        <v>157</v>
      </c>
      <c r="D419" s="438"/>
      <c r="E419" s="438"/>
      <c r="F419" s="172"/>
      <c r="G419" s="173"/>
      <c r="H419" s="173"/>
      <c r="I419" s="173"/>
      <c r="J419" s="176"/>
      <c r="K419" s="173"/>
      <c r="L419" s="210">
        <v>2047.24</v>
      </c>
      <c r="M419" s="195"/>
      <c r="N419" s="208">
        <v>16705.48</v>
      </c>
      <c r="AF419" s="168"/>
      <c r="AG419" s="169"/>
      <c r="AH419" s="169"/>
      <c r="AM419" s="169" t="s">
        <v>157</v>
      </c>
      <c r="AP419" s="169"/>
      <c r="AR419" s="169"/>
    </row>
    <row r="420" spans="1:44" s="15" customFormat="1" ht="23.25" x14ac:dyDescent="0.25">
      <c r="A420" s="170" t="s">
        <v>318</v>
      </c>
      <c r="B420" s="171" t="s">
        <v>800</v>
      </c>
      <c r="C420" s="438" t="s">
        <v>801</v>
      </c>
      <c r="D420" s="438"/>
      <c r="E420" s="438"/>
      <c r="F420" s="172" t="s">
        <v>599</v>
      </c>
      <c r="G420" s="173">
        <v>1.26</v>
      </c>
      <c r="H420" s="174">
        <v>1</v>
      </c>
      <c r="I420" s="211">
        <v>1.26</v>
      </c>
      <c r="J420" s="176"/>
      <c r="K420" s="173"/>
      <c r="L420" s="176"/>
      <c r="M420" s="173"/>
      <c r="N420" s="177"/>
      <c r="AF420" s="168"/>
      <c r="AG420" s="169"/>
      <c r="AH420" s="169" t="s">
        <v>801</v>
      </c>
      <c r="AM420" s="169"/>
      <c r="AP420" s="169"/>
      <c r="AR420" s="169"/>
    </row>
    <row r="421" spans="1:44" s="15" customFormat="1" ht="23.25" x14ac:dyDescent="0.25">
      <c r="A421" s="178"/>
      <c r="B421" s="179" t="s">
        <v>136</v>
      </c>
      <c r="C421" s="439" t="s">
        <v>137</v>
      </c>
      <c r="D421" s="439"/>
      <c r="E421" s="439"/>
      <c r="F421" s="439"/>
      <c r="G421" s="439"/>
      <c r="H421" s="439"/>
      <c r="I421" s="439"/>
      <c r="J421" s="439"/>
      <c r="K421" s="439"/>
      <c r="L421" s="439"/>
      <c r="M421" s="439"/>
      <c r="N421" s="440"/>
      <c r="AF421" s="168"/>
      <c r="AG421" s="169"/>
      <c r="AH421" s="169"/>
      <c r="AI421" s="180" t="s">
        <v>137</v>
      </c>
      <c r="AM421" s="169"/>
      <c r="AP421" s="169"/>
      <c r="AR421" s="169"/>
    </row>
    <row r="422" spans="1:44" s="15" customFormat="1" ht="68.25" x14ac:dyDescent="0.25">
      <c r="A422" s="178"/>
      <c r="B422" s="179" t="s">
        <v>138</v>
      </c>
      <c r="C422" s="439" t="s">
        <v>139</v>
      </c>
      <c r="D422" s="439"/>
      <c r="E422" s="439"/>
      <c r="F422" s="439"/>
      <c r="G422" s="439"/>
      <c r="H422" s="439"/>
      <c r="I422" s="439"/>
      <c r="J422" s="439"/>
      <c r="K422" s="439"/>
      <c r="L422" s="439"/>
      <c r="M422" s="439"/>
      <c r="N422" s="440"/>
      <c r="AF422" s="168"/>
      <c r="AG422" s="169"/>
      <c r="AH422" s="169"/>
      <c r="AI422" s="180" t="s">
        <v>139</v>
      </c>
      <c r="AM422" s="169"/>
      <c r="AP422" s="169"/>
      <c r="AR422" s="169"/>
    </row>
    <row r="423" spans="1:44" s="15" customFormat="1" ht="15" x14ac:dyDescent="0.25">
      <c r="A423" s="181"/>
      <c r="B423" s="179" t="s">
        <v>130</v>
      </c>
      <c r="C423" s="429" t="s">
        <v>140</v>
      </c>
      <c r="D423" s="429"/>
      <c r="E423" s="429"/>
      <c r="F423" s="182"/>
      <c r="G423" s="183"/>
      <c r="H423" s="183"/>
      <c r="I423" s="183"/>
      <c r="J423" s="184">
        <v>56.55</v>
      </c>
      <c r="K423" s="205">
        <v>1.3225</v>
      </c>
      <c r="L423" s="184">
        <v>94.23</v>
      </c>
      <c r="M423" s="185">
        <v>44.77</v>
      </c>
      <c r="N423" s="206">
        <v>4218.68</v>
      </c>
      <c r="AF423" s="168"/>
      <c r="AG423" s="169"/>
      <c r="AH423" s="169"/>
      <c r="AJ423" s="180" t="s">
        <v>140</v>
      </c>
      <c r="AM423" s="169"/>
      <c r="AP423" s="169"/>
      <c r="AR423" s="169"/>
    </row>
    <row r="424" spans="1:44" s="15" customFormat="1" ht="15" x14ac:dyDescent="0.25">
      <c r="A424" s="181"/>
      <c r="B424" s="179" t="s">
        <v>141</v>
      </c>
      <c r="C424" s="429" t="s">
        <v>142</v>
      </c>
      <c r="D424" s="429"/>
      <c r="E424" s="429"/>
      <c r="F424" s="182"/>
      <c r="G424" s="183"/>
      <c r="H424" s="183"/>
      <c r="I424" s="183"/>
      <c r="J424" s="184">
        <v>9.2200000000000006</v>
      </c>
      <c r="K424" s="205">
        <v>1.4375</v>
      </c>
      <c r="L424" s="184">
        <v>16.7</v>
      </c>
      <c r="M424" s="185">
        <v>13.24</v>
      </c>
      <c r="N424" s="186">
        <v>221.11</v>
      </c>
      <c r="AF424" s="168"/>
      <c r="AG424" s="169"/>
      <c r="AH424" s="169"/>
      <c r="AJ424" s="180" t="s">
        <v>142</v>
      </c>
      <c r="AM424" s="169"/>
      <c r="AP424" s="169"/>
      <c r="AR424" s="169"/>
    </row>
    <row r="425" spans="1:44" s="15" customFormat="1" ht="15" x14ac:dyDescent="0.25">
      <c r="A425" s="181"/>
      <c r="B425" s="179" t="s">
        <v>143</v>
      </c>
      <c r="C425" s="429" t="s">
        <v>144</v>
      </c>
      <c r="D425" s="429"/>
      <c r="E425" s="429"/>
      <c r="F425" s="182"/>
      <c r="G425" s="183"/>
      <c r="H425" s="183"/>
      <c r="I425" s="183"/>
      <c r="J425" s="184">
        <v>0.22</v>
      </c>
      <c r="K425" s="205">
        <v>1.4375</v>
      </c>
      <c r="L425" s="184">
        <v>0.4</v>
      </c>
      <c r="M425" s="185">
        <v>44.77</v>
      </c>
      <c r="N425" s="186">
        <v>17.91</v>
      </c>
      <c r="AF425" s="168"/>
      <c r="AG425" s="169"/>
      <c r="AH425" s="169"/>
      <c r="AJ425" s="180" t="s">
        <v>144</v>
      </c>
      <c r="AM425" s="169"/>
      <c r="AP425" s="169"/>
      <c r="AR425" s="169"/>
    </row>
    <row r="426" spans="1:44" s="15" customFormat="1" ht="15" x14ac:dyDescent="0.25">
      <c r="A426" s="181"/>
      <c r="B426" s="179" t="s">
        <v>145</v>
      </c>
      <c r="C426" s="429" t="s">
        <v>146</v>
      </c>
      <c r="D426" s="429"/>
      <c r="E426" s="429"/>
      <c r="F426" s="182"/>
      <c r="G426" s="183"/>
      <c r="H426" s="183"/>
      <c r="I426" s="183"/>
      <c r="J426" s="184">
        <v>152.04</v>
      </c>
      <c r="K426" s="183"/>
      <c r="L426" s="184">
        <v>191.57</v>
      </c>
      <c r="M426" s="185">
        <v>8.16</v>
      </c>
      <c r="N426" s="206">
        <v>1563.21</v>
      </c>
      <c r="AF426" s="168"/>
      <c r="AG426" s="169"/>
      <c r="AH426" s="169"/>
      <c r="AJ426" s="180" t="s">
        <v>146</v>
      </c>
      <c r="AM426" s="169"/>
      <c r="AP426" s="169"/>
      <c r="AR426" s="169"/>
    </row>
    <row r="427" spans="1:44" s="15" customFormat="1" ht="15" x14ac:dyDescent="0.25">
      <c r="A427" s="188"/>
      <c r="B427" s="179"/>
      <c r="C427" s="429" t="s">
        <v>147</v>
      </c>
      <c r="D427" s="429"/>
      <c r="E427" s="429"/>
      <c r="F427" s="182" t="s">
        <v>148</v>
      </c>
      <c r="G427" s="185">
        <v>5.31</v>
      </c>
      <c r="H427" s="205">
        <v>1.3225</v>
      </c>
      <c r="I427" s="193">
        <v>8.8483184999999995</v>
      </c>
      <c r="J427" s="190"/>
      <c r="K427" s="183"/>
      <c r="L427" s="190"/>
      <c r="M427" s="183"/>
      <c r="N427" s="191"/>
      <c r="AF427" s="168"/>
      <c r="AG427" s="169"/>
      <c r="AH427" s="169"/>
      <c r="AK427" s="180" t="s">
        <v>147</v>
      </c>
      <c r="AM427" s="169"/>
      <c r="AP427" s="169"/>
      <c r="AR427" s="169"/>
    </row>
    <row r="428" spans="1:44" s="15" customFormat="1" ht="15" x14ac:dyDescent="0.25">
      <c r="A428" s="188"/>
      <c r="B428" s="179"/>
      <c r="C428" s="429" t="s">
        <v>149</v>
      </c>
      <c r="D428" s="429"/>
      <c r="E428" s="429"/>
      <c r="F428" s="182" t="s">
        <v>148</v>
      </c>
      <c r="G428" s="185">
        <v>0.02</v>
      </c>
      <c r="H428" s="205">
        <v>1.4375</v>
      </c>
      <c r="I428" s="189">
        <v>3.6225E-2</v>
      </c>
      <c r="J428" s="190"/>
      <c r="K428" s="183"/>
      <c r="L428" s="190"/>
      <c r="M428" s="183"/>
      <c r="N428" s="191"/>
      <c r="AF428" s="168"/>
      <c r="AG428" s="169"/>
      <c r="AH428" s="169"/>
      <c r="AK428" s="180" t="s">
        <v>149</v>
      </c>
      <c r="AM428" s="169"/>
      <c r="AP428" s="169"/>
      <c r="AR428" s="169"/>
    </row>
    <row r="429" spans="1:44" s="15" customFormat="1" ht="15" x14ac:dyDescent="0.25">
      <c r="A429" s="181"/>
      <c r="B429" s="179"/>
      <c r="C429" s="430" t="s">
        <v>150</v>
      </c>
      <c r="D429" s="430"/>
      <c r="E429" s="430"/>
      <c r="F429" s="194"/>
      <c r="G429" s="195"/>
      <c r="H429" s="195"/>
      <c r="I429" s="195"/>
      <c r="J429" s="197">
        <v>217.81</v>
      </c>
      <c r="K429" s="195"/>
      <c r="L429" s="197">
        <v>302.5</v>
      </c>
      <c r="M429" s="195"/>
      <c r="N429" s="207">
        <v>6003</v>
      </c>
      <c r="AF429" s="168"/>
      <c r="AG429" s="169"/>
      <c r="AH429" s="169"/>
      <c r="AL429" s="180" t="s">
        <v>150</v>
      </c>
      <c r="AM429" s="169"/>
      <c r="AP429" s="169"/>
      <c r="AR429" s="169"/>
    </row>
    <row r="430" spans="1:44" s="15" customFormat="1" ht="15" x14ac:dyDescent="0.25">
      <c r="A430" s="188"/>
      <c r="B430" s="179"/>
      <c r="C430" s="429" t="s">
        <v>151</v>
      </c>
      <c r="D430" s="429"/>
      <c r="E430" s="429"/>
      <c r="F430" s="182"/>
      <c r="G430" s="183"/>
      <c r="H430" s="183"/>
      <c r="I430" s="183"/>
      <c r="J430" s="190"/>
      <c r="K430" s="183"/>
      <c r="L430" s="184">
        <v>94.63</v>
      </c>
      <c r="M430" s="183"/>
      <c r="N430" s="206">
        <v>4236.59</v>
      </c>
      <c r="AF430" s="168"/>
      <c r="AG430" s="169"/>
      <c r="AH430" s="169"/>
      <c r="AK430" s="180" t="s">
        <v>151</v>
      </c>
      <c r="AM430" s="169"/>
      <c r="AP430" s="169"/>
      <c r="AR430" s="169"/>
    </row>
    <row r="431" spans="1:44" s="15" customFormat="1" ht="23.25" x14ac:dyDescent="0.25">
      <c r="A431" s="188"/>
      <c r="B431" s="179" t="s">
        <v>645</v>
      </c>
      <c r="C431" s="429" t="s">
        <v>646</v>
      </c>
      <c r="D431" s="429"/>
      <c r="E431" s="429"/>
      <c r="F431" s="182" t="s">
        <v>154</v>
      </c>
      <c r="G431" s="199">
        <v>94</v>
      </c>
      <c r="H431" s="183"/>
      <c r="I431" s="199">
        <v>94</v>
      </c>
      <c r="J431" s="190"/>
      <c r="K431" s="183"/>
      <c r="L431" s="184">
        <v>88.95</v>
      </c>
      <c r="M431" s="183"/>
      <c r="N431" s="206">
        <v>3982.39</v>
      </c>
      <c r="AF431" s="168"/>
      <c r="AG431" s="169"/>
      <c r="AH431" s="169"/>
      <c r="AK431" s="180" t="s">
        <v>646</v>
      </c>
      <c r="AM431" s="169"/>
      <c r="AP431" s="169"/>
      <c r="AR431" s="169"/>
    </row>
    <row r="432" spans="1:44" s="15" customFormat="1" ht="45" x14ac:dyDescent="0.25">
      <c r="A432" s="188"/>
      <c r="B432" s="179" t="s">
        <v>647</v>
      </c>
      <c r="C432" s="429" t="s">
        <v>648</v>
      </c>
      <c r="D432" s="429"/>
      <c r="E432" s="429"/>
      <c r="F432" s="182" t="s">
        <v>154</v>
      </c>
      <c r="G432" s="199">
        <v>51</v>
      </c>
      <c r="H432" s="183"/>
      <c r="I432" s="199">
        <v>51</v>
      </c>
      <c r="J432" s="190"/>
      <c r="K432" s="183"/>
      <c r="L432" s="184">
        <v>48.26</v>
      </c>
      <c r="M432" s="183"/>
      <c r="N432" s="206">
        <v>2160.66</v>
      </c>
      <c r="AF432" s="168"/>
      <c r="AG432" s="169"/>
      <c r="AH432" s="169"/>
      <c r="AK432" s="180" t="s">
        <v>648</v>
      </c>
      <c r="AM432" s="169"/>
      <c r="AP432" s="169"/>
      <c r="AR432" s="169"/>
    </row>
    <row r="433" spans="1:44" s="15" customFormat="1" ht="15" x14ac:dyDescent="0.25">
      <c r="A433" s="200"/>
      <c r="B433" s="201"/>
      <c r="C433" s="438" t="s">
        <v>157</v>
      </c>
      <c r="D433" s="438"/>
      <c r="E433" s="438"/>
      <c r="F433" s="172"/>
      <c r="G433" s="173"/>
      <c r="H433" s="173"/>
      <c r="I433" s="173"/>
      <c r="J433" s="176"/>
      <c r="K433" s="173"/>
      <c r="L433" s="202">
        <v>439.71</v>
      </c>
      <c r="M433" s="195"/>
      <c r="N433" s="208">
        <v>12146.05</v>
      </c>
      <c r="AF433" s="168"/>
      <c r="AG433" s="169"/>
      <c r="AH433" s="169"/>
      <c r="AM433" s="169" t="s">
        <v>157</v>
      </c>
      <c r="AP433" s="169"/>
      <c r="AR433" s="169"/>
    </row>
    <row r="434" spans="1:44" s="15" customFormat="1" ht="23.25" x14ac:dyDescent="0.25">
      <c r="A434" s="170" t="s">
        <v>319</v>
      </c>
      <c r="B434" s="171" t="s">
        <v>803</v>
      </c>
      <c r="C434" s="438" t="s">
        <v>1387</v>
      </c>
      <c r="D434" s="438"/>
      <c r="E434" s="438"/>
      <c r="F434" s="172" t="s">
        <v>599</v>
      </c>
      <c r="G434" s="173">
        <v>1.26</v>
      </c>
      <c r="H434" s="174">
        <v>1</v>
      </c>
      <c r="I434" s="211">
        <v>1.26</v>
      </c>
      <c r="J434" s="176"/>
      <c r="K434" s="173"/>
      <c r="L434" s="176"/>
      <c r="M434" s="173"/>
      <c r="N434" s="177"/>
      <c r="AF434" s="168"/>
      <c r="AG434" s="169"/>
      <c r="AH434" s="169" t="s">
        <v>1387</v>
      </c>
      <c r="AM434" s="169"/>
      <c r="AP434" s="169"/>
      <c r="AR434" s="169"/>
    </row>
    <row r="435" spans="1:44" s="15" customFormat="1" ht="15" x14ac:dyDescent="0.25">
      <c r="A435" s="178"/>
      <c r="B435" s="179"/>
      <c r="C435" s="439" t="s">
        <v>1388</v>
      </c>
      <c r="D435" s="439"/>
      <c r="E435" s="439"/>
      <c r="F435" s="439"/>
      <c r="G435" s="439"/>
      <c r="H435" s="439"/>
      <c r="I435" s="439"/>
      <c r="J435" s="439"/>
      <c r="K435" s="439"/>
      <c r="L435" s="439"/>
      <c r="M435" s="439"/>
      <c r="N435" s="440"/>
      <c r="AF435" s="168"/>
      <c r="AG435" s="169"/>
      <c r="AH435" s="169"/>
      <c r="AI435" s="180" t="s">
        <v>1388</v>
      </c>
      <c r="AM435" s="169"/>
      <c r="AP435" s="169"/>
      <c r="AR435" s="169"/>
    </row>
    <row r="436" spans="1:44" s="15" customFormat="1" ht="23.25" x14ac:dyDescent="0.25">
      <c r="A436" s="178"/>
      <c r="B436" s="179" t="s">
        <v>136</v>
      </c>
      <c r="C436" s="439" t="s">
        <v>137</v>
      </c>
      <c r="D436" s="439"/>
      <c r="E436" s="439"/>
      <c r="F436" s="439"/>
      <c r="G436" s="439"/>
      <c r="H436" s="439"/>
      <c r="I436" s="439"/>
      <c r="J436" s="439"/>
      <c r="K436" s="439"/>
      <c r="L436" s="439"/>
      <c r="M436" s="439"/>
      <c r="N436" s="440"/>
      <c r="AF436" s="168"/>
      <c r="AG436" s="169"/>
      <c r="AH436" s="169"/>
      <c r="AI436" s="180" t="s">
        <v>137</v>
      </c>
      <c r="AM436" s="169"/>
      <c r="AP436" s="169"/>
      <c r="AR436" s="169"/>
    </row>
    <row r="437" spans="1:44" s="15" customFormat="1" ht="68.25" x14ac:dyDescent="0.25">
      <c r="A437" s="178"/>
      <c r="B437" s="179" t="s">
        <v>138</v>
      </c>
      <c r="C437" s="439" t="s">
        <v>139</v>
      </c>
      <c r="D437" s="439"/>
      <c r="E437" s="439"/>
      <c r="F437" s="439"/>
      <c r="G437" s="439"/>
      <c r="H437" s="439"/>
      <c r="I437" s="439"/>
      <c r="J437" s="439"/>
      <c r="K437" s="439"/>
      <c r="L437" s="439"/>
      <c r="M437" s="439"/>
      <c r="N437" s="440"/>
      <c r="AF437" s="168"/>
      <c r="AG437" s="169"/>
      <c r="AH437" s="169"/>
      <c r="AI437" s="180" t="s">
        <v>139</v>
      </c>
      <c r="AM437" s="169"/>
      <c r="AP437" s="169"/>
      <c r="AR437" s="169"/>
    </row>
    <row r="438" spans="1:44" s="15" customFormat="1" ht="15" x14ac:dyDescent="0.25">
      <c r="A438" s="181"/>
      <c r="B438" s="179" t="s">
        <v>130</v>
      </c>
      <c r="C438" s="429" t="s">
        <v>140</v>
      </c>
      <c r="D438" s="429"/>
      <c r="E438" s="429"/>
      <c r="F438" s="182"/>
      <c r="G438" s="183"/>
      <c r="H438" s="183"/>
      <c r="I438" s="183"/>
      <c r="J438" s="184">
        <v>19.32</v>
      </c>
      <c r="K438" s="215">
        <v>2.645</v>
      </c>
      <c r="L438" s="184">
        <v>64.39</v>
      </c>
      <c r="M438" s="185">
        <v>44.77</v>
      </c>
      <c r="N438" s="206">
        <v>2882.74</v>
      </c>
      <c r="AF438" s="168"/>
      <c r="AG438" s="169"/>
      <c r="AH438" s="169"/>
      <c r="AJ438" s="180" t="s">
        <v>140</v>
      </c>
      <c r="AM438" s="169"/>
      <c r="AP438" s="169"/>
      <c r="AR438" s="169"/>
    </row>
    <row r="439" spans="1:44" s="15" customFormat="1" ht="15" x14ac:dyDescent="0.25">
      <c r="A439" s="181"/>
      <c r="B439" s="179" t="s">
        <v>141</v>
      </c>
      <c r="C439" s="429" t="s">
        <v>142</v>
      </c>
      <c r="D439" s="429"/>
      <c r="E439" s="429"/>
      <c r="F439" s="182"/>
      <c r="G439" s="183"/>
      <c r="H439" s="183"/>
      <c r="I439" s="183"/>
      <c r="J439" s="184">
        <v>6.01</v>
      </c>
      <c r="K439" s="215">
        <v>2.875</v>
      </c>
      <c r="L439" s="184">
        <v>21.77</v>
      </c>
      <c r="M439" s="185">
        <v>13.24</v>
      </c>
      <c r="N439" s="186">
        <v>288.23</v>
      </c>
      <c r="AF439" s="168"/>
      <c r="AG439" s="169"/>
      <c r="AH439" s="169"/>
      <c r="AJ439" s="180" t="s">
        <v>142</v>
      </c>
      <c r="AM439" s="169"/>
      <c r="AP439" s="169"/>
      <c r="AR439" s="169"/>
    </row>
    <row r="440" spans="1:44" s="15" customFormat="1" ht="15" x14ac:dyDescent="0.25">
      <c r="A440" s="181"/>
      <c r="B440" s="179" t="s">
        <v>143</v>
      </c>
      <c r="C440" s="429" t="s">
        <v>144</v>
      </c>
      <c r="D440" s="429"/>
      <c r="E440" s="429"/>
      <c r="F440" s="182"/>
      <c r="G440" s="183"/>
      <c r="H440" s="183"/>
      <c r="I440" s="183"/>
      <c r="J440" s="184">
        <v>0.22</v>
      </c>
      <c r="K440" s="215">
        <v>2.875</v>
      </c>
      <c r="L440" s="184">
        <v>0.8</v>
      </c>
      <c r="M440" s="185">
        <v>44.77</v>
      </c>
      <c r="N440" s="186">
        <v>35.82</v>
      </c>
      <c r="AF440" s="168"/>
      <c r="AG440" s="169"/>
      <c r="AH440" s="169"/>
      <c r="AJ440" s="180" t="s">
        <v>144</v>
      </c>
      <c r="AM440" s="169"/>
      <c r="AP440" s="169"/>
      <c r="AR440" s="169"/>
    </row>
    <row r="441" spans="1:44" s="15" customFormat="1" ht="15" x14ac:dyDescent="0.25">
      <c r="A441" s="181"/>
      <c r="B441" s="179" t="s">
        <v>145</v>
      </c>
      <c r="C441" s="429" t="s">
        <v>146</v>
      </c>
      <c r="D441" s="429"/>
      <c r="E441" s="429"/>
      <c r="F441" s="182"/>
      <c r="G441" s="183"/>
      <c r="H441" s="183"/>
      <c r="I441" s="183"/>
      <c r="J441" s="184">
        <v>138.16</v>
      </c>
      <c r="K441" s="199">
        <v>2</v>
      </c>
      <c r="L441" s="184">
        <v>348.16</v>
      </c>
      <c r="M441" s="185">
        <v>8.16</v>
      </c>
      <c r="N441" s="206">
        <v>2840.99</v>
      </c>
      <c r="AF441" s="168"/>
      <c r="AG441" s="169"/>
      <c r="AH441" s="169"/>
      <c r="AJ441" s="180" t="s">
        <v>146</v>
      </c>
      <c r="AM441" s="169"/>
      <c r="AP441" s="169"/>
      <c r="AR441" s="169"/>
    </row>
    <row r="442" spans="1:44" s="15" customFormat="1" ht="15" x14ac:dyDescent="0.25">
      <c r="A442" s="188"/>
      <c r="B442" s="179"/>
      <c r="C442" s="429" t="s">
        <v>147</v>
      </c>
      <c r="D442" s="429"/>
      <c r="E442" s="429"/>
      <c r="F442" s="182" t="s">
        <v>148</v>
      </c>
      <c r="G442" s="185">
        <v>2.13</v>
      </c>
      <c r="H442" s="215">
        <v>2.645</v>
      </c>
      <c r="I442" s="189">
        <v>7.0986510000000003</v>
      </c>
      <c r="J442" s="190"/>
      <c r="K442" s="183"/>
      <c r="L442" s="190"/>
      <c r="M442" s="183"/>
      <c r="N442" s="191"/>
      <c r="AF442" s="168"/>
      <c r="AG442" s="169"/>
      <c r="AH442" s="169"/>
      <c r="AK442" s="180" t="s">
        <v>147</v>
      </c>
      <c r="AM442" s="169"/>
      <c r="AP442" s="169"/>
      <c r="AR442" s="169"/>
    </row>
    <row r="443" spans="1:44" s="15" customFormat="1" ht="15" x14ac:dyDescent="0.25">
      <c r="A443" s="188"/>
      <c r="B443" s="179"/>
      <c r="C443" s="429" t="s">
        <v>149</v>
      </c>
      <c r="D443" s="429"/>
      <c r="E443" s="429"/>
      <c r="F443" s="182" t="s">
        <v>148</v>
      </c>
      <c r="G443" s="185">
        <v>0.02</v>
      </c>
      <c r="H443" s="215">
        <v>2.875</v>
      </c>
      <c r="I443" s="216">
        <v>7.2450000000000001E-2</v>
      </c>
      <c r="J443" s="190"/>
      <c r="K443" s="183"/>
      <c r="L443" s="190"/>
      <c r="M443" s="183"/>
      <c r="N443" s="191"/>
      <c r="AF443" s="168"/>
      <c r="AG443" s="169"/>
      <c r="AH443" s="169"/>
      <c r="AK443" s="180" t="s">
        <v>149</v>
      </c>
      <c r="AM443" s="169"/>
      <c r="AP443" s="169"/>
      <c r="AR443" s="169"/>
    </row>
    <row r="444" spans="1:44" s="15" customFormat="1" ht="15" x14ac:dyDescent="0.25">
      <c r="A444" s="181"/>
      <c r="B444" s="179"/>
      <c r="C444" s="430" t="s">
        <v>150</v>
      </c>
      <c r="D444" s="430"/>
      <c r="E444" s="430"/>
      <c r="F444" s="194"/>
      <c r="G444" s="195"/>
      <c r="H444" s="195"/>
      <c r="I444" s="195"/>
      <c r="J444" s="197">
        <v>163.49</v>
      </c>
      <c r="K444" s="195"/>
      <c r="L444" s="197">
        <v>434.32</v>
      </c>
      <c r="M444" s="195"/>
      <c r="N444" s="207">
        <v>6011.96</v>
      </c>
      <c r="AF444" s="168"/>
      <c r="AG444" s="169"/>
      <c r="AH444" s="169"/>
      <c r="AL444" s="180" t="s">
        <v>150</v>
      </c>
      <c r="AM444" s="169"/>
      <c r="AP444" s="169"/>
      <c r="AR444" s="169"/>
    </row>
    <row r="445" spans="1:44" s="15" customFormat="1" ht="15" x14ac:dyDescent="0.25">
      <c r="A445" s="188"/>
      <c r="B445" s="179"/>
      <c r="C445" s="429" t="s">
        <v>151</v>
      </c>
      <c r="D445" s="429"/>
      <c r="E445" s="429"/>
      <c r="F445" s="182"/>
      <c r="G445" s="183"/>
      <c r="H445" s="183"/>
      <c r="I445" s="183"/>
      <c r="J445" s="190"/>
      <c r="K445" s="183"/>
      <c r="L445" s="184">
        <v>65.19</v>
      </c>
      <c r="M445" s="183"/>
      <c r="N445" s="206">
        <v>2918.56</v>
      </c>
      <c r="AF445" s="168"/>
      <c r="AG445" s="169"/>
      <c r="AH445" s="169"/>
      <c r="AK445" s="180" t="s">
        <v>151</v>
      </c>
      <c r="AM445" s="169"/>
      <c r="AP445" s="169"/>
      <c r="AR445" s="169"/>
    </row>
    <row r="446" spans="1:44" s="15" customFormat="1" ht="23.25" x14ac:dyDescent="0.25">
      <c r="A446" s="188"/>
      <c r="B446" s="179" t="s">
        <v>645</v>
      </c>
      <c r="C446" s="429" t="s">
        <v>646</v>
      </c>
      <c r="D446" s="429"/>
      <c r="E446" s="429"/>
      <c r="F446" s="182" t="s">
        <v>154</v>
      </c>
      <c r="G446" s="199">
        <v>94</v>
      </c>
      <c r="H446" s="183"/>
      <c r="I446" s="199">
        <v>94</v>
      </c>
      <c r="J446" s="190"/>
      <c r="K446" s="183"/>
      <c r="L446" s="184">
        <v>61.28</v>
      </c>
      <c r="M446" s="183"/>
      <c r="N446" s="206">
        <v>2743.45</v>
      </c>
      <c r="AF446" s="168"/>
      <c r="AG446" s="169"/>
      <c r="AH446" s="169"/>
      <c r="AK446" s="180" t="s">
        <v>646</v>
      </c>
      <c r="AM446" s="169"/>
      <c r="AP446" s="169"/>
      <c r="AR446" s="169"/>
    </row>
    <row r="447" spans="1:44" s="15" customFormat="1" ht="45" x14ac:dyDescent="0.25">
      <c r="A447" s="188"/>
      <c r="B447" s="179" t="s">
        <v>647</v>
      </c>
      <c r="C447" s="429" t="s">
        <v>648</v>
      </c>
      <c r="D447" s="429"/>
      <c r="E447" s="429"/>
      <c r="F447" s="182" t="s">
        <v>154</v>
      </c>
      <c r="G447" s="199">
        <v>51</v>
      </c>
      <c r="H447" s="185">
        <v>0.85</v>
      </c>
      <c r="I447" s="185">
        <v>43.35</v>
      </c>
      <c r="J447" s="190"/>
      <c r="K447" s="183"/>
      <c r="L447" s="184">
        <v>28.26</v>
      </c>
      <c r="M447" s="183"/>
      <c r="N447" s="206">
        <v>1265.2</v>
      </c>
      <c r="AF447" s="168"/>
      <c r="AG447" s="169"/>
      <c r="AH447" s="169"/>
      <c r="AK447" s="180" t="s">
        <v>648</v>
      </c>
      <c r="AM447" s="169"/>
      <c r="AP447" s="169"/>
      <c r="AR447" s="169"/>
    </row>
    <row r="448" spans="1:44" s="15" customFormat="1" ht="15" x14ac:dyDescent="0.25">
      <c r="A448" s="200"/>
      <c r="B448" s="201"/>
      <c r="C448" s="438" t="s">
        <v>157</v>
      </c>
      <c r="D448" s="438"/>
      <c r="E448" s="438"/>
      <c r="F448" s="172"/>
      <c r="G448" s="173"/>
      <c r="H448" s="173"/>
      <c r="I448" s="173"/>
      <c r="J448" s="176"/>
      <c r="K448" s="173"/>
      <c r="L448" s="202">
        <v>523.86</v>
      </c>
      <c r="M448" s="195"/>
      <c r="N448" s="208">
        <v>10020.61</v>
      </c>
      <c r="AF448" s="168"/>
      <c r="AG448" s="169"/>
      <c r="AH448" s="169"/>
      <c r="AM448" s="169" t="s">
        <v>157</v>
      </c>
      <c r="AP448" s="169"/>
      <c r="AR448" s="169"/>
    </row>
    <row r="449" spans="1:44" s="15" customFormat="1" ht="15" x14ac:dyDescent="0.25">
      <c r="A449" s="217"/>
      <c r="B449" s="218"/>
      <c r="C449" s="218"/>
      <c r="D449" s="218"/>
      <c r="E449" s="218"/>
      <c r="F449" s="219"/>
      <c r="G449" s="219"/>
      <c r="H449" s="219"/>
      <c r="I449" s="219"/>
      <c r="J449" s="220"/>
      <c r="K449" s="219"/>
      <c r="L449" s="220"/>
      <c r="M449" s="183"/>
      <c r="N449" s="220"/>
      <c r="AF449" s="168"/>
      <c r="AG449" s="169"/>
      <c r="AH449" s="169"/>
      <c r="AM449" s="169"/>
      <c r="AP449" s="169"/>
      <c r="AR449" s="169"/>
    </row>
    <row r="450" spans="1:44" s="15" customFormat="1" ht="15" x14ac:dyDescent="0.25">
      <c r="A450" s="224"/>
      <c r="B450" s="225"/>
      <c r="C450" s="438" t="s">
        <v>1389</v>
      </c>
      <c r="D450" s="438"/>
      <c r="E450" s="438"/>
      <c r="F450" s="438"/>
      <c r="G450" s="438"/>
      <c r="H450" s="438"/>
      <c r="I450" s="438"/>
      <c r="J450" s="438"/>
      <c r="K450" s="438"/>
      <c r="L450" s="226"/>
      <c r="M450" s="227"/>
      <c r="N450" s="228"/>
      <c r="AF450" s="168"/>
      <c r="AG450" s="169"/>
      <c r="AH450" s="169"/>
      <c r="AM450" s="169"/>
      <c r="AP450" s="169" t="s">
        <v>1389</v>
      </c>
      <c r="AR450" s="169"/>
    </row>
    <row r="451" spans="1:44" s="15" customFormat="1" ht="15" x14ac:dyDescent="0.25">
      <c r="A451" s="229"/>
      <c r="B451" s="179"/>
      <c r="C451" s="429" t="s">
        <v>205</v>
      </c>
      <c r="D451" s="429"/>
      <c r="E451" s="429"/>
      <c r="F451" s="429"/>
      <c r="G451" s="429"/>
      <c r="H451" s="429"/>
      <c r="I451" s="429"/>
      <c r="J451" s="429"/>
      <c r="K451" s="429"/>
      <c r="L451" s="230">
        <v>48140.61</v>
      </c>
      <c r="M451" s="231"/>
      <c r="N451" s="232">
        <v>468382</v>
      </c>
      <c r="AF451" s="168"/>
      <c r="AG451" s="169"/>
      <c r="AH451" s="169"/>
      <c r="AM451" s="169"/>
      <c r="AP451" s="169"/>
      <c r="AQ451" s="180" t="s">
        <v>205</v>
      </c>
      <c r="AR451" s="169"/>
    </row>
    <row r="452" spans="1:44" s="15" customFormat="1" ht="15" x14ac:dyDescent="0.25">
      <c r="A452" s="229"/>
      <c r="B452" s="179"/>
      <c r="C452" s="429" t="s">
        <v>206</v>
      </c>
      <c r="D452" s="429"/>
      <c r="E452" s="429"/>
      <c r="F452" s="429"/>
      <c r="G452" s="429"/>
      <c r="H452" s="429"/>
      <c r="I452" s="429"/>
      <c r="J452" s="429"/>
      <c r="K452" s="429"/>
      <c r="L452" s="233"/>
      <c r="M452" s="231"/>
      <c r="N452" s="234"/>
      <c r="AF452" s="168"/>
      <c r="AG452" s="169"/>
      <c r="AH452" s="169"/>
      <c r="AM452" s="169"/>
      <c r="AP452" s="169"/>
      <c r="AQ452" s="180" t="s">
        <v>206</v>
      </c>
      <c r="AR452" s="169"/>
    </row>
    <row r="453" spans="1:44" s="15" customFormat="1" ht="15" x14ac:dyDescent="0.25">
      <c r="A453" s="229"/>
      <c r="B453" s="179"/>
      <c r="C453" s="429" t="s">
        <v>207</v>
      </c>
      <c r="D453" s="429"/>
      <c r="E453" s="429"/>
      <c r="F453" s="429"/>
      <c r="G453" s="429"/>
      <c r="H453" s="429"/>
      <c r="I453" s="429"/>
      <c r="J453" s="429"/>
      <c r="K453" s="429"/>
      <c r="L453" s="230">
        <v>1539.55</v>
      </c>
      <c r="M453" s="231"/>
      <c r="N453" s="232">
        <v>68925.66</v>
      </c>
      <c r="AF453" s="168"/>
      <c r="AG453" s="169"/>
      <c r="AH453" s="169"/>
      <c r="AM453" s="169"/>
      <c r="AP453" s="169"/>
      <c r="AQ453" s="180" t="s">
        <v>207</v>
      </c>
      <c r="AR453" s="169"/>
    </row>
    <row r="454" spans="1:44" s="15" customFormat="1" ht="15" x14ac:dyDescent="0.25">
      <c r="A454" s="229"/>
      <c r="B454" s="179"/>
      <c r="C454" s="429" t="s">
        <v>208</v>
      </c>
      <c r="D454" s="429"/>
      <c r="E454" s="429"/>
      <c r="F454" s="429"/>
      <c r="G454" s="429"/>
      <c r="H454" s="429"/>
      <c r="I454" s="429"/>
      <c r="J454" s="429"/>
      <c r="K454" s="429"/>
      <c r="L454" s="230">
        <v>3777.89</v>
      </c>
      <c r="M454" s="231"/>
      <c r="N454" s="232">
        <v>50019.26</v>
      </c>
      <c r="AF454" s="168"/>
      <c r="AG454" s="169"/>
      <c r="AH454" s="169"/>
      <c r="AM454" s="169"/>
      <c r="AP454" s="169"/>
      <c r="AQ454" s="180" t="s">
        <v>208</v>
      </c>
      <c r="AR454" s="169"/>
    </row>
    <row r="455" spans="1:44" s="15" customFormat="1" ht="15" x14ac:dyDescent="0.25">
      <c r="A455" s="229"/>
      <c r="B455" s="179"/>
      <c r="C455" s="429" t="s">
        <v>209</v>
      </c>
      <c r="D455" s="429"/>
      <c r="E455" s="429"/>
      <c r="F455" s="429"/>
      <c r="G455" s="429"/>
      <c r="H455" s="429"/>
      <c r="I455" s="429"/>
      <c r="J455" s="429"/>
      <c r="K455" s="429"/>
      <c r="L455" s="235">
        <v>340.8</v>
      </c>
      <c r="M455" s="231"/>
      <c r="N455" s="232">
        <v>15257.62</v>
      </c>
      <c r="AF455" s="168"/>
      <c r="AG455" s="169"/>
      <c r="AH455" s="169"/>
      <c r="AM455" s="169"/>
      <c r="AP455" s="169"/>
      <c r="AQ455" s="180" t="s">
        <v>209</v>
      </c>
      <c r="AR455" s="169"/>
    </row>
    <row r="456" spans="1:44" s="15" customFormat="1" ht="15" x14ac:dyDescent="0.25">
      <c r="A456" s="229"/>
      <c r="B456" s="179"/>
      <c r="C456" s="429" t="s">
        <v>210</v>
      </c>
      <c r="D456" s="429"/>
      <c r="E456" s="429"/>
      <c r="F456" s="429"/>
      <c r="G456" s="429"/>
      <c r="H456" s="429"/>
      <c r="I456" s="429"/>
      <c r="J456" s="429"/>
      <c r="K456" s="429"/>
      <c r="L456" s="230">
        <v>42823.17</v>
      </c>
      <c r="M456" s="231"/>
      <c r="N456" s="232">
        <v>349437.08</v>
      </c>
      <c r="AF456" s="168"/>
      <c r="AG456" s="169"/>
      <c r="AH456" s="169"/>
      <c r="AM456" s="169"/>
      <c r="AP456" s="169"/>
      <c r="AQ456" s="180" t="s">
        <v>210</v>
      </c>
      <c r="AR456" s="169"/>
    </row>
    <row r="457" spans="1:44" s="15" customFormat="1" ht="15" x14ac:dyDescent="0.25">
      <c r="A457" s="229"/>
      <c r="B457" s="179"/>
      <c r="C457" s="429" t="s">
        <v>211</v>
      </c>
      <c r="D457" s="429"/>
      <c r="E457" s="429"/>
      <c r="F457" s="429"/>
      <c r="G457" s="429"/>
      <c r="H457" s="429"/>
      <c r="I457" s="429"/>
      <c r="J457" s="429"/>
      <c r="K457" s="429"/>
      <c r="L457" s="230">
        <v>50874.18</v>
      </c>
      <c r="M457" s="231"/>
      <c r="N457" s="232">
        <v>590763.68999999994</v>
      </c>
      <c r="AF457" s="168"/>
      <c r="AG457" s="169"/>
      <c r="AH457" s="169"/>
      <c r="AM457" s="169"/>
      <c r="AP457" s="169"/>
      <c r="AQ457" s="180" t="s">
        <v>211</v>
      </c>
      <c r="AR457" s="169"/>
    </row>
    <row r="458" spans="1:44" s="15" customFormat="1" ht="15" x14ac:dyDescent="0.25">
      <c r="A458" s="229"/>
      <c r="B458" s="179"/>
      <c r="C458" s="429" t="s">
        <v>206</v>
      </c>
      <c r="D458" s="429"/>
      <c r="E458" s="429"/>
      <c r="F458" s="429"/>
      <c r="G458" s="429"/>
      <c r="H458" s="429"/>
      <c r="I458" s="429"/>
      <c r="J458" s="429"/>
      <c r="K458" s="429"/>
      <c r="L458" s="233"/>
      <c r="M458" s="231"/>
      <c r="N458" s="234"/>
      <c r="AF458" s="168"/>
      <c r="AG458" s="169"/>
      <c r="AH458" s="169"/>
      <c r="AM458" s="169"/>
      <c r="AP458" s="169"/>
      <c r="AQ458" s="180" t="s">
        <v>206</v>
      </c>
      <c r="AR458" s="169"/>
    </row>
    <row r="459" spans="1:44" s="15" customFormat="1" ht="15" x14ac:dyDescent="0.25">
      <c r="A459" s="229"/>
      <c r="B459" s="179"/>
      <c r="C459" s="429" t="s">
        <v>450</v>
      </c>
      <c r="D459" s="429"/>
      <c r="E459" s="429"/>
      <c r="F459" s="429"/>
      <c r="G459" s="429"/>
      <c r="H459" s="429"/>
      <c r="I459" s="429"/>
      <c r="J459" s="429"/>
      <c r="K459" s="429"/>
      <c r="L459" s="230">
        <v>1539.55</v>
      </c>
      <c r="M459" s="231"/>
      <c r="N459" s="232">
        <v>68925.66</v>
      </c>
      <c r="AF459" s="168"/>
      <c r="AG459" s="169"/>
      <c r="AH459" s="169"/>
      <c r="AM459" s="169"/>
      <c r="AP459" s="169"/>
      <c r="AQ459" s="180" t="s">
        <v>450</v>
      </c>
      <c r="AR459" s="169"/>
    </row>
    <row r="460" spans="1:44" s="15" customFormat="1" ht="15" x14ac:dyDescent="0.25">
      <c r="A460" s="229"/>
      <c r="B460" s="179"/>
      <c r="C460" s="429" t="s">
        <v>451</v>
      </c>
      <c r="D460" s="429"/>
      <c r="E460" s="429"/>
      <c r="F460" s="429"/>
      <c r="G460" s="429"/>
      <c r="H460" s="429"/>
      <c r="I460" s="429"/>
      <c r="J460" s="429"/>
      <c r="K460" s="429"/>
      <c r="L460" s="230">
        <v>3777.89</v>
      </c>
      <c r="M460" s="231"/>
      <c r="N460" s="232">
        <v>50019.26</v>
      </c>
      <c r="AF460" s="168"/>
      <c r="AG460" s="169"/>
      <c r="AH460" s="169"/>
      <c r="AM460" s="169"/>
      <c r="AP460" s="169"/>
      <c r="AQ460" s="180" t="s">
        <v>451</v>
      </c>
      <c r="AR460" s="169"/>
    </row>
    <row r="461" spans="1:44" s="15" customFormat="1" ht="15" x14ac:dyDescent="0.25">
      <c r="A461" s="229"/>
      <c r="B461" s="179"/>
      <c r="C461" s="429" t="s">
        <v>452</v>
      </c>
      <c r="D461" s="429"/>
      <c r="E461" s="429"/>
      <c r="F461" s="429"/>
      <c r="G461" s="429"/>
      <c r="H461" s="429"/>
      <c r="I461" s="429"/>
      <c r="J461" s="429"/>
      <c r="K461" s="429"/>
      <c r="L461" s="235">
        <v>340.8</v>
      </c>
      <c r="M461" s="231"/>
      <c r="N461" s="232">
        <v>15257.62</v>
      </c>
      <c r="AF461" s="168"/>
      <c r="AG461" s="169"/>
      <c r="AH461" s="169"/>
      <c r="AM461" s="169"/>
      <c r="AP461" s="169"/>
      <c r="AQ461" s="180" t="s">
        <v>452</v>
      </c>
      <c r="AR461" s="169"/>
    </row>
    <row r="462" spans="1:44" s="15" customFormat="1" ht="15" x14ac:dyDescent="0.25">
      <c r="A462" s="229"/>
      <c r="B462" s="179"/>
      <c r="C462" s="429" t="s">
        <v>453</v>
      </c>
      <c r="D462" s="429"/>
      <c r="E462" s="429"/>
      <c r="F462" s="429"/>
      <c r="G462" s="429"/>
      <c r="H462" s="429"/>
      <c r="I462" s="429"/>
      <c r="J462" s="429"/>
      <c r="K462" s="429"/>
      <c r="L462" s="230">
        <v>42823.17</v>
      </c>
      <c r="M462" s="231"/>
      <c r="N462" s="232">
        <v>349437.08</v>
      </c>
      <c r="AF462" s="168"/>
      <c r="AG462" s="169"/>
      <c r="AH462" s="169"/>
      <c r="AM462" s="169"/>
      <c r="AP462" s="169"/>
      <c r="AQ462" s="180" t="s">
        <v>453</v>
      </c>
      <c r="AR462" s="169"/>
    </row>
    <row r="463" spans="1:44" s="15" customFormat="1" ht="15" x14ac:dyDescent="0.25">
      <c r="A463" s="229"/>
      <c r="B463" s="179"/>
      <c r="C463" s="429" t="s">
        <v>454</v>
      </c>
      <c r="D463" s="429"/>
      <c r="E463" s="429"/>
      <c r="F463" s="429"/>
      <c r="G463" s="429"/>
      <c r="H463" s="429"/>
      <c r="I463" s="429"/>
      <c r="J463" s="429"/>
      <c r="K463" s="429"/>
      <c r="L463" s="230">
        <v>1750.33</v>
      </c>
      <c r="M463" s="231"/>
      <c r="N463" s="232">
        <v>78362</v>
      </c>
      <c r="AF463" s="168"/>
      <c r="AG463" s="169"/>
      <c r="AH463" s="169"/>
      <c r="AM463" s="169"/>
      <c r="AP463" s="169"/>
      <c r="AQ463" s="180" t="s">
        <v>454</v>
      </c>
      <c r="AR463" s="169"/>
    </row>
    <row r="464" spans="1:44" s="15" customFormat="1" ht="15" x14ac:dyDescent="0.25">
      <c r="A464" s="229"/>
      <c r="B464" s="179"/>
      <c r="C464" s="429" t="s">
        <v>455</v>
      </c>
      <c r="D464" s="429"/>
      <c r="E464" s="429"/>
      <c r="F464" s="429"/>
      <c r="G464" s="429"/>
      <c r="H464" s="429"/>
      <c r="I464" s="429"/>
      <c r="J464" s="429"/>
      <c r="K464" s="429"/>
      <c r="L464" s="235">
        <v>983.24</v>
      </c>
      <c r="M464" s="231"/>
      <c r="N464" s="232">
        <v>44019.69</v>
      </c>
      <c r="AF464" s="168"/>
      <c r="AG464" s="169"/>
      <c r="AH464" s="169"/>
      <c r="AM464" s="169"/>
      <c r="AP464" s="169"/>
      <c r="AQ464" s="180" t="s">
        <v>455</v>
      </c>
      <c r="AR464" s="169"/>
    </row>
    <row r="465" spans="1:44" s="15" customFormat="1" ht="15" x14ac:dyDescent="0.25">
      <c r="A465" s="229"/>
      <c r="B465" s="179"/>
      <c r="C465" s="429" t="s">
        <v>221</v>
      </c>
      <c r="D465" s="429"/>
      <c r="E465" s="429"/>
      <c r="F465" s="429"/>
      <c r="G465" s="429"/>
      <c r="H465" s="429"/>
      <c r="I465" s="429"/>
      <c r="J465" s="429"/>
      <c r="K465" s="429"/>
      <c r="L465" s="230">
        <v>1880.35</v>
      </c>
      <c r="M465" s="231"/>
      <c r="N465" s="232">
        <v>84183.28</v>
      </c>
      <c r="AF465" s="168"/>
      <c r="AG465" s="169"/>
      <c r="AH465" s="169"/>
      <c r="AM465" s="169"/>
      <c r="AP465" s="169"/>
      <c r="AQ465" s="180" t="s">
        <v>221</v>
      </c>
      <c r="AR465" s="169"/>
    </row>
    <row r="466" spans="1:44" s="15" customFormat="1" ht="15" x14ac:dyDescent="0.25">
      <c r="A466" s="229"/>
      <c r="B466" s="179"/>
      <c r="C466" s="429" t="s">
        <v>222</v>
      </c>
      <c r="D466" s="429"/>
      <c r="E466" s="429"/>
      <c r="F466" s="429"/>
      <c r="G466" s="429"/>
      <c r="H466" s="429"/>
      <c r="I466" s="429"/>
      <c r="J466" s="429"/>
      <c r="K466" s="429"/>
      <c r="L466" s="230">
        <v>1750.33</v>
      </c>
      <c r="M466" s="231"/>
      <c r="N466" s="232">
        <v>78362</v>
      </c>
      <c r="AF466" s="168"/>
      <c r="AG466" s="169"/>
      <c r="AH466" s="169"/>
      <c r="AM466" s="169"/>
      <c r="AP466" s="169"/>
      <c r="AQ466" s="180" t="s">
        <v>222</v>
      </c>
      <c r="AR466" s="169"/>
    </row>
    <row r="467" spans="1:44" s="15" customFormat="1" ht="15" x14ac:dyDescent="0.25">
      <c r="A467" s="229"/>
      <c r="B467" s="179"/>
      <c r="C467" s="429" t="s">
        <v>223</v>
      </c>
      <c r="D467" s="429"/>
      <c r="E467" s="429"/>
      <c r="F467" s="429"/>
      <c r="G467" s="429"/>
      <c r="H467" s="429"/>
      <c r="I467" s="429"/>
      <c r="J467" s="429"/>
      <c r="K467" s="429"/>
      <c r="L467" s="235">
        <v>983.24</v>
      </c>
      <c r="M467" s="231"/>
      <c r="N467" s="232">
        <v>44019.69</v>
      </c>
      <c r="AF467" s="168"/>
      <c r="AG467" s="169"/>
      <c r="AH467" s="169"/>
      <c r="AM467" s="169"/>
      <c r="AP467" s="169"/>
      <c r="AQ467" s="180" t="s">
        <v>223</v>
      </c>
      <c r="AR467" s="169"/>
    </row>
    <row r="468" spans="1:44" s="15" customFormat="1" ht="15" x14ac:dyDescent="0.25">
      <c r="A468" s="229"/>
      <c r="B468" s="236"/>
      <c r="C468" s="457" t="s">
        <v>1390</v>
      </c>
      <c r="D468" s="457"/>
      <c r="E468" s="457"/>
      <c r="F468" s="457"/>
      <c r="G468" s="457"/>
      <c r="H468" s="457"/>
      <c r="I468" s="457"/>
      <c r="J468" s="457"/>
      <c r="K468" s="457"/>
      <c r="L468" s="237">
        <v>50874.18</v>
      </c>
      <c r="M468" s="238"/>
      <c r="N468" s="239">
        <v>590763.68999999994</v>
      </c>
      <c r="AF468" s="168"/>
      <c r="AG468" s="169"/>
      <c r="AH468" s="169"/>
      <c r="AM468" s="169"/>
      <c r="AP468" s="169"/>
      <c r="AR468" s="169" t="s">
        <v>1390</v>
      </c>
    </row>
    <row r="469" spans="1:44" s="15" customFormat="1" ht="15" x14ac:dyDescent="0.25">
      <c r="A469" s="432" t="s">
        <v>1391</v>
      </c>
      <c r="B469" s="433"/>
      <c r="C469" s="433"/>
      <c r="D469" s="433"/>
      <c r="E469" s="433"/>
      <c r="F469" s="433"/>
      <c r="G469" s="433"/>
      <c r="H469" s="433"/>
      <c r="I469" s="433"/>
      <c r="J469" s="433"/>
      <c r="K469" s="433"/>
      <c r="L469" s="433"/>
      <c r="M469" s="433"/>
      <c r="N469" s="434"/>
      <c r="AF469" s="168" t="s">
        <v>1391</v>
      </c>
      <c r="AG469" s="169"/>
      <c r="AH469" s="169"/>
      <c r="AM469" s="169"/>
      <c r="AP469" s="169"/>
      <c r="AR469" s="169"/>
    </row>
    <row r="470" spans="1:44" s="15" customFormat="1" ht="23.25" x14ac:dyDescent="0.25">
      <c r="A470" s="170" t="s">
        <v>320</v>
      </c>
      <c r="B470" s="171" t="s">
        <v>1392</v>
      </c>
      <c r="C470" s="438" t="s">
        <v>1393</v>
      </c>
      <c r="D470" s="438"/>
      <c r="E470" s="438"/>
      <c r="F470" s="172" t="s">
        <v>599</v>
      </c>
      <c r="G470" s="173">
        <v>6.4500000000000002E-2</v>
      </c>
      <c r="H470" s="174">
        <v>1</v>
      </c>
      <c r="I470" s="209">
        <v>6.4500000000000002E-2</v>
      </c>
      <c r="J470" s="176"/>
      <c r="K470" s="173"/>
      <c r="L470" s="176"/>
      <c r="M470" s="173"/>
      <c r="N470" s="177"/>
      <c r="AF470" s="168"/>
      <c r="AG470" s="169"/>
      <c r="AH470" s="169" t="s">
        <v>1393</v>
      </c>
      <c r="AM470" s="169"/>
      <c r="AP470" s="169"/>
      <c r="AR470" s="169"/>
    </row>
    <row r="471" spans="1:44" s="15" customFormat="1" ht="23.25" x14ac:dyDescent="0.25">
      <c r="A471" s="178"/>
      <c r="B471" s="179" t="s">
        <v>136</v>
      </c>
      <c r="C471" s="439" t="s">
        <v>137</v>
      </c>
      <c r="D471" s="439"/>
      <c r="E471" s="439"/>
      <c r="F471" s="439"/>
      <c r="G471" s="439"/>
      <c r="H471" s="439"/>
      <c r="I471" s="439"/>
      <c r="J471" s="439"/>
      <c r="K471" s="439"/>
      <c r="L471" s="439"/>
      <c r="M471" s="439"/>
      <c r="N471" s="440"/>
      <c r="AF471" s="168"/>
      <c r="AG471" s="169"/>
      <c r="AH471" s="169"/>
      <c r="AI471" s="180" t="s">
        <v>137</v>
      </c>
      <c r="AM471" s="169"/>
      <c r="AP471" s="169"/>
      <c r="AR471" s="169"/>
    </row>
    <row r="472" spans="1:44" s="15" customFormat="1" ht="68.25" x14ac:dyDescent="0.25">
      <c r="A472" s="178"/>
      <c r="B472" s="179" t="s">
        <v>138</v>
      </c>
      <c r="C472" s="439" t="s">
        <v>139</v>
      </c>
      <c r="D472" s="439"/>
      <c r="E472" s="439"/>
      <c r="F472" s="439"/>
      <c r="G472" s="439"/>
      <c r="H472" s="439"/>
      <c r="I472" s="439"/>
      <c r="J472" s="439"/>
      <c r="K472" s="439"/>
      <c r="L472" s="439"/>
      <c r="M472" s="439"/>
      <c r="N472" s="440"/>
      <c r="AF472" s="168"/>
      <c r="AG472" s="169"/>
      <c r="AH472" s="169"/>
      <c r="AI472" s="180" t="s">
        <v>139</v>
      </c>
      <c r="AM472" s="169"/>
      <c r="AP472" s="169"/>
      <c r="AR472" s="169"/>
    </row>
    <row r="473" spans="1:44" s="15" customFormat="1" ht="15" x14ac:dyDescent="0.25">
      <c r="A473" s="181"/>
      <c r="B473" s="179" t="s">
        <v>130</v>
      </c>
      <c r="C473" s="429" t="s">
        <v>140</v>
      </c>
      <c r="D473" s="429"/>
      <c r="E473" s="429"/>
      <c r="F473" s="182"/>
      <c r="G473" s="183"/>
      <c r="H473" s="183"/>
      <c r="I473" s="183"/>
      <c r="J473" s="184">
        <v>171.45</v>
      </c>
      <c r="K473" s="205">
        <v>1.3225</v>
      </c>
      <c r="L473" s="184">
        <v>14.62</v>
      </c>
      <c r="M473" s="185">
        <v>44.77</v>
      </c>
      <c r="N473" s="186">
        <v>654.54</v>
      </c>
      <c r="AF473" s="168"/>
      <c r="AG473" s="169"/>
      <c r="AH473" s="169"/>
      <c r="AJ473" s="180" t="s">
        <v>140</v>
      </c>
      <c r="AM473" s="169"/>
      <c r="AP473" s="169"/>
      <c r="AR473" s="169"/>
    </row>
    <row r="474" spans="1:44" s="15" customFormat="1" ht="15" x14ac:dyDescent="0.25">
      <c r="A474" s="181"/>
      <c r="B474" s="179" t="s">
        <v>141</v>
      </c>
      <c r="C474" s="429" t="s">
        <v>142</v>
      </c>
      <c r="D474" s="429"/>
      <c r="E474" s="429"/>
      <c r="F474" s="182"/>
      <c r="G474" s="183"/>
      <c r="H474" s="183"/>
      <c r="I474" s="183"/>
      <c r="J474" s="184">
        <v>148.30000000000001</v>
      </c>
      <c r="K474" s="205">
        <v>1.4375</v>
      </c>
      <c r="L474" s="184">
        <v>13.75</v>
      </c>
      <c r="M474" s="185">
        <v>13.24</v>
      </c>
      <c r="N474" s="186">
        <v>182.05</v>
      </c>
      <c r="AF474" s="168"/>
      <c r="AG474" s="169"/>
      <c r="AH474" s="169"/>
      <c r="AJ474" s="180" t="s">
        <v>142</v>
      </c>
      <c r="AM474" s="169"/>
      <c r="AP474" s="169"/>
      <c r="AR474" s="169"/>
    </row>
    <row r="475" spans="1:44" s="15" customFormat="1" ht="15" x14ac:dyDescent="0.25">
      <c r="A475" s="181"/>
      <c r="B475" s="179" t="s">
        <v>143</v>
      </c>
      <c r="C475" s="429" t="s">
        <v>144</v>
      </c>
      <c r="D475" s="429"/>
      <c r="E475" s="429"/>
      <c r="F475" s="182"/>
      <c r="G475" s="183"/>
      <c r="H475" s="183"/>
      <c r="I475" s="183"/>
      <c r="J475" s="184">
        <v>8.1199999999999992</v>
      </c>
      <c r="K475" s="205">
        <v>1.4375</v>
      </c>
      <c r="L475" s="184">
        <v>0.75</v>
      </c>
      <c r="M475" s="185">
        <v>44.77</v>
      </c>
      <c r="N475" s="186">
        <v>33.58</v>
      </c>
      <c r="AF475" s="168"/>
      <c r="AG475" s="169"/>
      <c r="AH475" s="169"/>
      <c r="AJ475" s="180" t="s">
        <v>144</v>
      </c>
      <c r="AM475" s="169"/>
      <c r="AP475" s="169"/>
      <c r="AR475" s="169"/>
    </row>
    <row r="476" spans="1:44" s="15" customFormat="1" ht="15" x14ac:dyDescent="0.25">
      <c r="A476" s="181"/>
      <c r="B476" s="179" t="s">
        <v>145</v>
      </c>
      <c r="C476" s="429" t="s">
        <v>146</v>
      </c>
      <c r="D476" s="429"/>
      <c r="E476" s="429"/>
      <c r="F476" s="182"/>
      <c r="G476" s="183"/>
      <c r="H476" s="183"/>
      <c r="I476" s="183"/>
      <c r="J476" s="184">
        <v>62.57</v>
      </c>
      <c r="K476" s="183"/>
      <c r="L476" s="184">
        <v>4.04</v>
      </c>
      <c r="M476" s="185">
        <v>8.16</v>
      </c>
      <c r="N476" s="186">
        <v>32.97</v>
      </c>
      <c r="AF476" s="168"/>
      <c r="AG476" s="169"/>
      <c r="AH476" s="169"/>
      <c r="AJ476" s="180" t="s">
        <v>146</v>
      </c>
      <c r="AM476" s="169"/>
      <c r="AP476" s="169"/>
      <c r="AR476" s="169"/>
    </row>
    <row r="477" spans="1:44" s="15" customFormat="1" ht="15" x14ac:dyDescent="0.25">
      <c r="A477" s="188"/>
      <c r="B477" s="179"/>
      <c r="C477" s="429" t="s">
        <v>147</v>
      </c>
      <c r="D477" s="429"/>
      <c r="E477" s="429"/>
      <c r="F477" s="182" t="s">
        <v>148</v>
      </c>
      <c r="G477" s="192">
        <v>20.100000000000001</v>
      </c>
      <c r="H477" s="205">
        <v>1.3225</v>
      </c>
      <c r="I477" s="193">
        <v>1.7145551000000001</v>
      </c>
      <c r="J477" s="190"/>
      <c r="K477" s="183"/>
      <c r="L477" s="190"/>
      <c r="M477" s="183"/>
      <c r="N477" s="191"/>
      <c r="AF477" s="168"/>
      <c r="AG477" s="169"/>
      <c r="AH477" s="169"/>
      <c r="AK477" s="180" t="s">
        <v>147</v>
      </c>
      <c r="AM477" s="169"/>
      <c r="AP477" s="169"/>
      <c r="AR477" s="169"/>
    </row>
    <row r="478" spans="1:44" s="15" customFormat="1" ht="15" x14ac:dyDescent="0.25">
      <c r="A478" s="188"/>
      <c r="B478" s="179"/>
      <c r="C478" s="429" t="s">
        <v>149</v>
      </c>
      <c r="D478" s="429"/>
      <c r="E478" s="429"/>
      <c r="F478" s="182" t="s">
        <v>148</v>
      </c>
      <c r="G478" s="192">
        <v>0.7</v>
      </c>
      <c r="H478" s="205">
        <v>1.4375</v>
      </c>
      <c r="I478" s="193">
        <v>6.4903100000000005E-2</v>
      </c>
      <c r="J478" s="190"/>
      <c r="K478" s="183"/>
      <c r="L478" s="190"/>
      <c r="M478" s="183"/>
      <c r="N478" s="191"/>
      <c r="AF478" s="168"/>
      <c r="AG478" s="169"/>
      <c r="AH478" s="169"/>
      <c r="AK478" s="180" t="s">
        <v>149</v>
      </c>
      <c r="AM478" s="169"/>
      <c r="AP478" s="169"/>
      <c r="AR478" s="169"/>
    </row>
    <row r="479" spans="1:44" s="15" customFormat="1" ht="15" x14ac:dyDescent="0.25">
      <c r="A479" s="181"/>
      <c r="B479" s="179"/>
      <c r="C479" s="430" t="s">
        <v>150</v>
      </c>
      <c r="D479" s="430"/>
      <c r="E479" s="430"/>
      <c r="F479" s="194"/>
      <c r="G479" s="195"/>
      <c r="H479" s="195"/>
      <c r="I479" s="195"/>
      <c r="J479" s="197">
        <v>382.32</v>
      </c>
      <c r="K479" s="195"/>
      <c r="L479" s="197">
        <v>32.409999999999997</v>
      </c>
      <c r="M479" s="195"/>
      <c r="N479" s="198">
        <v>869.56</v>
      </c>
      <c r="AF479" s="168"/>
      <c r="AG479" s="169"/>
      <c r="AH479" s="169"/>
      <c r="AL479" s="180" t="s">
        <v>150</v>
      </c>
      <c r="AM479" s="169"/>
      <c r="AP479" s="169"/>
      <c r="AR479" s="169"/>
    </row>
    <row r="480" spans="1:44" s="15" customFormat="1" ht="15" x14ac:dyDescent="0.25">
      <c r="A480" s="188"/>
      <c r="B480" s="179"/>
      <c r="C480" s="429" t="s">
        <v>151</v>
      </c>
      <c r="D480" s="429"/>
      <c r="E480" s="429"/>
      <c r="F480" s="182"/>
      <c r="G480" s="183"/>
      <c r="H480" s="183"/>
      <c r="I480" s="183"/>
      <c r="J480" s="190"/>
      <c r="K480" s="183"/>
      <c r="L480" s="184">
        <v>15.37</v>
      </c>
      <c r="M480" s="183"/>
      <c r="N480" s="186">
        <v>688.12</v>
      </c>
      <c r="AF480" s="168"/>
      <c r="AG480" s="169"/>
      <c r="AH480" s="169"/>
      <c r="AK480" s="180" t="s">
        <v>151</v>
      </c>
      <c r="AM480" s="169"/>
      <c r="AP480" s="169"/>
      <c r="AR480" s="169"/>
    </row>
    <row r="481" spans="1:44" s="15" customFormat="1" ht="22.5" x14ac:dyDescent="0.25">
      <c r="A481" s="188"/>
      <c r="B481" s="179" t="s">
        <v>557</v>
      </c>
      <c r="C481" s="429" t="s">
        <v>558</v>
      </c>
      <c r="D481" s="429"/>
      <c r="E481" s="429"/>
      <c r="F481" s="182" t="s">
        <v>154</v>
      </c>
      <c r="G481" s="199">
        <v>110</v>
      </c>
      <c r="H481" s="183"/>
      <c r="I481" s="199">
        <v>110</v>
      </c>
      <c r="J481" s="190"/>
      <c r="K481" s="183"/>
      <c r="L481" s="184">
        <v>16.91</v>
      </c>
      <c r="M481" s="183"/>
      <c r="N481" s="186">
        <v>756.93</v>
      </c>
      <c r="AF481" s="168"/>
      <c r="AG481" s="169"/>
      <c r="AH481" s="169"/>
      <c r="AK481" s="180" t="s">
        <v>558</v>
      </c>
      <c r="AM481" s="169"/>
      <c r="AP481" s="169"/>
      <c r="AR481" s="169"/>
    </row>
    <row r="482" spans="1:44" s="15" customFormat="1" ht="45" x14ac:dyDescent="0.25">
      <c r="A482" s="188"/>
      <c r="B482" s="179" t="s">
        <v>559</v>
      </c>
      <c r="C482" s="429" t="s">
        <v>560</v>
      </c>
      <c r="D482" s="429"/>
      <c r="E482" s="429"/>
      <c r="F482" s="182" t="s">
        <v>154</v>
      </c>
      <c r="G482" s="199">
        <v>69</v>
      </c>
      <c r="H482" s="185">
        <v>0.85</v>
      </c>
      <c r="I482" s="185">
        <v>58.65</v>
      </c>
      <c r="J482" s="190"/>
      <c r="K482" s="183"/>
      <c r="L482" s="184">
        <v>9.01</v>
      </c>
      <c r="M482" s="183"/>
      <c r="N482" s="186">
        <v>403.58</v>
      </c>
      <c r="AF482" s="168"/>
      <c r="AG482" s="169"/>
      <c r="AH482" s="169"/>
      <c r="AK482" s="180" t="s">
        <v>560</v>
      </c>
      <c r="AM482" s="169"/>
      <c r="AP482" s="169"/>
      <c r="AR482" s="169"/>
    </row>
    <row r="483" spans="1:44" s="15" customFormat="1" ht="15" x14ac:dyDescent="0.25">
      <c r="A483" s="200"/>
      <c r="B483" s="201"/>
      <c r="C483" s="438" t="s">
        <v>157</v>
      </c>
      <c r="D483" s="438"/>
      <c r="E483" s="438"/>
      <c r="F483" s="172"/>
      <c r="G483" s="173"/>
      <c r="H483" s="173"/>
      <c r="I483" s="173"/>
      <c r="J483" s="176"/>
      <c r="K483" s="173"/>
      <c r="L483" s="202">
        <v>58.33</v>
      </c>
      <c r="M483" s="195"/>
      <c r="N483" s="208">
        <v>2030.07</v>
      </c>
      <c r="AF483" s="168"/>
      <c r="AG483" s="169"/>
      <c r="AH483" s="169"/>
      <c r="AM483" s="169" t="s">
        <v>157</v>
      </c>
      <c r="AP483" s="169"/>
      <c r="AR483" s="169"/>
    </row>
    <row r="484" spans="1:44" s="15" customFormat="1" ht="23.25" x14ac:dyDescent="0.25">
      <c r="A484" s="170" t="s">
        <v>321</v>
      </c>
      <c r="B484" s="171" t="s">
        <v>666</v>
      </c>
      <c r="C484" s="438" t="s">
        <v>667</v>
      </c>
      <c r="D484" s="438"/>
      <c r="E484" s="438"/>
      <c r="F484" s="172" t="s">
        <v>174</v>
      </c>
      <c r="G484" s="173">
        <v>0.16125</v>
      </c>
      <c r="H484" s="174">
        <v>1</v>
      </c>
      <c r="I484" s="175">
        <v>0.16125</v>
      </c>
      <c r="J484" s="202">
        <v>519.79999999999995</v>
      </c>
      <c r="K484" s="173"/>
      <c r="L484" s="202">
        <v>83.82</v>
      </c>
      <c r="M484" s="211">
        <v>8.16</v>
      </c>
      <c r="N484" s="203">
        <v>683.97</v>
      </c>
      <c r="AF484" s="168"/>
      <c r="AG484" s="169"/>
      <c r="AH484" s="169" t="s">
        <v>667</v>
      </c>
      <c r="AM484" s="169"/>
      <c r="AP484" s="169"/>
      <c r="AR484" s="169"/>
    </row>
    <row r="485" spans="1:44" s="15" customFormat="1" ht="15" x14ac:dyDescent="0.25">
      <c r="A485" s="200"/>
      <c r="B485" s="201"/>
      <c r="C485" s="438" t="s">
        <v>157</v>
      </c>
      <c r="D485" s="438"/>
      <c r="E485" s="438"/>
      <c r="F485" s="172"/>
      <c r="G485" s="173"/>
      <c r="H485" s="173"/>
      <c r="I485" s="173"/>
      <c r="J485" s="176"/>
      <c r="K485" s="173"/>
      <c r="L485" s="202">
        <v>83.82</v>
      </c>
      <c r="M485" s="195"/>
      <c r="N485" s="203">
        <v>683.97</v>
      </c>
      <c r="AF485" s="168"/>
      <c r="AG485" s="169"/>
      <c r="AH485" s="169"/>
      <c r="AM485" s="169" t="s">
        <v>157</v>
      </c>
      <c r="AP485" s="169"/>
      <c r="AR485" s="169"/>
    </row>
    <row r="486" spans="1:44" s="15" customFormat="1" ht="15" x14ac:dyDescent="0.25">
      <c r="A486" s="170" t="s">
        <v>322</v>
      </c>
      <c r="B486" s="171" t="s">
        <v>1394</v>
      </c>
      <c r="C486" s="438" t="s">
        <v>1395</v>
      </c>
      <c r="D486" s="438"/>
      <c r="E486" s="438"/>
      <c r="F486" s="172" t="s">
        <v>1396</v>
      </c>
      <c r="G486" s="173">
        <v>1.419</v>
      </c>
      <c r="H486" s="174">
        <v>1</v>
      </c>
      <c r="I486" s="204">
        <v>1.419</v>
      </c>
      <c r="J486" s="202">
        <v>42</v>
      </c>
      <c r="K486" s="173"/>
      <c r="L486" s="202">
        <v>59.6</v>
      </c>
      <c r="M486" s="211">
        <v>8.16</v>
      </c>
      <c r="N486" s="203">
        <v>486.34</v>
      </c>
      <c r="AF486" s="168"/>
      <c r="AG486" s="169"/>
      <c r="AH486" s="169" t="s">
        <v>1395</v>
      </c>
      <c r="AM486" s="169"/>
      <c r="AP486" s="169"/>
      <c r="AR486" s="169"/>
    </row>
    <row r="487" spans="1:44" s="15" customFormat="1" ht="15" x14ac:dyDescent="0.25">
      <c r="A487" s="200"/>
      <c r="B487" s="201"/>
      <c r="C487" s="438" t="s">
        <v>157</v>
      </c>
      <c r="D487" s="438"/>
      <c r="E487" s="438"/>
      <c r="F487" s="172"/>
      <c r="G487" s="173"/>
      <c r="H487" s="173"/>
      <c r="I487" s="173"/>
      <c r="J487" s="176"/>
      <c r="K487" s="173"/>
      <c r="L487" s="202">
        <v>59.6</v>
      </c>
      <c r="M487" s="195"/>
      <c r="N487" s="203">
        <v>486.34</v>
      </c>
      <c r="AF487" s="168"/>
      <c r="AG487" s="169"/>
      <c r="AH487" s="169"/>
      <c r="AM487" s="169" t="s">
        <v>157</v>
      </c>
      <c r="AP487" s="169"/>
      <c r="AR487" s="169"/>
    </row>
    <row r="488" spans="1:44" s="15" customFormat="1" ht="34.5" x14ac:dyDescent="0.25">
      <c r="A488" s="170" t="s">
        <v>324</v>
      </c>
      <c r="B488" s="171" t="s">
        <v>1397</v>
      </c>
      <c r="C488" s="438" t="s">
        <v>1398</v>
      </c>
      <c r="D488" s="438"/>
      <c r="E488" s="438"/>
      <c r="F488" s="172" t="s">
        <v>160</v>
      </c>
      <c r="G488" s="173">
        <v>1.89E-2</v>
      </c>
      <c r="H488" s="174">
        <v>1</v>
      </c>
      <c r="I488" s="209">
        <v>1.89E-2</v>
      </c>
      <c r="J488" s="176"/>
      <c r="K488" s="173"/>
      <c r="L488" s="176"/>
      <c r="M488" s="173"/>
      <c r="N488" s="177"/>
      <c r="AF488" s="168"/>
      <c r="AG488" s="169"/>
      <c r="AH488" s="169" t="s">
        <v>1398</v>
      </c>
      <c r="AM488" s="169"/>
      <c r="AP488" s="169"/>
      <c r="AR488" s="169"/>
    </row>
    <row r="489" spans="1:44" s="15" customFormat="1" ht="23.25" x14ac:dyDescent="0.25">
      <c r="A489" s="178"/>
      <c r="B489" s="179" t="s">
        <v>136</v>
      </c>
      <c r="C489" s="439" t="s">
        <v>137</v>
      </c>
      <c r="D489" s="439"/>
      <c r="E489" s="439"/>
      <c r="F489" s="439"/>
      <c r="G489" s="439"/>
      <c r="H489" s="439"/>
      <c r="I489" s="439"/>
      <c r="J489" s="439"/>
      <c r="K489" s="439"/>
      <c r="L489" s="439"/>
      <c r="M489" s="439"/>
      <c r="N489" s="440"/>
      <c r="AF489" s="168"/>
      <c r="AG489" s="169"/>
      <c r="AH489" s="169"/>
      <c r="AI489" s="180" t="s">
        <v>137</v>
      </c>
      <c r="AM489" s="169"/>
      <c r="AP489" s="169"/>
      <c r="AR489" s="169"/>
    </row>
    <row r="490" spans="1:44" s="15" customFormat="1" ht="68.25" x14ac:dyDescent="0.25">
      <c r="A490" s="178"/>
      <c r="B490" s="179" t="s">
        <v>138</v>
      </c>
      <c r="C490" s="439" t="s">
        <v>139</v>
      </c>
      <c r="D490" s="439"/>
      <c r="E490" s="439"/>
      <c r="F490" s="439"/>
      <c r="G490" s="439"/>
      <c r="H490" s="439"/>
      <c r="I490" s="439"/>
      <c r="J490" s="439"/>
      <c r="K490" s="439"/>
      <c r="L490" s="439"/>
      <c r="M490" s="439"/>
      <c r="N490" s="440"/>
      <c r="AF490" s="168"/>
      <c r="AG490" s="169"/>
      <c r="AH490" s="169"/>
      <c r="AI490" s="180" t="s">
        <v>139</v>
      </c>
      <c r="AM490" s="169"/>
      <c r="AP490" s="169"/>
      <c r="AR490" s="169"/>
    </row>
    <row r="491" spans="1:44" s="15" customFormat="1" ht="15" x14ac:dyDescent="0.25">
      <c r="A491" s="181"/>
      <c r="B491" s="179" t="s">
        <v>130</v>
      </c>
      <c r="C491" s="429" t="s">
        <v>140</v>
      </c>
      <c r="D491" s="429"/>
      <c r="E491" s="429"/>
      <c r="F491" s="182"/>
      <c r="G491" s="183"/>
      <c r="H491" s="183"/>
      <c r="I491" s="183"/>
      <c r="J491" s="187">
        <v>23335.8</v>
      </c>
      <c r="K491" s="205">
        <v>1.3225</v>
      </c>
      <c r="L491" s="184">
        <v>583.28</v>
      </c>
      <c r="M491" s="185">
        <v>44.77</v>
      </c>
      <c r="N491" s="206">
        <v>26113.45</v>
      </c>
      <c r="AF491" s="168"/>
      <c r="AG491" s="169"/>
      <c r="AH491" s="169"/>
      <c r="AJ491" s="180" t="s">
        <v>140</v>
      </c>
      <c r="AM491" s="169"/>
      <c r="AP491" s="169"/>
      <c r="AR491" s="169"/>
    </row>
    <row r="492" spans="1:44" s="15" customFormat="1" ht="15" x14ac:dyDescent="0.25">
      <c r="A492" s="181"/>
      <c r="B492" s="179" t="s">
        <v>141</v>
      </c>
      <c r="C492" s="429" t="s">
        <v>142</v>
      </c>
      <c r="D492" s="429"/>
      <c r="E492" s="429"/>
      <c r="F492" s="182"/>
      <c r="G492" s="183"/>
      <c r="H492" s="183"/>
      <c r="I492" s="183"/>
      <c r="J492" s="187">
        <v>17342.580000000002</v>
      </c>
      <c r="K492" s="205">
        <v>1.4375</v>
      </c>
      <c r="L492" s="184">
        <v>471.18</v>
      </c>
      <c r="M492" s="185">
        <v>13.24</v>
      </c>
      <c r="N492" s="206">
        <v>6238.42</v>
      </c>
      <c r="AF492" s="168"/>
      <c r="AG492" s="169"/>
      <c r="AH492" s="169"/>
      <c r="AJ492" s="180" t="s">
        <v>142</v>
      </c>
      <c r="AM492" s="169"/>
      <c r="AP492" s="169"/>
      <c r="AR492" s="169"/>
    </row>
    <row r="493" spans="1:44" s="15" customFormat="1" ht="15" x14ac:dyDescent="0.25">
      <c r="A493" s="181"/>
      <c r="B493" s="179" t="s">
        <v>143</v>
      </c>
      <c r="C493" s="429" t="s">
        <v>144</v>
      </c>
      <c r="D493" s="429"/>
      <c r="E493" s="429"/>
      <c r="F493" s="182"/>
      <c r="G493" s="183"/>
      <c r="H493" s="183"/>
      <c r="I493" s="183"/>
      <c r="J493" s="187">
        <v>2506.65</v>
      </c>
      <c r="K493" s="205">
        <v>1.4375</v>
      </c>
      <c r="L493" s="184">
        <v>68.099999999999994</v>
      </c>
      <c r="M493" s="185">
        <v>44.77</v>
      </c>
      <c r="N493" s="206">
        <v>3048.84</v>
      </c>
      <c r="AF493" s="168"/>
      <c r="AG493" s="169"/>
      <c r="AH493" s="169"/>
      <c r="AJ493" s="180" t="s">
        <v>144</v>
      </c>
      <c r="AM493" s="169"/>
      <c r="AP493" s="169"/>
      <c r="AR493" s="169"/>
    </row>
    <row r="494" spans="1:44" s="15" customFormat="1" ht="15" x14ac:dyDescent="0.25">
      <c r="A494" s="181"/>
      <c r="B494" s="179" t="s">
        <v>145</v>
      </c>
      <c r="C494" s="429" t="s">
        <v>146</v>
      </c>
      <c r="D494" s="429"/>
      <c r="E494" s="429"/>
      <c r="F494" s="182"/>
      <c r="G494" s="183"/>
      <c r="H494" s="183"/>
      <c r="I494" s="183"/>
      <c r="J494" s="187">
        <v>33882.39</v>
      </c>
      <c r="K494" s="183"/>
      <c r="L494" s="184">
        <v>640.38</v>
      </c>
      <c r="M494" s="185">
        <v>8.16</v>
      </c>
      <c r="N494" s="206">
        <v>5225.5</v>
      </c>
      <c r="AF494" s="168"/>
      <c r="AG494" s="169"/>
      <c r="AH494" s="169"/>
      <c r="AJ494" s="180" t="s">
        <v>146</v>
      </c>
      <c r="AM494" s="169"/>
      <c r="AP494" s="169"/>
      <c r="AR494" s="169"/>
    </row>
    <row r="495" spans="1:44" s="15" customFormat="1" ht="15" x14ac:dyDescent="0.25">
      <c r="A495" s="188"/>
      <c r="B495" s="179"/>
      <c r="C495" s="429" t="s">
        <v>147</v>
      </c>
      <c r="D495" s="429"/>
      <c r="E495" s="429"/>
      <c r="F495" s="182" t="s">
        <v>148</v>
      </c>
      <c r="G495" s="199">
        <v>2670</v>
      </c>
      <c r="H495" s="205">
        <v>1.3225</v>
      </c>
      <c r="I495" s="193">
        <v>66.737317500000003</v>
      </c>
      <c r="J495" s="190"/>
      <c r="K495" s="183"/>
      <c r="L495" s="190"/>
      <c r="M495" s="183"/>
      <c r="N495" s="191"/>
      <c r="AF495" s="168"/>
      <c r="AG495" s="169"/>
      <c r="AH495" s="169"/>
      <c r="AK495" s="180" t="s">
        <v>147</v>
      </c>
      <c r="AM495" s="169"/>
      <c r="AP495" s="169"/>
      <c r="AR495" s="169"/>
    </row>
    <row r="496" spans="1:44" s="15" customFormat="1" ht="15" x14ac:dyDescent="0.25">
      <c r="A496" s="188"/>
      <c r="B496" s="179"/>
      <c r="C496" s="429" t="s">
        <v>149</v>
      </c>
      <c r="D496" s="429"/>
      <c r="E496" s="429"/>
      <c r="F496" s="182" t="s">
        <v>148</v>
      </c>
      <c r="G496" s="185">
        <v>185.99</v>
      </c>
      <c r="H496" s="205">
        <v>1.4375</v>
      </c>
      <c r="I496" s="193">
        <v>5.0531157999999996</v>
      </c>
      <c r="J496" s="190"/>
      <c r="K496" s="183"/>
      <c r="L496" s="190"/>
      <c r="M496" s="183"/>
      <c r="N496" s="191"/>
      <c r="AF496" s="168"/>
      <c r="AG496" s="169"/>
      <c r="AH496" s="169"/>
      <c r="AK496" s="180" t="s">
        <v>149</v>
      </c>
      <c r="AM496" s="169"/>
      <c r="AP496" s="169"/>
      <c r="AR496" s="169"/>
    </row>
    <row r="497" spans="1:44" s="15" customFormat="1" ht="15" x14ac:dyDescent="0.25">
      <c r="A497" s="181"/>
      <c r="B497" s="179"/>
      <c r="C497" s="430" t="s">
        <v>150</v>
      </c>
      <c r="D497" s="430"/>
      <c r="E497" s="430"/>
      <c r="F497" s="194"/>
      <c r="G497" s="195"/>
      <c r="H497" s="195"/>
      <c r="I497" s="195"/>
      <c r="J497" s="196">
        <v>74560.77</v>
      </c>
      <c r="K497" s="195"/>
      <c r="L497" s="196">
        <v>1694.84</v>
      </c>
      <c r="M497" s="195"/>
      <c r="N497" s="207">
        <v>37577.370000000003</v>
      </c>
      <c r="AF497" s="168"/>
      <c r="AG497" s="169"/>
      <c r="AH497" s="169"/>
      <c r="AL497" s="180" t="s">
        <v>150</v>
      </c>
      <c r="AM497" s="169"/>
      <c r="AP497" s="169"/>
      <c r="AR497" s="169"/>
    </row>
    <row r="498" spans="1:44" s="15" customFormat="1" ht="15" x14ac:dyDescent="0.25">
      <c r="A498" s="188"/>
      <c r="B498" s="179"/>
      <c r="C498" s="429" t="s">
        <v>151</v>
      </c>
      <c r="D498" s="429"/>
      <c r="E498" s="429"/>
      <c r="F498" s="182"/>
      <c r="G498" s="183"/>
      <c r="H498" s="183"/>
      <c r="I498" s="183"/>
      <c r="J498" s="190"/>
      <c r="K498" s="183"/>
      <c r="L498" s="184">
        <v>651.38</v>
      </c>
      <c r="M498" s="183"/>
      <c r="N498" s="206">
        <v>29162.29</v>
      </c>
      <c r="AF498" s="168"/>
      <c r="AG498" s="169"/>
      <c r="AH498" s="169"/>
      <c r="AK498" s="180" t="s">
        <v>151</v>
      </c>
      <c r="AM498" s="169"/>
      <c r="AP498" s="169"/>
      <c r="AR498" s="169"/>
    </row>
    <row r="499" spans="1:44" s="15" customFormat="1" ht="23.25" x14ac:dyDescent="0.25">
      <c r="A499" s="188"/>
      <c r="B499" s="179" t="s">
        <v>607</v>
      </c>
      <c r="C499" s="429" t="s">
        <v>608</v>
      </c>
      <c r="D499" s="429"/>
      <c r="E499" s="429"/>
      <c r="F499" s="182" t="s">
        <v>154</v>
      </c>
      <c r="G499" s="199">
        <v>102</v>
      </c>
      <c r="H499" s="183"/>
      <c r="I499" s="199">
        <v>102</v>
      </c>
      <c r="J499" s="190"/>
      <c r="K499" s="183"/>
      <c r="L499" s="184">
        <v>664.41</v>
      </c>
      <c r="M499" s="183"/>
      <c r="N499" s="206">
        <v>29745.54</v>
      </c>
      <c r="AF499" s="168"/>
      <c r="AG499" s="169"/>
      <c r="AH499" s="169"/>
      <c r="AK499" s="180" t="s">
        <v>608</v>
      </c>
      <c r="AM499" s="169"/>
      <c r="AP499" s="169"/>
      <c r="AR499" s="169"/>
    </row>
    <row r="500" spans="1:44" s="15" customFormat="1" ht="45" x14ac:dyDescent="0.25">
      <c r="A500" s="188"/>
      <c r="B500" s="179" t="s">
        <v>609</v>
      </c>
      <c r="C500" s="429" t="s">
        <v>610</v>
      </c>
      <c r="D500" s="429"/>
      <c r="E500" s="429"/>
      <c r="F500" s="182" t="s">
        <v>154</v>
      </c>
      <c r="G500" s="199">
        <v>58</v>
      </c>
      <c r="H500" s="185">
        <v>0.85</v>
      </c>
      <c r="I500" s="192">
        <v>49.3</v>
      </c>
      <c r="J500" s="190"/>
      <c r="K500" s="183"/>
      <c r="L500" s="184">
        <v>321.13</v>
      </c>
      <c r="M500" s="183"/>
      <c r="N500" s="206">
        <v>14377.01</v>
      </c>
      <c r="AF500" s="168"/>
      <c r="AG500" s="169"/>
      <c r="AH500" s="169"/>
      <c r="AK500" s="180" t="s">
        <v>610</v>
      </c>
      <c r="AM500" s="169"/>
      <c r="AP500" s="169"/>
      <c r="AR500" s="169"/>
    </row>
    <row r="501" spans="1:44" s="15" customFormat="1" ht="15" x14ac:dyDescent="0.25">
      <c r="A501" s="200"/>
      <c r="B501" s="201"/>
      <c r="C501" s="438" t="s">
        <v>157</v>
      </c>
      <c r="D501" s="438"/>
      <c r="E501" s="438"/>
      <c r="F501" s="172"/>
      <c r="G501" s="173"/>
      <c r="H501" s="173"/>
      <c r="I501" s="173"/>
      <c r="J501" s="176"/>
      <c r="K501" s="173"/>
      <c r="L501" s="210">
        <v>2680.38</v>
      </c>
      <c r="M501" s="195"/>
      <c r="N501" s="208">
        <v>81699.92</v>
      </c>
      <c r="AF501" s="168"/>
      <c r="AG501" s="169"/>
      <c r="AH501" s="169"/>
      <c r="AM501" s="169" t="s">
        <v>157</v>
      </c>
      <c r="AP501" s="169"/>
      <c r="AR501" s="169"/>
    </row>
    <row r="502" spans="1:44" s="15" customFormat="1" ht="23.25" x14ac:dyDescent="0.25">
      <c r="A502" s="170" t="s">
        <v>327</v>
      </c>
      <c r="B502" s="171" t="s">
        <v>678</v>
      </c>
      <c r="C502" s="438" t="s">
        <v>833</v>
      </c>
      <c r="D502" s="438"/>
      <c r="E502" s="438"/>
      <c r="F502" s="172" t="s">
        <v>174</v>
      </c>
      <c r="G502" s="173">
        <v>1.9278</v>
      </c>
      <c r="H502" s="174">
        <v>1</v>
      </c>
      <c r="I502" s="209">
        <v>1.9278</v>
      </c>
      <c r="J502" s="202">
        <v>725.69</v>
      </c>
      <c r="K502" s="173"/>
      <c r="L502" s="210">
        <v>1398.99</v>
      </c>
      <c r="M502" s="211">
        <v>8.16</v>
      </c>
      <c r="N502" s="208">
        <v>11415.76</v>
      </c>
      <c r="AF502" s="168"/>
      <c r="AG502" s="169"/>
      <c r="AH502" s="169" t="s">
        <v>833</v>
      </c>
      <c r="AM502" s="169"/>
      <c r="AP502" s="169"/>
      <c r="AR502" s="169"/>
    </row>
    <row r="503" spans="1:44" s="15" customFormat="1" ht="15" x14ac:dyDescent="0.25">
      <c r="A503" s="200"/>
      <c r="B503" s="201"/>
      <c r="C503" s="438" t="s">
        <v>157</v>
      </c>
      <c r="D503" s="438"/>
      <c r="E503" s="438"/>
      <c r="F503" s="172"/>
      <c r="G503" s="173"/>
      <c r="H503" s="173"/>
      <c r="I503" s="173"/>
      <c r="J503" s="176"/>
      <c r="K503" s="173"/>
      <c r="L503" s="210">
        <v>1398.99</v>
      </c>
      <c r="M503" s="195"/>
      <c r="N503" s="208">
        <v>11415.76</v>
      </c>
      <c r="AF503" s="168"/>
      <c r="AG503" s="169"/>
      <c r="AH503" s="169"/>
      <c r="AM503" s="169" t="s">
        <v>157</v>
      </c>
      <c r="AP503" s="169"/>
      <c r="AR503" s="169"/>
    </row>
    <row r="504" spans="1:44" s="15" customFormat="1" ht="23.25" x14ac:dyDescent="0.25">
      <c r="A504" s="170" t="s">
        <v>328</v>
      </c>
      <c r="B504" s="171" t="s">
        <v>678</v>
      </c>
      <c r="C504" s="438" t="s">
        <v>833</v>
      </c>
      <c r="D504" s="438"/>
      <c r="E504" s="438"/>
      <c r="F504" s="172" t="s">
        <v>174</v>
      </c>
      <c r="G504" s="173">
        <v>1.9278</v>
      </c>
      <c r="H504" s="174">
        <v>1</v>
      </c>
      <c r="I504" s="209">
        <v>1.9278</v>
      </c>
      <c r="J504" s="202">
        <v>725.69</v>
      </c>
      <c r="K504" s="241">
        <v>1.3346999999999999E-2</v>
      </c>
      <c r="L504" s="202">
        <v>18.670000000000002</v>
      </c>
      <c r="M504" s="211">
        <v>8.16</v>
      </c>
      <c r="N504" s="203">
        <v>152.35</v>
      </c>
      <c r="AF504" s="168"/>
      <c r="AG504" s="169"/>
      <c r="AH504" s="169" t="s">
        <v>833</v>
      </c>
      <c r="AM504" s="169"/>
      <c r="AP504" s="169"/>
      <c r="AR504" s="169"/>
    </row>
    <row r="505" spans="1:44" s="15" customFormat="1" ht="15" x14ac:dyDescent="0.25">
      <c r="A505" s="178"/>
      <c r="B505" s="179"/>
      <c r="C505" s="439" t="s">
        <v>834</v>
      </c>
      <c r="D505" s="439"/>
      <c r="E505" s="439"/>
      <c r="F505" s="439"/>
      <c r="G505" s="439"/>
      <c r="H505" s="439"/>
      <c r="I505" s="439"/>
      <c r="J505" s="439"/>
      <c r="K505" s="439"/>
      <c r="L505" s="439"/>
      <c r="M505" s="439"/>
      <c r="N505" s="440"/>
      <c r="AF505" s="168"/>
      <c r="AG505" s="169"/>
      <c r="AH505" s="169"/>
      <c r="AI505" s="180" t="s">
        <v>834</v>
      </c>
      <c r="AM505" s="169"/>
      <c r="AP505" s="169"/>
      <c r="AR505" s="169"/>
    </row>
    <row r="506" spans="1:44" s="15" customFormat="1" ht="15" x14ac:dyDescent="0.25">
      <c r="A506" s="178"/>
      <c r="B506" s="179" t="s">
        <v>835</v>
      </c>
      <c r="C506" s="439" t="s">
        <v>836</v>
      </c>
      <c r="D506" s="439"/>
      <c r="E506" s="439"/>
      <c r="F506" s="439"/>
      <c r="G506" s="439"/>
      <c r="H506" s="439"/>
      <c r="I506" s="439"/>
      <c r="J506" s="439"/>
      <c r="K506" s="439"/>
      <c r="L506" s="439"/>
      <c r="M506" s="439"/>
      <c r="N506" s="440"/>
      <c r="AF506" s="168"/>
      <c r="AG506" s="169"/>
      <c r="AH506" s="169"/>
      <c r="AI506" s="180" t="s">
        <v>836</v>
      </c>
      <c r="AM506" s="169"/>
      <c r="AP506" s="169"/>
      <c r="AR506" s="169"/>
    </row>
    <row r="507" spans="1:44" s="15" customFormat="1" ht="15" x14ac:dyDescent="0.25">
      <c r="A507" s="200"/>
      <c r="B507" s="201"/>
      <c r="C507" s="438" t="s">
        <v>157</v>
      </c>
      <c r="D507" s="438"/>
      <c r="E507" s="438"/>
      <c r="F507" s="172"/>
      <c r="G507" s="173"/>
      <c r="H507" s="173"/>
      <c r="I507" s="173"/>
      <c r="J507" s="176"/>
      <c r="K507" s="173"/>
      <c r="L507" s="202">
        <v>18.670000000000002</v>
      </c>
      <c r="M507" s="195"/>
      <c r="N507" s="203">
        <v>152.35</v>
      </c>
      <c r="AF507" s="168"/>
      <c r="AG507" s="169"/>
      <c r="AH507" s="169"/>
      <c r="AM507" s="169" t="s">
        <v>157</v>
      </c>
      <c r="AP507" s="169"/>
      <c r="AR507" s="169"/>
    </row>
    <row r="508" spans="1:44" s="15" customFormat="1" ht="23.25" x14ac:dyDescent="0.25">
      <c r="A508" s="170" t="s">
        <v>331</v>
      </c>
      <c r="B508" s="171" t="s">
        <v>945</v>
      </c>
      <c r="C508" s="438" t="s">
        <v>946</v>
      </c>
      <c r="D508" s="438"/>
      <c r="E508" s="438"/>
      <c r="F508" s="172" t="s">
        <v>278</v>
      </c>
      <c r="G508" s="173">
        <v>0.1</v>
      </c>
      <c r="H508" s="174">
        <v>1</v>
      </c>
      <c r="I508" s="214">
        <v>0.1</v>
      </c>
      <c r="J508" s="210">
        <v>6213.48</v>
      </c>
      <c r="K508" s="173"/>
      <c r="L508" s="202">
        <v>621.35</v>
      </c>
      <c r="M508" s="211">
        <v>8.16</v>
      </c>
      <c r="N508" s="208">
        <v>5070.22</v>
      </c>
      <c r="AF508" s="168"/>
      <c r="AG508" s="169"/>
      <c r="AH508" s="169" t="s">
        <v>946</v>
      </c>
      <c r="AM508" s="169"/>
      <c r="AP508" s="169"/>
      <c r="AR508" s="169"/>
    </row>
    <row r="509" spans="1:44" s="15" customFormat="1" ht="15" x14ac:dyDescent="0.25">
      <c r="A509" s="200"/>
      <c r="B509" s="201"/>
      <c r="C509" s="438" t="s">
        <v>157</v>
      </c>
      <c r="D509" s="438"/>
      <c r="E509" s="438"/>
      <c r="F509" s="172"/>
      <c r="G509" s="173"/>
      <c r="H509" s="173"/>
      <c r="I509" s="173"/>
      <c r="J509" s="176"/>
      <c r="K509" s="173"/>
      <c r="L509" s="202">
        <v>621.35</v>
      </c>
      <c r="M509" s="195"/>
      <c r="N509" s="208">
        <v>5070.22</v>
      </c>
      <c r="AF509" s="168"/>
      <c r="AG509" s="169"/>
      <c r="AH509" s="169"/>
      <c r="AM509" s="169" t="s">
        <v>157</v>
      </c>
      <c r="AP509" s="169"/>
      <c r="AR509" s="169"/>
    </row>
    <row r="510" spans="1:44" s="15" customFormat="1" ht="23.25" x14ac:dyDescent="0.25">
      <c r="A510" s="170" t="s">
        <v>334</v>
      </c>
      <c r="B510" s="171" t="s">
        <v>1399</v>
      </c>
      <c r="C510" s="438" t="s">
        <v>1400</v>
      </c>
      <c r="D510" s="438"/>
      <c r="E510" s="438"/>
      <c r="F510" s="172" t="s">
        <v>573</v>
      </c>
      <c r="G510" s="173">
        <v>0.192</v>
      </c>
      <c r="H510" s="174">
        <v>1</v>
      </c>
      <c r="I510" s="204">
        <v>0.192</v>
      </c>
      <c r="J510" s="176"/>
      <c r="K510" s="173"/>
      <c r="L510" s="176"/>
      <c r="M510" s="173"/>
      <c r="N510" s="177"/>
      <c r="AF510" s="168"/>
      <c r="AG510" s="169"/>
      <c r="AH510" s="169" t="s">
        <v>1400</v>
      </c>
      <c r="AM510" s="169"/>
      <c r="AP510" s="169"/>
      <c r="AR510" s="169"/>
    </row>
    <row r="511" spans="1:44" s="15" customFormat="1" ht="23.25" x14ac:dyDescent="0.25">
      <c r="A511" s="178"/>
      <c r="B511" s="179" t="s">
        <v>136</v>
      </c>
      <c r="C511" s="439" t="s">
        <v>137</v>
      </c>
      <c r="D511" s="439"/>
      <c r="E511" s="439"/>
      <c r="F511" s="439"/>
      <c r="G511" s="439"/>
      <c r="H511" s="439"/>
      <c r="I511" s="439"/>
      <c r="J511" s="439"/>
      <c r="K511" s="439"/>
      <c r="L511" s="439"/>
      <c r="M511" s="439"/>
      <c r="N511" s="440"/>
      <c r="AF511" s="168"/>
      <c r="AG511" s="169"/>
      <c r="AH511" s="169"/>
      <c r="AI511" s="180" t="s">
        <v>137</v>
      </c>
      <c r="AM511" s="169"/>
      <c r="AP511" s="169"/>
      <c r="AR511" s="169"/>
    </row>
    <row r="512" spans="1:44" s="15" customFormat="1" ht="68.25" x14ac:dyDescent="0.25">
      <c r="A512" s="178"/>
      <c r="B512" s="179" t="s">
        <v>138</v>
      </c>
      <c r="C512" s="439" t="s">
        <v>139</v>
      </c>
      <c r="D512" s="439"/>
      <c r="E512" s="439"/>
      <c r="F512" s="439"/>
      <c r="G512" s="439"/>
      <c r="H512" s="439"/>
      <c r="I512" s="439"/>
      <c r="J512" s="439"/>
      <c r="K512" s="439"/>
      <c r="L512" s="439"/>
      <c r="M512" s="439"/>
      <c r="N512" s="440"/>
      <c r="AF512" s="168"/>
      <c r="AG512" s="169"/>
      <c r="AH512" s="169"/>
      <c r="AI512" s="180" t="s">
        <v>139</v>
      </c>
      <c r="AM512" s="169"/>
      <c r="AP512" s="169"/>
      <c r="AR512" s="169"/>
    </row>
    <row r="513" spans="1:44" s="15" customFormat="1" ht="15" x14ac:dyDescent="0.25">
      <c r="A513" s="181"/>
      <c r="B513" s="179" t="s">
        <v>130</v>
      </c>
      <c r="C513" s="429" t="s">
        <v>140</v>
      </c>
      <c r="D513" s="429"/>
      <c r="E513" s="429"/>
      <c r="F513" s="182"/>
      <c r="G513" s="183"/>
      <c r="H513" s="183"/>
      <c r="I513" s="183"/>
      <c r="J513" s="184">
        <v>117.24</v>
      </c>
      <c r="K513" s="205">
        <v>1.3225</v>
      </c>
      <c r="L513" s="184">
        <v>29.77</v>
      </c>
      <c r="M513" s="185">
        <v>44.77</v>
      </c>
      <c r="N513" s="206">
        <v>1332.8</v>
      </c>
      <c r="AF513" s="168"/>
      <c r="AG513" s="169"/>
      <c r="AH513" s="169"/>
      <c r="AJ513" s="180" t="s">
        <v>140</v>
      </c>
      <c r="AM513" s="169"/>
      <c r="AP513" s="169"/>
      <c r="AR513" s="169"/>
    </row>
    <row r="514" spans="1:44" s="15" customFormat="1" ht="15" x14ac:dyDescent="0.25">
      <c r="A514" s="181"/>
      <c r="B514" s="179" t="s">
        <v>141</v>
      </c>
      <c r="C514" s="429" t="s">
        <v>142</v>
      </c>
      <c r="D514" s="429"/>
      <c r="E514" s="429"/>
      <c r="F514" s="182"/>
      <c r="G514" s="183"/>
      <c r="H514" s="183"/>
      <c r="I514" s="183"/>
      <c r="J514" s="184">
        <v>3.29</v>
      </c>
      <c r="K514" s="205">
        <v>1.4375</v>
      </c>
      <c r="L514" s="184">
        <v>0.91</v>
      </c>
      <c r="M514" s="185">
        <v>13.24</v>
      </c>
      <c r="N514" s="186">
        <v>12.05</v>
      </c>
      <c r="AF514" s="168"/>
      <c r="AG514" s="169"/>
      <c r="AH514" s="169"/>
      <c r="AJ514" s="180" t="s">
        <v>142</v>
      </c>
      <c r="AM514" s="169"/>
      <c r="AP514" s="169"/>
      <c r="AR514" s="169"/>
    </row>
    <row r="515" spans="1:44" s="15" customFormat="1" ht="15" x14ac:dyDescent="0.25">
      <c r="A515" s="181"/>
      <c r="B515" s="179" t="s">
        <v>143</v>
      </c>
      <c r="C515" s="429" t="s">
        <v>144</v>
      </c>
      <c r="D515" s="429"/>
      <c r="E515" s="429"/>
      <c r="F515" s="182"/>
      <c r="G515" s="183"/>
      <c r="H515" s="183"/>
      <c r="I515" s="183"/>
      <c r="J515" s="184">
        <v>0.57999999999999996</v>
      </c>
      <c r="K515" s="205">
        <v>1.4375</v>
      </c>
      <c r="L515" s="184">
        <v>0.16</v>
      </c>
      <c r="M515" s="185">
        <v>44.77</v>
      </c>
      <c r="N515" s="186">
        <v>7.16</v>
      </c>
      <c r="AF515" s="168"/>
      <c r="AG515" s="169"/>
      <c r="AH515" s="169"/>
      <c r="AJ515" s="180" t="s">
        <v>144</v>
      </c>
      <c r="AM515" s="169"/>
      <c r="AP515" s="169"/>
      <c r="AR515" s="169"/>
    </row>
    <row r="516" spans="1:44" s="15" customFormat="1" ht="15" x14ac:dyDescent="0.25">
      <c r="A516" s="181"/>
      <c r="B516" s="179" t="s">
        <v>145</v>
      </c>
      <c r="C516" s="429" t="s">
        <v>146</v>
      </c>
      <c r="D516" s="429"/>
      <c r="E516" s="429"/>
      <c r="F516" s="182"/>
      <c r="G516" s="183"/>
      <c r="H516" s="183"/>
      <c r="I516" s="183"/>
      <c r="J516" s="184">
        <v>9.32</v>
      </c>
      <c r="K516" s="183"/>
      <c r="L516" s="184">
        <v>1.79</v>
      </c>
      <c r="M516" s="185">
        <v>8.16</v>
      </c>
      <c r="N516" s="186">
        <v>14.61</v>
      </c>
      <c r="AF516" s="168"/>
      <c r="AG516" s="169"/>
      <c r="AH516" s="169"/>
      <c r="AJ516" s="180" t="s">
        <v>146</v>
      </c>
      <c r="AM516" s="169"/>
      <c r="AP516" s="169"/>
      <c r="AR516" s="169"/>
    </row>
    <row r="517" spans="1:44" s="15" customFormat="1" ht="15" x14ac:dyDescent="0.25">
      <c r="A517" s="188"/>
      <c r="B517" s="179"/>
      <c r="C517" s="429" t="s">
        <v>147</v>
      </c>
      <c r="D517" s="429"/>
      <c r="E517" s="429"/>
      <c r="F517" s="182" t="s">
        <v>148</v>
      </c>
      <c r="G517" s="185">
        <v>12.62</v>
      </c>
      <c r="H517" s="205">
        <v>1.3225</v>
      </c>
      <c r="I517" s="193">
        <v>3.2044703999999999</v>
      </c>
      <c r="J517" s="190"/>
      <c r="K517" s="183"/>
      <c r="L517" s="190"/>
      <c r="M517" s="183"/>
      <c r="N517" s="191"/>
      <c r="AF517" s="168"/>
      <c r="AG517" s="169"/>
      <c r="AH517" s="169"/>
      <c r="AK517" s="180" t="s">
        <v>147</v>
      </c>
      <c r="AM517" s="169"/>
      <c r="AP517" s="169"/>
      <c r="AR517" s="169"/>
    </row>
    <row r="518" spans="1:44" s="15" customFormat="1" ht="15" x14ac:dyDescent="0.25">
      <c r="A518" s="188"/>
      <c r="B518" s="179"/>
      <c r="C518" s="429" t="s">
        <v>149</v>
      </c>
      <c r="D518" s="429"/>
      <c r="E518" s="429"/>
      <c r="F518" s="182" t="s">
        <v>148</v>
      </c>
      <c r="G518" s="185">
        <v>0.05</v>
      </c>
      <c r="H518" s="205">
        <v>1.4375</v>
      </c>
      <c r="I518" s="205">
        <v>1.38E-2</v>
      </c>
      <c r="J518" s="190"/>
      <c r="K518" s="183"/>
      <c r="L518" s="190"/>
      <c r="M518" s="183"/>
      <c r="N518" s="191"/>
      <c r="AF518" s="168"/>
      <c r="AG518" s="169"/>
      <c r="AH518" s="169"/>
      <c r="AK518" s="180" t="s">
        <v>149</v>
      </c>
      <c r="AM518" s="169"/>
      <c r="AP518" s="169"/>
      <c r="AR518" s="169"/>
    </row>
    <row r="519" spans="1:44" s="15" customFormat="1" ht="15" x14ac:dyDescent="0.25">
      <c r="A519" s="181"/>
      <c r="B519" s="179"/>
      <c r="C519" s="430" t="s">
        <v>150</v>
      </c>
      <c r="D519" s="430"/>
      <c r="E519" s="430"/>
      <c r="F519" s="194"/>
      <c r="G519" s="195"/>
      <c r="H519" s="195"/>
      <c r="I519" s="195"/>
      <c r="J519" s="197">
        <v>129.85</v>
      </c>
      <c r="K519" s="195"/>
      <c r="L519" s="197">
        <v>32.47</v>
      </c>
      <c r="M519" s="195"/>
      <c r="N519" s="207">
        <v>1359.46</v>
      </c>
      <c r="AF519" s="168"/>
      <c r="AG519" s="169"/>
      <c r="AH519" s="169"/>
      <c r="AL519" s="180" t="s">
        <v>150</v>
      </c>
      <c r="AM519" s="169"/>
      <c r="AP519" s="169"/>
      <c r="AR519" s="169"/>
    </row>
    <row r="520" spans="1:44" s="15" customFormat="1" ht="15" x14ac:dyDescent="0.25">
      <c r="A520" s="188"/>
      <c r="B520" s="179"/>
      <c r="C520" s="429" t="s">
        <v>151</v>
      </c>
      <c r="D520" s="429"/>
      <c r="E520" s="429"/>
      <c r="F520" s="182"/>
      <c r="G520" s="183"/>
      <c r="H520" s="183"/>
      <c r="I520" s="183"/>
      <c r="J520" s="190"/>
      <c r="K520" s="183"/>
      <c r="L520" s="184">
        <v>29.93</v>
      </c>
      <c r="M520" s="183"/>
      <c r="N520" s="206">
        <v>1339.96</v>
      </c>
      <c r="AF520" s="168"/>
      <c r="AG520" s="169"/>
      <c r="AH520" s="169"/>
      <c r="AK520" s="180" t="s">
        <v>151</v>
      </c>
      <c r="AM520" s="169"/>
      <c r="AP520" s="169"/>
      <c r="AR520" s="169"/>
    </row>
    <row r="521" spans="1:44" s="15" customFormat="1" ht="22.5" x14ac:dyDescent="0.25">
      <c r="A521" s="188"/>
      <c r="B521" s="179" t="s">
        <v>464</v>
      </c>
      <c r="C521" s="429" t="s">
        <v>465</v>
      </c>
      <c r="D521" s="429"/>
      <c r="E521" s="429"/>
      <c r="F521" s="182" t="s">
        <v>154</v>
      </c>
      <c r="G521" s="199">
        <v>93</v>
      </c>
      <c r="H521" s="183"/>
      <c r="I521" s="199">
        <v>93</v>
      </c>
      <c r="J521" s="190"/>
      <c r="K521" s="183"/>
      <c r="L521" s="184">
        <v>27.83</v>
      </c>
      <c r="M521" s="183"/>
      <c r="N521" s="206">
        <v>1246.1600000000001</v>
      </c>
      <c r="AF521" s="168"/>
      <c r="AG521" s="169"/>
      <c r="AH521" s="169"/>
      <c r="AK521" s="180" t="s">
        <v>465</v>
      </c>
      <c r="AM521" s="169"/>
      <c r="AP521" s="169"/>
      <c r="AR521" s="169"/>
    </row>
    <row r="522" spans="1:44" s="15" customFormat="1" ht="45" x14ac:dyDescent="0.25">
      <c r="A522" s="188"/>
      <c r="B522" s="179" t="s">
        <v>466</v>
      </c>
      <c r="C522" s="429" t="s">
        <v>467</v>
      </c>
      <c r="D522" s="429"/>
      <c r="E522" s="429"/>
      <c r="F522" s="182" t="s">
        <v>154</v>
      </c>
      <c r="G522" s="199">
        <v>62</v>
      </c>
      <c r="H522" s="185">
        <v>0.85</v>
      </c>
      <c r="I522" s="192">
        <v>52.7</v>
      </c>
      <c r="J522" s="190"/>
      <c r="K522" s="183"/>
      <c r="L522" s="184">
        <v>15.77</v>
      </c>
      <c r="M522" s="183"/>
      <c r="N522" s="186">
        <v>706.16</v>
      </c>
      <c r="AF522" s="168"/>
      <c r="AG522" s="169"/>
      <c r="AH522" s="169"/>
      <c r="AK522" s="180" t="s">
        <v>467</v>
      </c>
      <c r="AM522" s="169"/>
      <c r="AP522" s="169"/>
      <c r="AR522" s="169"/>
    </row>
    <row r="523" spans="1:44" s="15" customFormat="1" ht="15" x14ac:dyDescent="0.25">
      <c r="A523" s="200"/>
      <c r="B523" s="201"/>
      <c r="C523" s="438" t="s">
        <v>157</v>
      </c>
      <c r="D523" s="438"/>
      <c r="E523" s="438"/>
      <c r="F523" s="172"/>
      <c r="G523" s="173"/>
      <c r="H523" s="173"/>
      <c r="I523" s="173"/>
      <c r="J523" s="176"/>
      <c r="K523" s="173"/>
      <c r="L523" s="202">
        <v>76.069999999999993</v>
      </c>
      <c r="M523" s="195"/>
      <c r="N523" s="208">
        <v>3311.78</v>
      </c>
      <c r="AF523" s="168"/>
      <c r="AG523" s="169"/>
      <c r="AH523" s="169"/>
      <c r="AM523" s="169" t="s">
        <v>157</v>
      </c>
      <c r="AP523" s="169"/>
      <c r="AR523" s="169"/>
    </row>
    <row r="524" spans="1:44" s="15" customFormat="1" ht="15" x14ac:dyDescent="0.25">
      <c r="A524" s="170" t="s">
        <v>338</v>
      </c>
      <c r="B524" s="171" t="s">
        <v>1401</v>
      </c>
      <c r="C524" s="438" t="s">
        <v>1402</v>
      </c>
      <c r="D524" s="438"/>
      <c r="E524" s="438"/>
      <c r="F524" s="172" t="s">
        <v>278</v>
      </c>
      <c r="G524" s="173">
        <v>-1.44E-4</v>
      </c>
      <c r="H524" s="174">
        <v>1</v>
      </c>
      <c r="I524" s="241">
        <v>-1.44E-4</v>
      </c>
      <c r="J524" s="210">
        <v>12430</v>
      </c>
      <c r="K524" s="173"/>
      <c r="L524" s="202">
        <v>-1.79</v>
      </c>
      <c r="M524" s="211">
        <v>8.16</v>
      </c>
      <c r="N524" s="203">
        <v>-14.61</v>
      </c>
      <c r="AF524" s="168"/>
      <c r="AG524" s="169"/>
      <c r="AH524" s="169" t="s">
        <v>1402</v>
      </c>
      <c r="AM524" s="169"/>
      <c r="AP524" s="169"/>
      <c r="AR524" s="169"/>
    </row>
    <row r="525" spans="1:44" s="15" customFormat="1" ht="15" x14ac:dyDescent="0.25">
      <c r="A525" s="200"/>
      <c r="B525" s="201"/>
      <c r="C525" s="438" t="s">
        <v>157</v>
      </c>
      <c r="D525" s="438"/>
      <c r="E525" s="438"/>
      <c r="F525" s="172"/>
      <c r="G525" s="173"/>
      <c r="H525" s="173"/>
      <c r="I525" s="173"/>
      <c r="J525" s="176"/>
      <c r="K525" s="173"/>
      <c r="L525" s="202">
        <v>-1.79</v>
      </c>
      <c r="M525" s="195"/>
      <c r="N525" s="203">
        <v>-14.61</v>
      </c>
      <c r="AF525" s="168"/>
      <c r="AG525" s="169"/>
      <c r="AH525" s="169"/>
      <c r="AM525" s="169" t="s">
        <v>157</v>
      </c>
      <c r="AP525" s="169"/>
      <c r="AR525" s="169"/>
    </row>
    <row r="526" spans="1:44" s="15" customFormat="1" ht="23.25" x14ac:dyDescent="0.25">
      <c r="A526" s="170" t="s">
        <v>339</v>
      </c>
      <c r="B526" s="171" t="s">
        <v>1403</v>
      </c>
      <c r="C526" s="438" t="s">
        <v>1404</v>
      </c>
      <c r="D526" s="438"/>
      <c r="E526" s="438"/>
      <c r="F526" s="172" t="s">
        <v>278</v>
      </c>
      <c r="G526" s="173">
        <v>0.111</v>
      </c>
      <c r="H526" s="174">
        <v>1</v>
      </c>
      <c r="I526" s="204">
        <v>0.111</v>
      </c>
      <c r="J526" s="210">
        <v>4840.6499999999996</v>
      </c>
      <c r="K526" s="173"/>
      <c r="L526" s="202">
        <v>537.30999999999995</v>
      </c>
      <c r="M526" s="211">
        <v>8.16</v>
      </c>
      <c r="N526" s="208">
        <v>4384.45</v>
      </c>
      <c r="AF526" s="168"/>
      <c r="AG526" s="169"/>
      <c r="AH526" s="169" t="s">
        <v>1404</v>
      </c>
      <c r="AM526" s="169"/>
      <c r="AP526" s="169"/>
      <c r="AR526" s="169"/>
    </row>
    <row r="527" spans="1:44" s="15" customFormat="1" ht="15" x14ac:dyDescent="0.25">
      <c r="A527" s="200"/>
      <c r="B527" s="201"/>
      <c r="C527" s="438" t="s">
        <v>157</v>
      </c>
      <c r="D527" s="438"/>
      <c r="E527" s="438"/>
      <c r="F527" s="172"/>
      <c r="G527" s="173"/>
      <c r="H527" s="173"/>
      <c r="I527" s="173"/>
      <c r="J527" s="176"/>
      <c r="K527" s="173"/>
      <c r="L527" s="202">
        <v>537.30999999999995</v>
      </c>
      <c r="M527" s="195"/>
      <c r="N527" s="208">
        <v>4384.45</v>
      </c>
      <c r="AF527" s="168"/>
      <c r="AG527" s="169"/>
      <c r="AH527" s="169"/>
      <c r="AM527" s="169" t="s">
        <v>157</v>
      </c>
      <c r="AP527" s="169"/>
      <c r="AR527" s="169"/>
    </row>
    <row r="528" spans="1:44" s="15" customFormat="1" ht="33.75" x14ac:dyDescent="0.25">
      <c r="A528" s="170" t="s">
        <v>341</v>
      </c>
      <c r="B528" s="171" t="s">
        <v>1405</v>
      </c>
      <c r="C528" s="438" t="s">
        <v>1406</v>
      </c>
      <c r="D528" s="438"/>
      <c r="E528" s="438"/>
      <c r="F528" s="172" t="s">
        <v>229</v>
      </c>
      <c r="G528" s="173">
        <v>80</v>
      </c>
      <c r="H528" s="174">
        <v>1</v>
      </c>
      <c r="I528" s="174">
        <v>80</v>
      </c>
      <c r="J528" s="202">
        <v>9.73</v>
      </c>
      <c r="K528" s="175">
        <v>1.04236</v>
      </c>
      <c r="L528" s="202">
        <v>811.37</v>
      </c>
      <c r="M528" s="211">
        <v>8.16</v>
      </c>
      <c r="N528" s="208">
        <v>6620.78</v>
      </c>
      <c r="AF528" s="168"/>
      <c r="AG528" s="169"/>
      <c r="AH528" s="169" t="s">
        <v>1406</v>
      </c>
      <c r="AM528" s="169"/>
      <c r="AP528" s="169"/>
      <c r="AR528" s="169"/>
    </row>
    <row r="529" spans="1:44" s="15" customFormat="1" ht="15" x14ac:dyDescent="0.25">
      <c r="A529" s="212"/>
      <c r="B529" s="213"/>
      <c r="C529" s="429" t="s">
        <v>1407</v>
      </c>
      <c r="D529" s="429"/>
      <c r="E529" s="429"/>
      <c r="F529" s="429"/>
      <c r="G529" s="429"/>
      <c r="H529" s="429"/>
      <c r="I529" s="429"/>
      <c r="J529" s="429"/>
      <c r="K529" s="429"/>
      <c r="L529" s="429"/>
      <c r="M529" s="429"/>
      <c r="N529" s="441"/>
      <c r="AF529" s="168"/>
      <c r="AG529" s="169"/>
      <c r="AH529" s="169"/>
      <c r="AM529" s="169"/>
      <c r="AN529" s="180" t="s">
        <v>1407</v>
      </c>
      <c r="AP529" s="169"/>
      <c r="AR529" s="169"/>
    </row>
    <row r="530" spans="1:44" s="15" customFormat="1" ht="15" x14ac:dyDescent="0.25">
      <c r="A530" s="178"/>
      <c r="B530" s="179"/>
      <c r="C530" s="439" t="s">
        <v>1408</v>
      </c>
      <c r="D530" s="439"/>
      <c r="E530" s="439"/>
      <c r="F530" s="439"/>
      <c r="G530" s="439"/>
      <c r="H530" s="439"/>
      <c r="I530" s="439"/>
      <c r="J530" s="439"/>
      <c r="K530" s="439"/>
      <c r="L530" s="439"/>
      <c r="M530" s="439"/>
      <c r="N530" s="440"/>
      <c r="AF530" s="168"/>
      <c r="AG530" s="169"/>
      <c r="AH530" s="169"/>
      <c r="AI530" s="180" t="s">
        <v>1408</v>
      </c>
      <c r="AM530" s="169"/>
      <c r="AP530" s="169"/>
      <c r="AR530" s="169"/>
    </row>
    <row r="531" spans="1:44" s="15" customFormat="1" ht="15" x14ac:dyDescent="0.25">
      <c r="A531" s="178"/>
      <c r="B531" s="179"/>
      <c r="C531" s="439" t="s">
        <v>280</v>
      </c>
      <c r="D531" s="439"/>
      <c r="E531" s="439"/>
      <c r="F531" s="439"/>
      <c r="G531" s="439"/>
      <c r="H531" s="439"/>
      <c r="I531" s="439"/>
      <c r="J531" s="439"/>
      <c r="K531" s="439"/>
      <c r="L531" s="439"/>
      <c r="M531" s="439"/>
      <c r="N531" s="440"/>
      <c r="AF531" s="168"/>
      <c r="AG531" s="169"/>
      <c r="AH531" s="169"/>
      <c r="AI531" s="180" t="s">
        <v>280</v>
      </c>
      <c r="AM531" s="169"/>
      <c r="AP531" s="169"/>
      <c r="AR531" s="169"/>
    </row>
    <row r="532" spans="1:44" s="15" customFormat="1" ht="15" x14ac:dyDescent="0.25">
      <c r="A532" s="200"/>
      <c r="B532" s="201"/>
      <c r="C532" s="438" t="s">
        <v>157</v>
      </c>
      <c r="D532" s="438"/>
      <c r="E532" s="438"/>
      <c r="F532" s="172"/>
      <c r="G532" s="173"/>
      <c r="H532" s="173"/>
      <c r="I532" s="173"/>
      <c r="J532" s="176"/>
      <c r="K532" s="173"/>
      <c r="L532" s="202">
        <v>811.37</v>
      </c>
      <c r="M532" s="195"/>
      <c r="N532" s="208">
        <v>6620.78</v>
      </c>
      <c r="AF532" s="168"/>
      <c r="AG532" s="169"/>
      <c r="AH532" s="169"/>
      <c r="AM532" s="169" t="s">
        <v>157</v>
      </c>
      <c r="AP532" s="169"/>
      <c r="AR532" s="169"/>
    </row>
    <row r="533" spans="1:44" s="15" customFormat="1" ht="15" x14ac:dyDescent="0.25">
      <c r="A533" s="435" t="s">
        <v>1409</v>
      </c>
      <c r="B533" s="436"/>
      <c r="C533" s="436"/>
      <c r="D533" s="436"/>
      <c r="E533" s="436"/>
      <c r="F533" s="436"/>
      <c r="G533" s="436"/>
      <c r="H533" s="436"/>
      <c r="I533" s="436"/>
      <c r="J533" s="436"/>
      <c r="K533" s="436"/>
      <c r="L533" s="436"/>
      <c r="M533" s="436"/>
      <c r="N533" s="437"/>
      <c r="AF533" s="168"/>
      <c r="AG533" s="169" t="s">
        <v>1409</v>
      </c>
      <c r="AH533" s="169"/>
      <c r="AM533" s="169"/>
      <c r="AP533" s="169"/>
      <c r="AR533" s="169"/>
    </row>
    <row r="534" spans="1:44" s="15" customFormat="1" ht="45.75" x14ac:dyDescent="0.25">
      <c r="A534" s="170" t="s">
        <v>344</v>
      </c>
      <c r="B534" s="171" t="s">
        <v>1410</v>
      </c>
      <c r="C534" s="438" t="s">
        <v>1411</v>
      </c>
      <c r="D534" s="438"/>
      <c r="E534" s="438"/>
      <c r="F534" s="172" t="s">
        <v>599</v>
      </c>
      <c r="G534" s="173">
        <v>9.01E-2</v>
      </c>
      <c r="H534" s="174">
        <v>1</v>
      </c>
      <c r="I534" s="209">
        <v>9.01E-2</v>
      </c>
      <c r="J534" s="176"/>
      <c r="K534" s="173"/>
      <c r="L534" s="176"/>
      <c r="M534" s="173"/>
      <c r="N534" s="177"/>
      <c r="AF534" s="168"/>
      <c r="AG534" s="169"/>
      <c r="AH534" s="169" t="s">
        <v>1411</v>
      </c>
      <c r="AM534" s="169"/>
      <c r="AP534" s="169"/>
      <c r="AR534" s="169"/>
    </row>
    <row r="535" spans="1:44" s="15" customFormat="1" ht="23.25" x14ac:dyDescent="0.25">
      <c r="A535" s="178"/>
      <c r="B535" s="179" t="s">
        <v>136</v>
      </c>
      <c r="C535" s="439" t="s">
        <v>137</v>
      </c>
      <c r="D535" s="439"/>
      <c r="E535" s="439"/>
      <c r="F535" s="439"/>
      <c r="G535" s="439"/>
      <c r="H535" s="439"/>
      <c r="I535" s="439"/>
      <c r="J535" s="439"/>
      <c r="K535" s="439"/>
      <c r="L535" s="439"/>
      <c r="M535" s="439"/>
      <c r="N535" s="440"/>
      <c r="AF535" s="168"/>
      <c r="AG535" s="169"/>
      <c r="AH535" s="169"/>
      <c r="AI535" s="180" t="s">
        <v>137</v>
      </c>
      <c r="AM535" s="169"/>
      <c r="AP535" s="169"/>
      <c r="AR535" s="169"/>
    </row>
    <row r="536" spans="1:44" s="15" customFormat="1" ht="68.25" x14ac:dyDescent="0.25">
      <c r="A536" s="178"/>
      <c r="B536" s="179" t="s">
        <v>138</v>
      </c>
      <c r="C536" s="439" t="s">
        <v>139</v>
      </c>
      <c r="D536" s="439"/>
      <c r="E536" s="439"/>
      <c r="F536" s="439"/>
      <c r="G536" s="439"/>
      <c r="H536" s="439"/>
      <c r="I536" s="439"/>
      <c r="J536" s="439"/>
      <c r="K536" s="439"/>
      <c r="L536" s="439"/>
      <c r="M536" s="439"/>
      <c r="N536" s="440"/>
      <c r="AF536" s="168"/>
      <c r="AG536" s="169"/>
      <c r="AH536" s="169"/>
      <c r="AI536" s="180" t="s">
        <v>139</v>
      </c>
      <c r="AM536" s="169"/>
      <c r="AP536" s="169"/>
      <c r="AR536" s="169"/>
    </row>
    <row r="537" spans="1:44" s="15" customFormat="1" ht="15" x14ac:dyDescent="0.25">
      <c r="A537" s="181"/>
      <c r="B537" s="179" t="s">
        <v>130</v>
      </c>
      <c r="C537" s="429" t="s">
        <v>140</v>
      </c>
      <c r="D537" s="429"/>
      <c r="E537" s="429"/>
      <c r="F537" s="182"/>
      <c r="G537" s="183"/>
      <c r="H537" s="183"/>
      <c r="I537" s="183"/>
      <c r="J537" s="184">
        <v>829.12</v>
      </c>
      <c r="K537" s="205">
        <v>1.3225</v>
      </c>
      <c r="L537" s="184">
        <v>98.8</v>
      </c>
      <c r="M537" s="185">
        <v>44.77</v>
      </c>
      <c r="N537" s="206">
        <v>4423.28</v>
      </c>
      <c r="AF537" s="168"/>
      <c r="AG537" s="169"/>
      <c r="AH537" s="169"/>
      <c r="AJ537" s="180" t="s">
        <v>140</v>
      </c>
      <c r="AM537" s="169"/>
      <c r="AP537" s="169"/>
      <c r="AR537" s="169"/>
    </row>
    <row r="538" spans="1:44" s="15" customFormat="1" ht="15" x14ac:dyDescent="0.25">
      <c r="A538" s="181"/>
      <c r="B538" s="179" t="s">
        <v>141</v>
      </c>
      <c r="C538" s="429" t="s">
        <v>142</v>
      </c>
      <c r="D538" s="429"/>
      <c r="E538" s="429"/>
      <c r="F538" s="182"/>
      <c r="G538" s="183"/>
      <c r="H538" s="183"/>
      <c r="I538" s="183"/>
      <c r="J538" s="184">
        <v>21.88</v>
      </c>
      <c r="K538" s="205">
        <v>1.4375</v>
      </c>
      <c r="L538" s="184">
        <v>2.83</v>
      </c>
      <c r="M538" s="185">
        <v>13.24</v>
      </c>
      <c r="N538" s="186">
        <v>37.47</v>
      </c>
      <c r="AF538" s="168"/>
      <c r="AG538" s="169"/>
      <c r="AH538" s="169"/>
      <c r="AJ538" s="180" t="s">
        <v>142</v>
      </c>
      <c r="AM538" s="169"/>
      <c r="AP538" s="169"/>
      <c r="AR538" s="169"/>
    </row>
    <row r="539" spans="1:44" s="15" customFormat="1" ht="15" x14ac:dyDescent="0.25">
      <c r="A539" s="181"/>
      <c r="B539" s="179" t="s">
        <v>143</v>
      </c>
      <c r="C539" s="429" t="s">
        <v>144</v>
      </c>
      <c r="D539" s="429"/>
      <c r="E539" s="429"/>
      <c r="F539" s="182"/>
      <c r="G539" s="183"/>
      <c r="H539" s="183"/>
      <c r="I539" s="183"/>
      <c r="J539" s="184">
        <v>3.51</v>
      </c>
      <c r="K539" s="205">
        <v>1.4375</v>
      </c>
      <c r="L539" s="184">
        <v>0.45</v>
      </c>
      <c r="M539" s="185">
        <v>44.77</v>
      </c>
      <c r="N539" s="186">
        <v>20.149999999999999</v>
      </c>
      <c r="AF539" s="168"/>
      <c r="AG539" s="169"/>
      <c r="AH539" s="169"/>
      <c r="AJ539" s="180" t="s">
        <v>144</v>
      </c>
      <c r="AM539" s="169"/>
      <c r="AP539" s="169"/>
      <c r="AR539" s="169"/>
    </row>
    <row r="540" spans="1:44" s="15" customFormat="1" ht="15" x14ac:dyDescent="0.25">
      <c r="A540" s="181"/>
      <c r="B540" s="179" t="s">
        <v>145</v>
      </c>
      <c r="C540" s="429" t="s">
        <v>146</v>
      </c>
      <c r="D540" s="429"/>
      <c r="E540" s="429"/>
      <c r="F540" s="182"/>
      <c r="G540" s="183"/>
      <c r="H540" s="183"/>
      <c r="I540" s="183"/>
      <c r="J540" s="187">
        <v>6516.18</v>
      </c>
      <c r="K540" s="183"/>
      <c r="L540" s="184">
        <v>587.11</v>
      </c>
      <c r="M540" s="185">
        <v>8.16</v>
      </c>
      <c r="N540" s="206">
        <v>4790.82</v>
      </c>
      <c r="AF540" s="168"/>
      <c r="AG540" s="169"/>
      <c r="AH540" s="169"/>
      <c r="AJ540" s="180" t="s">
        <v>146</v>
      </c>
      <c r="AM540" s="169"/>
      <c r="AP540" s="169"/>
      <c r="AR540" s="169"/>
    </row>
    <row r="541" spans="1:44" s="15" customFormat="1" ht="15" x14ac:dyDescent="0.25">
      <c r="A541" s="188"/>
      <c r="B541" s="179"/>
      <c r="C541" s="429" t="s">
        <v>147</v>
      </c>
      <c r="D541" s="429"/>
      <c r="E541" s="429"/>
      <c r="F541" s="182" t="s">
        <v>148</v>
      </c>
      <c r="G541" s="192">
        <v>97.2</v>
      </c>
      <c r="H541" s="205">
        <v>1.3225</v>
      </c>
      <c r="I541" s="193">
        <v>11.582084699999999</v>
      </c>
      <c r="J541" s="190"/>
      <c r="K541" s="183"/>
      <c r="L541" s="190"/>
      <c r="M541" s="183"/>
      <c r="N541" s="191"/>
      <c r="AF541" s="168"/>
      <c r="AG541" s="169"/>
      <c r="AH541" s="169"/>
      <c r="AK541" s="180" t="s">
        <v>147</v>
      </c>
      <c r="AM541" s="169"/>
      <c r="AP541" s="169"/>
      <c r="AR541" s="169"/>
    </row>
    <row r="542" spans="1:44" s="15" customFormat="1" ht="15" x14ac:dyDescent="0.25">
      <c r="A542" s="188"/>
      <c r="B542" s="179"/>
      <c r="C542" s="429" t="s">
        <v>149</v>
      </c>
      <c r="D542" s="429"/>
      <c r="E542" s="429"/>
      <c r="F542" s="182" t="s">
        <v>148</v>
      </c>
      <c r="G542" s="185">
        <v>0.27</v>
      </c>
      <c r="H542" s="205">
        <v>1.4375</v>
      </c>
      <c r="I542" s="193">
        <v>3.4970099999999997E-2</v>
      </c>
      <c r="J542" s="190"/>
      <c r="K542" s="183"/>
      <c r="L542" s="190"/>
      <c r="M542" s="183"/>
      <c r="N542" s="191"/>
      <c r="AF542" s="168"/>
      <c r="AG542" s="169"/>
      <c r="AH542" s="169"/>
      <c r="AK542" s="180" t="s">
        <v>149</v>
      </c>
      <c r="AM542" s="169"/>
      <c r="AP542" s="169"/>
      <c r="AR542" s="169"/>
    </row>
    <row r="543" spans="1:44" s="15" customFormat="1" ht="15" x14ac:dyDescent="0.25">
      <c r="A543" s="181"/>
      <c r="B543" s="179"/>
      <c r="C543" s="430" t="s">
        <v>150</v>
      </c>
      <c r="D543" s="430"/>
      <c r="E543" s="430"/>
      <c r="F543" s="194"/>
      <c r="G543" s="195"/>
      <c r="H543" s="195"/>
      <c r="I543" s="195"/>
      <c r="J543" s="196">
        <v>7367.18</v>
      </c>
      <c r="K543" s="195"/>
      <c r="L543" s="197">
        <v>688.74</v>
      </c>
      <c r="M543" s="195"/>
      <c r="N543" s="207">
        <v>9251.57</v>
      </c>
      <c r="AF543" s="168"/>
      <c r="AG543" s="169"/>
      <c r="AH543" s="169"/>
      <c r="AL543" s="180" t="s">
        <v>150</v>
      </c>
      <c r="AM543" s="169"/>
      <c r="AP543" s="169"/>
      <c r="AR543" s="169"/>
    </row>
    <row r="544" spans="1:44" s="15" customFormat="1" ht="15" x14ac:dyDescent="0.25">
      <c r="A544" s="188"/>
      <c r="B544" s="179"/>
      <c r="C544" s="429" t="s">
        <v>151</v>
      </c>
      <c r="D544" s="429"/>
      <c r="E544" s="429"/>
      <c r="F544" s="182"/>
      <c r="G544" s="183"/>
      <c r="H544" s="183"/>
      <c r="I544" s="183"/>
      <c r="J544" s="190"/>
      <c r="K544" s="183"/>
      <c r="L544" s="184">
        <v>99.25</v>
      </c>
      <c r="M544" s="183"/>
      <c r="N544" s="206">
        <v>4443.43</v>
      </c>
      <c r="AF544" s="168"/>
      <c r="AG544" s="169"/>
      <c r="AH544" s="169"/>
      <c r="AK544" s="180" t="s">
        <v>151</v>
      </c>
      <c r="AM544" s="169"/>
      <c r="AP544" s="169"/>
      <c r="AR544" s="169"/>
    </row>
    <row r="545" spans="1:44" s="15" customFormat="1" ht="22.5" x14ac:dyDescent="0.25">
      <c r="A545" s="188"/>
      <c r="B545" s="179" t="s">
        <v>1107</v>
      </c>
      <c r="C545" s="429" t="s">
        <v>1108</v>
      </c>
      <c r="D545" s="429"/>
      <c r="E545" s="429"/>
      <c r="F545" s="182" t="s">
        <v>154</v>
      </c>
      <c r="G545" s="199">
        <v>109</v>
      </c>
      <c r="H545" s="183"/>
      <c r="I545" s="199">
        <v>109</v>
      </c>
      <c r="J545" s="190"/>
      <c r="K545" s="183"/>
      <c r="L545" s="184">
        <v>108.18</v>
      </c>
      <c r="M545" s="183"/>
      <c r="N545" s="206">
        <v>4843.34</v>
      </c>
      <c r="AF545" s="168"/>
      <c r="AG545" s="169"/>
      <c r="AH545" s="169"/>
      <c r="AK545" s="180" t="s">
        <v>1108</v>
      </c>
      <c r="AM545" s="169"/>
      <c r="AP545" s="169"/>
      <c r="AR545" s="169"/>
    </row>
    <row r="546" spans="1:44" s="15" customFormat="1" ht="45" x14ac:dyDescent="0.25">
      <c r="A546" s="188"/>
      <c r="B546" s="179" t="s">
        <v>1412</v>
      </c>
      <c r="C546" s="429" t="s">
        <v>1110</v>
      </c>
      <c r="D546" s="429"/>
      <c r="E546" s="429"/>
      <c r="F546" s="182" t="s">
        <v>154</v>
      </c>
      <c r="G546" s="199">
        <v>57</v>
      </c>
      <c r="H546" s="185">
        <v>0.85</v>
      </c>
      <c r="I546" s="185">
        <v>48.45</v>
      </c>
      <c r="J546" s="190"/>
      <c r="K546" s="183"/>
      <c r="L546" s="184">
        <v>48.09</v>
      </c>
      <c r="M546" s="183"/>
      <c r="N546" s="206">
        <v>2152.84</v>
      </c>
      <c r="AF546" s="168"/>
      <c r="AG546" s="169"/>
      <c r="AH546" s="169"/>
      <c r="AK546" s="180" t="s">
        <v>1110</v>
      </c>
      <c r="AM546" s="169"/>
      <c r="AP546" s="169"/>
      <c r="AR546" s="169"/>
    </row>
    <row r="547" spans="1:44" s="15" customFormat="1" ht="15" x14ac:dyDescent="0.25">
      <c r="A547" s="200"/>
      <c r="B547" s="201"/>
      <c r="C547" s="438" t="s">
        <v>157</v>
      </c>
      <c r="D547" s="438"/>
      <c r="E547" s="438"/>
      <c r="F547" s="172"/>
      <c r="G547" s="173"/>
      <c r="H547" s="173"/>
      <c r="I547" s="173"/>
      <c r="J547" s="176"/>
      <c r="K547" s="173"/>
      <c r="L547" s="202">
        <v>845.01</v>
      </c>
      <c r="M547" s="195"/>
      <c r="N547" s="208">
        <v>16247.75</v>
      </c>
      <c r="AF547" s="168"/>
      <c r="AG547" s="169"/>
      <c r="AH547" s="169"/>
      <c r="AM547" s="169" t="s">
        <v>157</v>
      </c>
      <c r="AP547" s="169"/>
      <c r="AR547" s="169"/>
    </row>
    <row r="548" spans="1:44" s="15" customFormat="1" ht="15" x14ac:dyDescent="0.25">
      <c r="A548" s="170" t="s">
        <v>345</v>
      </c>
      <c r="B548" s="171" t="s">
        <v>1413</v>
      </c>
      <c r="C548" s="438" t="s">
        <v>1414</v>
      </c>
      <c r="D548" s="438"/>
      <c r="E548" s="438"/>
      <c r="F548" s="172" t="s">
        <v>278</v>
      </c>
      <c r="G548" s="173">
        <v>-3.6039999999999998E-4</v>
      </c>
      <c r="H548" s="174">
        <v>1</v>
      </c>
      <c r="I548" s="247">
        <v>-3.6039999999999998E-4</v>
      </c>
      <c r="J548" s="210">
        <v>8475</v>
      </c>
      <c r="K548" s="173"/>
      <c r="L548" s="202">
        <v>-3.05</v>
      </c>
      <c r="M548" s="211">
        <v>8.16</v>
      </c>
      <c r="N548" s="203">
        <v>-24.89</v>
      </c>
      <c r="AF548" s="168"/>
      <c r="AG548" s="169"/>
      <c r="AH548" s="169" t="s">
        <v>1414</v>
      </c>
      <c r="AM548" s="169"/>
      <c r="AP548" s="169"/>
      <c r="AR548" s="169"/>
    </row>
    <row r="549" spans="1:44" s="15" customFormat="1" ht="15" x14ac:dyDescent="0.25">
      <c r="A549" s="200"/>
      <c r="B549" s="201"/>
      <c r="C549" s="438" t="s">
        <v>157</v>
      </c>
      <c r="D549" s="438"/>
      <c r="E549" s="438"/>
      <c r="F549" s="172"/>
      <c r="G549" s="173"/>
      <c r="H549" s="173"/>
      <c r="I549" s="173"/>
      <c r="J549" s="176"/>
      <c r="K549" s="173"/>
      <c r="L549" s="202">
        <v>-3.05</v>
      </c>
      <c r="M549" s="195"/>
      <c r="N549" s="203">
        <v>-24.89</v>
      </c>
      <c r="AF549" s="168"/>
      <c r="AG549" s="169"/>
      <c r="AH549" s="169"/>
      <c r="AM549" s="169" t="s">
        <v>157</v>
      </c>
      <c r="AP549" s="169"/>
      <c r="AR549" s="169"/>
    </row>
    <row r="550" spans="1:44" s="15" customFormat="1" ht="45.75" x14ac:dyDescent="0.25">
      <c r="A550" s="170" t="s">
        <v>348</v>
      </c>
      <c r="B550" s="171" t="s">
        <v>1415</v>
      </c>
      <c r="C550" s="438" t="s">
        <v>1416</v>
      </c>
      <c r="D550" s="438"/>
      <c r="E550" s="438"/>
      <c r="F550" s="172" t="s">
        <v>229</v>
      </c>
      <c r="G550" s="173">
        <v>150</v>
      </c>
      <c r="H550" s="174">
        <v>1</v>
      </c>
      <c r="I550" s="174">
        <v>150</v>
      </c>
      <c r="J550" s="202">
        <v>2.33</v>
      </c>
      <c r="K550" s="175">
        <v>1.04236</v>
      </c>
      <c r="L550" s="202">
        <v>364.3</v>
      </c>
      <c r="M550" s="211">
        <v>8.16</v>
      </c>
      <c r="N550" s="208">
        <v>2972.69</v>
      </c>
      <c r="AF550" s="168"/>
      <c r="AG550" s="169"/>
      <c r="AH550" s="169" t="s">
        <v>1416</v>
      </c>
      <c r="AM550" s="169"/>
      <c r="AP550" s="169"/>
      <c r="AR550" s="169"/>
    </row>
    <row r="551" spans="1:44" s="15" customFormat="1" ht="15" x14ac:dyDescent="0.25">
      <c r="A551" s="212"/>
      <c r="B551" s="213"/>
      <c r="C551" s="429" t="s">
        <v>1417</v>
      </c>
      <c r="D551" s="429"/>
      <c r="E551" s="429"/>
      <c r="F551" s="429"/>
      <c r="G551" s="429"/>
      <c r="H551" s="429"/>
      <c r="I551" s="429"/>
      <c r="J551" s="429"/>
      <c r="K551" s="429"/>
      <c r="L551" s="429"/>
      <c r="M551" s="429"/>
      <c r="N551" s="441"/>
      <c r="AF551" s="168"/>
      <c r="AG551" s="169"/>
      <c r="AH551" s="169"/>
      <c r="AM551" s="169"/>
      <c r="AN551" s="180" t="s">
        <v>1417</v>
      </c>
      <c r="AP551" s="169"/>
      <c r="AR551" s="169"/>
    </row>
    <row r="552" spans="1:44" s="15" customFormat="1" ht="15" x14ac:dyDescent="0.25">
      <c r="A552" s="178"/>
      <c r="B552" s="179"/>
      <c r="C552" s="439" t="s">
        <v>1408</v>
      </c>
      <c r="D552" s="439"/>
      <c r="E552" s="439"/>
      <c r="F552" s="439"/>
      <c r="G552" s="439"/>
      <c r="H552" s="439"/>
      <c r="I552" s="439"/>
      <c r="J552" s="439"/>
      <c r="K552" s="439"/>
      <c r="L552" s="439"/>
      <c r="M552" s="439"/>
      <c r="N552" s="440"/>
      <c r="AF552" s="168"/>
      <c r="AG552" s="169"/>
      <c r="AH552" s="169"/>
      <c r="AI552" s="180" t="s">
        <v>1408</v>
      </c>
      <c r="AM552" s="169"/>
      <c r="AP552" s="169"/>
      <c r="AR552" s="169"/>
    </row>
    <row r="553" spans="1:44" s="15" customFormat="1" ht="15" x14ac:dyDescent="0.25">
      <c r="A553" s="178"/>
      <c r="B553" s="179"/>
      <c r="C553" s="439" t="s">
        <v>280</v>
      </c>
      <c r="D553" s="439"/>
      <c r="E553" s="439"/>
      <c r="F553" s="439"/>
      <c r="G553" s="439"/>
      <c r="H553" s="439"/>
      <c r="I553" s="439"/>
      <c r="J553" s="439"/>
      <c r="K553" s="439"/>
      <c r="L553" s="439"/>
      <c r="M553" s="439"/>
      <c r="N553" s="440"/>
      <c r="AF553" s="168"/>
      <c r="AG553" s="169"/>
      <c r="AH553" s="169"/>
      <c r="AI553" s="180" t="s">
        <v>280</v>
      </c>
      <c r="AM553" s="169"/>
      <c r="AP553" s="169"/>
      <c r="AR553" s="169"/>
    </row>
    <row r="554" spans="1:44" s="15" customFormat="1" ht="15" x14ac:dyDescent="0.25">
      <c r="A554" s="200"/>
      <c r="B554" s="201"/>
      <c r="C554" s="438" t="s">
        <v>157</v>
      </c>
      <c r="D554" s="438"/>
      <c r="E554" s="438"/>
      <c r="F554" s="172"/>
      <c r="G554" s="173"/>
      <c r="H554" s="173"/>
      <c r="I554" s="173"/>
      <c r="J554" s="176"/>
      <c r="K554" s="173"/>
      <c r="L554" s="202">
        <v>364.3</v>
      </c>
      <c r="M554" s="195"/>
      <c r="N554" s="208">
        <v>2972.69</v>
      </c>
      <c r="AF554" s="168"/>
      <c r="AG554" s="169"/>
      <c r="AH554" s="169"/>
      <c r="AM554" s="169" t="s">
        <v>157</v>
      </c>
      <c r="AP554" s="169"/>
      <c r="AR554" s="169"/>
    </row>
    <row r="555" spans="1:44" s="15" customFormat="1" ht="15" x14ac:dyDescent="0.25">
      <c r="A555" s="217"/>
      <c r="B555" s="218"/>
      <c r="C555" s="218"/>
      <c r="D555" s="218"/>
      <c r="E555" s="218"/>
      <c r="F555" s="219"/>
      <c r="G555" s="219"/>
      <c r="H555" s="219"/>
      <c r="I555" s="219"/>
      <c r="J555" s="220"/>
      <c r="K555" s="219"/>
      <c r="L555" s="220"/>
      <c r="M555" s="183"/>
      <c r="N555" s="220"/>
      <c r="AF555" s="168"/>
      <c r="AG555" s="169"/>
      <c r="AH555" s="169"/>
      <c r="AM555" s="169"/>
      <c r="AP555" s="169"/>
      <c r="AR555" s="169"/>
    </row>
    <row r="556" spans="1:44" s="15" customFormat="1" ht="15" x14ac:dyDescent="0.25">
      <c r="A556" s="224"/>
      <c r="B556" s="225"/>
      <c r="C556" s="438" t="s">
        <v>1418</v>
      </c>
      <c r="D556" s="438"/>
      <c r="E556" s="438"/>
      <c r="F556" s="438"/>
      <c r="G556" s="438"/>
      <c r="H556" s="438"/>
      <c r="I556" s="438"/>
      <c r="J556" s="438"/>
      <c r="K556" s="438"/>
      <c r="L556" s="226"/>
      <c r="M556" s="227"/>
      <c r="N556" s="228"/>
      <c r="AF556" s="168"/>
      <c r="AG556" s="169"/>
      <c r="AH556" s="169"/>
      <c r="AM556" s="169"/>
      <c r="AP556" s="169" t="s">
        <v>1418</v>
      </c>
      <c r="AR556" s="169"/>
    </row>
    <row r="557" spans="1:44" s="15" customFormat="1" ht="15" x14ac:dyDescent="0.25">
      <c r="A557" s="229"/>
      <c r="B557" s="179"/>
      <c r="C557" s="429" t="s">
        <v>205</v>
      </c>
      <c r="D557" s="429"/>
      <c r="E557" s="429"/>
      <c r="F557" s="429"/>
      <c r="G557" s="429"/>
      <c r="H557" s="429"/>
      <c r="I557" s="429"/>
      <c r="J557" s="429"/>
      <c r="K557" s="429"/>
      <c r="L557" s="230">
        <v>6339.03</v>
      </c>
      <c r="M557" s="231"/>
      <c r="N557" s="232">
        <v>80805.02</v>
      </c>
      <c r="AF557" s="168"/>
      <c r="AG557" s="169"/>
      <c r="AH557" s="169"/>
      <c r="AM557" s="169"/>
      <c r="AP557" s="169"/>
      <c r="AQ557" s="180" t="s">
        <v>205</v>
      </c>
      <c r="AR557" s="169"/>
    </row>
    <row r="558" spans="1:44" s="15" customFormat="1" ht="15" x14ac:dyDescent="0.25">
      <c r="A558" s="229"/>
      <c r="B558" s="179"/>
      <c r="C558" s="429" t="s">
        <v>206</v>
      </c>
      <c r="D558" s="429"/>
      <c r="E558" s="429"/>
      <c r="F558" s="429"/>
      <c r="G558" s="429"/>
      <c r="H558" s="429"/>
      <c r="I558" s="429"/>
      <c r="J558" s="429"/>
      <c r="K558" s="429"/>
      <c r="L558" s="233"/>
      <c r="M558" s="231"/>
      <c r="N558" s="234"/>
      <c r="AF558" s="168"/>
      <c r="AG558" s="169"/>
      <c r="AH558" s="169"/>
      <c r="AM558" s="169"/>
      <c r="AP558" s="169"/>
      <c r="AQ558" s="180" t="s">
        <v>206</v>
      </c>
      <c r="AR558" s="169"/>
    </row>
    <row r="559" spans="1:44" s="15" customFormat="1" ht="15" x14ac:dyDescent="0.25">
      <c r="A559" s="229"/>
      <c r="B559" s="179"/>
      <c r="C559" s="429" t="s">
        <v>207</v>
      </c>
      <c r="D559" s="429"/>
      <c r="E559" s="429"/>
      <c r="F559" s="429"/>
      <c r="G559" s="429"/>
      <c r="H559" s="429"/>
      <c r="I559" s="429"/>
      <c r="J559" s="429"/>
      <c r="K559" s="429"/>
      <c r="L559" s="235">
        <v>726.47</v>
      </c>
      <c r="M559" s="231"/>
      <c r="N559" s="232">
        <v>32524.07</v>
      </c>
      <c r="AF559" s="168"/>
      <c r="AG559" s="169"/>
      <c r="AH559" s="169"/>
      <c r="AM559" s="169"/>
      <c r="AP559" s="169"/>
      <c r="AQ559" s="180" t="s">
        <v>207</v>
      </c>
      <c r="AR559" s="169"/>
    </row>
    <row r="560" spans="1:44" s="15" customFormat="1" ht="15" x14ac:dyDescent="0.25">
      <c r="A560" s="229"/>
      <c r="B560" s="179"/>
      <c r="C560" s="429" t="s">
        <v>208</v>
      </c>
      <c r="D560" s="429"/>
      <c r="E560" s="429"/>
      <c r="F560" s="429"/>
      <c r="G560" s="429"/>
      <c r="H560" s="429"/>
      <c r="I560" s="429"/>
      <c r="J560" s="429"/>
      <c r="K560" s="429"/>
      <c r="L560" s="235">
        <v>488.67</v>
      </c>
      <c r="M560" s="231"/>
      <c r="N560" s="232">
        <v>6469.99</v>
      </c>
      <c r="AF560" s="168"/>
      <c r="AG560" s="169"/>
      <c r="AH560" s="169"/>
      <c r="AM560" s="169"/>
      <c r="AP560" s="169"/>
      <c r="AQ560" s="180" t="s">
        <v>208</v>
      </c>
      <c r="AR560" s="169"/>
    </row>
    <row r="561" spans="1:44" s="15" customFormat="1" ht="15" x14ac:dyDescent="0.25">
      <c r="A561" s="229"/>
      <c r="B561" s="179"/>
      <c r="C561" s="429" t="s">
        <v>209</v>
      </c>
      <c r="D561" s="429"/>
      <c r="E561" s="429"/>
      <c r="F561" s="429"/>
      <c r="G561" s="429"/>
      <c r="H561" s="429"/>
      <c r="I561" s="429"/>
      <c r="J561" s="429"/>
      <c r="K561" s="429"/>
      <c r="L561" s="235">
        <v>69.459999999999994</v>
      </c>
      <c r="M561" s="231"/>
      <c r="N561" s="232">
        <v>3109.73</v>
      </c>
      <c r="AF561" s="168"/>
      <c r="AG561" s="169"/>
      <c r="AH561" s="169"/>
      <c r="AM561" s="169"/>
      <c r="AP561" s="169"/>
      <c r="AQ561" s="180" t="s">
        <v>209</v>
      </c>
      <c r="AR561" s="169"/>
    </row>
    <row r="562" spans="1:44" s="15" customFormat="1" ht="15" x14ac:dyDescent="0.25">
      <c r="A562" s="229"/>
      <c r="B562" s="179"/>
      <c r="C562" s="429" t="s">
        <v>210</v>
      </c>
      <c r="D562" s="429"/>
      <c r="E562" s="429"/>
      <c r="F562" s="429"/>
      <c r="G562" s="429"/>
      <c r="H562" s="429"/>
      <c r="I562" s="429"/>
      <c r="J562" s="429"/>
      <c r="K562" s="429"/>
      <c r="L562" s="230">
        <v>5123.8900000000003</v>
      </c>
      <c r="M562" s="231"/>
      <c r="N562" s="232">
        <v>41810.959999999999</v>
      </c>
      <c r="AF562" s="168"/>
      <c r="AG562" s="169"/>
      <c r="AH562" s="169"/>
      <c r="AM562" s="169"/>
      <c r="AP562" s="169"/>
      <c r="AQ562" s="180" t="s">
        <v>210</v>
      </c>
      <c r="AR562" s="169"/>
    </row>
    <row r="563" spans="1:44" s="15" customFormat="1" ht="15" x14ac:dyDescent="0.25">
      <c r="A563" s="229"/>
      <c r="B563" s="179"/>
      <c r="C563" s="429" t="s">
        <v>211</v>
      </c>
      <c r="D563" s="429"/>
      <c r="E563" s="429"/>
      <c r="F563" s="429"/>
      <c r="G563" s="429"/>
      <c r="H563" s="429"/>
      <c r="I563" s="429"/>
      <c r="J563" s="429"/>
      <c r="K563" s="429"/>
      <c r="L563" s="230">
        <v>7550.36</v>
      </c>
      <c r="M563" s="231"/>
      <c r="N563" s="232">
        <v>135036.57999999999</v>
      </c>
      <c r="AF563" s="168"/>
      <c r="AG563" s="169"/>
      <c r="AH563" s="169"/>
      <c r="AM563" s="169"/>
      <c r="AP563" s="169"/>
      <c r="AQ563" s="180" t="s">
        <v>211</v>
      </c>
      <c r="AR563" s="169"/>
    </row>
    <row r="564" spans="1:44" s="15" customFormat="1" ht="15" x14ac:dyDescent="0.25">
      <c r="A564" s="229"/>
      <c r="B564" s="179"/>
      <c r="C564" s="429" t="s">
        <v>206</v>
      </c>
      <c r="D564" s="429"/>
      <c r="E564" s="429"/>
      <c r="F564" s="429"/>
      <c r="G564" s="429"/>
      <c r="H564" s="429"/>
      <c r="I564" s="429"/>
      <c r="J564" s="429"/>
      <c r="K564" s="429"/>
      <c r="L564" s="233"/>
      <c r="M564" s="231"/>
      <c r="N564" s="234"/>
      <c r="AF564" s="168"/>
      <c r="AG564" s="169"/>
      <c r="AH564" s="169"/>
      <c r="AM564" s="169"/>
      <c r="AP564" s="169"/>
      <c r="AQ564" s="180" t="s">
        <v>206</v>
      </c>
      <c r="AR564" s="169"/>
    </row>
    <row r="565" spans="1:44" s="15" customFormat="1" ht="15" x14ac:dyDescent="0.25">
      <c r="A565" s="229"/>
      <c r="B565" s="179"/>
      <c r="C565" s="429" t="s">
        <v>450</v>
      </c>
      <c r="D565" s="429"/>
      <c r="E565" s="429"/>
      <c r="F565" s="429"/>
      <c r="G565" s="429"/>
      <c r="H565" s="429"/>
      <c r="I565" s="429"/>
      <c r="J565" s="429"/>
      <c r="K565" s="429"/>
      <c r="L565" s="235">
        <v>726.47</v>
      </c>
      <c r="M565" s="231"/>
      <c r="N565" s="232">
        <v>32524.07</v>
      </c>
      <c r="AF565" s="168"/>
      <c r="AG565" s="169"/>
      <c r="AH565" s="169"/>
      <c r="AM565" s="169"/>
      <c r="AP565" s="169"/>
      <c r="AQ565" s="180" t="s">
        <v>450</v>
      </c>
      <c r="AR565" s="169"/>
    </row>
    <row r="566" spans="1:44" s="15" customFormat="1" ht="15" x14ac:dyDescent="0.25">
      <c r="A566" s="229"/>
      <c r="B566" s="179"/>
      <c r="C566" s="429" t="s">
        <v>451</v>
      </c>
      <c r="D566" s="429"/>
      <c r="E566" s="429"/>
      <c r="F566" s="429"/>
      <c r="G566" s="429"/>
      <c r="H566" s="429"/>
      <c r="I566" s="429"/>
      <c r="J566" s="429"/>
      <c r="K566" s="429"/>
      <c r="L566" s="235">
        <v>488.67</v>
      </c>
      <c r="M566" s="231"/>
      <c r="N566" s="232">
        <v>6469.99</v>
      </c>
      <c r="AF566" s="168"/>
      <c r="AG566" s="169"/>
      <c r="AH566" s="169"/>
      <c r="AM566" s="169"/>
      <c r="AP566" s="169"/>
      <c r="AQ566" s="180" t="s">
        <v>451</v>
      </c>
      <c r="AR566" s="169"/>
    </row>
    <row r="567" spans="1:44" s="15" customFormat="1" ht="15" x14ac:dyDescent="0.25">
      <c r="A567" s="229"/>
      <c r="B567" s="179"/>
      <c r="C567" s="429" t="s">
        <v>452</v>
      </c>
      <c r="D567" s="429"/>
      <c r="E567" s="429"/>
      <c r="F567" s="429"/>
      <c r="G567" s="429"/>
      <c r="H567" s="429"/>
      <c r="I567" s="429"/>
      <c r="J567" s="429"/>
      <c r="K567" s="429"/>
      <c r="L567" s="235">
        <v>69.459999999999994</v>
      </c>
      <c r="M567" s="231"/>
      <c r="N567" s="232">
        <v>3109.73</v>
      </c>
      <c r="AF567" s="168"/>
      <c r="AG567" s="169"/>
      <c r="AH567" s="169"/>
      <c r="AM567" s="169"/>
      <c r="AP567" s="169"/>
      <c r="AQ567" s="180" t="s">
        <v>452</v>
      </c>
      <c r="AR567" s="169"/>
    </row>
    <row r="568" spans="1:44" s="15" customFormat="1" ht="15" x14ac:dyDescent="0.25">
      <c r="A568" s="229"/>
      <c r="B568" s="179"/>
      <c r="C568" s="429" t="s">
        <v>453</v>
      </c>
      <c r="D568" s="429"/>
      <c r="E568" s="429"/>
      <c r="F568" s="429"/>
      <c r="G568" s="429"/>
      <c r="H568" s="429"/>
      <c r="I568" s="429"/>
      <c r="J568" s="429"/>
      <c r="K568" s="429"/>
      <c r="L568" s="230">
        <v>5123.8900000000003</v>
      </c>
      <c r="M568" s="231"/>
      <c r="N568" s="232">
        <v>41810.959999999999</v>
      </c>
      <c r="AF568" s="168"/>
      <c r="AG568" s="169"/>
      <c r="AH568" s="169"/>
      <c r="AM568" s="169"/>
      <c r="AP568" s="169"/>
      <c r="AQ568" s="180" t="s">
        <v>453</v>
      </c>
      <c r="AR568" s="169"/>
    </row>
    <row r="569" spans="1:44" s="15" customFormat="1" ht="15" x14ac:dyDescent="0.25">
      <c r="A569" s="229"/>
      <c r="B569" s="179"/>
      <c r="C569" s="429" t="s">
        <v>454</v>
      </c>
      <c r="D569" s="429"/>
      <c r="E569" s="429"/>
      <c r="F569" s="429"/>
      <c r="G569" s="429"/>
      <c r="H569" s="429"/>
      <c r="I569" s="429"/>
      <c r="J569" s="429"/>
      <c r="K569" s="429"/>
      <c r="L569" s="235">
        <v>817.33</v>
      </c>
      <c r="M569" s="231"/>
      <c r="N569" s="232">
        <v>36591.97</v>
      </c>
      <c r="AF569" s="168"/>
      <c r="AG569" s="169"/>
      <c r="AH569" s="169"/>
      <c r="AM569" s="169"/>
      <c r="AP569" s="169"/>
      <c r="AQ569" s="180" t="s">
        <v>454</v>
      </c>
      <c r="AR569" s="169"/>
    </row>
    <row r="570" spans="1:44" s="15" customFormat="1" ht="15" x14ac:dyDescent="0.25">
      <c r="A570" s="229"/>
      <c r="B570" s="179"/>
      <c r="C570" s="429" t="s">
        <v>455</v>
      </c>
      <c r="D570" s="429"/>
      <c r="E570" s="429"/>
      <c r="F570" s="429"/>
      <c r="G570" s="429"/>
      <c r="H570" s="429"/>
      <c r="I570" s="429"/>
      <c r="J570" s="429"/>
      <c r="K570" s="429"/>
      <c r="L570" s="235">
        <v>394</v>
      </c>
      <c r="M570" s="231"/>
      <c r="N570" s="232">
        <v>17639.59</v>
      </c>
      <c r="AF570" s="168"/>
      <c r="AG570" s="169"/>
      <c r="AH570" s="169"/>
      <c r="AM570" s="169"/>
      <c r="AP570" s="169"/>
      <c r="AQ570" s="180" t="s">
        <v>455</v>
      </c>
      <c r="AR570" s="169"/>
    </row>
    <row r="571" spans="1:44" s="15" customFormat="1" ht="15" x14ac:dyDescent="0.25">
      <c r="A571" s="229"/>
      <c r="B571" s="179"/>
      <c r="C571" s="429" t="s">
        <v>221</v>
      </c>
      <c r="D571" s="429"/>
      <c r="E571" s="429"/>
      <c r="F571" s="429"/>
      <c r="G571" s="429"/>
      <c r="H571" s="429"/>
      <c r="I571" s="429"/>
      <c r="J571" s="429"/>
      <c r="K571" s="429"/>
      <c r="L571" s="235">
        <v>795.93</v>
      </c>
      <c r="M571" s="231"/>
      <c r="N571" s="232">
        <v>35633.800000000003</v>
      </c>
      <c r="AF571" s="168"/>
      <c r="AG571" s="169"/>
      <c r="AH571" s="169"/>
      <c r="AM571" s="169"/>
      <c r="AP571" s="169"/>
      <c r="AQ571" s="180" t="s">
        <v>221</v>
      </c>
      <c r="AR571" s="169"/>
    </row>
    <row r="572" spans="1:44" s="15" customFormat="1" ht="15" x14ac:dyDescent="0.25">
      <c r="A572" s="229"/>
      <c r="B572" s="179"/>
      <c r="C572" s="429" t="s">
        <v>222</v>
      </c>
      <c r="D572" s="429"/>
      <c r="E572" s="429"/>
      <c r="F572" s="429"/>
      <c r="G572" s="429"/>
      <c r="H572" s="429"/>
      <c r="I572" s="429"/>
      <c r="J572" s="429"/>
      <c r="K572" s="429"/>
      <c r="L572" s="235">
        <v>817.33</v>
      </c>
      <c r="M572" s="231"/>
      <c r="N572" s="232">
        <v>36591.97</v>
      </c>
      <c r="AF572" s="168"/>
      <c r="AG572" s="169"/>
      <c r="AH572" s="169"/>
      <c r="AM572" s="169"/>
      <c r="AP572" s="169"/>
      <c r="AQ572" s="180" t="s">
        <v>222</v>
      </c>
      <c r="AR572" s="169"/>
    </row>
    <row r="573" spans="1:44" s="15" customFormat="1" ht="15" x14ac:dyDescent="0.25">
      <c r="A573" s="229"/>
      <c r="B573" s="179"/>
      <c r="C573" s="429" t="s">
        <v>223</v>
      </c>
      <c r="D573" s="429"/>
      <c r="E573" s="429"/>
      <c r="F573" s="429"/>
      <c r="G573" s="429"/>
      <c r="H573" s="429"/>
      <c r="I573" s="429"/>
      <c r="J573" s="429"/>
      <c r="K573" s="429"/>
      <c r="L573" s="235">
        <v>394</v>
      </c>
      <c r="M573" s="231"/>
      <c r="N573" s="232">
        <v>17639.59</v>
      </c>
      <c r="AF573" s="168"/>
      <c r="AG573" s="169"/>
      <c r="AH573" s="169"/>
      <c r="AM573" s="169"/>
      <c r="AP573" s="169"/>
      <c r="AQ573" s="180" t="s">
        <v>223</v>
      </c>
      <c r="AR573" s="169"/>
    </row>
    <row r="574" spans="1:44" s="15" customFormat="1" ht="15" x14ac:dyDescent="0.25">
      <c r="A574" s="229"/>
      <c r="B574" s="236"/>
      <c r="C574" s="457" t="s">
        <v>1419</v>
      </c>
      <c r="D574" s="457"/>
      <c r="E574" s="457"/>
      <c r="F574" s="457"/>
      <c r="G574" s="457"/>
      <c r="H574" s="457"/>
      <c r="I574" s="457"/>
      <c r="J574" s="457"/>
      <c r="K574" s="457"/>
      <c r="L574" s="237">
        <v>7550.36</v>
      </c>
      <c r="M574" s="238"/>
      <c r="N574" s="239">
        <v>135036.57999999999</v>
      </c>
      <c r="AF574" s="168"/>
      <c r="AG574" s="169"/>
      <c r="AH574" s="169"/>
      <c r="AM574" s="169"/>
      <c r="AP574" s="169"/>
      <c r="AR574" s="169" t="s">
        <v>1419</v>
      </c>
    </row>
    <row r="575" spans="1:44" s="15" customFormat="1" ht="15" x14ac:dyDescent="0.25">
      <c r="A575" s="432" t="s">
        <v>1420</v>
      </c>
      <c r="B575" s="433"/>
      <c r="C575" s="433"/>
      <c r="D575" s="433"/>
      <c r="E575" s="433"/>
      <c r="F575" s="433"/>
      <c r="G575" s="433"/>
      <c r="H575" s="433"/>
      <c r="I575" s="433"/>
      <c r="J575" s="433"/>
      <c r="K575" s="433"/>
      <c r="L575" s="433"/>
      <c r="M575" s="433"/>
      <c r="N575" s="434"/>
      <c r="AF575" s="168" t="s">
        <v>1420</v>
      </c>
      <c r="AG575" s="169"/>
      <c r="AH575" s="169"/>
      <c r="AM575" s="169"/>
      <c r="AP575" s="169"/>
      <c r="AR575" s="169"/>
    </row>
    <row r="576" spans="1:44" s="15" customFormat="1" ht="15" x14ac:dyDescent="0.25">
      <c r="A576" s="170" t="s">
        <v>739</v>
      </c>
      <c r="B576" s="171" t="s">
        <v>1421</v>
      </c>
      <c r="C576" s="438" t="s">
        <v>1422</v>
      </c>
      <c r="D576" s="438"/>
      <c r="E576" s="438"/>
      <c r="F576" s="172" t="s">
        <v>599</v>
      </c>
      <c r="G576" s="173">
        <v>0.52700000000000002</v>
      </c>
      <c r="H576" s="174">
        <v>1</v>
      </c>
      <c r="I576" s="204">
        <v>0.52700000000000002</v>
      </c>
      <c r="J576" s="176"/>
      <c r="K576" s="173"/>
      <c r="L576" s="176"/>
      <c r="M576" s="173"/>
      <c r="N576" s="177"/>
      <c r="AF576" s="168"/>
      <c r="AG576" s="169"/>
      <c r="AH576" s="169" t="s">
        <v>1422</v>
      </c>
      <c r="AM576" s="169"/>
      <c r="AP576" s="169"/>
      <c r="AR576" s="169"/>
    </row>
    <row r="577" spans="1:44" s="15" customFormat="1" ht="23.25" x14ac:dyDescent="0.25">
      <c r="A577" s="178"/>
      <c r="B577" s="179" t="s">
        <v>136</v>
      </c>
      <c r="C577" s="439" t="s">
        <v>137</v>
      </c>
      <c r="D577" s="439"/>
      <c r="E577" s="439"/>
      <c r="F577" s="439"/>
      <c r="G577" s="439"/>
      <c r="H577" s="439"/>
      <c r="I577" s="439"/>
      <c r="J577" s="439"/>
      <c r="K577" s="439"/>
      <c r="L577" s="439"/>
      <c r="M577" s="439"/>
      <c r="N577" s="440"/>
      <c r="AF577" s="168"/>
      <c r="AG577" s="169"/>
      <c r="AH577" s="169"/>
      <c r="AI577" s="180" t="s">
        <v>137</v>
      </c>
      <c r="AM577" s="169"/>
      <c r="AP577" s="169"/>
      <c r="AR577" s="169"/>
    </row>
    <row r="578" spans="1:44" s="15" customFormat="1" ht="68.25" x14ac:dyDescent="0.25">
      <c r="A578" s="178"/>
      <c r="B578" s="179" t="s">
        <v>138</v>
      </c>
      <c r="C578" s="439" t="s">
        <v>139</v>
      </c>
      <c r="D578" s="439"/>
      <c r="E578" s="439"/>
      <c r="F578" s="439"/>
      <c r="G578" s="439"/>
      <c r="H578" s="439"/>
      <c r="I578" s="439"/>
      <c r="J578" s="439"/>
      <c r="K578" s="439"/>
      <c r="L578" s="439"/>
      <c r="M578" s="439"/>
      <c r="N578" s="440"/>
      <c r="AF578" s="168"/>
      <c r="AG578" s="169"/>
      <c r="AH578" s="169"/>
      <c r="AI578" s="180" t="s">
        <v>139</v>
      </c>
      <c r="AM578" s="169"/>
      <c r="AP578" s="169"/>
      <c r="AR578" s="169"/>
    </row>
    <row r="579" spans="1:44" s="15" customFormat="1" ht="15" x14ac:dyDescent="0.25">
      <c r="A579" s="181"/>
      <c r="B579" s="179" t="s">
        <v>130</v>
      </c>
      <c r="C579" s="429" t="s">
        <v>140</v>
      </c>
      <c r="D579" s="429"/>
      <c r="E579" s="429"/>
      <c r="F579" s="182"/>
      <c r="G579" s="183"/>
      <c r="H579" s="183"/>
      <c r="I579" s="183"/>
      <c r="J579" s="184">
        <v>57.07</v>
      </c>
      <c r="K579" s="205">
        <v>1.3225</v>
      </c>
      <c r="L579" s="184">
        <v>39.78</v>
      </c>
      <c r="M579" s="185">
        <v>44.77</v>
      </c>
      <c r="N579" s="206">
        <v>1780.95</v>
      </c>
      <c r="AF579" s="168"/>
      <c r="AG579" s="169"/>
      <c r="AH579" s="169"/>
      <c r="AJ579" s="180" t="s">
        <v>140</v>
      </c>
      <c r="AM579" s="169"/>
      <c r="AP579" s="169"/>
      <c r="AR579" s="169"/>
    </row>
    <row r="580" spans="1:44" s="15" customFormat="1" ht="15" x14ac:dyDescent="0.25">
      <c r="A580" s="181"/>
      <c r="B580" s="179" t="s">
        <v>141</v>
      </c>
      <c r="C580" s="429" t="s">
        <v>142</v>
      </c>
      <c r="D580" s="429"/>
      <c r="E580" s="429"/>
      <c r="F580" s="182"/>
      <c r="G580" s="183"/>
      <c r="H580" s="183"/>
      <c r="I580" s="183"/>
      <c r="J580" s="184">
        <v>87.45</v>
      </c>
      <c r="K580" s="205">
        <v>1.4375</v>
      </c>
      <c r="L580" s="184">
        <v>66.25</v>
      </c>
      <c r="M580" s="185">
        <v>13.24</v>
      </c>
      <c r="N580" s="186">
        <v>877.15</v>
      </c>
      <c r="AF580" s="168"/>
      <c r="AG580" s="169"/>
      <c r="AH580" s="169"/>
      <c r="AJ580" s="180" t="s">
        <v>142</v>
      </c>
      <c r="AM580" s="169"/>
      <c r="AP580" s="169"/>
      <c r="AR580" s="169"/>
    </row>
    <row r="581" spans="1:44" s="15" customFormat="1" ht="15" x14ac:dyDescent="0.25">
      <c r="A581" s="181"/>
      <c r="B581" s="179" t="s">
        <v>143</v>
      </c>
      <c r="C581" s="429" t="s">
        <v>144</v>
      </c>
      <c r="D581" s="429"/>
      <c r="E581" s="429"/>
      <c r="F581" s="182"/>
      <c r="G581" s="183"/>
      <c r="H581" s="183"/>
      <c r="I581" s="183"/>
      <c r="J581" s="184">
        <v>8.86</v>
      </c>
      <c r="K581" s="205">
        <v>1.4375</v>
      </c>
      <c r="L581" s="184">
        <v>6.71</v>
      </c>
      <c r="M581" s="185">
        <v>44.77</v>
      </c>
      <c r="N581" s="186">
        <v>300.41000000000003</v>
      </c>
      <c r="AF581" s="168"/>
      <c r="AG581" s="169"/>
      <c r="AH581" s="169"/>
      <c r="AJ581" s="180" t="s">
        <v>144</v>
      </c>
      <c r="AM581" s="169"/>
      <c r="AP581" s="169"/>
      <c r="AR581" s="169"/>
    </row>
    <row r="582" spans="1:44" s="15" customFormat="1" ht="15" x14ac:dyDescent="0.25">
      <c r="A582" s="181"/>
      <c r="B582" s="179" t="s">
        <v>145</v>
      </c>
      <c r="C582" s="429" t="s">
        <v>146</v>
      </c>
      <c r="D582" s="429"/>
      <c r="E582" s="429"/>
      <c r="F582" s="182"/>
      <c r="G582" s="183"/>
      <c r="H582" s="183"/>
      <c r="I582" s="183"/>
      <c r="J582" s="184">
        <v>0.54</v>
      </c>
      <c r="K582" s="183"/>
      <c r="L582" s="184">
        <v>0.28000000000000003</v>
      </c>
      <c r="M582" s="185">
        <v>8.16</v>
      </c>
      <c r="N582" s="186">
        <v>2.2799999999999998</v>
      </c>
      <c r="AF582" s="168"/>
      <c r="AG582" s="169"/>
      <c r="AH582" s="169"/>
      <c r="AJ582" s="180" t="s">
        <v>146</v>
      </c>
      <c r="AM582" s="169"/>
      <c r="AP582" s="169"/>
      <c r="AR582" s="169"/>
    </row>
    <row r="583" spans="1:44" s="15" customFormat="1" ht="15" x14ac:dyDescent="0.25">
      <c r="A583" s="188"/>
      <c r="B583" s="179"/>
      <c r="C583" s="429" t="s">
        <v>147</v>
      </c>
      <c r="D583" s="429"/>
      <c r="E583" s="429"/>
      <c r="F583" s="182" t="s">
        <v>148</v>
      </c>
      <c r="G583" s="185">
        <v>6.81</v>
      </c>
      <c r="H583" s="205">
        <v>1.3225</v>
      </c>
      <c r="I583" s="193">
        <v>4.7462806000000004</v>
      </c>
      <c r="J583" s="190"/>
      <c r="K583" s="183"/>
      <c r="L583" s="190"/>
      <c r="M583" s="183"/>
      <c r="N583" s="191"/>
      <c r="AF583" s="168"/>
      <c r="AG583" s="169"/>
      <c r="AH583" s="169"/>
      <c r="AK583" s="180" t="s">
        <v>147</v>
      </c>
      <c r="AM583" s="169"/>
      <c r="AP583" s="169"/>
      <c r="AR583" s="169"/>
    </row>
    <row r="584" spans="1:44" s="15" customFormat="1" ht="15" x14ac:dyDescent="0.25">
      <c r="A584" s="188"/>
      <c r="B584" s="179"/>
      <c r="C584" s="429" t="s">
        <v>149</v>
      </c>
      <c r="D584" s="429"/>
      <c r="E584" s="429"/>
      <c r="F584" s="182" t="s">
        <v>148</v>
      </c>
      <c r="G584" s="185">
        <v>0.88</v>
      </c>
      <c r="H584" s="205">
        <v>1.4375</v>
      </c>
      <c r="I584" s="189">
        <v>0.666655</v>
      </c>
      <c r="J584" s="190"/>
      <c r="K584" s="183"/>
      <c r="L584" s="190"/>
      <c r="M584" s="183"/>
      <c r="N584" s="191"/>
      <c r="AF584" s="168"/>
      <c r="AG584" s="169"/>
      <c r="AH584" s="169"/>
      <c r="AK584" s="180" t="s">
        <v>149</v>
      </c>
      <c r="AM584" s="169"/>
      <c r="AP584" s="169"/>
      <c r="AR584" s="169"/>
    </row>
    <row r="585" spans="1:44" s="15" customFormat="1" ht="15" x14ac:dyDescent="0.25">
      <c r="A585" s="181"/>
      <c r="B585" s="179"/>
      <c r="C585" s="430" t="s">
        <v>150</v>
      </c>
      <c r="D585" s="430"/>
      <c r="E585" s="430"/>
      <c r="F585" s="194"/>
      <c r="G585" s="195"/>
      <c r="H585" s="195"/>
      <c r="I585" s="195"/>
      <c r="J585" s="197">
        <v>145.06</v>
      </c>
      <c r="K585" s="195"/>
      <c r="L585" s="197">
        <v>106.31</v>
      </c>
      <c r="M585" s="195"/>
      <c r="N585" s="207">
        <v>2660.38</v>
      </c>
      <c r="AF585" s="168"/>
      <c r="AG585" s="169"/>
      <c r="AH585" s="169"/>
      <c r="AL585" s="180" t="s">
        <v>150</v>
      </c>
      <c r="AM585" s="169"/>
      <c r="AP585" s="169"/>
      <c r="AR585" s="169"/>
    </row>
    <row r="586" spans="1:44" s="15" customFormat="1" ht="15" x14ac:dyDescent="0.25">
      <c r="A586" s="188"/>
      <c r="B586" s="179"/>
      <c r="C586" s="429" t="s">
        <v>151</v>
      </c>
      <c r="D586" s="429"/>
      <c r="E586" s="429"/>
      <c r="F586" s="182"/>
      <c r="G586" s="183"/>
      <c r="H586" s="183"/>
      <c r="I586" s="183"/>
      <c r="J586" s="190"/>
      <c r="K586" s="183"/>
      <c r="L586" s="184">
        <v>46.49</v>
      </c>
      <c r="M586" s="183"/>
      <c r="N586" s="206">
        <v>2081.36</v>
      </c>
      <c r="AF586" s="168"/>
      <c r="AG586" s="169"/>
      <c r="AH586" s="169"/>
      <c r="AK586" s="180" t="s">
        <v>151</v>
      </c>
      <c r="AM586" s="169"/>
      <c r="AP586" s="169"/>
      <c r="AR586" s="169"/>
    </row>
    <row r="587" spans="1:44" s="15" customFormat="1" ht="22.5" x14ac:dyDescent="0.25">
      <c r="A587" s="188"/>
      <c r="B587" s="179" t="s">
        <v>1423</v>
      </c>
      <c r="C587" s="429" t="s">
        <v>1424</v>
      </c>
      <c r="D587" s="429"/>
      <c r="E587" s="429"/>
      <c r="F587" s="182" t="s">
        <v>154</v>
      </c>
      <c r="G587" s="199">
        <v>112</v>
      </c>
      <c r="H587" s="183"/>
      <c r="I587" s="199">
        <v>112</v>
      </c>
      <c r="J587" s="190"/>
      <c r="K587" s="183"/>
      <c r="L587" s="184">
        <v>52.07</v>
      </c>
      <c r="M587" s="183"/>
      <c r="N587" s="206">
        <v>2331.12</v>
      </c>
      <c r="AF587" s="168"/>
      <c r="AG587" s="169"/>
      <c r="AH587" s="169"/>
      <c r="AK587" s="180" t="s">
        <v>1424</v>
      </c>
      <c r="AM587" s="169"/>
      <c r="AP587" s="169"/>
      <c r="AR587" s="169"/>
    </row>
    <row r="588" spans="1:44" s="15" customFormat="1" ht="45" x14ac:dyDescent="0.25">
      <c r="A588" s="188"/>
      <c r="B588" s="179" t="s">
        <v>1425</v>
      </c>
      <c r="C588" s="429" t="s">
        <v>1426</v>
      </c>
      <c r="D588" s="429"/>
      <c r="E588" s="429"/>
      <c r="F588" s="182" t="s">
        <v>154</v>
      </c>
      <c r="G588" s="199">
        <v>65</v>
      </c>
      <c r="H588" s="185">
        <v>0.85</v>
      </c>
      <c r="I588" s="185">
        <v>55.25</v>
      </c>
      <c r="J588" s="190"/>
      <c r="K588" s="183"/>
      <c r="L588" s="184">
        <v>25.69</v>
      </c>
      <c r="M588" s="183"/>
      <c r="N588" s="206">
        <v>1149.95</v>
      </c>
      <c r="AF588" s="168"/>
      <c r="AG588" s="169"/>
      <c r="AH588" s="169"/>
      <c r="AK588" s="180" t="s">
        <v>1426</v>
      </c>
      <c r="AM588" s="169"/>
      <c r="AP588" s="169"/>
      <c r="AR588" s="169"/>
    </row>
    <row r="589" spans="1:44" s="15" customFormat="1" ht="15" x14ac:dyDescent="0.25">
      <c r="A589" s="200"/>
      <c r="B589" s="201"/>
      <c r="C589" s="438" t="s">
        <v>157</v>
      </c>
      <c r="D589" s="438"/>
      <c r="E589" s="438"/>
      <c r="F589" s="172"/>
      <c r="G589" s="173"/>
      <c r="H589" s="173"/>
      <c r="I589" s="173"/>
      <c r="J589" s="176"/>
      <c r="K589" s="173"/>
      <c r="L589" s="202">
        <v>184.07</v>
      </c>
      <c r="M589" s="195"/>
      <c r="N589" s="208">
        <v>6141.45</v>
      </c>
      <c r="AF589" s="168"/>
      <c r="AG589" s="169"/>
      <c r="AH589" s="169"/>
      <c r="AM589" s="169" t="s">
        <v>157</v>
      </c>
      <c r="AP589" s="169"/>
      <c r="AR589" s="169"/>
    </row>
    <row r="590" spans="1:44" s="15" customFormat="1" ht="22.5" x14ac:dyDescent="0.25">
      <c r="A590" s="170" t="s">
        <v>742</v>
      </c>
      <c r="B590" s="171" t="s">
        <v>1427</v>
      </c>
      <c r="C590" s="438" t="s">
        <v>561</v>
      </c>
      <c r="D590" s="438"/>
      <c r="E590" s="438"/>
      <c r="F590" s="172" t="s">
        <v>174</v>
      </c>
      <c r="G590" s="173">
        <v>2.6877</v>
      </c>
      <c r="H590" s="174">
        <v>1</v>
      </c>
      <c r="I590" s="209">
        <v>2.6877</v>
      </c>
      <c r="J590" s="202">
        <v>325.20999999999998</v>
      </c>
      <c r="K590" s="204">
        <v>1.012</v>
      </c>
      <c r="L590" s="202">
        <v>884.56</v>
      </c>
      <c r="M590" s="211">
        <v>8.16</v>
      </c>
      <c r="N590" s="208">
        <v>7218.01</v>
      </c>
      <c r="AF590" s="168"/>
      <c r="AG590" s="169"/>
      <c r="AH590" s="169" t="s">
        <v>561</v>
      </c>
      <c r="AM590" s="169"/>
      <c r="AP590" s="169"/>
      <c r="AR590" s="169"/>
    </row>
    <row r="591" spans="1:44" s="15" customFormat="1" ht="15" x14ac:dyDescent="0.25">
      <c r="A591" s="212"/>
      <c r="B591" s="213"/>
      <c r="C591" s="429" t="s">
        <v>562</v>
      </c>
      <c r="D591" s="429"/>
      <c r="E591" s="429"/>
      <c r="F591" s="429"/>
      <c r="G591" s="429"/>
      <c r="H591" s="429"/>
      <c r="I591" s="429"/>
      <c r="J591" s="429"/>
      <c r="K591" s="429"/>
      <c r="L591" s="429"/>
      <c r="M591" s="429"/>
      <c r="N591" s="441"/>
      <c r="AF591" s="168"/>
      <c r="AG591" s="169"/>
      <c r="AH591" s="169"/>
      <c r="AM591" s="169"/>
      <c r="AN591" s="180" t="s">
        <v>562</v>
      </c>
      <c r="AP591" s="169"/>
      <c r="AR591" s="169"/>
    </row>
    <row r="592" spans="1:44" s="15" customFormat="1" ht="15" x14ac:dyDescent="0.25">
      <c r="A592" s="178"/>
      <c r="B592" s="179"/>
      <c r="C592" s="439" t="s">
        <v>280</v>
      </c>
      <c r="D592" s="439"/>
      <c r="E592" s="439"/>
      <c r="F592" s="439"/>
      <c r="G592" s="439"/>
      <c r="H592" s="439"/>
      <c r="I592" s="439"/>
      <c r="J592" s="439"/>
      <c r="K592" s="439"/>
      <c r="L592" s="439"/>
      <c r="M592" s="439"/>
      <c r="N592" s="440"/>
      <c r="AF592" s="168"/>
      <c r="AG592" s="169"/>
      <c r="AH592" s="169"/>
      <c r="AI592" s="180" t="s">
        <v>280</v>
      </c>
      <c r="AM592" s="169"/>
      <c r="AP592" s="169"/>
      <c r="AR592" s="169"/>
    </row>
    <row r="593" spans="1:44" s="15" customFormat="1" ht="15" x14ac:dyDescent="0.25">
      <c r="A593" s="200"/>
      <c r="B593" s="201"/>
      <c r="C593" s="438" t="s">
        <v>157</v>
      </c>
      <c r="D593" s="438"/>
      <c r="E593" s="438"/>
      <c r="F593" s="172"/>
      <c r="G593" s="173"/>
      <c r="H593" s="173"/>
      <c r="I593" s="173"/>
      <c r="J593" s="176"/>
      <c r="K593" s="173"/>
      <c r="L593" s="202">
        <v>884.56</v>
      </c>
      <c r="M593" s="195"/>
      <c r="N593" s="208">
        <v>7218.01</v>
      </c>
      <c r="AF593" s="168"/>
      <c r="AG593" s="169"/>
      <c r="AH593" s="169"/>
      <c r="AM593" s="169" t="s">
        <v>157</v>
      </c>
      <c r="AP593" s="169"/>
      <c r="AR593" s="169"/>
    </row>
    <row r="594" spans="1:44" s="15" customFormat="1" ht="15" x14ac:dyDescent="0.25">
      <c r="A594" s="170" t="s">
        <v>746</v>
      </c>
      <c r="B594" s="171" t="s">
        <v>824</v>
      </c>
      <c r="C594" s="438" t="s">
        <v>825</v>
      </c>
      <c r="D594" s="438"/>
      <c r="E594" s="438"/>
      <c r="F594" s="172" t="s">
        <v>160</v>
      </c>
      <c r="G594" s="173">
        <v>2.63E-2</v>
      </c>
      <c r="H594" s="174">
        <v>1</v>
      </c>
      <c r="I594" s="209">
        <v>2.63E-2</v>
      </c>
      <c r="J594" s="176"/>
      <c r="K594" s="173"/>
      <c r="L594" s="176"/>
      <c r="M594" s="173"/>
      <c r="N594" s="177"/>
      <c r="AF594" s="168"/>
      <c r="AG594" s="169"/>
      <c r="AH594" s="169" t="s">
        <v>825</v>
      </c>
      <c r="AM594" s="169"/>
      <c r="AP594" s="169"/>
      <c r="AR594" s="169"/>
    </row>
    <row r="595" spans="1:44" s="15" customFormat="1" ht="23.25" x14ac:dyDescent="0.25">
      <c r="A595" s="178"/>
      <c r="B595" s="179" t="s">
        <v>136</v>
      </c>
      <c r="C595" s="439" t="s">
        <v>137</v>
      </c>
      <c r="D595" s="439"/>
      <c r="E595" s="439"/>
      <c r="F595" s="439"/>
      <c r="G595" s="439"/>
      <c r="H595" s="439"/>
      <c r="I595" s="439"/>
      <c r="J595" s="439"/>
      <c r="K595" s="439"/>
      <c r="L595" s="439"/>
      <c r="M595" s="439"/>
      <c r="N595" s="440"/>
      <c r="AF595" s="168"/>
      <c r="AG595" s="169"/>
      <c r="AH595" s="169"/>
      <c r="AI595" s="180" t="s">
        <v>137</v>
      </c>
      <c r="AM595" s="169"/>
      <c r="AP595" s="169"/>
      <c r="AR595" s="169"/>
    </row>
    <row r="596" spans="1:44" s="15" customFormat="1" ht="68.25" x14ac:dyDescent="0.25">
      <c r="A596" s="178"/>
      <c r="B596" s="179" t="s">
        <v>138</v>
      </c>
      <c r="C596" s="439" t="s">
        <v>139</v>
      </c>
      <c r="D596" s="439"/>
      <c r="E596" s="439"/>
      <c r="F596" s="439"/>
      <c r="G596" s="439"/>
      <c r="H596" s="439"/>
      <c r="I596" s="439"/>
      <c r="J596" s="439"/>
      <c r="K596" s="439"/>
      <c r="L596" s="439"/>
      <c r="M596" s="439"/>
      <c r="N596" s="440"/>
      <c r="AF596" s="168"/>
      <c r="AG596" s="169"/>
      <c r="AH596" s="169"/>
      <c r="AI596" s="180" t="s">
        <v>139</v>
      </c>
      <c r="AM596" s="169"/>
      <c r="AP596" s="169"/>
      <c r="AR596" s="169"/>
    </row>
    <row r="597" spans="1:44" s="15" customFormat="1" ht="15" x14ac:dyDescent="0.25">
      <c r="A597" s="181"/>
      <c r="B597" s="179" t="s">
        <v>130</v>
      </c>
      <c r="C597" s="429" t="s">
        <v>140</v>
      </c>
      <c r="D597" s="429"/>
      <c r="E597" s="429"/>
      <c r="F597" s="182"/>
      <c r="G597" s="183"/>
      <c r="H597" s="183"/>
      <c r="I597" s="183"/>
      <c r="J597" s="187">
        <v>1053</v>
      </c>
      <c r="K597" s="205">
        <v>1.3225</v>
      </c>
      <c r="L597" s="184">
        <v>36.630000000000003</v>
      </c>
      <c r="M597" s="185">
        <v>44.77</v>
      </c>
      <c r="N597" s="206">
        <v>1639.93</v>
      </c>
      <c r="AF597" s="168"/>
      <c r="AG597" s="169"/>
      <c r="AH597" s="169"/>
      <c r="AJ597" s="180" t="s">
        <v>140</v>
      </c>
      <c r="AM597" s="169"/>
      <c r="AP597" s="169"/>
      <c r="AR597" s="169"/>
    </row>
    <row r="598" spans="1:44" s="15" customFormat="1" ht="15" x14ac:dyDescent="0.25">
      <c r="A598" s="181"/>
      <c r="B598" s="179" t="s">
        <v>141</v>
      </c>
      <c r="C598" s="429" t="s">
        <v>142</v>
      </c>
      <c r="D598" s="429"/>
      <c r="E598" s="429"/>
      <c r="F598" s="182"/>
      <c r="G598" s="183"/>
      <c r="H598" s="183"/>
      <c r="I598" s="183"/>
      <c r="J598" s="187">
        <v>1566.06</v>
      </c>
      <c r="K598" s="205">
        <v>1.4375</v>
      </c>
      <c r="L598" s="184">
        <v>59.21</v>
      </c>
      <c r="M598" s="185">
        <v>13.24</v>
      </c>
      <c r="N598" s="186">
        <v>783.94</v>
      </c>
      <c r="AF598" s="168"/>
      <c r="AG598" s="169"/>
      <c r="AH598" s="169"/>
      <c r="AJ598" s="180" t="s">
        <v>142</v>
      </c>
      <c r="AM598" s="169"/>
      <c r="AP598" s="169"/>
      <c r="AR598" s="169"/>
    </row>
    <row r="599" spans="1:44" s="15" customFormat="1" ht="15" x14ac:dyDescent="0.25">
      <c r="A599" s="181"/>
      <c r="B599" s="179" t="s">
        <v>143</v>
      </c>
      <c r="C599" s="429" t="s">
        <v>144</v>
      </c>
      <c r="D599" s="429"/>
      <c r="E599" s="429"/>
      <c r="F599" s="182"/>
      <c r="G599" s="183"/>
      <c r="H599" s="183"/>
      <c r="I599" s="183"/>
      <c r="J599" s="184">
        <v>244.39</v>
      </c>
      <c r="K599" s="205">
        <v>1.4375</v>
      </c>
      <c r="L599" s="184">
        <v>9.24</v>
      </c>
      <c r="M599" s="185">
        <v>44.77</v>
      </c>
      <c r="N599" s="186">
        <v>413.67</v>
      </c>
      <c r="AF599" s="168"/>
      <c r="AG599" s="169"/>
      <c r="AH599" s="169"/>
      <c r="AJ599" s="180" t="s">
        <v>144</v>
      </c>
      <c r="AM599" s="169"/>
      <c r="AP599" s="169"/>
      <c r="AR599" s="169"/>
    </row>
    <row r="600" spans="1:44" s="15" customFormat="1" ht="15" x14ac:dyDescent="0.25">
      <c r="A600" s="181"/>
      <c r="B600" s="179" t="s">
        <v>145</v>
      </c>
      <c r="C600" s="429" t="s">
        <v>146</v>
      </c>
      <c r="D600" s="429"/>
      <c r="E600" s="429"/>
      <c r="F600" s="182"/>
      <c r="G600" s="183"/>
      <c r="H600" s="183"/>
      <c r="I600" s="183"/>
      <c r="J600" s="184">
        <v>909.27</v>
      </c>
      <c r="K600" s="183"/>
      <c r="L600" s="184">
        <v>23.91</v>
      </c>
      <c r="M600" s="185">
        <v>8.16</v>
      </c>
      <c r="N600" s="186">
        <v>195.11</v>
      </c>
      <c r="AF600" s="168"/>
      <c r="AG600" s="169"/>
      <c r="AH600" s="169"/>
      <c r="AJ600" s="180" t="s">
        <v>146</v>
      </c>
      <c r="AM600" s="169"/>
      <c r="AP600" s="169"/>
      <c r="AR600" s="169"/>
    </row>
    <row r="601" spans="1:44" s="15" customFormat="1" ht="15" x14ac:dyDescent="0.25">
      <c r="A601" s="188"/>
      <c r="B601" s="179"/>
      <c r="C601" s="429" t="s">
        <v>147</v>
      </c>
      <c r="D601" s="429"/>
      <c r="E601" s="429"/>
      <c r="F601" s="182" t="s">
        <v>148</v>
      </c>
      <c r="G601" s="199">
        <v>135</v>
      </c>
      <c r="H601" s="205">
        <v>1.3225</v>
      </c>
      <c r="I601" s="193">
        <v>4.6955362999999997</v>
      </c>
      <c r="J601" s="190"/>
      <c r="K601" s="183"/>
      <c r="L601" s="190"/>
      <c r="M601" s="183"/>
      <c r="N601" s="191"/>
      <c r="AF601" s="168"/>
      <c r="AG601" s="169"/>
      <c r="AH601" s="169"/>
      <c r="AK601" s="180" t="s">
        <v>147</v>
      </c>
      <c r="AM601" s="169"/>
      <c r="AP601" s="169"/>
      <c r="AR601" s="169"/>
    </row>
    <row r="602" spans="1:44" s="15" customFormat="1" ht="15" x14ac:dyDescent="0.25">
      <c r="A602" s="188"/>
      <c r="B602" s="179"/>
      <c r="C602" s="429" t="s">
        <v>149</v>
      </c>
      <c r="D602" s="429"/>
      <c r="E602" s="429"/>
      <c r="F602" s="182" t="s">
        <v>148</v>
      </c>
      <c r="G602" s="185">
        <v>18.12</v>
      </c>
      <c r="H602" s="205">
        <v>1.4375</v>
      </c>
      <c r="I602" s="193">
        <v>0.68504929999999997</v>
      </c>
      <c r="J602" s="190"/>
      <c r="K602" s="183"/>
      <c r="L602" s="190"/>
      <c r="M602" s="183"/>
      <c r="N602" s="191"/>
      <c r="AF602" s="168"/>
      <c r="AG602" s="169"/>
      <c r="AH602" s="169"/>
      <c r="AK602" s="180" t="s">
        <v>149</v>
      </c>
      <c r="AM602" s="169"/>
      <c r="AP602" s="169"/>
      <c r="AR602" s="169"/>
    </row>
    <row r="603" spans="1:44" s="15" customFormat="1" ht="15" x14ac:dyDescent="0.25">
      <c r="A603" s="181"/>
      <c r="B603" s="179"/>
      <c r="C603" s="430" t="s">
        <v>150</v>
      </c>
      <c r="D603" s="430"/>
      <c r="E603" s="430"/>
      <c r="F603" s="194"/>
      <c r="G603" s="195"/>
      <c r="H603" s="195"/>
      <c r="I603" s="195"/>
      <c r="J603" s="196">
        <v>3528.33</v>
      </c>
      <c r="K603" s="195"/>
      <c r="L603" s="197">
        <v>119.75</v>
      </c>
      <c r="M603" s="195"/>
      <c r="N603" s="207">
        <v>2618.98</v>
      </c>
      <c r="AF603" s="168"/>
      <c r="AG603" s="169"/>
      <c r="AH603" s="169"/>
      <c r="AL603" s="180" t="s">
        <v>150</v>
      </c>
      <c r="AM603" s="169"/>
      <c r="AP603" s="169"/>
      <c r="AR603" s="169"/>
    </row>
    <row r="604" spans="1:44" s="15" customFormat="1" ht="15" x14ac:dyDescent="0.25">
      <c r="A604" s="188"/>
      <c r="B604" s="179"/>
      <c r="C604" s="429" t="s">
        <v>151</v>
      </c>
      <c r="D604" s="429"/>
      <c r="E604" s="429"/>
      <c r="F604" s="182"/>
      <c r="G604" s="183"/>
      <c r="H604" s="183"/>
      <c r="I604" s="183"/>
      <c r="J604" s="190"/>
      <c r="K604" s="183"/>
      <c r="L604" s="184">
        <v>45.87</v>
      </c>
      <c r="M604" s="183"/>
      <c r="N604" s="206">
        <v>2053.6</v>
      </c>
      <c r="AF604" s="168"/>
      <c r="AG604" s="169"/>
      <c r="AH604" s="169"/>
      <c r="AK604" s="180" t="s">
        <v>151</v>
      </c>
      <c r="AM604" s="169"/>
      <c r="AP604" s="169"/>
      <c r="AR604" s="169"/>
    </row>
    <row r="605" spans="1:44" s="15" customFormat="1" ht="23.25" x14ac:dyDescent="0.25">
      <c r="A605" s="188"/>
      <c r="B605" s="179" t="s">
        <v>607</v>
      </c>
      <c r="C605" s="429" t="s">
        <v>608</v>
      </c>
      <c r="D605" s="429"/>
      <c r="E605" s="429"/>
      <c r="F605" s="182" t="s">
        <v>154</v>
      </c>
      <c r="G605" s="199">
        <v>102</v>
      </c>
      <c r="H605" s="183"/>
      <c r="I605" s="199">
        <v>102</v>
      </c>
      <c r="J605" s="190"/>
      <c r="K605" s="183"/>
      <c r="L605" s="184">
        <v>46.79</v>
      </c>
      <c r="M605" s="183"/>
      <c r="N605" s="206">
        <v>2094.67</v>
      </c>
      <c r="AF605" s="168"/>
      <c r="AG605" s="169"/>
      <c r="AH605" s="169"/>
      <c r="AK605" s="180" t="s">
        <v>608</v>
      </c>
      <c r="AM605" s="169"/>
      <c r="AP605" s="169"/>
      <c r="AR605" s="169"/>
    </row>
    <row r="606" spans="1:44" s="15" customFormat="1" ht="45" x14ac:dyDescent="0.25">
      <c r="A606" s="188"/>
      <c r="B606" s="179" t="s">
        <v>609</v>
      </c>
      <c r="C606" s="429" t="s">
        <v>610</v>
      </c>
      <c r="D606" s="429"/>
      <c r="E606" s="429"/>
      <c r="F606" s="182" t="s">
        <v>154</v>
      </c>
      <c r="G606" s="199">
        <v>58</v>
      </c>
      <c r="H606" s="185">
        <v>0.85</v>
      </c>
      <c r="I606" s="192">
        <v>49.3</v>
      </c>
      <c r="J606" s="190"/>
      <c r="K606" s="183"/>
      <c r="L606" s="184">
        <v>22.61</v>
      </c>
      <c r="M606" s="183"/>
      <c r="N606" s="206">
        <v>1012.42</v>
      </c>
      <c r="AF606" s="168"/>
      <c r="AG606" s="169"/>
      <c r="AH606" s="169"/>
      <c r="AK606" s="180" t="s">
        <v>610</v>
      </c>
      <c r="AM606" s="169"/>
      <c r="AP606" s="169"/>
      <c r="AR606" s="169"/>
    </row>
    <row r="607" spans="1:44" s="15" customFormat="1" ht="15" x14ac:dyDescent="0.25">
      <c r="A607" s="200"/>
      <c r="B607" s="201"/>
      <c r="C607" s="438" t="s">
        <v>157</v>
      </c>
      <c r="D607" s="438"/>
      <c r="E607" s="438"/>
      <c r="F607" s="172"/>
      <c r="G607" s="173"/>
      <c r="H607" s="173"/>
      <c r="I607" s="173"/>
      <c r="J607" s="176"/>
      <c r="K607" s="173"/>
      <c r="L607" s="202">
        <v>189.15</v>
      </c>
      <c r="M607" s="195"/>
      <c r="N607" s="208">
        <v>5726.07</v>
      </c>
      <c r="AF607" s="168"/>
      <c r="AG607" s="169"/>
      <c r="AH607" s="169"/>
      <c r="AM607" s="169" t="s">
        <v>157</v>
      </c>
      <c r="AP607" s="169"/>
      <c r="AR607" s="169"/>
    </row>
    <row r="608" spans="1:44" s="15" customFormat="1" ht="23.25" x14ac:dyDescent="0.25">
      <c r="A608" s="170" t="s">
        <v>753</v>
      </c>
      <c r="B608" s="171" t="s">
        <v>940</v>
      </c>
      <c r="C608" s="438" t="s">
        <v>941</v>
      </c>
      <c r="D608" s="438"/>
      <c r="E608" s="438"/>
      <c r="F608" s="172" t="s">
        <v>174</v>
      </c>
      <c r="G608" s="173">
        <v>2.6825999999999999</v>
      </c>
      <c r="H608" s="174">
        <v>1</v>
      </c>
      <c r="I608" s="209">
        <v>2.6825999999999999</v>
      </c>
      <c r="J608" s="202">
        <v>560</v>
      </c>
      <c r="K608" s="173"/>
      <c r="L608" s="210">
        <v>1502.26</v>
      </c>
      <c r="M608" s="211">
        <v>8.16</v>
      </c>
      <c r="N608" s="208">
        <v>12258.44</v>
      </c>
      <c r="AF608" s="168"/>
      <c r="AG608" s="169"/>
      <c r="AH608" s="169" t="s">
        <v>941</v>
      </c>
      <c r="AM608" s="169"/>
      <c r="AP608" s="169"/>
      <c r="AR608" s="169"/>
    </row>
    <row r="609" spans="1:44" s="15" customFormat="1" ht="15" x14ac:dyDescent="0.25">
      <c r="A609" s="200"/>
      <c r="B609" s="201"/>
      <c r="C609" s="438" t="s">
        <v>157</v>
      </c>
      <c r="D609" s="438"/>
      <c r="E609" s="438"/>
      <c r="F609" s="172"/>
      <c r="G609" s="173"/>
      <c r="H609" s="173"/>
      <c r="I609" s="173"/>
      <c r="J609" s="176"/>
      <c r="K609" s="173"/>
      <c r="L609" s="210">
        <v>1502.26</v>
      </c>
      <c r="M609" s="195"/>
      <c r="N609" s="208">
        <v>12258.44</v>
      </c>
      <c r="AF609" s="168"/>
      <c r="AG609" s="169"/>
      <c r="AH609" s="169"/>
      <c r="AM609" s="169" t="s">
        <v>157</v>
      </c>
      <c r="AP609" s="169"/>
      <c r="AR609" s="169"/>
    </row>
    <row r="610" spans="1:44" s="15" customFormat="1" ht="15" x14ac:dyDescent="0.25">
      <c r="A610" s="170" t="s">
        <v>756</v>
      </c>
      <c r="B610" s="171" t="s">
        <v>1428</v>
      </c>
      <c r="C610" s="438" t="s">
        <v>1429</v>
      </c>
      <c r="D610" s="438"/>
      <c r="E610" s="438"/>
      <c r="F610" s="172" t="s">
        <v>599</v>
      </c>
      <c r="G610" s="173">
        <v>0.52699499999999999</v>
      </c>
      <c r="H610" s="174">
        <v>1</v>
      </c>
      <c r="I610" s="241">
        <v>0.52699499999999999</v>
      </c>
      <c r="J610" s="176"/>
      <c r="K610" s="173"/>
      <c r="L610" s="176"/>
      <c r="M610" s="173"/>
      <c r="N610" s="177"/>
      <c r="AF610" s="168"/>
      <c r="AG610" s="169"/>
      <c r="AH610" s="169" t="s">
        <v>1429</v>
      </c>
      <c r="AM610" s="169"/>
      <c r="AP610" s="169"/>
      <c r="AR610" s="169"/>
    </row>
    <row r="611" spans="1:44" s="15" customFormat="1" ht="23.25" x14ac:dyDescent="0.25">
      <c r="A611" s="178"/>
      <c r="B611" s="179" t="s">
        <v>136</v>
      </c>
      <c r="C611" s="439" t="s">
        <v>137</v>
      </c>
      <c r="D611" s="439"/>
      <c r="E611" s="439"/>
      <c r="F611" s="439"/>
      <c r="G611" s="439"/>
      <c r="H611" s="439"/>
      <c r="I611" s="439"/>
      <c r="J611" s="439"/>
      <c r="K611" s="439"/>
      <c r="L611" s="439"/>
      <c r="M611" s="439"/>
      <c r="N611" s="440"/>
      <c r="AF611" s="168"/>
      <c r="AG611" s="169"/>
      <c r="AH611" s="169"/>
      <c r="AI611" s="180" t="s">
        <v>137</v>
      </c>
      <c r="AM611" s="169"/>
      <c r="AP611" s="169"/>
      <c r="AR611" s="169"/>
    </row>
    <row r="612" spans="1:44" s="15" customFormat="1" ht="68.25" x14ac:dyDescent="0.25">
      <c r="A612" s="178"/>
      <c r="B612" s="179" t="s">
        <v>138</v>
      </c>
      <c r="C612" s="439" t="s">
        <v>139</v>
      </c>
      <c r="D612" s="439"/>
      <c r="E612" s="439"/>
      <c r="F612" s="439"/>
      <c r="G612" s="439"/>
      <c r="H612" s="439"/>
      <c r="I612" s="439"/>
      <c r="J612" s="439"/>
      <c r="K612" s="439"/>
      <c r="L612" s="439"/>
      <c r="M612" s="439"/>
      <c r="N612" s="440"/>
      <c r="AF612" s="168"/>
      <c r="AG612" s="169"/>
      <c r="AH612" s="169"/>
      <c r="AI612" s="180" t="s">
        <v>139</v>
      </c>
      <c r="AM612" s="169"/>
      <c r="AP612" s="169"/>
      <c r="AR612" s="169"/>
    </row>
    <row r="613" spans="1:44" s="15" customFormat="1" ht="15" x14ac:dyDescent="0.25">
      <c r="A613" s="181"/>
      <c r="B613" s="179" t="s">
        <v>130</v>
      </c>
      <c r="C613" s="429" t="s">
        <v>140</v>
      </c>
      <c r="D613" s="429"/>
      <c r="E613" s="429"/>
      <c r="F613" s="182"/>
      <c r="G613" s="183"/>
      <c r="H613" s="183"/>
      <c r="I613" s="183"/>
      <c r="J613" s="184">
        <v>376.14</v>
      </c>
      <c r="K613" s="205">
        <v>1.3225</v>
      </c>
      <c r="L613" s="184">
        <v>262.14999999999998</v>
      </c>
      <c r="M613" s="185">
        <v>44.77</v>
      </c>
      <c r="N613" s="206">
        <v>11736.46</v>
      </c>
      <c r="AF613" s="168"/>
      <c r="AG613" s="169"/>
      <c r="AH613" s="169"/>
      <c r="AJ613" s="180" t="s">
        <v>140</v>
      </c>
      <c r="AM613" s="169"/>
      <c r="AP613" s="169"/>
      <c r="AR613" s="169"/>
    </row>
    <row r="614" spans="1:44" s="15" customFormat="1" ht="15" x14ac:dyDescent="0.25">
      <c r="A614" s="181"/>
      <c r="B614" s="179" t="s">
        <v>141</v>
      </c>
      <c r="C614" s="429" t="s">
        <v>142</v>
      </c>
      <c r="D614" s="429"/>
      <c r="E614" s="429"/>
      <c r="F614" s="182"/>
      <c r="G614" s="183"/>
      <c r="H614" s="183"/>
      <c r="I614" s="183"/>
      <c r="J614" s="184">
        <v>240.82</v>
      </c>
      <c r="K614" s="205">
        <v>1.4375</v>
      </c>
      <c r="L614" s="184">
        <v>182.43</v>
      </c>
      <c r="M614" s="185">
        <v>13.24</v>
      </c>
      <c r="N614" s="206">
        <v>2415.37</v>
      </c>
      <c r="AF614" s="168"/>
      <c r="AG614" s="169"/>
      <c r="AH614" s="169"/>
      <c r="AJ614" s="180" t="s">
        <v>142</v>
      </c>
      <c r="AM614" s="169"/>
      <c r="AP614" s="169"/>
      <c r="AR614" s="169"/>
    </row>
    <row r="615" spans="1:44" s="15" customFormat="1" ht="15" x14ac:dyDescent="0.25">
      <c r="A615" s="181"/>
      <c r="B615" s="179" t="s">
        <v>143</v>
      </c>
      <c r="C615" s="429" t="s">
        <v>144</v>
      </c>
      <c r="D615" s="429"/>
      <c r="E615" s="429"/>
      <c r="F615" s="182"/>
      <c r="G615" s="183"/>
      <c r="H615" s="183"/>
      <c r="I615" s="183"/>
      <c r="J615" s="184">
        <v>161.47</v>
      </c>
      <c r="K615" s="205">
        <v>1.4375</v>
      </c>
      <c r="L615" s="184">
        <v>122.32</v>
      </c>
      <c r="M615" s="185">
        <v>44.77</v>
      </c>
      <c r="N615" s="206">
        <v>5476.27</v>
      </c>
      <c r="AF615" s="168"/>
      <c r="AG615" s="169"/>
      <c r="AH615" s="169"/>
      <c r="AJ615" s="180" t="s">
        <v>144</v>
      </c>
      <c r="AM615" s="169"/>
      <c r="AP615" s="169"/>
      <c r="AR615" s="169"/>
    </row>
    <row r="616" spans="1:44" s="15" customFormat="1" ht="15" x14ac:dyDescent="0.25">
      <c r="A616" s="181"/>
      <c r="B616" s="179" t="s">
        <v>145</v>
      </c>
      <c r="C616" s="429" t="s">
        <v>146</v>
      </c>
      <c r="D616" s="429"/>
      <c r="E616" s="429"/>
      <c r="F616" s="182"/>
      <c r="G616" s="183"/>
      <c r="H616" s="183"/>
      <c r="I616" s="183"/>
      <c r="J616" s="184">
        <v>148.47</v>
      </c>
      <c r="K616" s="183"/>
      <c r="L616" s="184">
        <v>78.239999999999995</v>
      </c>
      <c r="M616" s="185">
        <v>8.16</v>
      </c>
      <c r="N616" s="186">
        <v>638.44000000000005</v>
      </c>
      <c r="AF616" s="168"/>
      <c r="AG616" s="169"/>
      <c r="AH616" s="169"/>
      <c r="AJ616" s="180" t="s">
        <v>146</v>
      </c>
      <c r="AM616" s="169"/>
      <c r="AP616" s="169"/>
      <c r="AR616" s="169"/>
    </row>
    <row r="617" spans="1:44" s="15" customFormat="1" ht="15" x14ac:dyDescent="0.25">
      <c r="A617" s="188"/>
      <c r="B617" s="179"/>
      <c r="C617" s="429" t="s">
        <v>147</v>
      </c>
      <c r="D617" s="429"/>
      <c r="E617" s="429"/>
      <c r="F617" s="182" t="s">
        <v>148</v>
      </c>
      <c r="G617" s="192">
        <v>39.1</v>
      </c>
      <c r="H617" s="205">
        <v>1.3225</v>
      </c>
      <c r="I617" s="193">
        <v>27.250779699999999</v>
      </c>
      <c r="J617" s="190"/>
      <c r="K617" s="183"/>
      <c r="L617" s="190"/>
      <c r="M617" s="183"/>
      <c r="N617" s="191"/>
      <c r="AF617" s="168"/>
      <c r="AG617" s="169"/>
      <c r="AH617" s="169"/>
      <c r="AK617" s="180" t="s">
        <v>147</v>
      </c>
      <c r="AM617" s="169"/>
      <c r="AP617" s="169"/>
      <c r="AR617" s="169"/>
    </row>
    <row r="618" spans="1:44" s="15" customFormat="1" ht="15" x14ac:dyDescent="0.25">
      <c r="A618" s="188"/>
      <c r="B618" s="179"/>
      <c r="C618" s="429" t="s">
        <v>149</v>
      </c>
      <c r="D618" s="429"/>
      <c r="E618" s="429"/>
      <c r="F618" s="182" t="s">
        <v>148</v>
      </c>
      <c r="G618" s="185">
        <v>13.92</v>
      </c>
      <c r="H618" s="205">
        <v>1.4375</v>
      </c>
      <c r="I618" s="216">
        <v>10.545170000000001</v>
      </c>
      <c r="J618" s="190"/>
      <c r="K618" s="183"/>
      <c r="L618" s="190"/>
      <c r="M618" s="183"/>
      <c r="N618" s="191"/>
      <c r="AF618" s="168"/>
      <c r="AG618" s="169"/>
      <c r="AH618" s="169"/>
      <c r="AK618" s="180" t="s">
        <v>149</v>
      </c>
      <c r="AM618" s="169"/>
      <c r="AP618" s="169"/>
      <c r="AR618" s="169"/>
    </row>
    <row r="619" spans="1:44" s="15" customFormat="1" ht="15" x14ac:dyDescent="0.25">
      <c r="A619" s="181"/>
      <c r="B619" s="179"/>
      <c r="C619" s="430" t="s">
        <v>150</v>
      </c>
      <c r="D619" s="430"/>
      <c r="E619" s="430"/>
      <c r="F619" s="194"/>
      <c r="G619" s="195"/>
      <c r="H619" s="195"/>
      <c r="I619" s="195"/>
      <c r="J619" s="197">
        <v>765.43</v>
      </c>
      <c r="K619" s="195"/>
      <c r="L619" s="197">
        <v>522.82000000000005</v>
      </c>
      <c r="M619" s="195"/>
      <c r="N619" s="207">
        <v>14790.27</v>
      </c>
      <c r="AF619" s="168"/>
      <c r="AG619" s="169"/>
      <c r="AH619" s="169"/>
      <c r="AL619" s="180" t="s">
        <v>150</v>
      </c>
      <c r="AM619" s="169"/>
      <c r="AP619" s="169"/>
      <c r="AR619" s="169"/>
    </row>
    <row r="620" spans="1:44" s="15" customFormat="1" ht="15" x14ac:dyDescent="0.25">
      <c r="A620" s="188"/>
      <c r="B620" s="179"/>
      <c r="C620" s="429" t="s">
        <v>151</v>
      </c>
      <c r="D620" s="429"/>
      <c r="E620" s="429"/>
      <c r="F620" s="182"/>
      <c r="G620" s="183"/>
      <c r="H620" s="183"/>
      <c r="I620" s="183"/>
      <c r="J620" s="190"/>
      <c r="K620" s="183"/>
      <c r="L620" s="184">
        <v>384.47</v>
      </c>
      <c r="M620" s="183"/>
      <c r="N620" s="206">
        <v>17212.73</v>
      </c>
      <c r="AF620" s="168"/>
      <c r="AG620" s="169"/>
      <c r="AH620" s="169"/>
      <c r="AK620" s="180" t="s">
        <v>151</v>
      </c>
      <c r="AM620" s="169"/>
      <c r="AP620" s="169"/>
      <c r="AR620" s="169"/>
    </row>
    <row r="621" spans="1:44" s="15" customFormat="1" ht="22.5" x14ac:dyDescent="0.25">
      <c r="A621" s="188"/>
      <c r="B621" s="179" t="s">
        <v>1423</v>
      </c>
      <c r="C621" s="429" t="s">
        <v>1424</v>
      </c>
      <c r="D621" s="429"/>
      <c r="E621" s="429"/>
      <c r="F621" s="182" t="s">
        <v>154</v>
      </c>
      <c r="G621" s="199">
        <v>112</v>
      </c>
      <c r="H621" s="183"/>
      <c r="I621" s="199">
        <v>112</v>
      </c>
      <c r="J621" s="190"/>
      <c r="K621" s="183"/>
      <c r="L621" s="184">
        <v>430.61</v>
      </c>
      <c r="M621" s="183"/>
      <c r="N621" s="206">
        <v>19278.259999999998</v>
      </c>
      <c r="AF621" s="168"/>
      <c r="AG621" s="169"/>
      <c r="AH621" s="169"/>
      <c r="AK621" s="180" t="s">
        <v>1424</v>
      </c>
      <c r="AM621" s="169"/>
      <c r="AP621" s="169"/>
      <c r="AR621" s="169"/>
    </row>
    <row r="622" spans="1:44" s="15" customFormat="1" ht="45" x14ac:dyDescent="0.25">
      <c r="A622" s="188"/>
      <c r="B622" s="179" t="s">
        <v>1425</v>
      </c>
      <c r="C622" s="429" t="s">
        <v>1426</v>
      </c>
      <c r="D622" s="429"/>
      <c r="E622" s="429"/>
      <c r="F622" s="182" t="s">
        <v>154</v>
      </c>
      <c r="G622" s="199">
        <v>65</v>
      </c>
      <c r="H622" s="185">
        <v>0.85</v>
      </c>
      <c r="I622" s="185">
        <v>55.25</v>
      </c>
      <c r="J622" s="190"/>
      <c r="K622" s="183"/>
      <c r="L622" s="184">
        <v>212.42</v>
      </c>
      <c r="M622" s="183"/>
      <c r="N622" s="206">
        <v>9510.0300000000007</v>
      </c>
      <c r="AF622" s="168"/>
      <c r="AG622" s="169"/>
      <c r="AH622" s="169"/>
      <c r="AK622" s="180" t="s">
        <v>1426</v>
      </c>
      <c r="AM622" s="169"/>
      <c r="AP622" s="169"/>
      <c r="AR622" s="169"/>
    </row>
    <row r="623" spans="1:44" s="15" customFormat="1" ht="15" x14ac:dyDescent="0.25">
      <c r="A623" s="200"/>
      <c r="B623" s="201"/>
      <c r="C623" s="438" t="s">
        <v>157</v>
      </c>
      <c r="D623" s="438"/>
      <c r="E623" s="438"/>
      <c r="F623" s="172"/>
      <c r="G623" s="173"/>
      <c r="H623" s="173"/>
      <c r="I623" s="173"/>
      <c r="J623" s="176"/>
      <c r="K623" s="173"/>
      <c r="L623" s="210">
        <v>1165.8499999999999</v>
      </c>
      <c r="M623" s="195"/>
      <c r="N623" s="208">
        <v>43578.559999999998</v>
      </c>
      <c r="AF623" s="168"/>
      <c r="AG623" s="169"/>
      <c r="AH623" s="169"/>
      <c r="AM623" s="169" t="s">
        <v>157</v>
      </c>
      <c r="AP623" s="169"/>
      <c r="AR623" s="169"/>
    </row>
    <row r="624" spans="1:44" s="15" customFormat="1" ht="23.25" x14ac:dyDescent="0.25">
      <c r="A624" s="170" t="s">
        <v>759</v>
      </c>
      <c r="B624" s="171" t="s">
        <v>1430</v>
      </c>
      <c r="C624" s="438" t="s">
        <v>1431</v>
      </c>
      <c r="D624" s="438"/>
      <c r="E624" s="438"/>
      <c r="F624" s="172" t="s">
        <v>174</v>
      </c>
      <c r="G624" s="173">
        <v>12.1</v>
      </c>
      <c r="H624" s="174">
        <v>1</v>
      </c>
      <c r="I624" s="214">
        <v>12.1</v>
      </c>
      <c r="J624" s="202">
        <v>700</v>
      </c>
      <c r="K624" s="173"/>
      <c r="L624" s="210">
        <v>8470</v>
      </c>
      <c r="M624" s="211">
        <v>8.16</v>
      </c>
      <c r="N624" s="208">
        <v>69115.199999999997</v>
      </c>
      <c r="AF624" s="168"/>
      <c r="AG624" s="169"/>
      <c r="AH624" s="169" t="s">
        <v>1431</v>
      </c>
      <c r="AM624" s="169"/>
      <c r="AP624" s="169"/>
      <c r="AR624" s="169"/>
    </row>
    <row r="625" spans="1:44" s="15" customFormat="1" ht="15" x14ac:dyDescent="0.25">
      <c r="A625" s="200"/>
      <c r="B625" s="201"/>
      <c r="C625" s="438" t="s">
        <v>157</v>
      </c>
      <c r="D625" s="438"/>
      <c r="E625" s="438"/>
      <c r="F625" s="172"/>
      <c r="G625" s="173"/>
      <c r="H625" s="173"/>
      <c r="I625" s="173"/>
      <c r="J625" s="176"/>
      <c r="K625" s="173"/>
      <c r="L625" s="210">
        <v>8470</v>
      </c>
      <c r="M625" s="195"/>
      <c r="N625" s="208">
        <v>69115.199999999997</v>
      </c>
      <c r="AF625" s="168"/>
      <c r="AG625" s="169"/>
      <c r="AH625" s="169"/>
      <c r="AM625" s="169" t="s">
        <v>157</v>
      </c>
      <c r="AP625" s="169"/>
      <c r="AR625" s="169"/>
    </row>
    <row r="626" spans="1:44" s="15" customFormat="1" ht="23.25" x14ac:dyDescent="0.25">
      <c r="A626" s="170" t="s">
        <v>763</v>
      </c>
      <c r="B626" s="171" t="s">
        <v>1432</v>
      </c>
      <c r="C626" s="438" t="s">
        <v>1433</v>
      </c>
      <c r="D626" s="438"/>
      <c r="E626" s="438"/>
      <c r="F626" s="172" t="s">
        <v>278</v>
      </c>
      <c r="G626" s="173">
        <v>0.68</v>
      </c>
      <c r="H626" s="174">
        <v>1</v>
      </c>
      <c r="I626" s="211">
        <v>0.68</v>
      </c>
      <c r="J626" s="176"/>
      <c r="K626" s="173"/>
      <c r="L626" s="176"/>
      <c r="M626" s="173"/>
      <c r="N626" s="177"/>
      <c r="AF626" s="168"/>
      <c r="AG626" s="169"/>
      <c r="AH626" s="169" t="s">
        <v>1433</v>
      </c>
      <c r="AM626" s="169"/>
      <c r="AP626" s="169"/>
      <c r="AR626" s="169"/>
    </row>
    <row r="627" spans="1:44" s="15" customFormat="1" ht="23.25" x14ac:dyDescent="0.25">
      <c r="A627" s="178"/>
      <c r="B627" s="179" t="s">
        <v>136</v>
      </c>
      <c r="C627" s="439" t="s">
        <v>137</v>
      </c>
      <c r="D627" s="439"/>
      <c r="E627" s="439"/>
      <c r="F627" s="439"/>
      <c r="G627" s="439"/>
      <c r="H627" s="439"/>
      <c r="I627" s="439"/>
      <c r="J627" s="439"/>
      <c r="K627" s="439"/>
      <c r="L627" s="439"/>
      <c r="M627" s="439"/>
      <c r="N627" s="440"/>
      <c r="AF627" s="168"/>
      <c r="AG627" s="169"/>
      <c r="AH627" s="169"/>
      <c r="AI627" s="180" t="s">
        <v>137</v>
      </c>
      <c r="AM627" s="169"/>
      <c r="AP627" s="169"/>
      <c r="AR627" s="169"/>
    </row>
    <row r="628" spans="1:44" s="15" customFormat="1" ht="68.25" x14ac:dyDescent="0.25">
      <c r="A628" s="178"/>
      <c r="B628" s="179" t="s">
        <v>138</v>
      </c>
      <c r="C628" s="439" t="s">
        <v>139</v>
      </c>
      <c r="D628" s="439"/>
      <c r="E628" s="439"/>
      <c r="F628" s="439"/>
      <c r="G628" s="439"/>
      <c r="H628" s="439"/>
      <c r="I628" s="439"/>
      <c r="J628" s="439"/>
      <c r="K628" s="439"/>
      <c r="L628" s="439"/>
      <c r="M628" s="439"/>
      <c r="N628" s="440"/>
      <c r="AF628" s="168"/>
      <c r="AG628" s="169"/>
      <c r="AH628" s="169"/>
      <c r="AI628" s="180" t="s">
        <v>139</v>
      </c>
      <c r="AM628" s="169"/>
      <c r="AP628" s="169"/>
      <c r="AR628" s="169"/>
    </row>
    <row r="629" spans="1:44" s="15" customFormat="1" ht="15" x14ac:dyDescent="0.25">
      <c r="A629" s="181"/>
      <c r="B629" s="179" t="s">
        <v>130</v>
      </c>
      <c r="C629" s="429" t="s">
        <v>140</v>
      </c>
      <c r="D629" s="429"/>
      <c r="E629" s="429"/>
      <c r="F629" s="182"/>
      <c r="G629" s="183"/>
      <c r="H629" s="183"/>
      <c r="I629" s="183"/>
      <c r="J629" s="184">
        <v>102.78</v>
      </c>
      <c r="K629" s="205">
        <v>1.3225</v>
      </c>
      <c r="L629" s="184">
        <v>92.43</v>
      </c>
      <c r="M629" s="185">
        <v>44.77</v>
      </c>
      <c r="N629" s="206">
        <v>4138.09</v>
      </c>
      <c r="AF629" s="168"/>
      <c r="AG629" s="169"/>
      <c r="AH629" s="169"/>
      <c r="AJ629" s="180" t="s">
        <v>140</v>
      </c>
      <c r="AM629" s="169"/>
      <c r="AP629" s="169"/>
      <c r="AR629" s="169"/>
    </row>
    <row r="630" spans="1:44" s="15" customFormat="1" ht="15" x14ac:dyDescent="0.25">
      <c r="A630" s="181"/>
      <c r="B630" s="179" t="s">
        <v>141</v>
      </c>
      <c r="C630" s="429" t="s">
        <v>142</v>
      </c>
      <c r="D630" s="429"/>
      <c r="E630" s="429"/>
      <c r="F630" s="182"/>
      <c r="G630" s="183"/>
      <c r="H630" s="183"/>
      <c r="I630" s="183"/>
      <c r="J630" s="184">
        <v>30.45</v>
      </c>
      <c r="K630" s="205">
        <v>1.4375</v>
      </c>
      <c r="L630" s="184">
        <v>29.76</v>
      </c>
      <c r="M630" s="185">
        <v>13.24</v>
      </c>
      <c r="N630" s="186">
        <v>394.02</v>
      </c>
      <c r="AF630" s="168"/>
      <c r="AG630" s="169"/>
      <c r="AH630" s="169"/>
      <c r="AJ630" s="180" t="s">
        <v>142</v>
      </c>
      <c r="AM630" s="169"/>
      <c r="AP630" s="169"/>
      <c r="AR630" s="169"/>
    </row>
    <row r="631" spans="1:44" s="15" customFormat="1" ht="15" x14ac:dyDescent="0.25">
      <c r="A631" s="181"/>
      <c r="B631" s="179" t="s">
        <v>143</v>
      </c>
      <c r="C631" s="429" t="s">
        <v>144</v>
      </c>
      <c r="D631" s="429"/>
      <c r="E631" s="429"/>
      <c r="F631" s="182"/>
      <c r="G631" s="183"/>
      <c r="H631" s="183"/>
      <c r="I631" s="183"/>
      <c r="J631" s="184">
        <v>4.3499999999999996</v>
      </c>
      <c r="K631" s="205">
        <v>1.4375</v>
      </c>
      <c r="L631" s="184">
        <v>4.25</v>
      </c>
      <c r="M631" s="185">
        <v>44.77</v>
      </c>
      <c r="N631" s="186">
        <v>190.27</v>
      </c>
      <c r="AF631" s="168"/>
      <c r="AG631" s="169"/>
      <c r="AH631" s="169"/>
      <c r="AJ631" s="180" t="s">
        <v>144</v>
      </c>
      <c r="AM631" s="169"/>
      <c r="AP631" s="169"/>
      <c r="AR631" s="169"/>
    </row>
    <row r="632" spans="1:44" s="15" customFormat="1" ht="15" x14ac:dyDescent="0.25">
      <c r="A632" s="181"/>
      <c r="B632" s="179" t="s">
        <v>145</v>
      </c>
      <c r="C632" s="429" t="s">
        <v>146</v>
      </c>
      <c r="D632" s="429"/>
      <c r="E632" s="429"/>
      <c r="F632" s="182"/>
      <c r="G632" s="183"/>
      <c r="H632" s="183"/>
      <c r="I632" s="183"/>
      <c r="J632" s="184">
        <v>285.60000000000002</v>
      </c>
      <c r="K632" s="183"/>
      <c r="L632" s="184">
        <v>194.21</v>
      </c>
      <c r="M632" s="185">
        <v>8.16</v>
      </c>
      <c r="N632" s="206">
        <v>1584.75</v>
      </c>
      <c r="AF632" s="168"/>
      <c r="AG632" s="169"/>
      <c r="AH632" s="169"/>
      <c r="AJ632" s="180" t="s">
        <v>146</v>
      </c>
      <c r="AM632" s="169"/>
      <c r="AP632" s="169"/>
      <c r="AR632" s="169"/>
    </row>
    <row r="633" spans="1:44" s="15" customFormat="1" ht="15" x14ac:dyDescent="0.25">
      <c r="A633" s="188"/>
      <c r="B633" s="179"/>
      <c r="C633" s="429" t="s">
        <v>147</v>
      </c>
      <c r="D633" s="429"/>
      <c r="E633" s="429"/>
      <c r="F633" s="182" t="s">
        <v>148</v>
      </c>
      <c r="G633" s="192">
        <v>11.6</v>
      </c>
      <c r="H633" s="205">
        <v>1.3225</v>
      </c>
      <c r="I633" s="216">
        <v>10.43188</v>
      </c>
      <c r="J633" s="190"/>
      <c r="K633" s="183"/>
      <c r="L633" s="190"/>
      <c r="M633" s="183"/>
      <c r="N633" s="191"/>
      <c r="AF633" s="168"/>
      <c r="AG633" s="169"/>
      <c r="AH633" s="169"/>
      <c r="AK633" s="180" t="s">
        <v>147</v>
      </c>
      <c r="AM633" s="169"/>
      <c r="AP633" s="169"/>
      <c r="AR633" s="169"/>
    </row>
    <row r="634" spans="1:44" s="15" customFormat="1" ht="15" x14ac:dyDescent="0.25">
      <c r="A634" s="188"/>
      <c r="B634" s="179"/>
      <c r="C634" s="429" t="s">
        <v>149</v>
      </c>
      <c r="D634" s="429"/>
      <c r="E634" s="429"/>
      <c r="F634" s="182" t="s">
        <v>148</v>
      </c>
      <c r="G634" s="185">
        <v>0.35</v>
      </c>
      <c r="H634" s="205">
        <v>1.4375</v>
      </c>
      <c r="I634" s="189">
        <v>0.34212500000000001</v>
      </c>
      <c r="J634" s="190"/>
      <c r="K634" s="183"/>
      <c r="L634" s="190"/>
      <c r="M634" s="183"/>
      <c r="N634" s="191"/>
      <c r="AF634" s="168"/>
      <c r="AG634" s="169"/>
      <c r="AH634" s="169"/>
      <c r="AK634" s="180" t="s">
        <v>149</v>
      </c>
      <c r="AM634" s="169"/>
      <c r="AP634" s="169"/>
      <c r="AR634" s="169"/>
    </row>
    <row r="635" spans="1:44" s="15" customFormat="1" ht="15" x14ac:dyDescent="0.25">
      <c r="A635" s="181"/>
      <c r="B635" s="179"/>
      <c r="C635" s="430" t="s">
        <v>150</v>
      </c>
      <c r="D635" s="430"/>
      <c r="E635" s="430"/>
      <c r="F635" s="194"/>
      <c r="G635" s="195"/>
      <c r="H635" s="195"/>
      <c r="I635" s="195"/>
      <c r="J635" s="197">
        <v>418.83</v>
      </c>
      <c r="K635" s="195"/>
      <c r="L635" s="197">
        <v>316.39999999999998</v>
      </c>
      <c r="M635" s="195"/>
      <c r="N635" s="207">
        <v>6116.86</v>
      </c>
      <c r="AF635" s="168"/>
      <c r="AG635" s="169"/>
      <c r="AH635" s="169"/>
      <c r="AL635" s="180" t="s">
        <v>150</v>
      </c>
      <c r="AM635" s="169"/>
      <c r="AP635" s="169"/>
      <c r="AR635" s="169"/>
    </row>
    <row r="636" spans="1:44" s="15" customFormat="1" ht="15" x14ac:dyDescent="0.25">
      <c r="A636" s="188"/>
      <c r="B636" s="179"/>
      <c r="C636" s="429" t="s">
        <v>151</v>
      </c>
      <c r="D636" s="429"/>
      <c r="E636" s="429"/>
      <c r="F636" s="182"/>
      <c r="G636" s="183"/>
      <c r="H636" s="183"/>
      <c r="I636" s="183"/>
      <c r="J636" s="190"/>
      <c r="K636" s="183"/>
      <c r="L636" s="184">
        <v>96.68</v>
      </c>
      <c r="M636" s="183"/>
      <c r="N636" s="206">
        <v>4328.3599999999997</v>
      </c>
      <c r="AF636" s="168"/>
      <c r="AG636" s="169"/>
      <c r="AH636" s="169"/>
      <c r="AK636" s="180" t="s">
        <v>151</v>
      </c>
      <c r="AM636" s="169"/>
      <c r="AP636" s="169"/>
      <c r="AR636" s="169"/>
    </row>
    <row r="637" spans="1:44" s="15" customFormat="1" ht="23.25" x14ac:dyDescent="0.25">
      <c r="A637" s="188"/>
      <c r="B637" s="179" t="s">
        <v>607</v>
      </c>
      <c r="C637" s="429" t="s">
        <v>608</v>
      </c>
      <c r="D637" s="429"/>
      <c r="E637" s="429"/>
      <c r="F637" s="182" t="s">
        <v>154</v>
      </c>
      <c r="G637" s="199">
        <v>102</v>
      </c>
      <c r="H637" s="183"/>
      <c r="I637" s="199">
        <v>102</v>
      </c>
      <c r="J637" s="190"/>
      <c r="K637" s="183"/>
      <c r="L637" s="184">
        <v>98.61</v>
      </c>
      <c r="M637" s="183"/>
      <c r="N637" s="206">
        <v>4414.93</v>
      </c>
      <c r="AF637" s="168"/>
      <c r="AG637" s="169"/>
      <c r="AH637" s="169"/>
      <c r="AK637" s="180" t="s">
        <v>608</v>
      </c>
      <c r="AM637" s="169"/>
      <c r="AP637" s="169"/>
      <c r="AR637" s="169"/>
    </row>
    <row r="638" spans="1:44" s="15" customFormat="1" ht="45" x14ac:dyDescent="0.25">
      <c r="A638" s="188"/>
      <c r="B638" s="179" t="s">
        <v>609</v>
      </c>
      <c r="C638" s="429" t="s">
        <v>610</v>
      </c>
      <c r="D638" s="429"/>
      <c r="E638" s="429"/>
      <c r="F638" s="182" t="s">
        <v>154</v>
      </c>
      <c r="G638" s="199">
        <v>58</v>
      </c>
      <c r="H638" s="185">
        <v>0.85</v>
      </c>
      <c r="I638" s="192">
        <v>49.3</v>
      </c>
      <c r="J638" s="190"/>
      <c r="K638" s="183"/>
      <c r="L638" s="184">
        <v>47.66</v>
      </c>
      <c r="M638" s="183"/>
      <c r="N638" s="206">
        <v>2133.88</v>
      </c>
      <c r="AF638" s="168"/>
      <c r="AG638" s="169"/>
      <c r="AH638" s="169"/>
      <c r="AK638" s="180" t="s">
        <v>610</v>
      </c>
      <c r="AM638" s="169"/>
      <c r="AP638" s="169"/>
      <c r="AR638" s="169"/>
    </row>
    <row r="639" spans="1:44" s="15" customFormat="1" ht="15" x14ac:dyDescent="0.25">
      <c r="A639" s="200"/>
      <c r="B639" s="201"/>
      <c r="C639" s="438" t="s">
        <v>157</v>
      </c>
      <c r="D639" s="438"/>
      <c r="E639" s="438"/>
      <c r="F639" s="172"/>
      <c r="G639" s="173"/>
      <c r="H639" s="173"/>
      <c r="I639" s="173"/>
      <c r="J639" s="176"/>
      <c r="K639" s="173"/>
      <c r="L639" s="202">
        <v>462.67</v>
      </c>
      <c r="M639" s="195"/>
      <c r="N639" s="208">
        <v>12665.67</v>
      </c>
      <c r="AF639" s="168"/>
      <c r="AG639" s="169"/>
      <c r="AH639" s="169"/>
      <c r="AM639" s="169" t="s">
        <v>157</v>
      </c>
      <c r="AP639" s="169"/>
      <c r="AR639" s="169"/>
    </row>
    <row r="640" spans="1:44" s="15" customFormat="1" ht="23.25" x14ac:dyDescent="0.25">
      <c r="A640" s="170" t="s">
        <v>770</v>
      </c>
      <c r="B640" s="171" t="s">
        <v>1434</v>
      </c>
      <c r="C640" s="438" t="s">
        <v>1435</v>
      </c>
      <c r="D640" s="438"/>
      <c r="E640" s="438"/>
      <c r="F640" s="172" t="s">
        <v>278</v>
      </c>
      <c r="G640" s="173">
        <v>0.68</v>
      </c>
      <c r="H640" s="174">
        <v>1</v>
      </c>
      <c r="I640" s="211">
        <v>0.68</v>
      </c>
      <c r="J640" s="210">
        <v>6266.99</v>
      </c>
      <c r="K640" s="211">
        <v>1.08</v>
      </c>
      <c r="L640" s="210">
        <v>4602.4799999999996</v>
      </c>
      <c r="M640" s="211">
        <v>8.16</v>
      </c>
      <c r="N640" s="208">
        <v>37556.239999999998</v>
      </c>
      <c r="AF640" s="168"/>
      <c r="AG640" s="169"/>
      <c r="AH640" s="169" t="s">
        <v>1435</v>
      </c>
      <c r="AM640" s="169"/>
      <c r="AP640" s="169"/>
      <c r="AR640" s="169"/>
    </row>
    <row r="641" spans="1:44" s="15" customFormat="1" ht="15" x14ac:dyDescent="0.25">
      <c r="A641" s="212"/>
      <c r="B641" s="213"/>
      <c r="C641" s="429" t="s">
        <v>1436</v>
      </c>
      <c r="D641" s="429"/>
      <c r="E641" s="429"/>
      <c r="F641" s="429"/>
      <c r="G641" s="429"/>
      <c r="H641" s="429"/>
      <c r="I641" s="429"/>
      <c r="J641" s="429"/>
      <c r="K641" s="429"/>
      <c r="L641" s="429"/>
      <c r="M641" s="429"/>
      <c r="N641" s="441"/>
      <c r="AF641" s="168"/>
      <c r="AG641" s="169"/>
      <c r="AH641" s="169"/>
      <c r="AM641" s="169"/>
      <c r="AN641" s="180" t="s">
        <v>1436</v>
      </c>
      <c r="AP641" s="169"/>
      <c r="AR641" s="169"/>
    </row>
    <row r="642" spans="1:44" s="15" customFormat="1" ht="15" x14ac:dyDescent="0.25">
      <c r="A642" s="178"/>
      <c r="B642" s="179"/>
      <c r="C642" s="439" t="s">
        <v>1437</v>
      </c>
      <c r="D642" s="439"/>
      <c r="E642" s="439"/>
      <c r="F642" s="439"/>
      <c r="G642" s="439"/>
      <c r="H642" s="439"/>
      <c r="I642" s="439"/>
      <c r="J642" s="439"/>
      <c r="K642" s="439"/>
      <c r="L642" s="439"/>
      <c r="M642" s="439"/>
      <c r="N642" s="440"/>
      <c r="AF642" s="168"/>
      <c r="AG642" s="169"/>
      <c r="AH642" s="169"/>
      <c r="AI642" s="180" t="s">
        <v>1437</v>
      </c>
      <c r="AM642" s="169"/>
      <c r="AP642" s="169"/>
      <c r="AR642" s="169"/>
    </row>
    <row r="643" spans="1:44" s="15" customFormat="1" ht="15" x14ac:dyDescent="0.25">
      <c r="A643" s="200"/>
      <c r="B643" s="201"/>
      <c r="C643" s="438" t="s">
        <v>157</v>
      </c>
      <c r="D643" s="438"/>
      <c r="E643" s="438"/>
      <c r="F643" s="172"/>
      <c r="G643" s="173"/>
      <c r="H643" s="173"/>
      <c r="I643" s="173"/>
      <c r="J643" s="176"/>
      <c r="K643" s="173"/>
      <c r="L643" s="210">
        <v>4602.4799999999996</v>
      </c>
      <c r="M643" s="195"/>
      <c r="N643" s="208">
        <v>37556.239999999998</v>
      </c>
      <c r="AF643" s="168"/>
      <c r="AG643" s="169"/>
      <c r="AH643" s="169"/>
      <c r="AM643" s="169" t="s">
        <v>157</v>
      </c>
      <c r="AP643" s="169"/>
      <c r="AR643" s="169"/>
    </row>
    <row r="644" spans="1:44" s="15" customFormat="1" ht="15" x14ac:dyDescent="0.25">
      <c r="A644" s="217"/>
      <c r="B644" s="218"/>
      <c r="C644" s="218"/>
      <c r="D644" s="218"/>
      <c r="E644" s="218"/>
      <c r="F644" s="219"/>
      <c r="G644" s="219"/>
      <c r="H644" s="219"/>
      <c r="I644" s="219"/>
      <c r="J644" s="220"/>
      <c r="K644" s="219"/>
      <c r="L644" s="220"/>
      <c r="M644" s="183"/>
      <c r="N644" s="220"/>
      <c r="AF644" s="168"/>
      <c r="AG644" s="169"/>
      <c r="AH644" s="169"/>
      <c r="AM644" s="169"/>
      <c r="AP644" s="169"/>
      <c r="AR644" s="169"/>
    </row>
    <row r="645" spans="1:44" s="15" customFormat="1" ht="15" x14ac:dyDescent="0.25">
      <c r="A645" s="224"/>
      <c r="B645" s="225"/>
      <c r="C645" s="438" t="s">
        <v>1438</v>
      </c>
      <c r="D645" s="438"/>
      <c r="E645" s="438"/>
      <c r="F645" s="438"/>
      <c r="G645" s="438"/>
      <c r="H645" s="438"/>
      <c r="I645" s="438"/>
      <c r="J645" s="438"/>
      <c r="K645" s="438"/>
      <c r="L645" s="226"/>
      <c r="M645" s="227"/>
      <c r="N645" s="228"/>
      <c r="AF645" s="168"/>
      <c r="AG645" s="169"/>
      <c r="AH645" s="169"/>
      <c r="AM645" s="169"/>
      <c r="AP645" s="169" t="s">
        <v>1438</v>
      </c>
      <c r="AR645" s="169"/>
    </row>
    <row r="646" spans="1:44" s="15" customFormat="1" ht="15" x14ac:dyDescent="0.25">
      <c r="A646" s="229"/>
      <c r="B646" s="179"/>
      <c r="C646" s="429" t="s">
        <v>205</v>
      </c>
      <c r="D646" s="429"/>
      <c r="E646" s="429"/>
      <c r="F646" s="429"/>
      <c r="G646" s="429"/>
      <c r="H646" s="429"/>
      <c r="I646" s="429"/>
      <c r="J646" s="429"/>
      <c r="K646" s="429"/>
      <c r="L646" s="230">
        <v>16524.580000000002</v>
      </c>
      <c r="M646" s="231"/>
      <c r="N646" s="232">
        <v>152334.38</v>
      </c>
      <c r="AF646" s="168"/>
      <c r="AG646" s="169"/>
      <c r="AH646" s="169"/>
      <c r="AM646" s="169"/>
      <c r="AP646" s="169"/>
      <c r="AQ646" s="180" t="s">
        <v>205</v>
      </c>
      <c r="AR646" s="169"/>
    </row>
    <row r="647" spans="1:44" s="15" customFormat="1" ht="15" x14ac:dyDescent="0.25">
      <c r="A647" s="229"/>
      <c r="B647" s="179"/>
      <c r="C647" s="429" t="s">
        <v>206</v>
      </c>
      <c r="D647" s="429"/>
      <c r="E647" s="429"/>
      <c r="F647" s="429"/>
      <c r="G647" s="429"/>
      <c r="H647" s="429"/>
      <c r="I647" s="429"/>
      <c r="J647" s="429"/>
      <c r="K647" s="429"/>
      <c r="L647" s="233"/>
      <c r="M647" s="231"/>
      <c r="N647" s="234"/>
      <c r="AF647" s="168"/>
      <c r="AG647" s="169"/>
      <c r="AH647" s="169"/>
      <c r="AM647" s="169"/>
      <c r="AP647" s="169"/>
      <c r="AQ647" s="180" t="s">
        <v>206</v>
      </c>
      <c r="AR647" s="169"/>
    </row>
    <row r="648" spans="1:44" s="15" customFormat="1" ht="15" x14ac:dyDescent="0.25">
      <c r="A648" s="229"/>
      <c r="B648" s="179"/>
      <c r="C648" s="429" t="s">
        <v>207</v>
      </c>
      <c r="D648" s="429"/>
      <c r="E648" s="429"/>
      <c r="F648" s="429"/>
      <c r="G648" s="429"/>
      <c r="H648" s="429"/>
      <c r="I648" s="429"/>
      <c r="J648" s="429"/>
      <c r="K648" s="429"/>
      <c r="L648" s="235">
        <v>430.99</v>
      </c>
      <c r="M648" s="231"/>
      <c r="N648" s="232">
        <v>19295.43</v>
      </c>
      <c r="AF648" s="168"/>
      <c r="AG648" s="169"/>
      <c r="AH648" s="169"/>
      <c r="AM648" s="169"/>
      <c r="AP648" s="169"/>
      <c r="AQ648" s="180" t="s">
        <v>207</v>
      </c>
      <c r="AR648" s="169"/>
    </row>
    <row r="649" spans="1:44" s="15" customFormat="1" ht="15" x14ac:dyDescent="0.25">
      <c r="A649" s="229"/>
      <c r="B649" s="179"/>
      <c r="C649" s="429" t="s">
        <v>208</v>
      </c>
      <c r="D649" s="429"/>
      <c r="E649" s="429"/>
      <c r="F649" s="429"/>
      <c r="G649" s="429"/>
      <c r="H649" s="429"/>
      <c r="I649" s="429"/>
      <c r="J649" s="429"/>
      <c r="K649" s="429"/>
      <c r="L649" s="235">
        <v>337.65</v>
      </c>
      <c r="M649" s="231"/>
      <c r="N649" s="232">
        <v>4470.4799999999996</v>
      </c>
      <c r="AF649" s="168"/>
      <c r="AG649" s="169"/>
      <c r="AH649" s="169"/>
      <c r="AM649" s="169"/>
      <c r="AP649" s="169"/>
      <c r="AQ649" s="180" t="s">
        <v>208</v>
      </c>
      <c r="AR649" s="169"/>
    </row>
    <row r="650" spans="1:44" s="15" customFormat="1" ht="15" x14ac:dyDescent="0.25">
      <c r="A650" s="229"/>
      <c r="B650" s="179"/>
      <c r="C650" s="429" t="s">
        <v>209</v>
      </c>
      <c r="D650" s="429"/>
      <c r="E650" s="429"/>
      <c r="F650" s="429"/>
      <c r="G650" s="429"/>
      <c r="H650" s="429"/>
      <c r="I650" s="429"/>
      <c r="J650" s="429"/>
      <c r="K650" s="429"/>
      <c r="L650" s="235">
        <v>142.52000000000001</v>
      </c>
      <c r="M650" s="231"/>
      <c r="N650" s="232">
        <v>6380.62</v>
      </c>
      <c r="AF650" s="168"/>
      <c r="AG650" s="169"/>
      <c r="AH650" s="169"/>
      <c r="AM650" s="169"/>
      <c r="AP650" s="169"/>
      <c r="AQ650" s="180" t="s">
        <v>209</v>
      </c>
      <c r="AR650" s="169"/>
    </row>
    <row r="651" spans="1:44" s="15" customFormat="1" ht="15" x14ac:dyDescent="0.25">
      <c r="A651" s="229"/>
      <c r="B651" s="179"/>
      <c r="C651" s="429" t="s">
        <v>210</v>
      </c>
      <c r="D651" s="429"/>
      <c r="E651" s="429"/>
      <c r="F651" s="429"/>
      <c r="G651" s="429"/>
      <c r="H651" s="429"/>
      <c r="I651" s="429"/>
      <c r="J651" s="429"/>
      <c r="K651" s="429"/>
      <c r="L651" s="230">
        <v>15755.94</v>
      </c>
      <c r="M651" s="231"/>
      <c r="N651" s="232">
        <v>128568.47</v>
      </c>
      <c r="AF651" s="168"/>
      <c r="AG651" s="169"/>
      <c r="AH651" s="169"/>
      <c r="AM651" s="169"/>
      <c r="AP651" s="169"/>
      <c r="AQ651" s="180" t="s">
        <v>210</v>
      </c>
      <c r="AR651" s="169"/>
    </row>
    <row r="652" spans="1:44" s="15" customFormat="1" ht="15" x14ac:dyDescent="0.25">
      <c r="A652" s="229"/>
      <c r="B652" s="179"/>
      <c r="C652" s="429" t="s">
        <v>211</v>
      </c>
      <c r="D652" s="429"/>
      <c r="E652" s="429"/>
      <c r="F652" s="429"/>
      <c r="G652" s="429"/>
      <c r="H652" s="429"/>
      <c r="I652" s="429"/>
      <c r="J652" s="429"/>
      <c r="K652" s="429"/>
      <c r="L652" s="230">
        <v>17461.04</v>
      </c>
      <c r="M652" s="231"/>
      <c r="N652" s="232">
        <v>194259.64</v>
      </c>
      <c r="AF652" s="168"/>
      <c r="AG652" s="169"/>
      <c r="AH652" s="169"/>
      <c r="AM652" s="169"/>
      <c r="AP652" s="169"/>
      <c r="AQ652" s="180" t="s">
        <v>211</v>
      </c>
      <c r="AR652" s="169"/>
    </row>
    <row r="653" spans="1:44" s="15" customFormat="1" ht="15" x14ac:dyDescent="0.25">
      <c r="A653" s="229"/>
      <c r="B653" s="179"/>
      <c r="C653" s="429" t="s">
        <v>206</v>
      </c>
      <c r="D653" s="429"/>
      <c r="E653" s="429"/>
      <c r="F653" s="429"/>
      <c r="G653" s="429"/>
      <c r="H653" s="429"/>
      <c r="I653" s="429"/>
      <c r="J653" s="429"/>
      <c r="K653" s="429"/>
      <c r="L653" s="233"/>
      <c r="M653" s="231"/>
      <c r="N653" s="234"/>
      <c r="AF653" s="168"/>
      <c r="AG653" s="169"/>
      <c r="AH653" s="169"/>
      <c r="AM653" s="169"/>
      <c r="AP653" s="169"/>
      <c r="AQ653" s="180" t="s">
        <v>206</v>
      </c>
      <c r="AR653" s="169"/>
    </row>
    <row r="654" spans="1:44" s="15" customFormat="1" ht="15" x14ac:dyDescent="0.25">
      <c r="A654" s="229"/>
      <c r="B654" s="179"/>
      <c r="C654" s="429" t="s">
        <v>450</v>
      </c>
      <c r="D654" s="429"/>
      <c r="E654" s="429"/>
      <c r="F654" s="429"/>
      <c r="G654" s="429"/>
      <c r="H654" s="429"/>
      <c r="I654" s="429"/>
      <c r="J654" s="429"/>
      <c r="K654" s="429"/>
      <c r="L654" s="235">
        <v>430.99</v>
      </c>
      <c r="M654" s="231"/>
      <c r="N654" s="232">
        <v>19295.43</v>
      </c>
      <c r="AF654" s="168"/>
      <c r="AG654" s="169"/>
      <c r="AH654" s="169"/>
      <c r="AM654" s="169"/>
      <c r="AP654" s="169"/>
      <c r="AQ654" s="180" t="s">
        <v>450</v>
      </c>
      <c r="AR654" s="169"/>
    </row>
    <row r="655" spans="1:44" s="15" customFormat="1" ht="15" x14ac:dyDescent="0.25">
      <c r="A655" s="229"/>
      <c r="B655" s="179"/>
      <c r="C655" s="429" t="s">
        <v>451</v>
      </c>
      <c r="D655" s="429"/>
      <c r="E655" s="429"/>
      <c r="F655" s="429"/>
      <c r="G655" s="429"/>
      <c r="H655" s="429"/>
      <c r="I655" s="429"/>
      <c r="J655" s="429"/>
      <c r="K655" s="429"/>
      <c r="L655" s="235">
        <v>337.65</v>
      </c>
      <c r="M655" s="231"/>
      <c r="N655" s="232">
        <v>4470.4799999999996</v>
      </c>
      <c r="AF655" s="168"/>
      <c r="AG655" s="169"/>
      <c r="AH655" s="169"/>
      <c r="AM655" s="169"/>
      <c r="AP655" s="169"/>
      <c r="AQ655" s="180" t="s">
        <v>451</v>
      </c>
      <c r="AR655" s="169"/>
    </row>
    <row r="656" spans="1:44" s="15" customFormat="1" ht="15" x14ac:dyDescent="0.25">
      <c r="A656" s="229"/>
      <c r="B656" s="179"/>
      <c r="C656" s="429" t="s">
        <v>452</v>
      </c>
      <c r="D656" s="429"/>
      <c r="E656" s="429"/>
      <c r="F656" s="429"/>
      <c r="G656" s="429"/>
      <c r="H656" s="429"/>
      <c r="I656" s="429"/>
      <c r="J656" s="429"/>
      <c r="K656" s="429"/>
      <c r="L656" s="235">
        <v>142.52000000000001</v>
      </c>
      <c r="M656" s="231"/>
      <c r="N656" s="232">
        <v>6380.62</v>
      </c>
      <c r="AF656" s="168"/>
      <c r="AG656" s="169"/>
      <c r="AH656" s="169"/>
      <c r="AM656" s="169"/>
      <c r="AP656" s="169"/>
      <c r="AQ656" s="180" t="s">
        <v>452</v>
      </c>
      <c r="AR656" s="169"/>
    </row>
    <row r="657" spans="1:44" s="15" customFormat="1" ht="15" x14ac:dyDescent="0.25">
      <c r="A657" s="229"/>
      <c r="B657" s="179"/>
      <c r="C657" s="429" t="s">
        <v>453</v>
      </c>
      <c r="D657" s="429"/>
      <c r="E657" s="429"/>
      <c r="F657" s="429"/>
      <c r="G657" s="429"/>
      <c r="H657" s="429"/>
      <c r="I657" s="429"/>
      <c r="J657" s="429"/>
      <c r="K657" s="429"/>
      <c r="L657" s="230">
        <v>15755.94</v>
      </c>
      <c r="M657" s="231"/>
      <c r="N657" s="232">
        <v>128568.47</v>
      </c>
      <c r="AF657" s="168"/>
      <c r="AG657" s="169"/>
      <c r="AH657" s="169"/>
      <c r="AM657" s="169"/>
      <c r="AP657" s="169"/>
      <c r="AQ657" s="180" t="s">
        <v>453</v>
      </c>
      <c r="AR657" s="169"/>
    </row>
    <row r="658" spans="1:44" s="15" customFormat="1" ht="15" x14ac:dyDescent="0.25">
      <c r="A658" s="229"/>
      <c r="B658" s="179"/>
      <c r="C658" s="429" t="s">
        <v>454</v>
      </c>
      <c r="D658" s="429"/>
      <c r="E658" s="429"/>
      <c r="F658" s="429"/>
      <c r="G658" s="429"/>
      <c r="H658" s="429"/>
      <c r="I658" s="429"/>
      <c r="J658" s="429"/>
      <c r="K658" s="429"/>
      <c r="L658" s="235">
        <v>628.08000000000004</v>
      </c>
      <c r="M658" s="231"/>
      <c r="N658" s="232">
        <v>28118.98</v>
      </c>
      <c r="AF658" s="168"/>
      <c r="AG658" s="169"/>
      <c r="AH658" s="169"/>
      <c r="AM658" s="169"/>
      <c r="AP658" s="169"/>
      <c r="AQ658" s="180" t="s">
        <v>454</v>
      </c>
      <c r="AR658" s="169"/>
    </row>
    <row r="659" spans="1:44" s="15" customFormat="1" ht="15" x14ac:dyDescent="0.25">
      <c r="A659" s="229"/>
      <c r="B659" s="179"/>
      <c r="C659" s="429" t="s">
        <v>455</v>
      </c>
      <c r="D659" s="429"/>
      <c r="E659" s="429"/>
      <c r="F659" s="429"/>
      <c r="G659" s="429"/>
      <c r="H659" s="429"/>
      <c r="I659" s="429"/>
      <c r="J659" s="429"/>
      <c r="K659" s="429"/>
      <c r="L659" s="235">
        <v>308.38</v>
      </c>
      <c r="M659" s="231"/>
      <c r="N659" s="232">
        <v>13806.28</v>
      </c>
      <c r="AF659" s="168"/>
      <c r="AG659" s="169"/>
      <c r="AH659" s="169"/>
      <c r="AM659" s="169"/>
      <c r="AP659" s="169"/>
      <c r="AQ659" s="180" t="s">
        <v>455</v>
      </c>
      <c r="AR659" s="169"/>
    </row>
    <row r="660" spans="1:44" s="15" customFormat="1" ht="15" x14ac:dyDescent="0.25">
      <c r="A660" s="229"/>
      <c r="B660" s="179"/>
      <c r="C660" s="429" t="s">
        <v>221</v>
      </c>
      <c r="D660" s="429"/>
      <c r="E660" s="429"/>
      <c r="F660" s="429"/>
      <c r="G660" s="429"/>
      <c r="H660" s="429"/>
      <c r="I660" s="429"/>
      <c r="J660" s="429"/>
      <c r="K660" s="429"/>
      <c r="L660" s="235">
        <v>573.51</v>
      </c>
      <c r="M660" s="231"/>
      <c r="N660" s="232">
        <v>25676.05</v>
      </c>
      <c r="AF660" s="168"/>
      <c r="AG660" s="169"/>
      <c r="AH660" s="169"/>
      <c r="AM660" s="169"/>
      <c r="AP660" s="169"/>
      <c r="AQ660" s="180" t="s">
        <v>221</v>
      </c>
      <c r="AR660" s="169"/>
    </row>
    <row r="661" spans="1:44" s="15" customFormat="1" ht="15" x14ac:dyDescent="0.25">
      <c r="A661" s="229"/>
      <c r="B661" s="179"/>
      <c r="C661" s="429" t="s">
        <v>222</v>
      </c>
      <c r="D661" s="429"/>
      <c r="E661" s="429"/>
      <c r="F661" s="429"/>
      <c r="G661" s="429"/>
      <c r="H661" s="429"/>
      <c r="I661" s="429"/>
      <c r="J661" s="429"/>
      <c r="K661" s="429"/>
      <c r="L661" s="235">
        <v>628.08000000000004</v>
      </c>
      <c r="M661" s="231"/>
      <c r="N661" s="232">
        <v>28118.98</v>
      </c>
      <c r="AF661" s="168"/>
      <c r="AG661" s="169"/>
      <c r="AH661" s="169"/>
      <c r="AM661" s="169"/>
      <c r="AP661" s="169"/>
      <c r="AQ661" s="180" t="s">
        <v>222</v>
      </c>
      <c r="AR661" s="169"/>
    </row>
    <row r="662" spans="1:44" s="15" customFormat="1" ht="15" x14ac:dyDescent="0.25">
      <c r="A662" s="229"/>
      <c r="B662" s="179"/>
      <c r="C662" s="429" t="s">
        <v>223</v>
      </c>
      <c r="D662" s="429"/>
      <c r="E662" s="429"/>
      <c r="F662" s="429"/>
      <c r="G662" s="429"/>
      <c r="H662" s="429"/>
      <c r="I662" s="429"/>
      <c r="J662" s="429"/>
      <c r="K662" s="429"/>
      <c r="L662" s="235">
        <v>308.38</v>
      </c>
      <c r="M662" s="231"/>
      <c r="N662" s="232">
        <v>13806.28</v>
      </c>
      <c r="AF662" s="168"/>
      <c r="AG662" s="169"/>
      <c r="AH662" s="169"/>
      <c r="AM662" s="169"/>
      <c r="AP662" s="169"/>
      <c r="AQ662" s="180" t="s">
        <v>223</v>
      </c>
      <c r="AR662" s="169"/>
    </row>
    <row r="663" spans="1:44" s="15" customFormat="1" ht="15" x14ac:dyDescent="0.25">
      <c r="A663" s="229"/>
      <c r="B663" s="236"/>
      <c r="C663" s="457" t="s">
        <v>1439</v>
      </c>
      <c r="D663" s="457"/>
      <c r="E663" s="457"/>
      <c r="F663" s="457"/>
      <c r="G663" s="457"/>
      <c r="H663" s="457"/>
      <c r="I663" s="457"/>
      <c r="J663" s="457"/>
      <c r="K663" s="457"/>
      <c r="L663" s="237">
        <v>17461.04</v>
      </c>
      <c r="M663" s="238"/>
      <c r="N663" s="239">
        <v>194259.64</v>
      </c>
      <c r="AF663" s="168"/>
      <c r="AG663" s="169"/>
      <c r="AH663" s="169"/>
      <c r="AM663" s="169"/>
      <c r="AP663" s="169"/>
      <c r="AR663" s="169" t="s">
        <v>1439</v>
      </c>
    </row>
    <row r="664" spans="1:44" s="15" customFormat="1" ht="15" x14ac:dyDescent="0.25">
      <c r="A664" s="432" t="s">
        <v>1440</v>
      </c>
      <c r="B664" s="433"/>
      <c r="C664" s="433"/>
      <c r="D664" s="433"/>
      <c r="E664" s="433"/>
      <c r="F664" s="433"/>
      <c r="G664" s="433"/>
      <c r="H664" s="433"/>
      <c r="I664" s="433"/>
      <c r="J664" s="433"/>
      <c r="K664" s="433"/>
      <c r="L664" s="433"/>
      <c r="M664" s="433"/>
      <c r="N664" s="434"/>
      <c r="AF664" s="168" t="s">
        <v>1440</v>
      </c>
      <c r="AG664" s="169"/>
      <c r="AH664" s="169"/>
      <c r="AM664" s="169"/>
      <c r="AP664" s="169"/>
      <c r="AR664" s="169"/>
    </row>
    <row r="665" spans="1:44" s="15" customFormat="1" ht="34.5" x14ac:dyDescent="0.25">
      <c r="A665" s="170" t="s">
        <v>776</v>
      </c>
      <c r="B665" s="171" t="s">
        <v>1441</v>
      </c>
      <c r="C665" s="438" t="s">
        <v>1442</v>
      </c>
      <c r="D665" s="438"/>
      <c r="E665" s="438"/>
      <c r="F665" s="172" t="s">
        <v>599</v>
      </c>
      <c r="G665" s="173">
        <v>0.1721</v>
      </c>
      <c r="H665" s="174">
        <v>1</v>
      </c>
      <c r="I665" s="209">
        <v>0.1721</v>
      </c>
      <c r="J665" s="176"/>
      <c r="K665" s="173"/>
      <c r="L665" s="176"/>
      <c r="M665" s="173"/>
      <c r="N665" s="177"/>
      <c r="AF665" s="168"/>
      <c r="AG665" s="169"/>
      <c r="AH665" s="169" t="s">
        <v>1442</v>
      </c>
      <c r="AM665" s="169"/>
      <c r="AP665" s="169"/>
      <c r="AR665" s="169"/>
    </row>
    <row r="666" spans="1:44" s="15" customFormat="1" ht="23.25" x14ac:dyDescent="0.25">
      <c r="A666" s="178"/>
      <c r="B666" s="179" t="s">
        <v>136</v>
      </c>
      <c r="C666" s="439" t="s">
        <v>137</v>
      </c>
      <c r="D666" s="439"/>
      <c r="E666" s="439"/>
      <c r="F666" s="439"/>
      <c r="G666" s="439"/>
      <c r="H666" s="439"/>
      <c r="I666" s="439"/>
      <c r="J666" s="439"/>
      <c r="K666" s="439"/>
      <c r="L666" s="439"/>
      <c r="M666" s="439"/>
      <c r="N666" s="440"/>
      <c r="AF666" s="168"/>
      <c r="AG666" s="169"/>
      <c r="AH666" s="169"/>
      <c r="AI666" s="180" t="s">
        <v>137</v>
      </c>
      <c r="AM666" s="169"/>
      <c r="AP666" s="169"/>
      <c r="AR666" s="169"/>
    </row>
    <row r="667" spans="1:44" s="15" customFormat="1" ht="68.25" x14ac:dyDescent="0.25">
      <c r="A667" s="178"/>
      <c r="B667" s="179" t="s">
        <v>138</v>
      </c>
      <c r="C667" s="439" t="s">
        <v>139</v>
      </c>
      <c r="D667" s="439"/>
      <c r="E667" s="439"/>
      <c r="F667" s="439"/>
      <c r="G667" s="439"/>
      <c r="H667" s="439"/>
      <c r="I667" s="439"/>
      <c r="J667" s="439"/>
      <c r="K667" s="439"/>
      <c r="L667" s="439"/>
      <c r="M667" s="439"/>
      <c r="N667" s="440"/>
      <c r="AF667" s="168"/>
      <c r="AG667" s="169"/>
      <c r="AH667" s="169"/>
      <c r="AI667" s="180" t="s">
        <v>139</v>
      </c>
      <c r="AM667" s="169"/>
      <c r="AP667" s="169"/>
      <c r="AR667" s="169"/>
    </row>
    <row r="668" spans="1:44" s="15" customFormat="1" ht="15" x14ac:dyDescent="0.25">
      <c r="A668" s="181"/>
      <c r="B668" s="179" t="s">
        <v>130</v>
      </c>
      <c r="C668" s="429" t="s">
        <v>140</v>
      </c>
      <c r="D668" s="429"/>
      <c r="E668" s="429"/>
      <c r="F668" s="182"/>
      <c r="G668" s="183"/>
      <c r="H668" s="183"/>
      <c r="I668" s="183"/>
      <c r="J668" s="184">
        <v>231.43</v>
      </c>
      <c r="K668" s="205">
        <v>1.3225</v>
      </c>
      <c r="L668" s="184">
        <v>52.67</v>
      </c>
      <c r="M668" s="185">
        <v>44.77</v>
      </c>
      <c r="N668" s="206">
        <v>2358.04</v>
      </c>
      <c r="AF668" s="168"/>
      <c r="AG668" s="169"/>
      <c r="AH668" s="169"/>
      <c r="AJ668" s="180" t="s">
        <v>140</v>
      </c>
      <c r="AM668" s="169"/>
      <c r="AP668" s="169"/>
      <c r="AR668" s="169"/>
    </row>
    <row r="669" spans="1:44" s="15" customFormat="1" ht="15" x14ac:dyDescent="0.25">
      <c r="A669" s="181"/>
      <c r="B669" s="179" t="s">
        <v>141</v>
      </c>
      <c r="C669" s="429" t="s">
        <v>142</v>
      </c>
      <c r="D669" s="429"/>
      <c r="E669" s="429"/>
      <c r="F669" s="182"/>
      <c r="G669" s="183"/>
      <c r="H669" s="183"/>
      <c r="I669" s="183"/>
      <c r="J669" s="184">
        <v>64.77</v>
      </c>
      <c r="K669" s="205">
        <v>1.4375</v>
      </c>
      <c r="L669" s="184">
        <v>16.02</v>
      </c>
      <c r="M669" s="185">
        <v>13.24</v>
      </c>
      <c r="N669" s="186">
        <v>212.1</v>
      </c>
      <c r="AF669" s="168"/>
      <c r="AG669" s="169"/>
      <c r="AH669" s="169"/>
      <c r="AJ669" s="180" t="s">
        <v>142</v>
      </c>
      <c r="AM669" s="169"/>
      <c r="AP669" s="169"/>
      <c r="AR669" s="169"/>
    </row>
    <row r="670" spans="1:44" s="15" customFormat="1" ht="15" x14ac:dyDescent="0.25">
      <c r="A670" s="181"/>
      <c r="B670" s="179" t="s">
        <v>143</v>
      </c>
      <c r="C670" s="429" t="s">
        <v>144</v>
      </c>
      <c r="D670" s="429"/>
      <c r="E670" s="429"/>
      <c r="F670" s="182"/>
      <c r="G670" s="183"/>
      <c r="H670" s="183"/>
      <c r="I670" s="183"/>
      <c r="J670" s="184">
        <v>12.87</v>
      </c>
      <c r="K670" s="205">
        <v>1.4375</v>
      </c>
      <c r="L670" s="184">
        <v>3.18</v>
      </c>
      <c r="M670" s="185">
        <v>44.77</v>
      </c>
      <c r="N670" s="186">
        <v>142.37</v>
      </c>
      <c r="AF670" s="168"/>
      <c r="AG670" s="169"/>
      <c r="AH670" s="169"/>
      <c r="AJ670" s="180" t="s">
        <v>144</v>
      </c>
      <c r="AM670" s="169"/>
      <c r="AP670" s="169"/>
      <c r="AR670" s="169"/>
    </row>
    <row r="671" spans="1:44" s="15" customFormat="1" ht="15" x14ac:dyDescent="0.25">
      <c r="A671" s="188"/>
      <c r="B671" s="179"/>
      <c r="C671" s="429" t="s">
        <v>147</v>
      </c>
      <c r="D671" s="429"/>
      <c r="E671" s="429"/>
      <c r="F671" s="182" t="s">
        <v>148</v>
      </c>
      <c r="G671" s="192">
        <v>25.8</v>
      </c>
      <c r="H671" s="205">
        <v>1.3225</v>
      </c>
      <c r="I671" s="193">
        <v>5.8721380999999999</v>
      </c>
      <c r="J671" s="190"/>
      <c r="K671" s="183"/>
      <c r="L671" s="190"/>
      <c r="M671" s="183"/>
      <c r="N671" s="191"/>
      <c r="AF671" s="168"/>
      <c r="AG671" s="169"/>
      <c r="AH671" s="169"/>
      <c r="AK671" s="180" t="s">
        <v>147</v>
      </c>
      <c r="AM671" s="169"/>
      <c r="AP671" s="169"/>
      <c r="AR671" s="169"/>
    </row>
    <row r="672" spans="1:44" s="15" customFormat="1" ht="15" x14ac:dyDescent="0.25">
      <c r="A672" s="188"/>
      <c r="B672" s="179"/>
      <c r="C672" s="429" t="s">
        <v>149</v>
      </c>
      <c r="D672" s="429"/>
      <c r="E672" s="429"/>
      <c r="F672" s="182" t="s">
        <v>148</v>
      </c>
      <c r="G672" s="185">
        <v>1.08</v>
      </c>
      <c r="H672" s="205">
        <v>1.4375</v>
      </c>
      <c r="I672" s="193">
        <v>0.26718530000000001</v>
      </c>
      <c r="J672" s="190"/>
      <c r="K672" s="183"/>
      <c r="L672" s="190"/>
      <c r="M672" s="183"/>
      <c r="N672" s="191"/>
      <c r="AF672" s="168"/>
      <c r="AG672" s="169"/>
      <c r="AH672" s="169"/>
      <c r="AK672" s="180" t="s">
        <v>149</v>
      </c>
      <c r="AM672" s="169"/>
      <c r="AP672" s="169"/>
      <c r="AR672" s="169"/>
    </row>
    <row r="673" spans="1:44" s="15" customFormat="1" ht="15" x14ac:dyDescent="0.25">
      <c r="A673" s="181"/>
      <c r="B673" s="179"/>
      <c r="C673" s="430" t="s">
        <v>150</v>
      </c>
      <c r="D673" s="430"/>
      <c r="E673" s="430"/>
      <c r="F673" s="194"/>
      <c r="G673" s="195"/>
      <c r="H673" s="195"/>
      <c r="I673" s="195"/>
      <c r="J673" s="197">
        <v>296.2</v>
      </c>
      <c r="K673" s="195"/>
      <c r="L673" s="197">
        <v>68.69</v>
      </c>
      <c r="M673" s="195"/>
      <c r="N673" s="207">
        <v>2570.14</v>
      </c>
      <c r="AF673" s="168"/>
      <c r="AG673" s="169"/>
      <c r="AH673" s="169"/>
      <c r="AL673" s="180" t="s">
        <v>150</v>
      </c>
      <c r="AM673" s="169"/>
      <c r="AP673" s="169"/>
      <c r="AR673" s="169"/>
    </row>
    <row r="674" spans="1:44" s="15" customFormat="1" ht="15" x14ac:dyDescent="0.25">
      <c r="A674" s="188"/>
      <c r="B674" s="179"/>
      <c r="C674" s="429" t="s">
        <v>151</v>
      </c>
      <c r="D674" s="429"/>
      <c r="E674" s="429"/>
      <c r="F674" s="182"/>
      <c r="G674" s="183"/>
      <c r="H674" s="183"/>
      <c r="I674" s="183"/>
      <c r="J674" s="190"/>
      <c r="K674" s="183"/>
      <c r="L674" s="184">
        <v>55.85</v>
      </c>
      <c r="M674" s="183"/>
      <c r="N674" s="206">
        <v>2500.41</v>
      </c>
      <c r="AF674" s="168"/>
      <c r="AG674" s="169"/>
      <c r="AH674" s="169"/>
      <c r="AK674" s="180" t="s">
        <v>151</v>
      </c>
      <c r="AM674" s="169"/>
      <c r="AP674" s="169"/>
      <c r="AR674" s="169"/>
    </row>
    <row r="675" spans="1:44" s="15" customFormat="1" ht="22.5" x14ac:dyDescent="0.25">
      <c r="A675" s="188"/>
      <c r="B675" s="179" t="s">
        <v>1423</v>
      </c>
      <c r="C675" s="429" t="s">
        <v>1424</v>
      </c>
      <c r="D675" s="429"/>
      <c r="E675" s="429"/>
      <c r="F675" s="182" t="s">
        <v>154</v>
      </c>
      <c r="G675" s="199">
        <v>112</v>
      </c>
      <c r="H675" s="183"/>
      <c r="I675" s="199">
        <v>112</v>
      </c>
      <c r="J675" s="190"/>
      <c r="K675" s="183"/>
      <c r="L675" s="184">
        <v>62.55</v>
      </c>
      <c r="M675" s="183"/>
      <c r="N675" s="206">
        <v>2800.46</v>
      </c>
      <c r="AF675" s="168"/>
      <c r="AG675" s="169"/>
      <c r="AH675" s="169"/>
      <c r="AK675" s="180" t="s">
        <v>1424</v>
      </c>
      <c r="AM675" s="169"/>
      <c r="AP675" s="169"/>
      <c r="AR675" s="169"/>
    </row>
    <row r="676" spans="1:44" s="15" customFormat="1" ht="45" x14ac:dyDescent="0.25">
      <c r="A676" s="188"/>
      <c r="B676" s="179" t="s">
        <v>1425</v>
      </c>
      <c r="C676" s="429" t="s">
        <v>1426</v>
      </c>
      <c r="D676" s="429"/>
      <c r="E676" s="429"/>
      <c r="F676" s="182" t="s">
        <v>154</v>
      </c>
      <c r="G676" s="199">
        <v>65</v>
      </c>
      <c r="H676" s="185">
        <v>0.85</v>
      </c>
      <c r="I676" s="185">
        <v>55.25</v>
      </c>
      <c r="J676" s="190"/>
      <c r="K676" s="183"/>
      <c r="L676" s="184">
        <v>30.86</v>
      </c>
      <c r="M676" s="183"/>
      <c r="N676" s="206">
        <v>1381.48</v>
      </c>
      <c r="AF676" s="168"/>
      <c r="AG676" s="169"/>
      <c r="AH676" s="169"/>
      <c r="AK676" s="180" t="s">
        <v>1426</v>
      </c>
      <c r="AM676" s="169"/>
      <c r="AP676" s="169"/>
      <c r="AR676" s="169"/>
    </row>
    <row r="677" spans="1:44" s="15" customFormat="1" ht="15" x14ac:dyDescent="0.25">
      <c r="A677" s="200"/>
      <c r="B677" s="201"/>
      <c r="C677" s="438" t="s">
        <v>157</v>
      </c>
      <c r="D677" s="438"/>
      <c r="E677" s="438"/>
      <c r="F677" s="172"/>
      <c r="G677" s="173"/>
      <c r="H677" s="173"/>
      <c r="I677" s="173"/>
      <c r="J677" s="176"/>
      <c r="K677" s="173"/>
      <c r="L677" s="202">
        <v>162.1</v>
      </c>
      <c r="M677" s="195"/>
      <c r="N677" s="208">
        <v>6752.08</v>
      </c>
      <c r="AF677" s="168"/>
      <c r="AG677" s="169"/>
      <c r="AH677" s="169"/>
      <c r="AM677" s="169" t="s">
        <v>157</v>
      </c>
      <c r="AP677" s="169"/>
      <c r="AR677" s="169"/>
    </row>
    <row r="678" spans="1:44" s="15" customFormat="1" ht="23.25" x14ac:dyDescent="0.25">
      <c r="A678" s="170" t="s">
        <v>361</v>
      </c>
      <c r="B678" s="171" t="s">
        <v>1443</v>
      </c>
      <c r="C678" s="438" t="s">
        <v>1444</v>
      </c>
      <c r="D678" s="438"/>
      <c r="E678" s="438"/>
      <c r="F678" s="172" t="s">
        <v>174</v>
      </c>
      <c r="G678" s="173">
        <v>0.86</v>
      </c>
      <c r="H678" s="174">
        <v>1</v>
      </c>
      <c r="I678" s="211">
        <v>0.86</v>
      </c>
      <c r="J678" s="210">
        <v>1545.81</v>
      </c>
      <c r="K678" s="173"/>
      <c r="L678" s="210">
        <v>1329.4</v>
      </c>
      <c r="M678" s="211">
        <v>8.16</v>
      </c>
      <c r="N678" s="208">
        <v>10847.9</v>
      </c>
      <c r="AF678" s="168"/>
      <c r="AG678" s="169"/>
      <c r="AH678" s="169" t="s">
        <v>1444</v>
      </c>
      <c r="AM678" s="169"/>
      <c r="AP678" s="169"/>
      <c r="AR678" s="169"/>
    </row>
    <row r="679" spans="1:44" s="15" customFormat="1" ht="15" x14ac:dyDescent="0.25">
      <c r="A679" s="200"/>
      <c r="B679" s="201"/>
      <c r="C679" s="438" t="s">
        <v>157</v>
      </c>
      <c r="D679" s="438"/>
      <c r="E679" s="438"/>
      <c r="F679" s="172"/>
      <c r="G679" s="173"/>
      <c r="H679" s="173"/>
      <c r="I679" s="173"/>
      <c r="J679" s="176"/>
      <c r="K679" s="173"/>
      <c r="L679" s="210">
        <v>1329.4</v>
      </c>
      <c r="M679" s="195"/>
      <c r="N679" s="208">
        <v>10847.9</v>
      </c>
      <c r="AF679" s="168"/>
      <c r="AG679" s="169"/>
      <c r="AH679" s="169"/>
      <c r="AM679" s="169" t="s">
        <v>157</v>
      </c>
      <c r="AP679" s="169"/>
      <c r="AR679" s="169"/>
    </row>
    <row r="680" spans="1:44" s="15" customFormat="1" ht="15" x14ac:dyDescent="0.25">
      <c r="A680" s="217"/>
      <c r="B680" s="218"/>
      <c r="C680" s="218"/>
      <c r="D680" s="218"/>
      <c r="E680" s="218"/>
      <c r="F680" s="219"/>
      <c r="G680" s="219"/>
      <c r="H680" s="219"/>
      <c r="I680" s="219"/>
      <c r="J680" s="220"/>
      <c r="K680" s="219"/>
      <c r="L680" s="220"/>
      <c r="M680" s="183"/>
      <c r="N680" s="220"/>
      <c r="AF680" s="168"/>
      <c r="AG680" s="169"/>
      <c r="AH680" s="169"/>
      <c r="AM680" s="169"/>
      <c r="AP680" s="169"/>
      <c r="AR680" s="169"/>
    </row>
    <row r="681" spans="1:44" s="15" customFormat="1" ht="15" x14ac:dyDescent="0.25">
      <c r="A681" s="224"/>
      <c r="B681" s="225"/>
      <c r="C681" s="438" t="s">
        <v>1445</v>
      </c>
      <c r="D681" s="438"/>
      <c r="E681" s="438"/>
      <c r="F681" s="438"/>
      <c r="G681" s="438"/>
      <c r="H681" s="438"/>
      <c r="I681" s="438"/>
      <c r="J681" s="438"/>
      <c r="K681" s="438"/>
      <c r="L681" s="226"/>
      <c r="M681" s="227"/>
      <c r="N681" s="228"/>
      <c r="AF681" s="168"/>
      <c r="AG681" s="169"/>
      <c r="AH681" s="169"/>
      <c r="AM681" s="169"/>
      <c r="AP681" s="169" t="s">
        <v>1445</v>
      </c>
      <c r="AR681" s="169"/>
    </row>
    <row r="682" spans="1:44" s="15" customFormat="1" ht="15" x14ac:dyDescent="0.25">
      <c r="A682" s="229"/>
      <c r="B682" s="179"/>
      <c r="C682" s="429" t="s">
        <v>205</v>
      </c>
      <c r="D682" s="429"/>
      <c r="E682" s="429"/>
      <c r="F682" s="429"/>
      <c r="G682" s="429"/>
      <c r="H682" s="429"/>
      <c r="I682" s="429"/>
      <c r="J682" s="429"/>
      <c r="K682" s="429"/>
      <c r="L682" s="230">
        <v>1398.09</v>
      </c>
      <c r="M682" s="231"/>
      <c r="N682" s="232">
        <v>13418.04</v>
      </c>
      <c r="AF682" s="168"/>
      <c r="AG682" s="169"/>
      <c r="AH682" s="169"/>
      <c r="AM682" s="169"/>
      <c r="AP682" s="169"/>
      <c r="AQ682" s="180" t="s">
        <v>205</v>
      </c>
      <c r="AR682" s="169"/>
    </row>
    <row r="683" spans="1:44" s="15" customFormat="1" ht="15" x14ac:dyDescent="0.25">
      <c r="A683" s="229"/>
      <c r="B683" s="179"/>
      <c r="C683" s="429" t="s">
        <v>206</v>
      </c>
      <c r="D683" s="429"/>
      <c r="E683" s="429"/>
      <c r="F683" s="429"/>
      <c r="G683" s="429"/>
      <c r="H683" s="429"/>
      <c r="I683" s="429"/>
      <c r="J683" s="429"/>
      <c r="K683" s="429"/>
      <c r="L683" s="233"/>
      <c r="M683" s="231"/>
      <c r="N683" s="234"/>
      <c r="AF683" s="168"/>
      <c r="AG683" s="169"/>
      <c r="AH683" s="169"/>
      <c r="AM683" s="169"/>
      <c r="AP683" s="169"/>
      <c r="AQ683" s="180" t="s">
        <v>206</v>
      </c>
      <c r="AR683" s="169"/>
    </row>
    <row r="684" spans="1:44" s="15" customFormat="1" ht="15" x14ac:dyDescent="0.25">
      <c r="A684" s="229"/>
      <c r="B684" s="179"/>
      <c r="C684" s="429" t="s">
        <v>207</v>
      </c>
      <c r="D684" s="429"/>
      <c r="E684" s="429"/>
      <c r="F684" s="429"/>
      <c r="G684" s="429"/>
      <c r="H684" s="429"/>
      <c r="I684" s="429"/>
      <c r="J684" s="429"/>
      <c r="K684" s="429"/>
      <c r="L684" s="235">
        <v>52.67</v>
      </c>
      <c r="M684" s="231"/>
      <c r="N684" s="232">
        <v>2358.04</v>
      </c>
      <c r="AF684" s="168"/>
      <c r="AG684" s="169"/>
      <c r="AH684" s="169"/>
      <c r="AM684" s="169"/>
      <c r="AP684" s="169"/>
      <c r="AQ684" s="180" t="s">
        <v>207</v>
      </c>
      <c r="AR684" s="169"/>
    </row>
    <row r="685" spans="1:44" s="15" customFormat="1" ht="15" x14ac:dyDescent="0.25">
      <c r="A685" s="229"/>
      <c r="B685" s="179"/>
      <c r="C685" s="429" t="s">
        <v>208</v>
      </c>
      <c r="D685" s="429"/>
      <c r="E685" s="429"/>
      <c r="F685" s="429"/>
      <c r="G685" s="429"/>
      <c r="H685" s="429"/>
      <c r="I685" s="429"/>
      <c r="J685" s="429"/>
      <c r="K685" s="429"/>
      <c r="L685" s="235">
        <v>16.02</v>
      </c>
      <c r="M685" s="231"/>
      <c r="N685" s="245">
        <v>212.1</v>
      </c>
      <c r="AF685" s="168"/>
      <c r="AG685" s="169"/>
      <c r="AH685" s="169"/>
      <c r="AM685" s="169"/>
      <c r="AP685" s="169"/>
      <c r="AQ685" s="180" t="s">
        <v>208</v>
      </c>
      <c r="AR685" s="169"/>
    </row>
    <row r="686" spans="1:44" s="15" customFormat="1" ht="15" x14ac:dyDescent="0.25">
      <c r="A686" s="229"/>
      <c r="B686" s="179"/>
      <c r="C686" s="429" t="s">
        <v>209</v>
      </c>
      <c r="D686" s="429"/>
      <c r="E686" s="429"/>
      <c r="F686" s="429"/>
      <c r="G686" s="429"/>
      <c r="H686" s="429"/>
      <c r="I686" s="429"/>
      <c r="J686" s="429"/>
      <c r="K686" s="429"/>
      <c r="L686" s="235">
        <v>3.18</v>
      </c>
      <c r="M686" s="231"/>
      <c r="N686" s="245">
        <v>142.37</v>
      </c>
      <c r="AF686" s="168"/>
      <c r="AG686" s="169"/>
      <c r="AH686" s="169"/>
      <c r="AM686" s="169"/>
      <c r="AP686" s="169"/>
      <c r="AQ686" s="180" t="s">
        <v>209</v>
      </c>
      <c r="AR686" s="169"/>
    </row>
    <row r="687" spans="1:44" s="15" customFormat="1" ht="15" x14ac:dyDescent="0.25">
      <c r="A687" s="229"/>
      <c r="B687" s="179"/>
      <c r="C687" s="429" t="s">
        <v>210</v>
      </c>
      <c r="D687" s="429"/>
      <c r="E687" s="429"/>
      <c r="F687" s="429"/>
      <c r="G687" s="429"/>
      <c r="H687" s="429"/>
      <c r="I687" s="429"/>
      <c r="J687" s="429"/>
      <c r="K687" s="429"/>
      <c r="L687" s="230">
        <v>1329.4</v>
      </c>
      <c r="M687" s="231"/>
      <c r="N687" s="232">
        <v>10847.9</v>
      </c>
      <c r="AF687" s="168"/>
      <c r="AG687" s="169"/>
      <c r="AH687" s="169"/>
      <c r="AM687" s="169"/>
      <c r="AP687" s="169"/>
      <c r="AQ687" s="180" t="s">
        <v>210</v>
      </c>
      <c r="AR687" s="169"/>
    </row>
    <row r="688" spans="1:44" s="15" customFormat="1" ht="15" x14ac:dyDescent="0.25">
      <c r="A688" s="229"/>
      <c r="B688" s="179"/>
      <c r="C688" s="429" t="s">
        <v>211</v>
      </c>
      <c r="D688" s="429"/>
      <c r="E688" s="429"/>
      <c r="F688" s="429"/>
      <c r="G688" s="429"/>
      <c r="H688" s="429"/>
      <c r="I688" s="429"/>
      <c r="J688" s="429"/>
      <c r="K688" s="429"/>
      <c r="L688" s="230">
        <v>1491.5</v>
      </c>
      <c r="M688" s="231"/>
      <c r="N688" s="232">
        <v>17599.98</v>
      </c>
      <c r="AF688" s="168"/>
      <c r="AG688" s="169"/>
      <c r="AH688" s="169"/>
      <c r="AM688" s="169"/>
      <c r="AP688" s="169"/>
      <c r="AQ688" s="180" t="s">
        <v>211</v>
      </c>
      <c r="AR688" s="169"/>
    </row>
    <row r="689" spans="1:44" s="15" customFormat="1" ht="15" x14ac:dyDescent="0.25">
      <c r="A689" s="229"/>
      <c r="B689" s="179"/>
      <c r="C689" s="429" t="s">
        <v>206</v>
      </c>
      <c r="D689" s="429"/>
      <c r="E689" s="429"/>
      <c r="F689" s="429"/>
      <c r="G689" s="429"/>
      <c r="H689" s="429"/>
      <c r="I689" s="429"/>
      <c r="J689" s="429"/>
      <c r="K689" s="429"/>
      <c r="L689" s="233"/>
      <c r="M689" s="231"/>
      <c r="N689" s="234"/>
      <c r="AF689" s="168"/>
      <c r="AG689" s="169"/>
      <c r="AH689" s="169"/>
      <c r="AM689" s="169"/>
      <c r="AP689" s="169"/>
      <c r="AQ689" s="180" t="s">
        <v>206</v>
      </c>
      <c r="AR689" s="169"/>
    </row>
    <row r="690" spans="1:44" s="15" customFormat="1" ht="15" x14ac:dyDescent="0.25">
      <c r="A690" s="229"/>
      <c r="B690" s="179"/>
      <c r="C690" s="429" t="s">
        <v>450</v>
      </c>
      <c r="D690" s="429"/>
      <c r="E690" s="429"/>
      <c r="F690" s="429"/>
      <c r="G690" s="429"/>
      <c r="H690" s="429"/>
      <c r="I690" s="429"/>
      <c r="J690" s="429"/>
      <c r="K690" s="429"/>
      <c r="L690" s="235">
        <v>52.67</v>
      </c>
      <c r="M690" s="231"/>
      <c r="N690" s="232">
        <v>2358.04</v>
      </c>
      <c r="AF690" s="168"/>
      <c r="AG690" s="169"/>
      <c r="AH690" s="169"/>
      <c r="AM690" s="169"/>
      <c r="AP690" s="169"/>
      <c r="AQ690" s="180" t="s">
        <v>450</v>
      </c>
      <c r="AR690" s="169"/>
    </row>
    <row r="691" spans="1:44" s="15" customFormat="1" ht="15" x14ac:dyDescent="0.25">
      <c r="A691" s="229"/>
      <c r="B691" s="179"/>
      <c r="C691" s="429" t="s">
        <v>451</v>
      </c>
      <c r="D691" s="429"/>
      <c r="E691" s="429"/>
      <c r="F691" s="429"/>
      <c r="G691" s="429"/>
      <c r="H691" s="429"/>
      <c r="I691" s="429"/>
      <c r="J691" s="429"/>
      <c r="K691" s="429"/>
      <c r="L691" s="235">
        <v>16.02</v>
      </c>
      <c r="M691" s="231"/>
      <c r="N691" s="245">
        <v>212.1</v>
      </c>
      <c r="AF691" s="168"/>
      <c r="AG691" s="169"/>
      <c r="AH691" s="169"/>
      <c r="AM691" s="169"/>
      <c r="AP691" s="169"/>
      <c r="AQ691" s="180" t="s">
        <v>451</v>
      </c>
      <c r="AR691" s="169"/>
    </row>
    <row r="692" spans="1:44" s="15" customFormat="1" ht="15" x14ac:dyDescent="0.25">
      <c r="A692" s="229"/>
      <c r="B692" s="179"/>
      <c r="C692" s="429" t="s">
        <v>452</v>
      </c>
      <c r="D692" s="429"/>
      <c r="E692" s="429"/>
      <c r="F692" s="429"/>
      <c r="G692" s="429"/>
      <c r="H692" s="429"/>
      <c r="I692" s="429"/>
      <c r="J692" s="429"/>
      <c r="K692" s="429"/>
      <c r="L692" s="235">
        <v>3.18</v>
      </c>
      <c r="M692" s="231"/>
      <c r="N692" s="245">
        <v>142.37</v>
      </c>
      <c r="AF692" s="168"/>
      <c r="AG692" s="169"/>
      <c r="AH692" s="169"/>
      <c r="AM692" s="169"/>
      <c r="AP692" s="169"/>
      <c r="AQ692" s="180" t="s">
        <v>452</v>
      </c>
      <c r="AR692" s="169"/>
    </row>
    <row r="693" spans="1:44" s="15" customFormat="1" ht="15" x14ac:dyDescent="0.25">
      <c r="A693" s="229"/>
      <c r="B693" s="179"/>
      <c r="C693" s="429" t="s">
        <v>453</v>
      </c>
      <c r="D693" s="429"/>
      <c r="E693" s="429"/>
      <c r="F693" s="429"/>
      <c r="G693" s="429"/>
      <c r="H693" s="429"/>
      <c r="I693" s="429"/>
      <c r="J693" s="429"/>
      <c r="K693" s="429"/>
      <c r="L693" s="230">
        <v>1329.4</v>
      </c>
      <c r="M693" s="231"/>
      <c r="N693" s="232">
        <v>10847.9</v>
      </c>
      <c r="AF693" s="168"/>
      <c r="AG693" s="169"/>
      <c r="AH693" s="169"/>
      <c r="AM693" s="169"/>
      <c r="AP693" s="169"/>
      <c r="AQ693" s="180" t="s">
        <v>453</v>
      </c>
      <c r="AR693" s="169"/>
    </row>
    <row r="694" spans="1:44" s="15" customFormat="1" ht="15" x14ac:dyDescent="0.25">
      <c r="A694" s="229"/>
      <c r="B694" s="179"/>
      <c r="C694" s="429" t="s">
        <v>454</v>
      </c>
      <c r="D694" s="429"/>
      <c r="E694" s="429"/>
      <c r="F694" s="429"/>
      <c r="G694" s="429"/>
      <c r="H694" s="429"/>
      <c r="I694" s="429"/>
      <c r="J694" s="429"/>
      <c r="K694" s="429"/>
      <c r="L694" s="235">
        <v>62.55</v>
      </c>
      <c r="M694" s="231"/>
      <c r="N694" s="232">
        <v>2800.46</v>
      </c>
      <c r="AF694" s="168"/>
      <c r="AG694" s="169"/>
      <c r="AH694" s="169"/>
      <c r="AM694" s="169"/>
      <c r="AP694" s="169"/>
      <c r="AQ694" s="180" t="s">
        <v>454</v>
      </c>
      <c r="AR694" s="169"/>
    </row>
    <row r="695" spans="1:44" s="15" customFormat="1" ht="15" x14ac:dyDescent="0.25">
      <c r="A695" s="229"/>
      <c r="B695" s="179"/>
      <c r="C695" s="429" t="s">
        <v>455</v>
      </c>
      <c r="D695" s="429"/>
      <c r="E695" s="429"/>
      <c r="F695" s="429"/>
      <c r="G695" s="429"/>
      <c r="H695" s="429"/>
      <c r="I695" s="429"/>
      <c r="J695" s="429"/>
      <c r="K695" s="429"/>
      <c r="L695" s="235">
        <v>30.86</v>
      </c>
      <c r="M695" s="231"/>
      <c r="N695" s="232">
        <v>1381.48</v>
      </c>
      <c r="AF695" s="168"/>
      <c r="AG695" s="169"/>
      <c r="AH695" s="169"/>
      <c r="AM695" s="169"/>
      <c r="AP695" s="169"/>
      <c r="AQ695" s="180" t="s">
        <v>455</v>
      </c>
      <c r="AR695" s="169"/>
    </row>
    <row r="696" spans="1:44" s="15" customFormat="1" ht="15" x14ac:dyDescent="0.25">
      <c r="A696" s="229"/>
      <c r="B696" s="179"/>
      <c r="C696" s="429" t="s">
        <v>221</v>
      </c>
      <c r="D696" s="429"/>
      <c r="E696" s="429"/>
      <c r="F696" s="429"/>
      <c r="G696" s="429"/>
      <c r="H696" s="429"/>
      <c r="I696" s="429"/>
      <c r="J696" s="429"/>
      <c r="K696" s="429"/>
      <c r="L696" s="235">
        <v>55.85</v>
      </c>
      <c r="M696" s="231"/>
      <c r="N696" s="232">
        <v>2500.41</v>
      </c>
      <c r="AF696" s="168"/>
      <c r="AG696" s="169"/>
      <c r="AH696" s="169"/>
      <c r="AM696" s="169"/>
      <c r="AP696" s="169"/>
      <c r="AQ696" s="180" t="s">
        <v>221</v>
      </c>
      <c r="AR696" s="169"/>
    </row>
    <row r="697" spans="1:44" s="15" customFormat="1" ht="15" x14ac:dyDescent="0.25">
      <c r="A697" s="229"/>
      <c r="B697" s="179"/>
      <c r="C697" s="429" t="s">
        <v>222</v>
      </c>
      <c r="D697" s="429"/>
      <c r="E697" s="429"/>
      <c r="F697" s="429"/>
      <c r="G697" s="429"/>
      <c r="H697" s="429"/>
      <c r="I697" s="429"/>
      <c r="J697" s="429"/>
      <c r="K697" s="429"/>
      <c r="L697" s="235">
        <v>62.55</v>
      </c>
      <c r="M697" s="231"/>
      <c r="N697" s="232">
        <v>2800.46</v>
      </c>
      <c r="AF697" s="168"/>
      <c r="AG697" s="169"/>
      <c r="AH697" s="169"/>
      <c r="AM697" s="169"/>
      <c r="AP697" s="169"/>
      <c r="AQ697" s="180" t="s">
        <v>222</v>
      </c>
      <c r="AR697" s="169"/>
    </row>
    <row r="698" spans="1:44" s="15" customFormat="1" ht="15" x14ac:dyDescent="0.25">
      <c r="A698" s="229"/>
      <c r="B698" s="179"/>
      <c r="C698" s="429" t="s">
        <v>223</v>
      </c>
      <c r="D698" s="429"/>
      <c r="E698" s="429"/>
      <c r="F698" s="429"/>
      <c r="G698" s="429"/>
      <c r="H698" s="429"/>
      <c r="I698" s="429"/>
      <c r="J698" s="429"/>
      <c r="K698" s="429"/>
      <c r="L698" s="235">
        <v>30.86</v>
      </c>
      <c r="M698" s="231"/>
      <c r="N698" s="232">
        <v>1381.48</v>
      </c>
      <c r="AF698" s="168"/>
      <c r="AG698" s="169"/>
      <c r="AH698" s="169"/>
      <c r="AM698" s="169"/>
      <c r="AP698" s="169"/>
      <c r="AQ698" s="180" t="s">
        <v>223</v>
      </c>
      <c r="AR698" s="169"/>
    </row>
    <row r="699" spans="1:44" s="15" customFormat="1" ht="15" x14ac:dyDescent="0.25">
      <c r="A699" s="229"/>
      <c r="B699" s="236"/>
      <c r="C699" s="457" t="s">
        <v>1446</v>
      </c>
      <c r="D699" s="457"/>
      <c r="E699" s="457"/>
      <c r="F699" s="457"/>
      <c r="G699" s="457"/>
      <c r="H699" s="457"/>
      <c r="I699" s="457"/>
      <c r="J699" s="457"/>
      <c r="K699" s="457"/>
      <c r="L699" s="237">
        <v>1491.5</v>
      </c>
      <c r="M699" s="238"/>
      <c r="N699" s="239">
        <v>17599.98</v>
      </c>
      <c r="AF699" s="168"/>
      <c r="AG699" s="169"/>
      <c r="AH699" s="169"/>
      <c r="AM699" s="169"/>
      <c r="AP699" s="169"/>
      <c r="AR699" s="169" t="s">
        <v>1446</v>
      </c>
    </row>
    <row r="700" spans="1:44" s="15" customFormat="1" ht="15" x14ac:dyDescent="0.25">
      <c r="A700" s="432" t="s">
        <v>1447</v>
      </c>
      <c r="B700" s="433"/>
      <c r="C700" s="433"/>
      <c r="D700" s="433"/>
      <c r="E700" s="433"/>
      <c r="F700" s="433"/>
      <c r="G700" s="433"/>
      <c r="H700" s="433"/>
      <c r="I700" s="433"/>
      <c r="J700" s="433"/>
      <c r="K700" s="433"/>
      <c r="L700" s="433"/>
      <c r="M700" s="433"/>
      <c r="N700" s="434"/>
      <c r="AF700" s="168" t="s">
        <v>1447</v>
      </c>
      <c r="AG700" s="169"/>
      <c r="AH700" s="169"/>
      <c r="AM700" s="169"/>
      <c r="AP700" s="169"/>
      <c r="AR700" s="169"/>
    </row>
    <row r="701" spans="1:44" s="15" customFormat="1" ht="34.5" x14ac:dyDescent="0.25">
      <c r="A701" s="170" t="s">
        <v>364</v>
      </c>
      <c r="B701" s="171" t="s">
        <v>913</v>
      </c>
      <c r="C701" s="438" t="s">
        <v>914</v>
      </c>
      <c r="D701" s="438"/>
      <c r="E701" s="438"/>
      <c r="F701" s="172" t="s">
        <v>573</v>
      </c>
      <c r="G701" s="173">
        <v>4.9500000000000002E-2</v>
      </c>
      <c r="H701" s="174">
        <v>1</v>
      </c>
      <c r="I701" s="209">
        <v>4.9500000000000002E-2</v>
      </c>
      <c r="J701" s="176"/>
      <c r="K701" s="173"/>
      <c r="L701" s="176"/>
      <c r="M701" s="173"/>
      <c r="N701" s="177"/>
      <c r="AF701" s="168"/>
      <c r="AG701" s="169"/>
      <c r="AH701" s="169" t="s">
        <v>914</v>
      </c>
      <c r="AM701" s="169"/>
      <c r="AP701" s="169"/>
      <c r="AR701" s="169"/>
    </row>
    <row r="702" spans="1:44" s="15" customFormat="1" ht="68.25" x14ac:dyDescent="0.25">
      <c r="A702" s="178"/>
      <c r="B702" s="179" t="s">
        <v>138</v>
      </c>
      <c r="C702" s="439" t="s">
        <v>139</v>
      </c>
      <c r="D702" s="439"/>
      <c r="E702" s="439"/>
      <c r="F702" s="439"/>
      <c r="G702" s="439"/>
      <c r="H702" s="439"/>
      <c r="I702" s="439"/>
      <c r="J702" s="439"/>
      <c r="K702" s="439"/>
      <c r="L702" s="439"/>
      <c r="M702" s="439"/>
      <c r="N702" s="440"/>
      <c r="AF702" s="168"/>
      <c r="AG702" s="169"/>
      <c r="AH702" s="169"/>
      <c r="AI702" s="180" t="s">
        <v>139</v>
      </c>
      <c r="AM702" s="169"/>
      <c r="AP702" s="169"/>
      <c r="AR702" s="169"/>
    </row>
    <row r="703" spans="1:44" s="15" customFormat="1" ht="15" x14ac:dyDescent="0.25">
      <c r="A703" s="181"/>
      <c r="B703" s="179" t="s">
        <v>130</v>
      </c>
      <c r="C703" s="429" t="s">
        <v>140</v>
      </c>
      <c r="D703" s="429"/>
      <c r="E703" s="429"/>
      <c r="F703" s="182"/>
      <c r="G703" s="183"/>
      <c r="H703" s="183"/>
      <c r="I703" s="183"/>
      <c r="J703" s="184">
        <v>89.85</v>
      </c>
      <c r="K703" s="185">
        <v>1.1499999999999999</v>
      </c>
      <c r="L703" s="184">
        <v>5.1100000000000003</v>
      </c>
      <c r="M703" s="185">
        <v>44.77</v>
      </c>
      <c r="N703" s="186">
        <v>228.77</v>
      </c>
      <c r="AF703" s="168"/>
      <c r="AG703" s="169"/>
      <c r="AH703" s="169"/>
      <c r="AJ703" s="180" t="s">
        <v>140</v>
      </c>
      <c r="AM703" s="169"/>
      <c r="AP703" s="169"/>
      <c r="AR703" s="169"/>
    </row>
    <row r="704" spans="1:44" s="15" customFormat="1" ht="15" x14ac:dyDescent="0.25">
      <c r="A704" s="181"/>
      <c r="B704" s="179" t="s">
        <v>141</v>
      </c>
      <c r="C704" s="429" t="s">
        <v>142</v>
      </c>
      <c r="D704" s="429"/>
      <c r="E704" s="429"/>
      <c r="F704" s="182"/>
      <c r="G704" s="183"/>
      <c r="H704" s="183"/>
      <c r="I704" s="183"/>
      <c r="J704" s="184">
        <v>2.63</v>
      </c>
      <c r="K704" s="185">
        <v>1.1499999999999999</v>
      </c>
      <c r="L704" s="184">
        <v>0.15</v>
      </c>
      <c r="M704" s="185">
        <v>13.24</v>
      </c>
      <c r="N704" s="186">
        <v>1.99</v>
      </c>
      <c r="AF704" s="168"/>
      <c r="AG704" s="169"/>
      <c r="AH704" s="169"/>
      <c r="AJ704" s="180" t="s">
        <v>142</v>
      </c>
      <c r="AM704" s="169"/>
      <c r="AP704" s="169"/>
      <c r="AR704" s="169"/>
    </row>
    <row r="705" spans="1:44" s="15" customFormat="1" ht="15" x14ac:dyDescent="0.25">
      <c r="A705" s="181"/>
      <c r="B705" s="179" t="s">
        <v>143</v>
      </c>
      <c r="C705" s="429" t="s">
        <v>144</v>
      </c>
      <c r="D705" s="429"/>
      <c r="E705" s="429"/>
      <c r="F705" s="182"/>
      <c r="G705" s="183"/>
      <c r="H705" s="183"/>
      <c r="I705" s="183"/>
      <c r="J705" s="184">
        <v>0.46</v>
      </c>
      <c r="K705" s="185">
        <v>1.1499999999999999</v>
      </c>
      <c r="L705" s="184">
        <v>0.03</v>
      </c>
      <c r="M705" s="185">
        <v>44.77</v>
      </c>
      <c r="N705" s="186">
        <v>1.34</v>
      </c>
      <c r="AF705" s="168"/>
      <c r="AG705" s="169"/>
      <c r="AH705" s="169"/>
      <c r="AJ705" s="180" t="s">
        <v>144</v>
      </c>
      <c r="AM705" s="169"/>
      <c r="AP705" s="169"/>
      <c r="AR705" s="169"/>
    </row>
    <row r="706" spans="1:44" s="15" customFormat="1" ht="15" x14ac:dyDescent="0.25">
      <c r="A706" s="188"/>
      <c r="B706" s="179"/>
      <c r="C706" s="429" t="s">
        <v>147</v>
      </c>
      <c r="D706" s="429"/>
      <c r="E706" s="429"/>
      <c r="F706" s="182" t="s">
        <v>148</v>
      </c>
      <c r="G706" s="185">
        <v>9.34</v>
      </c>
      <c r="H706" s="185">
        <v>1.1499999999999999</v>
      </c>
      <c r="I706" s="193">
        <v>0.53167949999999997</v>
      </c>
      <c r="J706" s="190"/>
      <c r="K706" s="183"/>
      <c r="L706" s="190"/>
      <c r="M706" s="183"/>
      <c r="N706" s="191"/>
      <c r="AF706" s="168"/>
      <c r="AG706" s="169"/>
      <c r="AH706" s="169"/>
      <c r="AK706" s="180" t="s">
        <v>147</v>
      </c>
      <c r="AM706" s="169"/>
      <c r="AP706" s="169"/>
      <c r="AR706" s="169"/>
    </row>
    <row r="707" spans="1:44" s="15" customFormat="1" ht="15" x14ac:dyDescent="0.25">
      <c r="A707" s="188"/>
      <c r="B707" s="179"/>
      <c r="C707" s="429" t="s">
        <v>149</v>
      </c>
      <c r="D707" s="429"/>
      <c r="E707" s="429"/>
      <c r="F707" s="182" t="s">
        <v>148</v>
      </c>
      <c r="G707" s="185">
        <v>0.04</v>
      </c>
      <c r="H707" s="185">
        <v>1.1499999999999999</v>
      </c>
      <c r="I707" s="189">
        <v>2.2769999999999999E-3</v>
      </c>
      <c r="J707" s="190"/>
      <c r="K707" s="183"/>
      <c r="L707" s="190"/>
      <c r="M707" s="183"/>
      <c r="N707" s="191"/>
      <c r="AF707" s="168"/>
      <c r="AG707" s="169"/>
      <c r="AH707" s="169"/>
      <c r="AK707" s="180" t="s">
        <v>149</v>
      </c>
      <c r="AM707" s="169"/>
      <c r="AP707" s="169"/>
      <c r="AR707" s="169"/>
    </row>
    <row r="708" spans="1:44" s="15" customFormat="1" ht="15" x14ac:dyDescent="0.25">
      <c r="A708" s="181"/>
      <c r="B708" s="179"/>
      <c r="C708" s="430" t="s">
        <v>150</v>
      </c>
      <c r="D708" s="430"/>
      <c r="E708" s="430"/>
      <c r="F708" s="194"/>
      <c r="G708" s="195"/>
      <c r="H708" s="195"/>
      <c r="I708" s="195"/>
      <c r="J708" s="197">
        <v>92.48</v>
      </c>
      <c r="K708" s="195"/>
      <c r="L708" s="197">
        <v>5.26</v>
      </c>
      <c r="M708" s="195"/>
      <c r="N708" s="198">
        <v>230.76</v>
      </c>
      <c r="AF708" s="168"/>
      <c r="AG708" s="169"/>
      <c r="AH708" s="169"/>
      <c r="AL708" s="180" t="s">
        <v>150</v>
      </c>
      <c r="AM708" s="169"/>
      <c r="AP708" s="169"/>
      <c r="AR708" s="169"/>
    </row>
    <row r="709" spans="1:44" s="15" customFormat="1" ht="15" x14ac:dyDescent="0.25">
      <c r="A709" s="188"/>
      <c r="B709" s="179"/>
      <c r="C709" s="429" t="s">
        <v>151</v>
      </c>
      <c r="D709" s="429"/>
      <c r="E709" s="429"/>
      <c r="F709" s="182"/>
      <c r="G709" s="183"/>
      <c r="H709" s="183"/>
      <c r="I709" s="183"/>
      <c r="J709" s="190"/>
      <c r="K709" s="183"/>
      <c r="L709" s="184">
        <v>5.14</v>
      </c>
      <c r="M709" s="183"/>
      <c r="N709" s="186">
        <v>230.11</v>
      </c>
      <c r="AF709" s="168"/>
      <c r="AG709" s="169"/>
      <c r="AH709" s="169"/>
      <c r="AK709" s="180" t="s">
        <v>151</v>
      </c>
      <c r="AM709" s="169"/>
      <c r="AP709" s="169"/>
      <c r="AR709" s="169"/>
    </row>
    <row r="710" spans="1:44" s="15" customFormat="1" ht="45.75" x14ac:dyDescent="0.25">
      <c r="A710" s="188"/>
      <c r="B710" s="179" t="s">
        <v>674</v>
      </c>
      <c r="C710" s="429" t="s">
        <v>675</v>
      </c>
      <c r="D710" s="429"/>
      <c r="E710" s="429"/>
      <c r="F710" s="182" t="s">
        <v>154</v>
      </c>
      <c r="G710" s="199">
        <v>103</v>
      </c>
      <c r="H710" s="183"/>
      <c r="I710" s="199">
        <v>103</v>
      </c>
      <c r="J710" s="190"/>
      <c r="K710" s="183"/>
      <c r="L710" s="184">
        <v>5.29</v>
      </c>
      <c r="M710" s="183"/>
      <c r="N710" s="186">
        <v>237.01</v>
      </c>
      <c r="AF710" s="168"/>
      <c r="AG710" s="169"/>
      <c r="AH710" s="169"/>
      <c r="AK710" s="180" t="s">
        <v>675</v>
      </c>
      <c r="AM710" s="169"/>
      <c r="AP710" s="169"/>
      <c r="AR710" s="169"/>
    </row>
    <row r="711" spans="1:44" s="15" customFormat="1" ht="45.75" x14ac:dyDescent="0.25">
      <c r="A711" s="188"/>
      <c r="B711" s="179" t="s">
        <v>676</v>
      </c>
      <c r="C711" s="429" t="s">
        <v>677</v>
      </c>
      <c r="D711" s="429"/>
      <c r="E711" s="429"/>
      <c r="F711" s="182" t="s">
        <v>154</v>
      </c>
      <c r="G711" s="199">
        <v>59</v>
      </c>
      <c r="H711" s="183"/>
      <c r="I711" s="199">
        <v>59</v>
      </c>
      <c r="J711" s="190"/>
      <c r="K711" s="183"/>
      <c r="L711" s="184">
        <v>3.03</v>
      </c>
      <c r="M711" s="183"/>
      <c r="N711" s="186">
        <v>135.76</v>
      </c>
      <c r="AF711" s="168"/>
      <c r="AG711" s="169"/>
      <c r="AH711" s="169"/>
      <c r="AK711" s="180" t="s">
        <v>677</v>
      </c>
      <c r="AM711" s="169"/>
      <c r="AP711" s="169"/>
      <c r="AR711" s="169"/>
    </row>
    <row r="712" spans="1:44" s="15" customFormat="1" ht="15" x14ac:dyDescent="0.25">
      <c r="A712" s="200"/>
      <c r="B712" s="201"/>
      <c r="C712" s="438" t="s">
        <v>157</v>
      </c>
      <c r="D712" s="438"/>
      <c r="E712" s="438"/>
      <c r="F712" s="172"/>
      <c r="G712" s="173"/>
      <c r="H712" s="173"/>
      <c r="I712" s="173"/>
      <c r="J712" s="176"/>
      <c r="K712" s="173"/>
      <c r="L712" s="202">
        <v>13.58</v>
      </c>
      <c r="M712" s="195"/>
      <c r="N712" s="203">
        <v>603.53</v>
      </c>
      <c r="AF712" s="168"/>
      <c r="AG712" s="169"/>
      <c r="AH712" s="169"/>
      <c r="AM712" s="169" t="s">
        <v>157</v>
      </c>
      <c r="AP712" s="169"/>
      <c r="AR712" s="169"/>
    </row>
    <row r="713" spans="1:44" s="15" customFormat="1" ht="23.25" x14ac:dyDescent="0.25">
      <c r="A713" s="170" t="s">
        <v>368</v>
      </c>
      <c r="B713" s="171" t="s">
        <v>1443</v>
      </c>
      <c r="C713" s="438" t="s">
        <v>1444</v>
      </c>
      <c r="D713" s="438"/>
      <c r="E713" s="438"/>
      <c r="F713" s="172" t="s">
        <v>174</v>
      </c>
      <c r="G713" s="173">
        <v>0.15</v>
      </c>
      <c r="H713" s="174">
        <v>1</v>
      </c>
      <c r="I713" s="211">
        <v>0.15</v>
      </c>
      <c r="J713" s="210">
        <v>1545.81</v>
      </c>
      <c r="K713" s="173"/>
      <c r="L713" s="202">
        <v>231.87</v>
      </c>
      <c r="M713" s="211">
        <v>8.16</v>
      </c>
      <c r="N713" s="208">
        <v>1892.06</v>
      </c>
      <c r="AF713" s="168"/>
      <c r="AG713" s="169"/>
      <c r="AH713" s="169" t="s">
        <v>1444</v>
      </c>
      <c r="AM713" s="169"/>
      <c r="AP713" s="169"/>
      <c r="AR713" s="169"/>
    </row>
    <row r="714" spans="1:44" s="15" customFormat="1" ht="15" x14ac:dyDescent="0.25">
      <c r="A714" s="200"/>
      <c r="B714" s="201"/>
      <c r="C714" s="438" t="s">
        <v>157</v>
      </c>
      <c r="D714" s="438"/>
      <c r="E714" s="438"/>
      <c r="F714" s="172"/>
      <c r="G714" s="173"/>
      <c r="H714" s="173"/>
      <c r="I714" s="173"/>
      <c r="J714" s="176"/>
      <c r="K714" s="173"/>
      <c r="L714" s="202">
        <v>231.87</v>
      </c>
      <c r="M714" s="195"/>
      <c r="N714" s="208">
        <v>1892.06</v>
      </c>
      <c r="AF714" s="168"/>
      <c r="AG714" s="169"/>
      <c r="AH714" s="169"/>
      <c r="AM714" s="169" t="s">
        <v>157</v>
      </c>
      <c r="AP714" s="169"/>
      <c r="AR714" s="169"/>
    </row>
    <row r="715" spans="1:44" s="15" customFormat="1" ht="15" x14ac:dyDescent="0.25">
      <c r="A715" s="170" t="s">
        <v>369</v>
      </c>
      <c r="B715" s="171" t="s">
        <v>1448</v>
      </c>
      <c r="C715" s="438" t="s">
        <v>1449</v>
      </c>
      <c r="D715" s="438"/>
      <c r="E715" s="438"/>
      <c r="F715" s="172" t="s">
        <v>1450</v>
      </c>
      <c r="G715" s="173">
        <v>20</v>
      </c>
      <c r="H715" s="174">
        <v>1</v>
      </c>
      <c r="I715" s="174">
        <v>20</v>
      </c>
      <c r="J715" s="202">
        <v>85.43</v>
      </c>
      <c r="K715" s="173"/>
      <c r="L715" s="210">
        <v>1708.6</v>
      </c>
      <c r="M715" s="211">
        <v>8.16</v>
      </c>
      <c r="N715" s="208">
        <v>13942.18</v>
      </c>
      <c r="AF715" s="168"/>
      <c r="AG715" s="169"/>
      <c r="AH715" s="169" t="s">
        <v>1449</v>
      </c>
      <c r="AM715" s="169"/>
      <c r="AP715" s="169"/>
      <c r="AR715" s="169"/>
    </row>
    <row r="716" spans="1:44" s="15" customFormat="1" ht="15" x14ac:dyDescent="0.25">
      <c r="A716" s="200"/>
      <c r="B716" s="201"/>
      <c r="C716" s="438" t="s">
        <v>157</v>
      </c>
      <c r="D716" s="438"/>
      <c r="E716" s="438"/>
      <c r="F716" s="172"/>
      <c r="G716" s="173"/>
      <c r="H716" s="173"/>
      <c r="I716" s="173"/>
      <c r="J716" s="176"/>
      <c r="K716" s="173"/>
      <c r="L716" s="210">
        <v>1708.6</v>
      </c>
      <c r="M716" s="195"/>
      <c r="N716" s="208">
        <v>13942.18</v>
      </c>
      <c r="AF716" s="168"/>
      <c r="AG716" s="169"/>
      <c r="AH716" s="169"/>
      <c r="AM716" s="169" t="s">
        <v>157</v>
      </c>
      <c r="AP716" s="169"/>
      <c r="AR716" s="169"/>
    </row>
    <row r="717" spans="1:44" s="15" customFormat="1" ht="15" x14ac:dyDescent="0.25">
      <c r="A717" s="217"/>
      <c r="B717" s="218"/>
      <c r="C717" s="218"/>
      <c r="D717" s="218"/>
      <c r="E717" s="218"/>
      <c r="F717" s="219"/>
      <c r="G717" s="219"/>
      <c r="H717" s="219"/>
      <c r="I717" s="219"/>
      <c r="J717" s="220"/>
      <c r="K717" s="219"/>
      <c r="L717" s="220"/>
      <c r="M717" s="183"/>
      <c r="N717" s="220"/>
      <c r="AF717" s="168"/>
      <c r="AG717" s="169"/>
      <c r="AH717" s="169"/>
      <c r="AM717" s="169"/>
      <c r="AP717" s="169"/>
      <c r="AR717" s="169"/>
    </row>
    <row r="718" spans="1:44" s="15" customFormat="1" ht="15" x14ac:dyDescent="0.25">
      <c r="A718" s="224"/>
      <c r="B718" s="225"/>
      <c r="C718" s="438" t="s">
        <v>1451</v>
      </c>
      <c r="D718" s="438"/>
      <c r="E718" s="438"/>
      <c r="F718" s="438"/>
      <c r="G718" s="438"/>
      <c r="H718" s="438"/>
      <c r="I718" s="438"/>
      <c r="J718" s="438"/>
      <c r="K718" s="438"/>
      <c r="L718" s="226"/>
      <c r="M718" s="227"/>
      <c r="N718" s="228"/>
      <c r="AF718" s="168"/>
      <c r="AG718" s="169"/>
      <c r="AH718" s="169"/>
      <c r="AM718" s="169"/>
      <c r="AP718" s="169" t="s">
        <v>1451</v>
      </c>
      <c r="AR718" s="169"/>
    </row>
    <row r="719" spans="1:44" s="15" customFormat="1" ht="15" x14ac:dyDescent="0.25">
      <c r="A719" s="229"/>
      <c r="B719" s="179"/>
      <c r="C719" s="429" t="s">
        <v>205</v>
      </c>
      <c r="D719" s="429"/>
      <c r="E719" s="429"/>
      <c r="F719" s="429"/>
      <c r="G719" s="429"/>
      <c r="H719" s="429"/>
      <c r="I719" s="429"/>
      <c r="J719" s="429"/>
      <c r="K719" s="429"/>
      <c r="L719" s="230">
        <v>1945.73</v>
      </c>
      <c r="M719" s="231"/>
      <c r="N719" s="232">
        <v>16065</v>
      </c>
      <c r="AF719" s="168"/>
      <c r="AG719" s="169"/>
      <c r="AH719" s="169"/>
      <c r="AM719" s="169"/>
      <c r="AP719" s="169"/>
      <c r="AQ719" s="180" t="s">
        <v>205</v>
      </c>
      <c r="AR719" s="169"/>
    </row>
    <row r="720" spans="1:44" s="15" customFormat="1" ht="15" x14ac:dyDescent="0.25">
      <c r="A720" s="229"/>
      <c r="B720" s="179"/>
      <c r="C720" s="429" t="s">
        <v>206</v>
      </c>
      <c r="D720" s="429"/>
      <c r="E720" s="429"/>
      <c r="F720" s="429"/>
      <c r="G720" s="429"/>
      <c r="H720" s="429"/>
      <c r="I720" s="429"/>
      <c r="J720" s="429"/>
      <c r="K720" s="429"/>
      <c r="L720" s="233"/>
      <c r="M720" s="231"/>
      <c r="N720" s="234"/>
      <c r="AF720" s="168"/>
      <c r="AG720" s="169"/>
      <c r="AH720" s="169"/>
      <c r="AM720" s="169"/>
      <c r="AP720" s="169"/>
      <c r="AQ720" s="180" t="s">
        <v>206</v>
      </c>
      <c r="AR720" s="169"/>
    </row>
    <row r="721" spans="1:44" s="15" customFormat="1" ht="15" x14ac:dyDescent="0.25">
      <c r="A721" s="229"/>
      <c r="B721" s="179"/>
      <c r="C721" s="429" t="s">
        <v>207</v>
      </c>
      <c r="D721" s="429"/>
      <c r="E721" s="429"/>
      <c r="F721" s="429"/>
      <c r="G721" s="429"/>
      <c r="H721" s="429"/>
      <c r="I721" s="429"/>
      <c r="J721" s="429"/>
      <c r="K721" s="429"/>
      <c r="L721" s="235">
        <v>5.1100000000000003</v>
      </c>
      <c r="M721" s="231"/>
      <c r="N721" s="245">
        <v>228.77</v>
      </c>
      <c r="AF721" s="168"/>
      <c r="AG721" s="169"/>
      <c r="AH721" s="169"/>
      <c r="AM721" s="169"/>
      <c r="AP721" s="169"/>
      <c r="AQ721" s="180" t="s">
        <v>207</v>
      </c>
      <c r="AR721" s="169"/>
    </row>
    <row r="722" spans="1:44" s="15" customFormat="1" ht="15" x14ac:dyDescent="0.25">
      <c r="A722" s="229"/>
      <c r="B722" s="179"/>
      <c r="C722" s="429" t="s">
        <v>208</v>
      </c>
      <c r="D722" s="429"/>
      <c r="E722" s="429"/>
      <c r="F722" s="429"/>
      <c r="G722" s="429"/>
      <c r="H722" s="429"/>
      <c r="I722" s="429"/>
      <c r="J722" s="429"/>
      <c r="K722" s="429"/>
      <c r="L722" s="235">
        <v>0.15</v>
      </c>
      <c r="M722" s="231"/>
      <c r="N722" s="245">
        <v>1.99</v>
      </c>
      <c r="AF722" s="168"/>
      <c r="AG722" s="169"/>
      <c r="AH722" s="169"/>
      <c r="AM722" s="169"/>
      <c r="AP722" s="169"/>
      <c r="AQ722" s="180" t="s">
        <v>208</v>
      </c>
      <c r="AR722" s="169"/>
    </row>
    <row r="723" spans="1:44" s="15" customFormat="1" ht="15" x14ac:dyDescent="0.25">
      <c r="A723" s="229"/>
      <c r="B723" s="179"/>
      <c r="C723" s="429" t="s">
        <v>209</v>
      </c>
      <c r="D723" s="429"/>
      <c r="E723" s="429"/>
      <c r="F723" s="429"/>
      <c r="G723" s="429"/>
      <c r="H723" s="429"/>
      <c r="I723" s="429"/>
      <c r="J723" s="429"/>
      <c r="K723" s="429"/>
      <c r="L723" s="235">
        <v>0.03</v>
      </c>
      <c r="M723" s="231"/>
      <c r="N723" s="245">
        <v>1.34</v>
      </c>
      <c r="AF723" s="168"/>
      <c r="AG723" s="169"/>
      <c r="AH723" s="169"/>
      <c r="AM723" s="169"/>
      <c r="AP723" s="169"/>
      <c r="AQ723" s="180" t="s">
        <v>209</v>
      </c>
      <c r="AR723" s="169"/>
    </row>
    <row r="724" spans="1:44" s="15" customFormat="1" ht="15" x14ac:dyDescent="0.25">
      <c r="A724" s="229"/>
      <c r="B724" s="179"/>
      <c r="C724" s="429" t="s">
        <v>210</v>
      </c>
      <c r="D724" s="429"/>
      <c r="E724" s="429"/>
      <c r="F724" s="429"/>
      <c r="G724" s="429"/>
      <c r="H724" s="429"/>
      <c r="I724" s="429"/>
      <c r="J724" s="429"/>
      <c r="K724" s="429"/>
      <c r="L724" s="230">
        <v>1940.47</v>
      </c>
      <c r="M724" s="231"/>
      <c r="N724" s="232">
        <v>15834.24</v>
      </c>
      <c r="AF724" s="168"/>
      <c r="AG724" s="169"/>
      <c r="AH724" s="169"/>
      <c r="AM724" s="169"/>
      <c r="AP724" s="169"/>
      <c r="AQ724" s="180" t="s">
        <v>210</v>
      </c>
      <c r="AR724" s="169"/>
    </row>
    <row r="725" spans="1:44" s="15" customFormat="1" ht="15" x14ac:dyDescent="0.25">
      <c r="A725" s="229"/>
      <c r="B725" s="179"/>
      <c r="C725" s="429" t="s">
        <v>211</v>
      </c>
      <c r="D725" s="429"/>
      <c r="E725" s="429"/>
      <c r="F725" s="429"/>
      <c r="G725" s="429"/>
      <c r="H725" s="429"/>
      <c r="I725" s="429"/>
      <c r="J725" s="429"/>
      <c r="K725" s="429"/>
      <c r="L725" s="230">
        <v>1954.05</v>
      </c>
      <c r="M725" s="231"/>
      <c r="N725" s="232">
        <v>16437.77</v>
      </c>
      <c r="AF725" s="168"/>
      <c r="AG725" s="169"/>
      <c r="AH725" s="169"/>
      <c r="AM725" s="169"/>
      <c r="AP725" s="169"/>
      <c r="AQ725" s="180" t="s">
        <v>211</v>
      </c>
      <c r="AR725" s="169"/>
    </row>
    <row r="726" spans="1:44" s="15" customFormat="1" ht="15" x14ac:dyDescent="0.25">
      <c r="A726" s="229"/>
      <c r="B726" s="179"/>
      <c r="C726" s="429" t="s">
        <v>206</v>
      </c>
      <c r="D726" s="429"/>
      <c r="E726" s="429"/>
      <c r="F726" s="429"/>
      <c r="G726" s="429"/>
      <c r="H726" s="429"/>
      <c r="I726" s="429"/>
      <c r="J726" s="429"/>
      <c r="K726" s="429"/>
      <c r="L726" s="233"/>
      <c r="M726" s="231"/>
      <c r="N726" s="234"/>
      <c r="AF726" s="168"/>
      <c r="AG726" s="169"/>
      <c r="AH726" s="169"/>
      <c r="AM726" s="169"/>
      <c r="AP726" s="169"/>
      <c r="AQ726" s="180" t="s">
        <v>206</v>
      </c>
      <c r="AR726" s="169"/>
    </row>
    <row r="727" spans="1:44" s="15" customFormat="1" ht="15" x14ac:dyDescent="0.25">
      <c r="A727" s="229"/>
      <c r="B727" s="179"/>
      <c r="C727" s="429" t="s">
        <v>450</v>
      </c>
      <c r="D727" s="429"/>
      <c r="E727" s="429"/>
      <c r="F727" s="429"/>
      <c r="G727" s="429"/>
      <c r="H727" s="429"/>
      <c r="I727" s="429"/>
      <c r="J727" s="429"/>
      <c r="K727" s="429"/>
      <c r="L727" s="235">
        <v>5.1100000000000003</v>
      </c>
      <c r="M727" s="231"/>
      <c r="N727" s="245">
        <v>228.77</v>
      </c>
      <c r="AF727" s="168"/>
      <c r="AG727" s="169"/>
      <c r="AH727" s="169"/>
      <c r="AM727" s="169"/>
      <c r="AP727" s="169"/>
      <c r="AQ727" s="180" t="s">
        <v>450</v>
      </c>
      <c r="AR727" s="169"/>
    </row>
    <row r="728" spans="1:44" s="15" customFormat="1" ht="15" x14ac:dyDescent="0.25">
      <c r="A728" s="229"/>
      <c r="B728" s="179"/>
      <c r="C728" s="429" t="s">
        <v>451</v>
      </c>
      <c r="D728" s="429"/>
      <c r="E728" s="429"/>
      <c r="F728" s="429"/>
      <c r="G728" s="429"/>
      <c r="H728" s="429"/>
      <c r="I728" s="429"/>
      <c r="J728" s="429"/>
      <c r="K728" s="429"/>
      <c r="L728" s="235">
        <v>0.15</v>
      </c>
      <c r="M728" s="231"/>
      <c r="N728" s="245">
        <v>1.99</v>
      </c>
      <c r="AF728" s="168"/>
      <c r="AG728" s="169"/>
      <c r="AH728" s="169"/>
      <c r="AM728" s="169"/>
      <c r="AP728" s="169"/>
      <c r="AQ728" s="180" t="s">
        <v>451</v>
      </c>
      <c r="AR728" s="169"/>
    </row>
    <row r="729" spans="1:44" s="15" customFormat="1" ht="15" x14ac:dyDescent="0.25">
      <c r="A729" s="229"/>
      <c r="B729" s="179"/>
      <c r="C729" s="429" t="s">
        <v>452</v>
      </c>
      <c r="D729" s="429"/>
      <c r="E729" s="429"/>
      <c r="F729" s="429"/>
      <c r="G729" s="429"/>
      <c r="H729" s="429"/>
      <c r="I729" s="429"/>
      <c r="J729" s="429"/>
      <c r="K729" s="429"/>
      <c r="L729" s="235">
        <v>0.03</v>
      </c>
      <c r="M729" s="231"/>
      <c r="N729" s="245">
        <v>1.34</v>
      </c>
      <c r="AF729" s="168"/>
      <c r="AG729" s="169"/>
      <c r="AH729" s="169"/>
      <c r="AM729" s="169"/>
      <c r="AP729" s="169"/>
      <c r="AQ729" s="180" t="s">
        <v>452</v>
      </c>
      <c r="AR729" s="169"/>
    </row>
    <row r="730" spans="1:44" s="15" customFormat="1" ht="15" x14ac:dyDescent="0.25">
      <c r="A730" s="229"/>
      <c r="B730" s="179"/>
      <c r="C730" s="429" t="s">
        <v>453</v>
      </c>
      <c r="D730" s="429"/>
      <c r="E730" s="429"/>
      <c r="F730" s="429"/>
      <c r="G730" s="429"/>
      <c r="H730" s="429"/>
      <c r="I730" s="429"/>
      <c r="J730" s="429"/>
      <c r="K730" s="429"/>
      <c r="L730" s="230">
        <v>1940.47</v>
      </c>
      <c r="M730" s="231"/>
      <c r="N730" s="232">
        <v>15834.24</v>
      </c>
      <c r="AF730" s="168"/>
      <c r="AG730" s="169"/>
      <c r="AH730" s="169"/>
      <c r="AM730" s="169"/>
      <c r="AP730" s="169"/>
      <c r="AQ730" s="180" t="s">
        <v>453</v>
      </c>
      <c r="AR730" s="169"/>
    </row>
    <row r="731" spans="1:44" s="15" customFormat="1" ht="15" x14ac:dyDescent="0.25">
      <c r="A731" s="229"/>
      <c r="B731" s="179"/>
      <c r="C731" s="429" t="s">
        <v>454</v>
      </c>
      <c r="D731" s="429"/>
      <c r="E731" s="429"/>
      <c r="F731" s="429"/>
      <c r="G731" s="429"/>
      <c r="H731" s="429"/>
      <c r="I731" s="429"/>
      <c r="J731" s="429"/>
      <c r="K731" s="429"/>
      <c r="L731" s="235">
        <v>5.29</v>
      </c>
      <c r="M731" s="231"/>
      <c r="N731" s="245">
        <v>237.01</v>
      </c>
      <c r="AF731" s="168"/>
      <c r="AG731" s="169"/>
      <c r="AH731" s="169"/>
      <c r="AM731" s="169"/>
      <c r="AP731" s="169"/>
      <c r="AQ731" s="180" t="s">
        <v>454</v>
      </c>
      <c r="AR731" s="169"/>
    </row>
    <row r="732" spans="1:44" s="15" customFormat="1" ht="15" x14ac:dyDescent="0.25">
      <c r="A732" s="229"/>
      <c r="B732" s="179"/>
      <c r="C732" s="429" t="s">
        <v>455</v>
      </c>
      <c r="D732" s="429"/>
      <c r="E732" s="429"/>
      <c r="F732" s="429"/>
      <c r="G732" s="429"/>
      <c r="H732" s="429"/>
      <c r="I732" s="429"/>
      <c r="J732" s="429"/>
      <c r="K732" s="429"/>
      <c r="L732" s="235">
        <v>3.03</v>
      </c>
      <c r="M732" s="231"/>
      <c r="N732" s="245">
        <v>135.76</v>
      </c>
      <c r="AF732" s="168"/>
      <c r="AG732" s="169"/>
      <c r="AH732" s="169"/>
      <c r="AM732" s="169"/>
      <c r="AP732" s="169"/>
      <c r="AQ732" s="180" t="s">
        <v>455</v>
      </c>
      <c r="AR732" s="169"/>
    </row>
    <row r="733" spans="1:44" s="15" customFormat="1" ht="15" x14ac:dyDescent="0.25">
      <c r="A733" s="229"/>
      <c r="B733" s="179"/>
      <c r="C733" s="429" t="s">
        <v>221</v>
      </c>
      <c r="D733" s="429"/>
      <c r="E733" s="429"/>
      <c r="F733" s="429"/>
      <c r="G733" s="429"/>
      <c r="H733" s="429"/>
      <c r="I733" s="429"/>
      <c r="J733" s="429"/>
      <c r="K733" s="429"/>
      <c r="L733" s="235">
        <v>5.14</v>
      </c>
      <c r="M733" s="231"/>
      <c r="N733" s="245">
        <v>230.11</v>
      </c>
      <c r="AF733" s="168"/>
      <c r="AG733" s="169"/>
      <c r="AH733" s="169"/>
      <c r="AM733" s="169"/>
      <c r="AP733" s="169"/>
      <c r="AQ733" s="180" t="s">
        <v>221</v>
      </c>
      <c r="AR733" s="169"/>
    </row>
    <row r="734" spans="1:44" s="15" customFormat="1" ht="15" x14ac:dyDescent="0.25">
      <c r="A734" s="229"/>
      <c r="B734" s="179"/>
      <c r="C734" s="429" t="s">
        <v>222</v>
      </c>
      <c r="D734" s="429"/>
      <c r="E734" s="429"/>
      <c r="F734" s="429"/>
      <c r="G734" s="429"/>
      <c r="H734" s="429"/>
      <c r="I734" s="429"/>
      <c r="J734" s="429"/>
      <c r="K734" s="429"/>
      <c r="L734" s="235">
        <v>5.29</v>
      </c>
      <c r="M734" s="231"/>
      <c r="N734" s="245">
        <v>237.01</v>
      </c>
      <c r="AF734" s="168"/>
      <c r="AG734" s="169"/>
      <c r="AH734" s="169"/>
      <c r="AM734" s="169"/>
      <c r="AP734" s="169"/>
      <c r="AQ734" s="180" t="s">
        <v>222</v>
      </c>
      <c r="AR734" s="169"/>
    </row>
    <row r="735" spans="1:44" s="15" customFormat="1" ht="15" x14ac:dyDescent="0.25">
      <c r="A735" s="229"/>
      <c r="B735" s="179"/>
      <c r="C735" s="429" t="s">
        <v>223</v>
      </c>
      <c r="D735" s="429"/>
      <c r="E735" s="429"/>
      <c r="F735" s="429"/>
      <c r="G735" s="429"/>
      <c r="H735" s="429"/>
      <c r="I735" s="429"/>
      <c r="J735" s="429"/>
      <c r="K735" s="429"/>
      <c r="L735" s="235">
        <v>3.03</v>
      </c>
      <c r="M735" s="231"/>
      <c r="N735" s="245">
        <v>135.76</v>
      </c>
      <c r="AF735" s="168"/>
      <c r="AG735" s="169"/>
      <c r="AH735" s="169"/>
      <c r="AM735" s="169"/>
      <c r="AP735" s="169"/>
      <c r="AQ735" s="180" t="s">
        <v>223</v>
      </c>
      <c r="AR735" s="169"/>
    </row>
    <row r="736" spans="1:44" s="15" customFormat="1" ht="15" x14ac:dyDescent="0.25">
      <c r="A736" s="229"/>
      <c r="B736" s="236"/>
      <c r="C736" s="457" t="s">
        <v>1452</v>
      </c>
      <c r="D736" s="457"/>
      <c r="E736" s="457"/>
      <c r="F736" s="457"/>
      <c r="G736" s="457"/>
      <c r="H736" s="457"/>
      <c r="I736" s="457"/>
      <c r="J736" s="457"/>
      <c r="K736" s="457"/>
      <c r="L736" s="237">
        <v>1954.05</v>
      </c>
      <c r="M736" s="238"/>
      <c r="N736" s="239">
        <v>16437.77</v>
      </c>
      <c r="AF736" s="168"/>
      <c r="AG736" s="169"/>
      <c r="AH736" s="169"/>
      <c r="AM736" s="169"/>
      <c r="AP736" s="169"/>
      <c r="AR736" s="169" t="s">
        <v>1452</v>
      </c>
    </row>
    <row r="737" spans="1:44" s="15" customFormat="1" ht="15" x14ac:dyDescent="0.25">
      <c r="A737" s="432" t="s">
        <v>1453</v>
      </c>
      <c r="B737" s="433"/>
      <c r="C737" s="433"/>
      <c r="D737" s="433"/>
      <c r="E737" s="433"/>
      <c r="F737" s="433"/>
      <c r="G737" s="433"/>
      <c r="H737" s="433"/>
      <c r="I737" s="433"/>
      <c r="J737" s="433"/>
      <c r="K737" s="433"/>
      <c r="L737" s="433"/>
      <c r="M737" s="433"/>
      <c r="N737" s="434"/>
      <c r="AF737" s="168" t="s">
        <v>1453</v>
      </c>
      <c r="AG737" s="169"/>
      <c r="AH737" s="169"/>
      <c r="AM737" s="169"/>
      <c r="AP737" s="169"/>
      <c r="AR737" s="169"/>
    </row>
    <row r="738" spans="1:44" s="15" customFormat="1" ht="34.5" x14ac:dyDescent="0.25">
      <c r="A738" s="170" t="s">
        <v>372</v>
      </c>
      <c r="B738" s="171" t="s">
        <v>1454</v>
      </c>
      <c r="C738" s="438" t="s">
        <v>1455</v>
      </c>
      <c r="D738" s="438"/>
      <c r="E738" s="438"/>
      <c r="F738" s="172" t="s">
        <v>599</v>
      </c>
      <c r="G738" s="173">
        <v>2.9140000000000001</v>
      </c>
      <c r="H738" s="174">
        <v>1</v>
      </c>
      <c r="I738" s="204">
        <v>2.9140000000000001</v>
      </c>
      <c r="J738" s="176"/>
      <c r="K738" s="173"/>
      <c r="L738" s="176"/>
      <c r="M738" s="173"/>
      <c r="N738" s="177"/>
      <c r="AF738" s="168"/>
      <c r="AG738" s="169"/>
      <c r="AH738" s="169" t="s">
        <v>1455</v>
      </c>
      <c r="AM738" s="169"/>
      <c r="AP738" s="169"/>
      <c r="AR738" s="169"/>
    </row>
    <row r="739" spans="1:44" s="15" customFormat="1" ht="15" x14ac:dyDescent="0.25">
      <c r="A739" s="178"/>
      <c r="B739" s="179" t="s">
        <v>1456</v>
      </c>
      <c r="C739" s="439" t="s">
        <v>1457</v>
      </c>
      <c r="D739" s="439"/>
      <c r="E739" s="439"/>
      <c r="F739" s="439"/>
      <c r="G739" s="439"/>
      <c r="H739" s="439"/>
      <c r="I739" s="439"/>
      <c r="J739" s="439"/>
      <c r="K739" s="439"/>
      <c r="L739" s="439"/>
      <c r="M739" s="439"/>
      <c r="N739" s="440"/>
      <c r="AF739" s="168"/>
      <c r="AG739" s="169"/>
      <c r="AH739" s="169"/>
      <c r="AI739" s="180" t="s">
        <v>1457</v>
      </c>
      <c r="AM739" s="169"/>
      <c r="AP739" s="169"/>
      <c r="AR739" s="169"/>
    </row>
    <row r="740" spans="1:44" s="15" customFormat="1" ht="23.25" x14ac:dyDescent="0.25">
      <c r="A740" s="178"/>
      <c r="B740" s="179" t="s">
        <v>136</v>
      </c>
      <c r="C740" s="439" t="s">
        <v>137</v>
      </c>
      <c r="D740" s="439"/>
      <c r="E740" s="439"/>
      <c r="F740" s="439"/>
      <c r="G740" s="439"/>
      <c r="H740" s="439"/>
      <c r="I740" s="439"/>
      <c r="J740" s="439"/>
      <c r="K740" s="439"/>
      <c r="L740" s="439"/>
      <c r="M740" s="439"/>
      <c r="N740" s="440"/>
      <c r="AF740" s="168"/>
      <c r="AG740" s="169"/>
      <c r="AH740" s="169"/>
      <c r="AI740" s="180" t="s">
        <v>137</v>
      </c>
      <c r="AM740" s="169"/>
      <c r="AP740" s="169"/>
      <c r="AR740" s="169"/>
    </row>
    <row r="741" spans="1:44" s="15" customFormat="1" ht="68.25" x14ac:dyDescent="0.25">
      <c r="A741" s="178"/>
      <c r="B741" s="179" t="s">
        <v>138</v>
      </c>
      <c r="C741" s="439" t="s">
        <v>139</v>
      </c>
      <c r="D741" s="439"/>
      <c r="E741" s="439"/>
      <c r="F741" s="439"/>
      <c r="G741" s="439"/>
      <c r="H741" s="439"/>
      <c r="I741" s="439"/>
      <c r="J741" s="439"/>
      <c r="K741" s="439"/>
      <c r="L741" s="439"/>
      <c r="M741" s="439"/>
      <c r="N741" s="440"/>
      <c r="AF741" s="168"/>
      <c r="AG741" s="169"/>
      <c r="AH741" s="169"/>
      <c r="AI741" s="180" t="s">
        <v>139</v>
      </c>
      <c r="AM741" s="169"/>
      <c r="AP741" s="169"/>
      <c r="AR741" s="169"/>
    </row>
    <row r="742" spans="1:44" s="15" customFormat="1" ht="15" x14ac:dyDescent="0.25">
      <c r="A742" s="181"/>
      <c r="B742" s="179" t="s">
        <v>130</v>
      </c>
      <c r="C742" s="429" t="s">
        <v>140</v>
      </c>
      <c r="D742" s="429"/>
      <c r="E742" s="429"/>
      <c r="F742" s="182"/>
      <c r="G742" s="183"/>
      <c r="H742" s="183"/>
      <c r="I742" s="183"/>
      <c r="J742" s="187">
        <v>1428.8</v>
      </c>
      <c r="K742" s="189">
        <v>1.3621749999999999</v>
      </c>
      <c r="L742" s="187">
        <v>5671.45</v>
      </c>
      <c r="M742" s="185">
        <v>44.77</v>
      </c>
      <c r="N742" s="206">
        <v>253910.82</v>
      </c>
      <c r="AF742" s="168"/>
      <c r="AG742" s="169"/>
      <c r="AH742" s="169"/>
      <c r="AJ742" s="180" t="s">
        <v>140</v>
      </c>
      <c r="AM742" s="169"/>
      <c r="AP742" s="169"/>
      <c r="AR742" s="169"/>
    </row>
    <row r="743" spans="1:44" s="15" customFormat="1" ht="15" x14ac:dyDescent="0.25">
      <c r="A743" s="181"/>
      <c r="B743" s="179" t="s">
        <v>141</v>
      </c>
      <c r="C743" s="429" t="s">
        <v>142</v>
      </c>
      <c r="D743" s="429"/>
      <c r="E743" s="429"/>
      <c r="F743" s="182"/>
      <c r="G743" s="183"/>
      <c r="H743" s="183"/>
      <c r="I743" s="183"/>
      <c r="J743" s="187">
        <v>5157.63</v>
      </c>
      <c r="K743" s="205">
        <v>1.4375</v>
      </c>
      <c r="L743" s="187">
        <v>21604.67</v>
      </c>
      <c r="M743" s="185">
        <v>13.24</v>
      </c>
      <c r="N743" s="206">
        <v>286045.83</v>
      </c>
      <c r="AF743" s="168"/>
      <c r="AG743" s="169"/>
      <c r="AH743" s="169"/>
      <c r="AJ743" s="180" t="s">
        <v>142</v>
      </c>
      <c r="AM743" s="169"/>
      <c r="AP743" s="169"/>
      <c r="AR743" s="169"/>
    </row>
    <row r="744" spans="1:44" s="15" customFormat="1" ht="15" x14ac:dyDescent="0.25">
      <c r="A744" s="181"/>
      <c r="B744" s="179" t="s">
        <v>143</v>
      </c>
      <c r="C744" s="429" t="s">
        <v>144</v>
      </c>
      <c r="D744" s="429"/>
      <c r="E744" s="429"/>
      <c r="F744" s="182"/>
      <c r="G744" s="183"/>
      <c r="H744" s="183"/>
      <c r="I744" s="183"/>
      <c r="J744" s="184">
        <v>453.43</v>
      </c>
      <c r="K744" s="205">
        <v>1.4375</v>
      </c>
      <c r="L744" s="187">
        <v>1899.36</v>
      </c>
      <c r="M744" s="185">
        <v>44.77</v>
      </c>
      <c r="N744" s="206">
        <v>85034.35</v>
      </c>
      <c r="AF744" s="168"/>
      <c r="AG744" s="169"/>
      <c r="AH744" s="169"/>
      <c r="AJ744" s="180" t="s">
        <v>144</v>
      </c>
      <c r="AM744" s="169"/>
      <c r="AP744" s="169"/>
      <c r="AR744" s="169"/>
    </row>
    <row r="745" spans="1:44" s="15" customFormat="1" ht="15" x14ac:dyDescent="0.25">
      <c r="A745" s="181"/>
      <c r="B745" s="179" t="s">
        <v>145</v>
      </c>
      <c r="C745" s="429" t="s">
        <v>146</v>
      </c>
      <c r="D745" s="429"/>
      <c r="E745" s="429"/>
      <c r="F745" s="182"/>
      <c r="G745" s="183"/>
      <c r="H745" s="183"/>
      <c r="I745" s="183"/>
      <c r="J745" s="184">
        <v>427.44</v>
      </c>
      <c r="K745" s="183"/>
      <c r="L745" s="187">
        <v>1245.56</v>
      </c>
      <c r="M745" s="185">
        <v>8.16</v>
      </c>
      <c r="N745" s="206">
        <v>10163.77</v>
      </c>
      <c r="AF745" s="168"/>
      <c r="AG745" s="169"/>
      <c r="AH745" s="169"/>
      <c r="AJ745" s="180" t="s">
        <v>146</v>
      </c>
      <c r="AM745" s="169"/>
      <c r="AP745" s="169"/>
      <c r="AR745" s="169"/>
    </row>
    <row r="746" spans="1:44" s="15" customFormat="1" ht="15" x14ac:dyDescent="0.25">
      <c r="A746" s="188"/>
      <c r="B746" s="179"/>
      <c r="C746" s="429" t="s">
        <v>147</v>
      </c>
      <c r="D746" s="429"/>
      <c r="E746" s="429"/>
      <c r="F746" s="182" t="s">
        <v>148</v>
      </c>
      <c r="G746" s="199">
        <v>152</v>
      </c>
      <c r="H746" s="189">
        <v>1.3621749999999999</v>
      </c>
      <c r="I746" s="193">
        <v>603.34544840000001</v>
      </c>
      <c r="J746" s="190"/>
      <c r="K746" s="183"/>
      <c r="L746" s="190"/>
      <c r="M746" s="183"/>
      <c r="N746" s="191"/>
      <c r="AF746" s="168"/>
      <c r="AG746" s="169"/>
      <c r="AH746" s="169"/>
      <c r="AK746" s="180" t="s">
        <v>147</v>
      </c>
      <c r="AM746" s="169"/>
      <c r="AP746" s="169"/>
      <c r="AR746" s="169"/>
    </row>
    <row r="747" spans="1:44" s="15" customFormat="1" ht="15" x14ac:dyDescent="0.25">
      <c r="A747" s="188"/>
      <c r="B747" s="179"/>
      <c r="C747" s="429" t="s">
        <v>149</v>
      </c>
      <c r="D747" s="429"/>
      <c r="E747" s="429"/>
      <c r="F747" s="182" t="s">
        <v>148</v>
      </c>
      <c r="G747" s="185">
        <v>36.14</v>
      </c>
      <c r="H747" s="205">
        <v>1.4375</v>
      </c>
      <c r="I747" s="193">
        <v>151.3859425</v>
      </c>
      <c r="J747" s="190"/>
      <c r="K747" s="183"/>
      <c r="L747" s="190"/>
      <c r="M747" s="183"/>
      <c r="N747" s="191"/>
      <c r="AF747" s="168"/>
      <c r="AG747" s="169"/>
      <c r="AH747" s="169"/>
      <c r="AK747" s="180" t="s">
        <v>149</v>
      </c>
      <c r="AM747" s="169"/>
      <c r="AP747" s="169"/>
      <c r="AR747" s="169"/>
    </row>
    <row r="748" spans="1:44" s="15" customFormat="1" ht="15" x14ac:dyDescent="0.25">
      <c r="A748" s="181"/>
      <c r="B748" s="179"/>
      <c r="C748" s="430" t="s">
        <v>150</v>
      </c>
      <c r="D748" s="430"/>
      <c r="E748" s="430"/>
      <c r="F748" s="194"/>
      <c r="G748" s="195"/>
      <c r="H748" s="195"/>
      <c r="I748" s="195"/>
      <c r="J748" s="196">
        <v>7013.87</v>
      </c>
      <c r="K748" s="195"/>
      <c r="L748" s="196">
        <v>28521.68</v>
      </c>
      <c r="M748" s="195"/>
      <c r="N748" s="207">
        <v>550120.42000000004</v>
      </c>
      <c r="AF748" s="168"/>
      <c r="AG748" s="169"/>
      <c r="AH748" s="169"/>
      <c r="AL748" s="180" t="s">
        <v>150</v>
      </c>
      <c r="AM748" s="169"/>
      <c r="AP748" s="169"/>
      <c r="AR748" s="169"/>
    </row>
    <row r="749" spans="1:44" s="15" customFormat="1" ht="15" x14ac:dyDescent="0.25">
      <c r="A749" s="188"/>
      <c r="B749" s="179"/>
      <c r="C749" s="429" t="s">
        <v>151</v>
      </c>
      <c r="D749" s="429"/>
      <c r="E749" s="429"/>
      <c r="F749" s="182"/>
      <c r="G749" s="183"/>
      <c r="H749" s="183"/>
      <c r="I749" s="183"/>
      <c r="J749" s="190"/>
      <c r="K749" s="183"/>
      <c r="L749" s="187">
        <v>7570.81</v>
      </c>
      <c r="M749" s="183"/>
      <c r="N749" s="206">
        <v>338945.17</v>
      </c>
      <c r="AF749" s="168"/>
      <c r="AG749" s="169"/>
      <c r="AH749" s="169"/>
      <c r="AK749" s="180" t="s">
        <v>151</v>
      </c>
      <c r="AM749" s="169"/>
      <c r="AP749" s="169"/>
      <c r="AR749" s="169"/>
    </row>
    <row r="750" spans="1:44" s="15" customFormat="1" ht="22.5" x14ac:dyDescent="0.25">
      <c r="A750" s="188"/>
      <c r="B750" s="179" t="s">
        <v>464</v>
      </c>
      <c r="C750" s="429" t="s">
        <v>465</v>
      </c>
      <c r="D750" s="429"/>
      <c r="E750" s="429"/>
      <c r="F750" s="182" t="s">
        <v>154</v>
      </c>
      <c r="G750" s="199">
        <v>93</v>
      </c>
      <c r="H750" s="183"/>
      <c r="I750" s="199">
        <v>93</v>
      </c>
      <c r="J750" s="190"/>
      <c r="K750" s="183"/>
      <c r="L750" s="187">
        <v>7040.85</v>
      </c>
      <c r="M750" s="183"/>
      <c r="N750" s="206">
        <v>315219.01</v>
      </c>
      <c r="AF750" s="168"/>
      <c r="AG750" s="169"/>
      <c r="AH750" s="169"/>
      <c r="AK750" s="180" t="s">
        <v>465</v>
      </c>
      <c r="AM750" s="169"/>
      <c r="AP750" s="169"/>
      <c r="AR750" s="169"/>
    </row>
    <row r="751" spans="1:44" s="15" customFormat="1" ht="45" x14ac:dyDescent="0.25">
      <c r="A751" s="188"/>
      <c r="B751" s="179" t="s">
        <v>466</v>
      </c>
      <c r="C751" s="429" t="s">
        <v>467</v>
      </c>
      <c r="D751" s="429"/>
      <c r="E751" s="429"/>
      <c r="F751" s="182" t="s">
        <v>154</v>
      </c>
      <c r="G751" s="199">
        <v>62</v>
      </c>
      <c r="H751" s="185">
        <v>0.85</v>
      </c>
      <c r="I751" s="192">
        <v>52.7</v>
      </c>
      <c r="J751" s="190"/>
      <c r="K751" s="183"/>
      <c r="L751" s="187">
        <v>3989.82</v>
      </c>
      <c r="M751" s="183"/>
      <c r="N751" s="206">
        <v>178624.1</v>
      </c>
      <c r="AF751" s="168"/>
      <c r="AG751" s="169"/>
      <c r="AH751" s="169"/>
      <c r="AK751" s="180" t="s">
        <v>467</v>
      </c>
      <c r="AM751" s="169"/>
      <c r="AP751" s="169"/>
      <c r="AR751" s="169"/>
    </row>
    <row r="752" spans="1:44" s="15" customFormat="1" ht="15" x14ac:dyDescent="0.25">
      <c r="A752" s="200"/>
      <c r="B752" s="201"/>
      <c r="C752" s="438" t="s">
        <v>157</v>
      </c>
      <c r="D752" s="438"/>
      <c r="E752" s="438"/>
      <c r="F752" s="172"/>
      <c r="G752" s="173"/>
      <c r="H752" s="173"/>
      <c r="I752" s="173"/>
      <c r="J752" s="176"/>
      <c r="K752" s="173"/>
      <c r="L752" s="210">
        <v>39552.35</v>
      </c>
      <c r="M752" s="195"/>
      <c r="N752" s="208">
        <v>1043963.53</v>
      </c>
      <c r="AF752" s="168"/>
      <c r="AG752" s="169"/>
      <c r="AH752" s="169"/>
      <c r="AM752" s="169" t="s">
        <v>157</v>
      </c>
      <c r="AP752" s="169"/>
      <c r="AR752" s="169"/>
    </row>
    <row r="753" spans="1:44" s="15" customFormat="1" ht="15" x14ac:dyDescent="0.25">
      <c r="A753" s="170" t="s">
        <v>375</v>
      </c>
      <c r="B753" s="171" t="s">
        <v>1458</v>
      </c>
      <c r="C753" s="438" t="s">
        <v>1459</v>
      </c>
      <c r="D753" s="438"/>
      <c r="E753" s="438"/>
      <c r="F753" s="172" t="s">
        <v>659</v>
      </c>
      <c r="G753" s="173">
        <v>-36.7164</v>
      </c>
      <c r="H753" s="174">
        <v>1</v>
      </c>
      <c r="I753" s="209">
        <v>-36.7164</v>
      </c>
      <c r="J753" s="202">
        <v>9.0399999999999991</v>
      </c>
      <c r="K753" s="173"/>
      <c r="L753" s="202">
        <v>-331.92</v>
      </c>
      <c r="M753" s="211">
        <v>8.16</v>
      </c>
      <c r="N753" s="208">
        <v>-2708.47</v>
      </c>
      <c r="AF753" s="168"/>
      <c r="AG753" s="169"/>
      <c r="AH753" s="169" t="s">
        <v>1459</v>
      </c>
      <c r="AM753" s="169"/>
      <c r="AP753" s="169"/>
      <c r="AR753" s="169"/>
    </row>
    <row r="754" spans="1:44" s="15" customFormat="1" ht="15" x14ac:dyDescent="0.25">
      <c r="A754" s="200"/>
      <c r="B754" s="201"/>
      <c r="C754" s="438" t="s">
        <v>157</v>
      </c>
      <c r="D754" s="438"/>
      <c r="E754" s="438"/>
      <c r="F754" s="172"/>
      <c r="G754" s="173"/>
      <c r="H754" s="173"/>
      <c r="I754" s="173"/>
      <c r="J754" s="176"/>
      <c r="K754" s="173"/>
      <c r="L754" s="202">
        <v>-331.92</v>
      </c>
      <c r="M754" s="195"/>
      <c r="N754" s="208">
        <v>-2708.47</v>
      </c>
      <c r="AF754" s="168"/>
      <c r="AG754" s="169"/>
      <c r="AH754" s="169"/>
      <c r="AM754" s="169" t="s">
        <v>157</v>
      </c>
      <c r="AP754" s="169"/>
      <c r="AR754" s="169"/>
    </row>
    <row r="755" spans="1:44" s="15" customFormat="1" ht="23.25" x14ac:dyDescent="0.25">
      <c r="A755" s="170" t="s">
        <v>379</v>
      </c>
      <c r="B755" s="171" t="s">
        <v>1460</v>
      </c>
      <c r="C755" s="438" t="s">
        <v>1461</v>
      </c>
      <c r="D755" s="438"/>
      <c r="E755" s="438"/>
      <c r="F755" s="172" t="s">
        <v>278</v>
      </c>
      <c r="G755" s="173">
        <v>6.0479999999999999E-2</v>
      </c>
      <c r="H755" s="174">
        <v>1</v>
      </c>
      <c r="I755" s="175">
        <v>6.0479999999999999E-2</v>
      </c>
      <c r="J755" s="210">
        <v>10898.65</v>
      </c>
      <c r="K755" s="173"/>
      <c r="L755" s="202">
        <v>659.15</v>
      </c>
      <c r="M755" s="211">
        <v>8.16</v>
      </c>
      <c r="N755" s="208">
        <v>5378.66</v>
      </c>
      <c r="AF755" s="168"/>
      <c r="AG755" s="169"/>
      <c r="AH755" s="169" t="s">
        <v>1461</v>
      </c>
      <c r="AM755" s="169"/>
      <c r="AP755" s="169"/>
      <c r="AR755" s="169"/>
    </row>
    <row r="756" spans="1:44" s="15" customFormat="1" ht="15" x14ac:dyDescent="0.25">
      <c r="A756" s="200"/>
      <c r="B756" s="201"/>
      <c r="C756" s="438" t="s">
        <v>157</v>
      </c>
      <c r="D756" s="438"/>
      <c r="E756" s="438"/>
      <c r="F756" s="172"/>
      <c r="G756" s="173"/>
      <c r="H756" s="173"/>
      <c r="I756" s="173"/>
      <c r="J756" s="176"/>
      <c r="K756" s="173"/>
      <c r="L756" s="202">
        <v>659.15</v>
      </c>
      <c r="M756" s="195"/>
      <c r="N756" s="208">
        <v>5378.66</v>
      </c>
      <c r="AF756" s="168"/>
      <c r="AG756" s="169"/>
      <c r="AH756" s="169"/>
      <c r="AM756" s="169" t="s">
        <v>157</v>
      </c>
      <c r="AP756" s="169"/>
      <c r="AR756" s="169"/>
    </row>
    <row r="757" spans="1:44" s="15" customFormat="1" ht="34.5" x14ac:dyDescent="0.25">
      <c r="A757" s="170" t="s">
        <v>381</v>
      </c>
      <c r="B757" s="171" t="s">
        <v>1462</v>
      </c>
      <c r="C757" s="438" t="s">
        <v>1463</v>
      </c>
      <c r="D757" s="438"/>
      <c r="E757" s="438"/>
      <c r="F757" s="172" t="s">
        <v>644</v>
      </c>
      <c r="G757" s="173">
        <v>291.39999999999998</v>
      </c>
      <c r="H757" s="174">
        <v>1</v>
      </c>
      <c r="I757" s="214">
        <v>291.39999999999998</v>
      </c>
      <c r="J757" s="202">
        <v>284.62</v>
      </c>
      <c r="K757" s="175">
        <v>1.04236</v>
      </c>
      <c r="L757" s="210">
        <v>86451.53</v>
      </c>
      <c r="M757" s="211">
        <v>8.16</v>
      </c>
      <c r="N757" s="208">
        <v>705444.48</v>
      </c>
      <c r="AF757" s="168"/>
      <c r="AG757" s="169"/>
      <c r="AH757" s="169" t="s">
        <v>1463</v>
      </c>
      <c r="AM757" s="169"/>
      <c r="AP757" s="169"/>
      <c r="AR757" s="169"/>
    </row>
    <row r="758" spans="1:44" s="15" customFormat="1" ht="15" x14ac:dyDescent="0.25">
      <c r="A758" s="212"/>
      <c r="B758" s="213"/>
      <c r="C758" s="429" t="s">
        <v>1464</v>
      </c>
      <c r="D758" s="429"/>
      <c r="E758" s="429"/>
      <c r="F758" s="429"/>
      <c r="G758" s="429"/>
      <c r="H758" s="429"/>
      <c r="I758" s="429"/>
      <c r="J758" s="429"/>
      <c r="K758" s="429"/>
      <c r="L758" s="429"/>
      <c r="M758" s="429"/>
      <c r="N758" s="441"/>
      <c r="AF758" s="168"/>
      <c r="AG758" s="169"/>
      <c r="AH758" s="169"/>
      <c r="AM758" s="169"/>
      <c r="AN758" s="180" t="s">
        <v>1464</v>
      </c>
      <c r="AP758" s="169"/>
      <c r="AR758" s="169"/>
    </row>
    <row r="759" spans="1:44" s="15" customFormat="1" ht="15" x14ac:dyDescent="0.25">
      <c r="A759" s="178"/>
      <c r="B759" s="179"/>
      <c r="C759" s="439" t="s">
        <v>1408</v>
      </c>
      <c r="D759" s="439"/>
      <c r="E759" s="439"/>
      <c r="F759" s="439"/>
      <c r="G759" s="439"/>
      <c r="H759" s="439"/>
      <c r="I759" s="439"/>
      <c r="J759" s="439"/>
      <c r="K759" s="439"/>
      <c r="L759" s="439"/>
      <c r="M759" s="439"/>
      <c r="N759" s="440"/>
      <c r="AF759" s="168"/>
      <c r="AG759" s="169"/>
      <c r="AH759" s="169"/>
      <c r="AI759" s="180" t="s">
        <v>1408</v>
      </c>
      <c r="AM759" s="169"/>
      <c r="AP759" s="169"/>
      <c r="AR759" s="169"/>
    </row>
    <row r="760" spans="1:44" s="15" customFormat="1" ht="15" x14ac:dyDescent="0.25">
      <c r="A760" s="178"/>
      <c r="B760" s="179"/>
      <c r="C760" s="439" t="s">
        <v>280</v>
      </c>
      <c r="D760" s="439"/>
      <c r="E760" s="439"/>
      <c r="F760" s="439"/>
      <c r="G760" s="439"/>
      <c r="H760" s="439"/>
      <c r="I760" s="439"/>
      <c r="J760" s="439"/>
      <c r="K760" s="439"/>
      <c r="L760" s="439"/>
      <c r="M760" s="439"/>
      <c r="N760" s="440"/>
      <c r="AF760" s="168"/>
      <c r="AG760" s="169"/>
      <c r="AH760" s="169"/>
      <c r="AI760" s="180" t="s">
        <v>280</v>
      </c>
      <c r="AM760" s="169"/>
      <c r="AP760" s="169"/>
      <c r="AR760" s="169"/>
    </row>
    <row r="761" spans="1:44" s="15" customFormat="1" ht="15" x14ac:dyDescent="0.25">
      <c r="A761" s="200"/>
      <c r="B761" s="201"/>
      <c r="C761" s="438" t="s">
        <v>157</v>
      </c>
      <c r="D761" s="438"/>
      <c r="E761" s="438"/>
      <c r="F761" s="172"/>
      <c r="G761" s="173"/>
      <c r="H761" s="173"/>
      <c r="I761" s="173"/>
      <c r="J761" s="176"/>
      <c r="K761" s="173"/>
      <c r="L761" s="210">
        <v>86451.53</v>
      </c>
      <c r="M761" s="195"/>
      <c r="N761" s="208">
        <v>705444.48</v>
      </c>
      <c r="AF761" s="168"/>
      <c r="AG761" s="169"/>
      <c r="AH761" s="169"/>
      <c r="AM761" s="169" t="s">
        <v>157</v>
      </c>
      <c r="AP761" s="169"/>
      <c r="AR761" s="169"/>
    </row>
    <row r="762" spans="1:44" s="15" customFormat="1" ht="33.75" x14ac:dyDescent="0.25">
      <c r="A762" s="170" t="s">
        <v>384</v>
      </c>
      <c r="B762" s="171" t="s">
        <v>1465</v>
      </c>
      <c r="C762" s="438" t="s">
        <v>1466</v>
      </c>
      <c r="D762" s="438"/>
      <c r="E762" s="438"/>
      <c r="F762" s="172" t="s">
        <v>229</v>
      </c>
      <c r="G762" s="173">
        <v>100</v>
      </c>
      <c r="H762" s="174">
        <v>1</v>
      </c>
      <c r="I762" s="174">
        <v>100</v>
      </c>
      <c r="J762" s="202">
        <v>6.64</v>
      </c>
      <c r="K762" s="175">
        <v>1.04236</v>
      </c>
      <c r="L762" s="202">
        <v>692.13</v>
      </c>
      <c r="M762" s="211">
        <v>8.16</v>
      </c>
      <c r="N762" s="208">
        <v>5647.78</v>
      </c>
      <c r="AF762" s="168"/>
      <c r="AG762" s="169"/>
      <c r="AH762" s="169" t="s">
        <v>1466</v>
      </c>
      <c r="AM762" s="169"/>
      <c r="AP762" s="169"/>
      <c r="AR762" s="169"/>
    </row>
    <row r="763" spans="1:44" s="15" customFormat="1" ht="15" x14ac:dyDescent="0.25">
      <c r="A763" s="212"/>
      <c r="B763" s="213"/>
      <c r="C763" s="429" t="s">
        <v>1467</v>
      </c>
      <c r="D763" s="429"/>
      <c r="E763" s="429"/>
      <c r="F763" s="429"/>
      <c r="G763" s="429"/>
      <c r="H763" s="429"/>
      <c r="I763" s="429"/>
      <c r="J763" s="429"/>
      <c r="K763" s="429"/>
      <c r="L763" s="429"/>
      <c r="M763" s="429"/>
      <c r="N763" s="441"/>
      <c r="AF763" s="168"/>
      <c r="AG763" s="169"/>
      <c r="AH763" s="169"/>
      <c r="AM763" s="169"/>
      <c r="AN763" s="180" t="s">
        <v>1467</v>
      </c>
      <c r="AP763" s="169"/>
      <c r="AR763" s="169"/>
    </row>
    <row r="764" spans="1:44" s="15" customFormat="1" ht="15" x14ac:dyDescent="0.25">
      <c r="A764" s="178"/>
      <c r="B764" s="179"/>
      <c r="C764" s="439" t="s">
        <v>1408</v>
      </c>
      <c r="D764" s="439"/>
      <c r="E764" s="439"/>
      <c r="F764" s="439"/>
      <c r="G764" s="439"/>
      <c r="H764" s="439"/>
      <c r="I764" s="439"/>
      <c r="J764" s="439"/>
      <c r="K764" s="439"/>
      <c r="L764" s="439"/>
      <c r="M764" s="439"/>
      <c r="N764" s="440"/>
      <c r="AF764" s="168"/>
      <c r="AG764" s="169"/>
      <c r="AH764" s="169"/>
      <c r="AI764" s="180" t="s">
        <v>1408</v>
      </c>
      <c r="AM764" s="169"/>
      <c r="AP764" s="169"/>
      <c r="AR764" s="169"/>
    </row>
    <row r="765" spans="1:44" s="15" customFormat="1" ht="15" x14ac:dyDescent="0.25">
      <c r="A765" s="178"/>
      <c r="B765" s="179"/>
      <c r="C765" s="439" t="s">
        <v>280</v>
      </c>
      <c r="D765" s="439"/>
      <c r="E765" s="439"/>
      <c r="F765" s="439"/>
      <c r="G765" s="439"/>
      <c r="H765" s="439"/>
      <c r="I765" s="439"/>
      <c r="J765" s="439"/>
      <c r="K765" s="439"/>
      <c r="L765" s="439"/>
      <c r="M765" s="439"/>
      <c r="N765" s="440"/>
      <c r="AF765" s="168"/>
      <c r="AG765" s="169"/>
      <c r="AH765" s="169"/>
      <c r="AI765" s="180" t="s">
        <v>280</v>
      </c>
      <c r="AM765" s="169"/>
      <c r="AP765" s="169"/>
      <c r="AR765" s="169"/>
    </row>
    <row r="766" spans="1:44" s="15" customFormat="1" ht="15" x14ac:dyDescent="0.25">
      <c r="A766" s="200"/>
      <c r="B766" s="201"/>
      <c r="C766" s="438" t="s">
        <v>157</v>
      </c>
      <c r="D766" s="438"/>
      <c r="E766" s="438"/>
      <c r="F766" s="172"/>
      <c r="G766" s="173"/>
      <c r="H766" s="173"/>
      <c r="I766" s="173"/>
      <c r="J766" s="176"/>
      <c r="K766" s="173"/>
      <c r="L766" s="202">
        <v>692.13</v>
      </c>
      <c r="M766" s="195"/>
      <c r="N766" s="208">
        <v>5647.78</v>
      </c>
      <c r="AF766" s="168"/>
      <c r="AG766" s="169"/>
      <c r="AH766" s="169"/>
      <c r="AM766" s="169" t="s">
        <v>157</v>
      </c>
      <c r="AP766" s="169"/>
      <c r="AR766" s="169"/>
    </row>
    <row r="767" spans="1:44" s="15" customFormat="1" ht="15" x14ac:dyDescent="0.25">
      <c r="A767" s="170" t="s">
        <v>387</v>
      </c>
      <c r="B767" s="171" t="s">
        <v>1468</v>
      </c>
      <c r="C767" s="438" t="s">
        <v>1469</v>
      </c>
      <c r="D767" s="438"/>
      <c r="E767" s="438"/>
      <c r="F767" s="172" t="s">
        <v>1470</v>
      </c>
      <c r="G767" s="173">
        <v>37.6</v>
      </c>
      <c r="H767" s="174">
        <v>1</v>
      </c>
      <c r="I767" s="214">
        <v>37.6</v>
      </c>
      <c r="J767" s="176"/>
      <c r="K767" s="173"/>
      <c r="L767" s="176"/>
      <c r="M767" s="173"/>
      <c r="N767" s="177"/>
      <c r="AF767" s="168"/>
      <c r="AG767" s="169"/>
      <c r="AH767" s="169" t="s">
        <v>1469</v>
      </c>
      <c r="AM767" s="169"/>
      <c r="AP767" s="169"/>
      <c r="AR767" s="169"/>
    </row>
    <row r="768" spans="1:44" s="15" customFormat="1" ht="23.25" x14ac:dyDescent="0.25">
      <c r="A768" s="178"/>
      <c r="B768" s="179" t="s">
        <v>136</v>
      </c>
      <c r="C768" s="439" t="s">
        <v>137</v>
      </c>
      <c r="D768" s="439"/>
      <c r="E768" s="439"/>
      <c r="F768" s="439"/>
      <c r="G768" s="439"/>
      <c r="H768" s="439"/>
      <c r="I768" s="439"/>
      <c r="J768" s="439"/>
      <c r="K768" s="439"/>
      <c r="L768" s="439"/>
      <c r="M768" s="439"/>
      <c r="N768" s="440"/>
      <c r="AF768" s="168"/>
      <c r="AG768" s="169"/>
      <c r="AH768" s="169"/>
      <c r="AI768" s="180" t="s">
        <v>137</v>
      </c>
      <c r="AM768" s="169"/>
      <c r="AP768" s="169"/>
      <c r="AR768" s="169"/>
    </row>
    <row r="769" spans="1:44" s="15" customFormat="1" ht="68.25" x14ac:dyDescent="0.25">
      <c r="A769" s="178"/>
      <c r="B769" s="179" t="s">
        <v>138</v>
      </c>
      <c r="C769" s="439" t="s">
        <v>139</v>
      </c>
      <c r="D769" s="439"/>
      <c r="E769" s="439"/>
      <c r="F769" s="439"/>
      <c r="G769" s="439"/>
      <c r="H769" s="439"/>
      <c r="I769" s="439"/>
      <c r="J769" s="439"/>
      <c r="K769" s="439"/>
      <c r="L769" s="439"/>
      <c r="M769" s="439"/>
      <c r="N769" s="440"/>
      <c r="AF769" s="168"/>
      <c r="AG769" s="169"/>
      <c r="AH769" s="169"/>
      <c r="AI769" s="180" t="s">
        <v>139</v>
      </c>
      <c r="AM769" s="169"/>
      <c r="AP769" s="169"/>
      <c r="AR769" s="169"/>
    </row>
    <row r="770" spans="1:44" s="15" customFormat="1" ht="15" x14ac:dyDescent="0.25">
      <c r="A770" s="181"/>
      <c r="B770" s="179" t="s">
        <v>130</v>
      </c>
      <c r="C770" s="429" t="s">
        <v>140</v>
      </c>
      <c r="D770" s="429"/>
      <c r="E770" s="429"/>
      <c r="F770" s="182"/>
      <c r="G770" s="183"/>
      <c r="H770" s="183"/>
      <c r="I770" s="183"/>
      <c r="J770" s="184">
        <v>3.05</v>
      </c>
      <c r="K770" s="205">
        <v>1.3225</v>
      </c>
      <c r="L770" s="184">
        <v>151.66</v>
      </c>
      <c r="M770" s="185">
        <v>44.77</v>
      </c>
      <c r="N770" s="206">
        <v>6789.82</v>
      </c>
      <c r="AF770" s="168"/>
      <c r="AG770" s="169"/>
      <c r="AH770" s="169"/>
      <c r="AJ770" s="180" t="s">
        <v>140</v>
      </c>
      <c r="AM770" s="169"/>
      <c r="AP770" s="169"/>
      <c r="AR770" s="169"/>
    </row>
    <row r="771" spans="1:44" s="15" customFormat="1" ht="15" x14ac:dyDescent="0.25">
      <c r="A771" s="188"/>
      <c r="B771" s="179"/>
      <c r="C771" s="429" t="s">
        <v>147</v>
      </c>
      <c r="D771" s="429"/>
      <c r="E771" s="429"/>
      <c r="F771" s="182" t="s">
        <v>148</v>
      </c>
      <c r="G771" s="185">
        <v>0.34</v>
      </c>
      <c r="H771" s="205">
        <v>1.3225</v>
      </c>
      <c r="I771" s="216">
        <v>16.906839999999999</v>
      </c>
      <c r="J771" s="190"/>
      <c r="K771" s="183"/>
      <c r="L771" s="190"/>
      <c r="M771" s="183"/>
      <c r="N771" s="191"/>
      <c r="AF771" s="168"/>
      <c r="AG771" s="169"/>
      <c r="AH771" s="169"/>
      <c r="AK771" s="180" t="s">
        <v>147</v>
      </c>
      <c r="AM771" s="169"/>
      <c r="AP771" s="169"/>
      <c r="AR771" s="169"/>
    </row>
    <row r="772" spans="1:44" s="15" customFormat="1" ht="15" x14ac:dyDescent="0.25">
      <c r="A772" s="181"/>
      <c r="B772" s="179"/>
      <c r="C772" s="430" t="s">
        <v>150</v>
      </c>
      <c r="D772" s="430"/>
      <c r="E772" s="430"/>
      <c r="F772" s="194"/>
      <c r="G772" s="195"/>
      <c r="H772" s="195"/>
      <c r="I772" s="195"/>
      <c r="J772" s="197">
        <v>3.05</v>
      </c>
      <c r="K772" s="195"/>
      <c r="L772" s="197">
        <v>151.66</v>
      </c>
      <c r="M772" s="195"/>
      <c r="N772" s="207">
        <v>6789.82</v>
      </c>
      <c r="AF772" s="168"/>
      <c r="AG772" s="169"/>
      <c r="AH772" s="169"/>
      <c r="AL772" s="180" t="s">
        <v>150</v>
      </c>
      <c r="AM772" s="169"/>
      <c r="AP772" s="169"/>
      <c r="AR772" s="169"/>
    </row>
    <row r="773" spans="1:44" s="15" customFormat="1" ht="15" x14ac:dyDescent="0.25">
      <c r="A773" s="188"/>
      <c r="B773" s="179"/>
      <c r="C773" s="429" t="s">
        <v>151</v>
      </c>
      <c r="D773" s="429"/>
      <c r="E773" s="429"/>
      <c r="F773" s="182"/>
      <c r="G773" s="183"/>
      <c r="H773" s="183"/>
      <c r="I773" s="183"/>
      <c r="J773" s="190"/>
      <c r="K773" s="183"/>
      <c r="L773" s="184">
        <v>151.66</v>
      </c>
      <c r="M773" s="183"/>
      <c r="N773" s="206">
        <v>6789.82</v>
      </c>
      <c r="AF773" s="168"/>
      <c r="AG773" s="169"/>
      <c r="AH773" s="169"/>
      <c r="AK773" s="180" t="s">
        <v>151</v>
      </c>
      <c r="AM773" s="169"/>
      <c r="AP773" s="169"/>
      <c r="AR773" s="169"/>
    </row>
    <row r="774" spans="1:44" s="15" customFormat="1" ht="22.5" x14ac:dyDescent="0.25">
      <c r="A774" s="188"/>
      <c r="B774" s="179" t="s">
        <v>464</v>
      </c>
      <c r="C774" s="429" t="s">
        <v>465</v>
      </c>
      <c r="D774" s="429"/>
      <c r="E774" s="429"/>
      <c r="F774" s="182" t="s">
        <v>154</v>
      </c>
      <c r="G774" s="199">
        <v>93</v>
      </c>
      <c r="H774" s="183"/>
      <c r="I774" s="199">
        <v>93</v>
      </c>
      <c r="J774" s="190"/>
      <c r="K774" s="183"/>
      <c r="L774" s="184">
        <v>141.04</v>
      </c>
      <c r="M774" s="183"/>
      <c r="N774" s="206">
        <v>6314.53</v>
      </c>
      <c r="AF774" s="168"/>
      <c r="AG774" s="169"/>
      <c r="AH774" s="169"/>
      <c r="AK774" s="180" t="s">
        <v>465</v>
      </c>
      <c r="AM774" s="169"/>
      <c r="AP774" s="169"/>
      <c r="AR774" s="169"/>
    </row>
    <row r="775" spans="1:44" s="15" customFormat="1" ht="45" x14ac:dyDescent="0.25">
      <c r="A775" s="188"/>
      <c r="B775" s="179" t="s">
        <v>466</v>
      </c>
      <c r="C775" s="429" t="s">
        <v>467</v>
      </c>
      <c r="D775" s="429"/>
      <c r="E775" s="429"/>
      <c r="F775" s="182" t="s">
        <v>154</v>
      </c>
      <c r="G775" s="199">
        <v>62</v>
      </c>
      <c r="H775" s="185">
        <v>0.85</v>
      </c>
      <c r="I775" s="192">
        <v>52.7</v>
      </c>
      <c r="J775" s="190"/>
      <c r="K775" s="183"/>
      <c r="L775" s="184">
        <v>79.92</v>
      </c>
      <c r="M775" s="183"/>
      <c r="N775" s="206">
        <v>3578.24</v>
      </c>
      <c r="AF775" s="168"/>
      <c r="AG775" s="169"/>
      <c r="AH775" s="169"/>
      <c r="AK775" s="180" t="s">
        <v>467</v>
      </c>
      <c r="AM775" s="169"/>
      <c r="AP775" s="169"/>
      <c r="AR775" s="169"/>
    </row>
    <row r="776" spans="1:44" s="15" customFormat="1" ht="15" x14ac:dyDescent="0.25">
      <c r="A776" s="200"/>
      <c r="B776" s="201"/>
      <c r="C776" s="438" t="s">
        <v>157</v>
      </c>
      <c r="D776" s="438"/>
      <c r="E776" s="438"/>
      <c r="F776" s="172"/>
      <c r="G776" s="173"/>
      <c r="H776" s="173"/>
      <c r="I776" s="173"/>
      <c r="J776" s="176"/>
      <c r="K776" s="173"/>
      <c r="L776" s="202">
        <v>372.62</v>
      </c>
      <c r="M776" s="195"/>
      <c r="N776" s="208">
        <v>16682.59</v>
      </c>
      <c r="AF776" s="168"/>
      <c r="AG776" s="169"/>
      <c r="AH776" s="169"/>
      <c r="AM776" s="169" t="s">
        <v>157</v>
      </c>
      <c r="AP776" s="169"/>
      <c r="AR776" s="169"/>
    </row>
    <row r="777" spans="1:44" s="15" customFormat="1" ht="15" x14ac:dyDescent="0.25">
      <c r="A777" s="435" t="s">
        <v>1471</v>
      </c>
      <c r="B777" s="436"/>
      <c r="C777" s="436"/>
      <c r="D777" s="436"/>
      <c r="E777" s="436"/>
      <c r="F777" s="436"/>
      <c r="G777" s="436"/>
      <c r="H777" s="436"/>
      <c r="I777" s="436"/>
      <c r="J777" s="436"/>
      <c r="K777" s="436"/>
      <c r="L777" s="436"/>
      <c r="M777" s="436"/>
      <c r="N777" s="437"/>
      <c r="AF777" s="168"/>
      <c r="AG777" s="169" t="s">
        <v>1471</v>
      </c>
      <c r="AH777" s="169"/>
      <c r="AM777" s="169"/>
      <c r="AP777" s="169"/>
      <c r="AR777" s="169"/>
    </row>
    <row r="778" spans="1:44" s="15" customFormat="1" ht="34.5" x14ac:dyDescent="0.25">
      <c r="A778" s="170" t="s">
        <v>390</v>
      </c>
      <c r="B778" s="171" t="s">
        <v>1472</v>
      </c>
      <c r="C778" s="438" t="s">
        <v>1473</v>
      </c>
      <c r="D778" s="438"/>
      <c r="E778" s="438"/>
      <c r="F778" s="172" t="s">
        <v>573</v>
      </c>
      <c r="G778" s="173">
        <v>0.26700000000000002</v>
      </c>
      <c r="H778" s="174">
        <v>1</v>
      </c>
      <c r="I778" s="204">
        <v>0.26700000000000002</v>
      </c>
      <c r="J778" s="176"/>
      <c r="K778" s="173"/>
      <c r="L778" s="176"/>
      <c r="M778" s="173"/>
      <c r="N778" s="177"/>
      <c r="AF778" s="168"/>
      <c r="AG778" s="169"/>
      <c r="AH778" s="169" t="s">
        <v>1473</v>
      </c>
      <c r="AM778" s="169"/>
      <c r="AP778" s="169"/>
      <c r="AR778" s="169"/>
    </row>
    <row r="779" spans="1:44" s="15" customFormat="1" ht="68.25" x14ac:dyDescent="0.25">
      <c r="A779" s="178"/>
      <c r="B779" s="179" t="s">
        <v>138</v>
      </c>
      <c r="C779" s="439" t="s">
        <v>139</v>
      </c>
      <c r="D779" s="439"/>
      <c r="E779" s="439"/>
      <c r="F779" s="439"/>
      <c r="G779" s="439"/>
      <c r="H779" s="439"/>
      <c r="I779" s="439"/>
      <c r="J779" s="439"/>
      <c r="K779" s="439"/>
      <c r="L779" s="439"/>
      <c r="M779" s="439"/>
      <c r="N779" s="440"/>
      <c r="AF779" s="168"/>
      <c r="AG779" s="169"/>
      <c r="AH779" s="169"/>
      <c r="AI779" s="180" t="s">
        <v>139</v>
      </c>
      <c r="AM779" s="169"/>
      <c r="AP779" s="169"/>
      <c r="AR779" s="169"/>
    </row>
    <row r="780" spans="1:44" s="15" customFormat="1" ht="15" x14ac:dyDescent="0.25">
      <c r="A780" s="181"/>
      <c r="B780" s="179" t="s">
        <v>130</v>
      </c>
      <c r="C780" s="429" t="s">
        <v>140</v>
      </c>
      <c r="D780" s="429"/>
      <c r="E780" s="429"/>
      <c r="F780" s="182"/>
      <c r="G780" s="183"/>
      <c r="H780" s="183"/>
      <c r="I780" s="183"/>
      <c r="J780" s="184">
        <v>60.95</v>
      </c>
      <c r="K780" s="185">
        <v>1.1499999999999999</v>
      </c>
      <c r="L780" s="184">
        <v>18.71</v>
      </c>
      <c r="M780" s="185">
        <v>44.77</v>
      </c>
      <c r="N780" s="186">
        <v>837.65</v>
      </c>
      <c r="AF780" s="168"/>
      <c r="AG780" s="169"/>
      <c r="AH780" s="169"/>
      <c r="AJ780" s="180" t="s">
        <v>140</v>
      </c>
      <c r="AM780" s="169"/>
      <c r="AP780" s="169"/>
      <c r="AR780" s="169"/>
    </row>
    <row r="781" spans="1:44" s="15" customFormat="1" ht="15" x14ac:dyDescent="0.25">
      <c r="A781" s="181"/>
      <c r="B781" s="179" t="s">
        <v>141</v>
      </c>
      <c r="C781" s="429" t="s">
        <v>142</v>
      </c>
      <c r="D781" s="429"/>
      <c r="E781" s="429"/>
      <c r="F781" s="182"/>
      <c r="G781" s="183"/>
      <c r="H781" s="183"/>
      <c r="I781" s="183"/>
      <c r="J781" s="184">
        <v>53.23</v>
      </c>
      <c r="K781" s="185">
        <v>1.1499999999999999</v>
      </c>
      <c r="L781" s="184">
        <v>16.34</v>
      </c>
      <c r="M781" s="185">
        <v>13.24</v>
      </c>
      <c r="N781" s="186">
        <v>216.34</v>
      </c>
      <c r="AF781" s="168"/>
      <c r="AG781" s="169"/>
      <c r="AH781" s="169"/>
      <c r="AJ781" s="180" t="s">
        <v>142</v>
      </c>
      <c r="AM781" s="169"/>
      <c r="AP781" s="169"/>
      <c r="AR781" s="169"/>
    </row>
    <row r="782" spans="1:44" s="15" customFormat="1" ht="15" x14ac:dyDescent="0.25">
      <c r="A782" s="181"/>
      <c r="B782" s="179" t="s">
        <v>143</v>
      </c>
      <c r="C782" s="429" t="s">
        <v>144</v>
      </c>
      <c r="D782" s="429"/>
      <c r="E782" s="429"/>
      <c r="F782" s="182"/>
      <c r="G782" s="183"/>
      <c r="H782" s="183"/>
      <c r="I782" s="183"/>
      <c r="J782" s="184">
        <v>9.4</v>
      </c>
      <c r="K782" s="185">
        <v>1.1499999999999999</v>
      </c>
      <c r="L782" s="184">
        <v>2.89</v>
      </c>
      <c r="M782" s="185">
        <v>44.77</v>
      </c>
      <c r="N782" s="186">
        <v>129.38999999999999</v>
      </c>
      <c r="AF782" s="168"/>
      <c r="AG782" s="169"/>
      <c r="AH782" s="169"/>
      <c r="AJ782" s="180" t="s">
        <v>144</v>
      </c>
      <c r="AM782" s="169"/>
      <c r="AP782" s="169"/>
      <c r="AR782" s="169"/>
    </row>
    <row r="783" spans="1:44" s="15" customFormat="1" ht="15" x14ac:dyDescent="0.25">
      <c r="A783" s="181"/>
      <c r="B783" s="179" t="s">
        <v>145</v>
      </c>
      <c r="C783" s="429" t="s">
        <v>146</v>
      </c>
      <c r="D783" s="429"/>
      <c r="E783" s="429"/>
      <c r="F783" s="182"/>
      <c r="G783" s="183"/>
      <c r="H783" s="183"/>
      <c r="I783" s="183"/>
      <c r="J783" s="184">
        <v>250.8</v>
      </c>
      <c r="K783" s="183"/>
      <c r="L783" s="184">
        <v>66.959999999999994</v>
      </c>
      <c r="M783" s="185">
        <v>8.16</v>
      </c>
      <c r="N783" s="186">
        <v>546.39</v>
      </c>
      <c r="AF783" s="168"/>
      <c r="AG783" s="169"/>
      <c r="AH783" s="169"/>
      <c r="AJ783" s="180" t="s">
        <v>146</v>
      </c>
      <c r="AM783" s="169"/>
      <c r="AP783" s="169"/>
      <c r="AR783" s="169"/>
    </row>
    <row r="784" spans="1:44" s="15" customFormat="1" ht="15" x14ac:dyDescent="0.25">
      <c r="A784" s="188"/>
      <c r="B784" s="179"/>
      <c r="C784" s="429" t="s">
        <v>147</v>
      </c>
      <c r="D784" s="429"/>
      <c r="E784" s="429"/>
      <c r="F784" s="182" t="s">
        <v>148</v>
      </c>
      <c r="G784" s="185">
        <v>6.72</v>
      </c>
      <c r="H784" s="185">
        <v>1.1499999999999999</v>
      </c>
      <c r="I784" s="189">
        <v>2.0633759999999999</v>
      </c>
      <c r="J784" s="190"/>
      <c r="K784" s="183"/>
      <c r="L784" s="190"/>
      <c r="M784" s="183"/>
      <c r="N784" s="191"/>
      <c r="AF784" s="168"/>
      <c r="AG784" s="169"/>
      <c r="AH784" s="169"/>
      <c r="AK784" s="180" t="s">
        <v>147</v>
      </c>
      <c r="AM784" s="169"/>
      <c r="AP784" s="169"/>
      <c r="AR784" s="169"/>
    </row>
    <row r="785" spans="1:44" s="15" customFormat="1" ht="15" x14ac:dyDescent="0.25">
      <c r="A785" s="188"/>
      <c r="B785" s="179"/>
      <c r="C785" s="429" t="s">
        <v>149</v>
      </c>
      <c r="D785" s="429"/>
      <c r="E785" s="429"/>
      <c r="F785" s="182" t="s">
        <v>148</v>
      </c>
      <c r="G785" s="185">
        <v>0.81</v>
      </c>
      <c r="H785" s="185">
        <v>1.1499999999999999</v>
      </c>
      <c r="I785" s="193">
        <v>0.2487105</v>
      </c>
      <c r="J785" s="190"/>
      <c r="K785" s="183"/>
      <c r="L785" s="190"/>
      <c r="M785" s="183"/>
      <c r="N785" s="191"/>
      <c r="AF785" s="168"/>
      <c r="AG785" s="169"/>
      <c r="AH785" s="169"/>
      <c r="AK785" s="180" t="s">
        <v>149</v>
      </c>
      <c r="AM785" s="169"/>
      <c r="AP785" s="169"/>
      <c r="AR785" s="169"/>
    </row>
    <row r="786" spans="1:44" s="15" customFormat="1" ht="15" x14ac:dyDescent="0.25">
      <c r="A786" s="181"/>
      <c r="B786" s="179"/>
      <c r="C786" s="430" t="s">
        <v>150</v>
      </c>
      <c r="D786" s="430"/>
      <c r="E786" s="430"/>
      <c r="F786" s="194"/>
      <c r="G786" s="195"/>
      <c r="H786" s="195"/>
      <c r="I786" s="195"/>
      <c r="J786" s="197">
        <v>364.98</v>
      </c>
      <c r="K786" s="195"/>
      <c r="L786" s="197">
        <v>102.01</v>
      </c>
      <c r="M786" s="195"/>
      <c r="N786" s="207">
        <v>1600.38</v>
      </c>
      <c r="AF786" s="168"/>
      <c r="AG786" s="169"/>
      <c r="AH786" s="169"/>
      <c r="AL786" s="180" t="s">
        <v>150</v>
      </c>
      <c r="AM786" s="169"/>
      <c r="AP786" s="169"/>
      <c r="AR786" s="169"/>
    </row>
    <row r="787" spans="1:44" s="15" customFormat="1" ht="15" x14ac:dyDescent="0.25">
      <c r="A787" s="188"/>
      <c r="B787" s="179"/>
      <c r="C787" s="429" t="s">
        <v>151</v>
      </c>
      <c r="D787" s="429"/>
      <c r="E787" s="429"/>
      <c r="F787" s="182"/>
      <c r="G787" s="183"/>
      <c r="H787" s="183"/>
      <c r="I787" s="183"/>
      <c r="J787" s="190"/>
      <c r="K787" s="183"/>
      <c r="L787" s="184">
        <v>21.6</v>
      </c>
      <c r="M787" s="183"/>
      <c r="N787" s="186">
        <v>967.04</v>
      </c>
      <c r="AF787" s="168"/>
      <c r="AG787" s="169"/>
      <c r="AH787" s="169"/>
      <c r="AK787" s="180" t="s">
        <v>151</v>
      </c>
      <c r="AM787" s="169"/>
      <c r="AP787" s="169"/>
      <c r="AR787" s="169"/>
    </row>
    <row r="788" spans="1:44" s="15" customFormat="1" ht="15" x14ac:dyDescent="0.25">
      <c r="A788" s="188"/>
      <c r="B788" s="179" t="s">
        <v>1474</v>
      </c>
      <c r="C788" s="429" t="s">
        <v>1475</v>
      </c>
      <c r="D788" s="429"/>
      <c r="E788" s="429"/>
      <c r="F788" s="182" t="s">
        <v>154</v>
      </c>
      <c r="G788" s="199">
        <v>92</v>
      </c>
      <c r="H788" s="183"/>
      <c r="I788" s="199">
        <v>92</v>
      </c>
      <c r="J788" s="190"/>
      <c r="K788" s="183"/>
      <c r="L788" s="184">
        <v>19.87</v>
      </c>
      <c r="M788" s="183"/>
      <c r="N788" s="186">
        <v>889.68</v>
      </c>
      <c r="AF788" s="168"/>
      <c r="AG788" s="169"/>
      <c r="AH788" s="169"/>
      <c r="AK788" s="180" t="s">
        <v>1475</v>
      </c>
      <c r="AM788" s="169"/>
      <c r="AP788" s="169"/>
      <c r="AR788" s="169"/>
    </row>
    <row r="789" spans="1:44" s="15" customFormat="1" ht="15" x14ac:dyDescent="0.25">
      <c r="A789" s="188"/>
      <c r="B789" s="179" t="s">
        <v>1476</v>
      </c>
      <c r="C789" s="429" t="s">
        <v>1477</v>
      </c>
      <c r="D789" s="429"/>
      <c r="E789" s="429"/>
      <c r="F789" s="182" t="s">
        <v>154</v>
      </c>
      <c r="G789" s="199">
        <v>52</v>
      </c>
      <c r="H789" s="183"/>
      <c r="I789" s="199">
        <v>52</v>
      </c>
      <c r="J789" s="190"/>
      <c r="K789" s="183"/>
      <c r="L789" s="184">
        <v>11.23</v>
      </c>
      <c r="M789" s="183"/>
      <c r="N789" s="186">
        <v>502.86</v>
      </c>
      <c r="AF789" s="168"/>
      <c r="AG789" s="169"/>
      <c r="AH789" s="169"/>
      <c r="AK789" s="180" t="s">
        <v>1477</v>
      </c>
      <c r="AM789" s="169"/>
      <c r="AP789" s="169"/>
      <c r="AR789" s="169"/>
    </row>
    <row r="790" spans="1:44" s="15" customFormat="1" ht="15" x14ac:dyDescent="0.25">
      <c r="A790" s="200"/>
      <c r="B790" s="201"/>
      <c r="C790" s="438" t="s">
        <v>157</v>
      </c>
      <c r="D790" s="438"/>
      <c r="E790" s="438"/>
      <c r="F790" s="172"/>
      <c r="G790" s="173"/>
      <c r="H790" s="173"/>
      <c r="I790" s="173"/>
      <c r="J790" s="176"/>
      <c r="K790" s="173"/>
      <c r="L790" s="202">
        <v>133.11000000000001</v>
      </c>
      <c r="M790" s="195"/>
      <c r="N790" s="208">
        <v>2992.92</v>
      </c>
      <c r="AF790" s="168"/>
      <c r="AG790" s="169"/>
      <c r="AH790" s="169"/>
      <c r="AM790" s="169" t="s">
        <v>157</v>
      </c>
      <c r="AP790" s="169"/>
      <c r="AR790" s="169"/>
    </row>
    <row r="791" spans="1:44" s="15" customFormat="1" ht="45.75" x14ac:dyDescent="0.25">
      <c r="A791" s="170" t="s">
        <v>391</v>
      </c>
      <c r="B791" s="171" t="s">
        <v>1478</v>
      </c>
      <c r="C791" s="438" t="s">
        <v>1479</v>
      </c>
      <c r="D791" s="438"/>
      <c r="E791" s="438"/>
      <c r="F791" s="172" t="s">
        <v>174</v>
      </c>
      <c r="G791" s="173">
        <v>0.21360000000000001</v>
      </c>
      <c r="H791" s="174">
        <v>1</v>
      </c>
      <c r="I791" s="209">
        <v>0.21360000000000001</v>
      </c>
      <c r="J791" s="202">
        <v>717.98</v>
      </c>
      <c r="K791" s="173"/>
      <c r="L791" s="202">
        <v>153.36000000000001</v>
      </c>
      <c r="M791" s="211">
        <v>8.16</v>
      </c>
      <c r="N791" s="208">
        <v>1251.42</v>
      </c>
      <c r="AF791" s="168"/>
      <c r="AG791" s="169"/>
      <c r="AH791" s="169" t="s">
        <v>1479</v>
      </c>
      <c r="AM791" s="169"/>
      <c r="AP791" s="169"/>
      <c r="AR791" s="169"/>
    </row>
    <row r="792" spans="1:44" s="15" customFormat="1" ht="15" x14ac:dyDescent="0.25">
      <c r="A792" s="200"/>
      <c r="B792" s="201"/>
      <c r="C792" s="438" t="s">
        <v>157</v>
      </c>
      <c r="D792" s="438"/>
      <c r="E792" s="438"/>
      <c r="F792" s="172"/>
      <c r="G792" s="173"/>
      <c r="H792" s="173"/>
      <c r="I792" s="173"/>
      <c r="J792" s="176"/>
      <c r="K792" s="173"/>
      <c r="L792" s="202">
        <v>153.36000000000001</v>
      </c>
      <c r="M792" s="195"/>
      <c r="N792" s="208">
        <v>1251.42</v>
      </c>
      <c r="AF792" s="168"/>
      <c r="AG792" s="169"/>
      <c r="AH792" s="169"/>
      <c r="AM792" s="169" t="s">
        <v>157</v>
      </c>
      <c r="AP792" s="169"/>
      <c r="AR792" s="169"/>
    </row>
    <row r="793" spans="1:44" s="15" customFormat="1" ht="15" x14ac:dyDescent="0.25">
      <c r="A793" s="170" t="s">
        <v>393</v>
      </c>
      <c r="B793" s="171" t="s">
        <v>1480</v>
      </c>
      <c r="C793" s="438" t="s">
        <v>1481</v>
      </c>
      <c r="D793" s="438"/>
      <c r="E793" s="438"/>
      <c r="F793" s="172" t="s">
        <v>573</v>
      </c>
      <c r="G793" s="173">
        <v>0.26700000000000002</v>
      </c>
      <c r="H793" s="174">
        <v>1</v>
      </c>
      <c r="I793" s="204">
        <v>0.26700000000000002</v>
      </c>
      <c r="J793" s="176"/>
      <c r="K793" s="173"/>
      <c r="L793" s="176"/>
      <c r="M793" s="173"/>
      <c r="N793" s="177"/>
      <c r="AF793" s="168"/>
      <c r="AG793" s="169"/>
      <c r="AH793" s="169" t="s">
        <v>1481</v>
      </c>
      <c r="AM793" s="169"/>
      <c r="AP793" s="169"/>
      <c r="AR793" s="169"/>
    </row>
    <row r="794" spans="1:44" s="15" customFormat="1" ht="23.25" x14ac:dyDescent="0.25">
      <c r="A794" s="178"/>
      <c r="B794" s="179" t="s">
        <v>136</v>
      </c>
      <c r="C794" s="439" t="s">
        <v>137</v>
      </c>
      <c r="D794" s="439"/>
      <c r="E794" s="439"/>
      <c r="F794" s="439"/>
      <c r="G794" s="439"/>
      <c r="H794" s="439"/>
      <c r="I794" s="439"/>
      <c r="J794" s="439"/>
      <c r="K794" s="439"/>
      <c r="L794" s="439"/>
      <c r="M794" s="439"/>
      <c r="N794" s="440"/>
      <c r="AF794" s="168"/>
      <c r="AG794" s="169"/>
      <c r="AH794" s="169"/>
      <c r="AI794" s="180" t="s">
        <v>137</v>
      </c>
      <c r="AM794" s="169"/>
      <c r="AP794" s="169"/>
      <c r="AR794" s="169"/>
    </row>
    <row r="795" spans="1:44" s="15" customFormat="1" ht="68.25" x14ac:dyDescent="0.25">
      <c r="A795" s="178"/>
      <c r="B795" s="179" t="s">
        <v>138</v>
      </c>
      <c r="C795" s="439" t="s">
        <v>139</v>
      </c>
      <c r="D795" s="439"/>
      <c r="E795" s="439"/>
      <c r="F795" s="439"/>
      <c r="G795" s="439"/>
      <c r="H795" s="439"/>
      <c r="I795" s="439"/>
      <c r="J795" s="439"/>
      <c r="K795" s="439"/>
      <c r="L795" s="439"/>
      <c r="M795" s="439"/>
      <c r="N795" s="440"/>
      <c r="AF795" s="168"/>
      <c r="AG795" s="169"/>
      <c r="AH795" s="169"/>
      <c r="AI795" s="180" t="s">
        <v>139</v>
      </c>
      <c r="AM795" s="169"/>
      <c r="AP795" s="169"/>
      <c r="AR795" s="169"/>
    </row>
    <row r="796" spans="1:44" s="15" customFormat="1" ht="15" x14ac:dyDescent="0.25">
      <c r="A796" s="181"/>
      <c r="B796" s="179" t="s">
        <v>130</v>
      </c>
      <c r="C796" s="429" t="s">
        <v>140</v>
      </c>
      <c r="D796" s="429"/>
      <c r="E796" s="429"/>
      <c r="F796" s="182"/>
      <c r="G796" s="183"/>
      <c r="H796" s="183"/>
      <c r="I796" s="183"/>
      <c r="J796" s="184">
        <v>300.22000000000003</v>
      </c>
      <c r="K796" s="205">
        <v>1.3225</v>
      </c>
      <c r="L796" s="184">
        <v>106.01</v>
      </c>
      <c r="M796" s="185">
        <v>44.77</v>
      </c>
      <c r="N796" s="206">
        <v>4746.07</v>
      </c>
      <c r="AF796" s="168"/>
      <c r="AG796" s="169"/>
      <c r="AH796" s="169"/>
      <c r="AJ796" s="180" t="s">
        <v>140</v>
      </c>
      <c r="AM796" s="169"/>
      <c r="AP796" s="169"/>
      <c r="AR796" s="169"/>
    </row>
    <row r="797" spans="1:44" s="15" customFormat="1" ht="15" x14ac:dyDescent="0.25">
      <c r="A797" s="181"/>
      <c r="B797" s="179" t="s">
        <v>145</v>
      </c>
      <c r="C797" s="429" t="s">
        <v>146</v>
      </c>
      <c r="D797" s="429"/>
      <c r="E797" s="429"/>
      <c r="F797" s="182"/>
      <c r="G797" s="183"/>
      <c r="H797" s="183"/>
      <c r="I797" s="183"/>
      <c r="J797" s="184">
        <v>137.72999999999999</v>
      </c>
      <c r="K797" s="183"/>
      <c r="L797" s="184">
        <v>36.770000000000003</v>
      </c>
      <c r="M797" s="185">
        <v>8.16</v>
      </c>
      <c r="N797" s="186">
        <v>300.04000000000002</v>
      </c>
      <c r="AF797" s="168"/>
      <c r="AG797" s="169"/>
      <c r="AH797" s="169"/>
      <c r="AJ797" s="180" t="s">
        <v>146</v>
      </c>
      <c r="AM797" s="169"/>
      <c r="AP797" s="169"/>
      <c r="AR797" s="169"/>
    </row>
    <row r="798" spans="1:44" s="15" customFormat="1" ht="15" x14ac:dyDescent="0.25">
      <c r="A798" s="188"/>
      <c r="B798" s="179"/>
      <c r="C798" s="429" t="s">
        <v>147</v>
      </c>
      <c r="D798" s="429"/>
      <c r="E798" s="429"/>
      <c r="F798" s="182" t="s">
        <v>148</v>
      </c>
      <c r="G798" s="192">
        <v>33.1</v>
      </c>
      <c r="H798" s="205">
        <v>1.3225</v>
      </c>
      <c r="I798" s="193">
        <v>11.6878583</v>
      </c>
      <c r="J798" s="190"/>
      <c r="K798" s="183"/>
      <c r="L798" s="190"/>
      <c r="M798" s="183"/>
      <c r="N798" s="191"/>
      <c r="AF798" s="168"/>
      <c r="AG798" s="169"/>
      <c r="AH798" s="169"/>
      <c r="AK798" s="180" t="s">
        <v>147</v>
      </c>
      <c r="AM798" s="169"/>
      <c r="AP798" s="169"/>
      <c r="AR798" s="169"/>
    </row>
    <row r="799" spans="1:44" s="15" customFormat="1" ht="15" x14ac:dyDescent="0.25">
      <c r="A799" s="181"/>
      <c r="B799" s="179"/>
      <c r="C799" s="430" t="s">
        <v>150</v>
      </c>
      <c r="D799" s="430"/>
      <c r="E799" s="430"/>
      <c r="F799" s="194"/>
      <c r="G799" s="195"/>
      <c r="H799" s="195"/>
      <c r="I799" s="195"/>
      <c r="J799" s="197">
        <v>437.95</v>
      </c>
      <c r="K799" s="195"/>
      <c r="L799" s="197">
        <v>142.78</v>
      </c>
      <c r="M799" s="195"/>
      <c r="N799" s="207">
        <v>5046.1099999999997</v>
      </c>
      <c r="AF799" s="168"/>
      <c r="AG799" s="169"/>
      <c r="AH799" s="169"/>
      <c r="AL799" s="180" t="s">
        <v>150</v>
      </c>
      <c r="AM799" s="169"/>
      <c r="AP799" s="169"/>
      <c r="AR799" s="169"/>
    </row>
    <row r="800" spans="1:44" s="15" customFormat="1" ht="15" x14ac:dyDescent="0.25">
      <c r="A800" s="188"/>
      <c r="B800" s="179"/>
      <c r="C800" s="429" t="s">
        <v>151</v>
      </c>
      <c r="D800" s="429"/>
      <c r="E800" s="429"/>
      <c r="F800" s="182"/>
      <c r="G800" s="183"/>
      <c r="H800" s="183"/>
      <c r="I800" s="183"/>
      <c r="J800" s="190"/>
      <c r="K800" s="183"/>
      <c r="L800" s="184">
        <v>106.01</v>
      </c>
      <c r="M800" s="183"/>
      <c r="N800" s="206">
        <v>4746.07</v>
      </c>
      <c r="AF800" s="168"/>
      <c r="AG800" s="169"/>
      <c r="AH800" s="169"/>
      <c r="AK800" s="180" t="s">
        <v>151</v>
      </c>
      <c r="AM800" s="169"/>
      <c r="AP800" s="169"/>
      <c r="AR800" s="169"/>
    </row>
    <row r="801" spans="1:44" s="15" customFormat="1" ht="22.5" x14ac:dyDescent="0.25">
      <c r="A801" s="188"/>
      <c r="B801" s="179" t="s">
        <v>464</v>
      </c>
      <c r="C801" s="429" t="s">
        <v>465</v>
      </c>
      <c r="D801" s="429"/>
      <c r="E801" s="429"/>
      <c r="F801" s="182" t="s">
        <v>154</v>
      </c>
      <c r="G801" s="199">
        <v>93</v>
      </c>
      <c r="H801" s="183"/>
      <c r="I801" s="199">
        <v>93</v>
      </c>
      <c r="J801" s="190"/>
      <c r="K801" s="183"/>
      <c r="L801" s="184">
        <v>98.59</v>
      </c>
      <c r="M801" s="183"/>
      <c r="N801" s="206">
        <v>4413.8500000000004</v>
      </c>
      <c r="AF801" s="168"/>
      <c r="AG801" s="169"/>
      <c r="AH801" s="169"/>
      <c r="AK801" s="180" t="s">
        <v>465</v>
      </c>
      <c r="AM801" s="169"/>
      <c r="AP801" s="169"/>
      <c r="AR801" s="169"/>
    </row>
    <row r="802" spans="1:44" s="15" customFormat="1" ht="45" x14ac:dyDescent="0.25">
      <c r="A802" s="188"/>
      <c r="B802" s="179" t="s">
        <v>466</v>
      </c>
      <c r="C802" s="429" t="s">
        <v>467</v>
      </c>
      <c r="D802" s="429"/>
      <c r="E802" s="429"/>
      <c r="F802" s="182" t="s">
        <v>154</v>
      </c>
      <c r="G802" s="199">
        <v>62</v>
      </c>
      <c r="H802" s="185">
        <v>0.85</v>
      </c>
      <c r="I802" s="192">
        <v>52.7</v>
      </c>
      <c r="J802" s="190"/>
      <c r="K802" s="183"/>
      <c r="L802" s="184">
        <v>55.87</v>
      </c>
      <c r="M802" s="183"/>
      <c r="N802" s="206">
        <v>2501.1799999999998</v>
      </c>
      <c r="AF802" s="168"/>
      <c r="AG802" s="169"/>
      <c r="AH802" s="169"/>
      <c r="AK802" s="180" t="s">
        <v>467</v>
      </c>
      <c r="AM802" s="169"/>
      <c r="AP802" s="169"/>
      <c r="AR802" s="169"/>
    </row>
    <row r="803" spans="1:44" s="15" customFormat="1" ht="15" x14ac:dyDescent="0.25">
      <c r="A803" s="200"/>
      <c r="B803" s="201"/>
      <c r="C803" s="438" t="s">
        <v>157</v>
      </c>
      <c r="D803" s="438"/>
      <c r="E803" s="438"/>
      <c r="F803" s="172"/>
      <c r="G803" s="173"/>
      <c r="H803" s="173"/>
      <c r="I803" s="173"/>
      <c r="J803" s="176"/>
      <c r="K803" s="173"/>
      <c r="L803" s="202">
        <v>297.24</v>
      </c>
      <c r="M803" s="195"/>
      <c r="N803" s="208">
        <v>11961.14</v>
      </c>
      <c r="AF803" s="168"/>
      <c r="AG803" s="169"/>
      <c r="AH803" s="169"/>
      <c r="AM803" s="169" t="s">
        <v>157</v>
      </c>
      <c r="AP803" s="169"/>
      <c r="AR803" s="169"/>
    </row>
    <row r="804" spans="1:44" s="15" customFormat="1" ht="23.25" x14ac:dyDescent="0.25">
      <c r="A804" s="170" t="s">
        <v>396</v>
      </c>
      <c r="B804" s="171" t="s">
        <v>1482</v>
      </c>
      <c r="C804" s="438" t="s">
        <v>1483</v>
      </c>
      <c r="D804" s="438"/>
      <c r="E804" s="438"/>
      <c r="F804" s="172" t="s">
        <v>274</v>
      </c>
      <c r="G804" s="173">
        <v>26.7</v>
      </c>
      <c r="H804" s="174">
        <v>1</v>
      </c>
      <c r="I804" s="214">
        <v>26.7</v>
      </c>
      <c r="J804" s="202">
        <v>64.47</v>
      </c>
      <c r="K804" s="173"/>
      <c r="L804" s="210">
        <v>1721.35</v>
      </c>
      <c r="M804" s="211">
        <v>8.16</v>
      </c>
      <c r="N804" s="208">
        <v>14046.22</v>
      </c>
      <c r="AF804" s="168"/>
      <c r="AG804" s="169"/>
      <c r="AH804" s="169" t="s">
        <v>1483</v>
      </c>
      <c r="AM804" s="169"/>
      <c r="AP804" s="169"/>
      <c r="AR804" s="169"/>
    </row>
    <row r="805" spans="1:44" s="15" customFormat="1" ht="15" x14ac:dyDescent="0.25">
      <c r="A805" s="200"/>
      <c r="B805" s="201"/>
      <c r="C805" s="438" t="s">
        <v>157</v>
      </c>
      <c r="D805" s="438"/>
      <c r="E805" s="438"/>
      <c r="F805" s="172"/>
      <c r="G805" s="173"/>
      <c r="H805" s="173"/>
      <c r="I805" s="173"/>
      <c r="J805" s="176"/>
      <c r="K805" s="173"/>
      <c r="L805" s="210">
        <v>1721.35</v>
      </c>
      <c r="M805" s="195"/>
      <c r="N805" s="208">
        <v>14046.22</v>
      </c>
      <c r="AF805" s="168"/>
      <c r="AG805" s="169"/>
      <c r="AH805" s="169"/>
      <c r="AM805" s="169" t="s">
        <v>157</v>
      </c>
      <c r="AP805" s="169"/>
      <c r="AR805" s="169"/>
    </row>
    <row r="806" spans="1:44" s="15" customFormat="1" ht="33.75" x14ac:dyDescent="0.25">
      <c r="A806" s="170" t="s">
        <v>399</v>
      </c>
      <c r="B806" s="171" t="s">
        <v>1405</v>
      </c>
      <c r="C806" s="438" t="s">
        <v>1406</v>
      </c>
      <c r="D806" s="438"/>
      <c r="E806" s="438"/>
      <c r="F806" s="172" t="s">
        <v>229</v>
      </c>
      <c r="G806" s="173">
        <v>60</v>
      </c>
      <c r="H806" s="174">
        <v>1</v>
      </c>
      <c r="I806" s="174">
        <v>60</v>
      </c>
      <c r="J806" s="202">
        <v>9.73</v>
      </c>
      <c r="K806" s="175">
        <v>1.04236</v>
      </c>
      <c r="L806" s="202">
        <v>608.53</v>
      </c>
      <c r="M806" s="211">
        <v>8.16</v>
      </c>
      <c r="N806" s="208">
        <v>4965.6000000000004</v>
      </c>
      <c r="AF806" s="168"/>
      <c r="AG806" s="169"/>
      <c r="AH806" s="169" t="s">
        <v>1406</v>
      </c>
      <c r="AM806" s="169"/>
      <c r="AP806" s="169"/>
      <c r="AR806" s="169"/>
    </row>
    <row r="807" spans="1:44" s="15" customFormat="1" ht="15" x14ac:dyDescent="0.25">
      <c r="A807" s="212"/>
      <c r="B807" s="213"/>
      <c r="C807" s="429" t="s">
        <v>1407</v>
      </c>
      <c r="D807" s="429"/>
      <c r="E807" s="429"/>
      <c r="F807" s="429"/>
      <c r="G807" s="429"/>
      <c r="H807" s="429"/>
      <c r="I807" s="429"/>
      <c r="J807" s="429"/>
      <c r="K807" s="429"/>
      <c r="L807" s="429"/>
      <c r="M807" s="429"/>
      <c r="N807" s="441"/>
      <c r="AF807" s="168"/>
      <c r="AG807" s="169"/>
      <c r="AH807" s="169"/>
      <c r="AM807" s="169"/>
      <c r="AN807" s="180" t="s">
        <v>1407</v>
      </c>
      <c r="AP807" s="169"/>
      <c r="AR807" s="169"/>
    </row>
    <row r="808" spans="1:44" s="15" customFormat="1" ht="15" x14ac:dyDescent="0.25">
      <c r="A808" s="178"/>
      <c r="B808" s="179"/>
      <c r="C808" s="439" t="s">
        <v>1408</v>
      </c>
      <c r="D808" s="439"/>
      <c r="E808" s="439"/>
      <c r="F808" s="439"/>
      <c r="G808" s="439"/>
      <c r="H808" s="439"/>
      <c r="I808" s="439"/>
      <c r="J808" s="439"/>
      <c r="K808" s="439"/>
      <c r="L808" s="439"/>
      <c r="M808" s="439"/>
      <c r="N808" s="440"/>
      <c r="AF808" s="168"/>
      <c r="AG808" s="169"/>
      <c r="AH808" s="169"/>
      <c r="AI808" s="180" t="s">
        <v>1408</v>
      </c>
      <c r="AM808" s="169"/>
      <c r="AP808" s="169"/>
      <c r="AR808" s="169"/>
    </row>
    <row r="809" spans="1:44" s="15" customFormat="1" ht="15" x14ac:dyDescent="0.25">
      <c r="A809" s="178"/>
      <c r="B809" s="179"/>
      <c r="C809" s="439" t="s">
        <v>280</v>
      </c>
      <c r="D809" s="439"/>
      <c r="E809" s="439"/>
      <c r="F809" s="439"/>
      <c r="G809" s="439"/>
      <c r="H809" s="439"/>
      <c r="I809" s="439"/>
      <c r="J809" s="439"/>
      <c r="K809" s="439"/>
      <c r="L809" s="439"/>
      <c r="M809" s="439"/>
      <c r="N809" s="440"/>
      <c r="AF809" s="168"/>
      <c r="AG809" s="169"/>
      <c r="AH809" s="169"/>
      <c r="AI809" s="180" t="s">
        <v>280</v>
      </c>
      <c r="AM809" s="169"/>
      <c r="AP809" s="169"/>
      <c r="AR809" s="169"/>
    </row>
    <row r="810" spans="1:44" s="15" customFormat="1" ht="15" x14ac:dyDescent="0.25">
      <c r="A810" s="200"/>
      <c r="B810" s="201"/>
      <c r="C810" s="438" t="s">
        <v>157</v>
      </c>
      <c r="D810" s="438"/>
      <c r="E810" s="438"/>
      <c r="F810" s="172"/>
      <c r="G810" s="173"/>
      <c r="H810" s="173"/>
      <c r="I810" s="173"/>
      <c r="J810" s="176"/>
      <c r="K810" s="173"/>
      <c r="L810" s="202">
        <v>608.53</v>
      </c>
      <c r="M810" s="195"/>
      <c r="N810" s="208">
        <v>4965.6000000000004</v>
      </c>
      <c r="AF810" s="168"/>
      <c r="AG810" s="169"/>
      <c r="AH810" s="169"/>
      <c r="AM810" s="169" t="s">
        <v>157</v>
      </c>
      <c r="AP810" s="169"/>
      <c r="AR810" s="169"/>
    </row>
    <row r="811" spans="1:44" s="15" customFormat="1" ht="15" x14ac:dyDescent="0.25">
      <c r="A811" s="217"/>
      <c r="B811" s="218"/>
      <c r="C811" s="218"/>
      <c r="D811" s="218"/>
      <c r="E811" s="218"/>
      <c r="F811" s="219"/>
      <c r="G811" s="219"/>
      <c r="H811" s="219"/>
      <c r="I811" s="219"/>
      <c r="J811" s="220"/>
      <c r="K811" s="219"/>
      <c r="L811" s="220"/>
      <c r="M811" s="183"/>
      <c r="N811" s="220"/>
      <c r="AF811" s="168"/>
      <c r="AG811" s="169"/>
      <c r="AH811" s="169"/>
      <c r="AM811" s="169"/>
      <c r="AP811" s="169"/>
      <c r="AR811" s="169"/>
    </row>
    <row r="812" spans="1:44" s="15" customFormat="1" ht="15" x14ac:dyDescent="0.25">
      <c r="A812" s="224"/>
      <c r="B812" s="225"/>
      <c r="C812" s="438" t="s">
        <v>1484</v>
      </c>
      <c r="D812" s="438"/>
      <c r="E812" s="438"/>
      <c r="F812" s="438"/>
      <c r="G812" s="438"/>
      <c r="H812" s="438"/>
      <c r="I812" s="438"/>
      <c r="J812" s="438"/>
      <c r="K812" s="438"/>
      <c r="L812" s="226"/>
      <c r="M812" s="227"/>
      <c r="N812" s="228"/>
      <c r="AF812" s="168"/>
      <c r="AG812" s="169"/>
      <c r="AH812" s="169"/>
      <c r="AM812" s="169"/>
      <c r="AP812" s="169" t="s">
        <v>1484</v>
      </c>
      <c r="AR812" s="169"/>
    </row>
    <row r="813" spans="1:44" s="15" customFormat="1" ht="15" x14ac:dyDescent="0.25">
      <c r="A813" s="229"/>
      <c r="B813" s="179"/>
      <c r="C813" s="429" t="s">
        <v>205</v>
      </c>
      <c r="D813" s="429"/>
      <c r="E813" s="429"/>
      <c r="F813" s="429"/>
      <c r="G813" s="429"/>
      <c r="H813" s="429"/>
      <c r="I813" s="429"/>
      <c r="J813" s="429"/>
      <c r="K813" s="429"/>
      <c r="L813" s="230">
        <v>118872.26</v>
      </c>
      <c r="M813" s="231"/>
      <c r="N813" s="232">
        <v>1297582.42</v>
      </c>
      <c r="AF813" s="168"/>
      <c r="AG813" s="169"/>
      <c r="AH813" s="169"/>
      <c r="AM813" s="169"/>
      <c r="AP813" s="169"/>
      <c r="AQ813" s="180" t="s">
        <v>205</v>
      </c>
      <c r="AR813" s="169"/>
    </row>
    <row r="814" spans="1:44" s="15" customFormat="1" ht="15" x14ac:dyDescent="0.25">
      <c r="A814" s="229"/>
      <c r="B814" s="179"/>
      <c r="C814" s="429" t="s">
        <v>206</v>
      </c>
      <c r="D814" s="429"/>
      <c r="E814" s="429"/>
      <c r="F814" s="429"/>
      <c r="G814" s="429"/>
      <c r="H814" s="429"/>
      <c r="I814" s="429"/>
      <c r="J814" s="429"/>
      <c r="K814" s="429"/>
      <c r="L814" s="233"/>
      <c r="M814" s="231"/>
      <c r="N814" s="234"/>
      <c r="AF814" s="168"/>
      <c r="AG814" s="169"/>
      <c r="AH814" s="169"/>
      <c r="AM814" s="169"/>
      <c r="AP814" s="169"/>
      <c r="AQ814" s="180" t="s">
        <v>206</v>
      </c>
      <c r="AR814" s="169"/>
    </row>
    <row r="815" spans="1:44" s="15" customFormat="1" ht="15" x14ac:dyDescent="0.25">
      <c r="A815" s="229"/>
      <c r="B815" s="179"/>
      <c r="C815" s="429" t="s">
        <v>207</v>
      </c>
      <c r="D815" s="429"/>
      <c r="E815" s="429"/>
      <c r="F815" s="429"/>
      <c r="G815" s="429"/>
      <c r="H815" s="429"/>
      <c r="I815" s="429"/>
      <c r="J815" s="429"/>
      <c r="K815" s="429"/>
      <c r="L815" s="230">
        <v>5947.83</v>
      </c>
      <c r="M815" s="231"/>
      <c r="N815" s="232">
        <v>266284.36</v>
      </c>
      <c r="AF815" s="168"/>
      <c r="AG815" s="169"/>
      <c r="AH815" s="169"/>
      <c r="AM815" s="169"/>
      <c r="AP815" s="169"/>
      <c r="AQ815" s="180" t="s">
        <v>207</v>
      </c>
      <c r="AR815" s="169"/>
    </row>
    <row r="816" spans="1:44" s="15" customFormat="1" ht="15" x14ac:dyDescent="0.25">
      <c r="A816" s="229"/>
      <c r="B816" s="179"/>
      <c r="C816" s="429" t="s">
        <v>208</v>
      </c>
      <c r="D816" s="429"/>
      <c r="E816" s="429"/>
      <c r="F816" s="429"/>
      <c r="G816" s="429"/>
      <c r="H816" s="429"/>
      <c r="I816" s="429"/>
      <c r="J816" s="429"/>
      <c r="K816" s="429"/>
      <c r="L816" s="230">
        <v>21621.01</v>
      </c>
      <c r="M816" s="231"/>
      <c r="N816" s="232">
        <v>286262.17</v>
      </c>
      <c r="AF816" s="168"/>
      <c r="AG816" s="169"/>
      <c r="AH816" s="169"/>
      <c r="AM816" s="169"/>
      <c r="AP816" s="169"/>
      <c r="AQ816" s="180" t="s">
        <v>208</v>
      </c>
      <c r="AR816" s="169"/>
    </row>
    <row r="817" spans="1:44" s="15" customFormat="1" ht="15" x14ac:dyDescent="0.25">
      <c r="A817" s="229"/>
      <c r="B817" s="179"/>
      <c r="C817" s="429" t="s">
        <v>209</v>
      </c>
      <c r="D817" s="429"/>
      <c r="E817" s="429"/>
      <c r="F817" s="429"/>
      <c r="G817" s="429"/>
      <c r="H817" s="429"/>
      <c r="I817" s="429"/>
      <c r="J817" s="429"/>
      <c r="K817" s="429"/>
      <c r="L817" s="230">
        <v>1902.25</v>
      </c>
      <c r="M817" s="231"/>
      <c r="N817" s="232">
        <v>85163.74</v>
      </c>
      <c r="AF817" s="168"/>
      <c r="AG817" s="169"/>
      <c r="AH817" s="169"/>
      <c r="AM817" s="169"/>
      <c r="AP817" s="169"/>
      <c r="AQ817" s="180" t="s">
        <v>209</v>
      </c>
      <c r="AR817" s="169"/>
    </row>
    <row r="818" spans="1:44" s="15" customFormat="1" ht="15" x14ac:dyDescent="0.25">
      <c r="A818" s="229"/>
      <c r="B818" s="179"/>
      <c r="C818" s="429" t="s">
        <v>210</v>
      </c>
      <c r="D818" s="429"/>
      <c r="E818" s="429"/>
      <c r="F818" s="429"/>
      <c r="G818" s="429"/>
      <c r="H818" s="429"/>
      <c r="I818" s="429"/>
      <c r="J818" s="429"/>
      <c r="K818" s="429"/>
      <c r="L818" s="230">
        <v>91303.42</v>
      </c>
      <c r="M818" s="231"/>
      <c r="N818" s="232">
        <v>745035.89</v>
      </c>
      <c r="AF818" s="168"/>
      <c r="AG818" s="169"/>
      <c r="AH818" s="169"/>
      <c r="AM818" s="169"/>
      <c r="AP818" s="169"/>
      <c r="AQ818" s="180" t="s">
        <v>210</v>
      </c>
      <c r="AR818" s="169"/>
    </row>
    <row r="819" spans="1:44" s="15" customFormat="1" ht="15" x14ac:dyDescent="0.25">
      <c r="A819" s="229"/>
      <c r="B819" s="179"/>
      <c r="C819" s="429" t="s">
        <v>211</v>
      </c>
      <c r="D819" s="429"/>
      <c r="E819" s="429"/>
      <c r="F819" s="429"/>
      <c r="G819" s="429"/>
      <c r="H819" s="429"/>
      <c r="I819" s="429"/>
      <c r="J819" s="429"/>
      <c r="K819" s="429"/>
      <c r="L819" s="230">
        <v>130309.45</v>
      </c>
      <c r="M819" s="231"/>
      <c r="N819" s="232">
        <v>1809625.87</v>
      </c>
      <c r="AF819" s="168"/>
      <c r="AG819" s="169"/>
      <c r="AH819" s="169"/>
      <c r="AM819" s="169"/>
      <c r="AP819" s="169"/>
      <c r="AQ819" s="180" t="s">
        <v>211</v>
      </c>
      <c r="AR819" s="169"/>
    </row>
    <row r="820" spans="1:44" s="15" customFormat="1" ht="15" x14ac:dyDescent="0.25">
      <c r="A820" s="229"/>
      <c r="B820" s="179"/>
      <c r="C820" s="429" t="s">
        <v>206</v>
      </c>
      <c r="D820" s="429"/>
      <c r="E820" s="429"/>
      <c r="F820" s="429"/>
      <c r="G820" s="429"/>
      <c r="H820" s="429"/>
      <c r="I820" s="429"/>
      <c r="J820" s="429"/>
      <c r="K820" s="429"/>
      <c r="L820" s="233"/>
      <c r="M820" s="231"/>
      <c r="N820" s="234"/>
      <c r="AF820" s="168"/>
      <c r="AG820" s="169"/>
      <c r="AH820" s="169"/>
      <c r="AM820" s="169"/>
      <c r="AP820" s="169"/>
      <c r="AQ820" s="180" t="s">
        <v>206</v>
      </c>
      <c r="AR820" s="169"/>
    </row>
    <row r="821" spans="1:44" s="15" customFormat="1" ht="15" x14ac:dyDescent="0.25">
      <c r="A821" s="229"/>
      <c r="B821" s="179"/>
      <c r="C821" s="429" t="s">
        <v>450</v>
      </c>
      <c r="D821" s="429"/>
      <c r="E821" s="429"/>
      <c r="F821" s="429"/>
      <c r="G821" s="429"/>
      <c r="H821" s="429"/>
      <c r="I821" s="429"/>
      <c r="J821" s="429"/>
      <c r="K821" s="429"/>
      <c r="L821" s="230">
        <v>5947.83</v>
      </c>
      <c r="M821" s="231"/>
      <c r="N821" s="232">
        <v>266284.36</v>
      </c>
      <c r="AF821" s="168"/>
      <c r="AG821" s="169"/>
      <c r="AH821" s="169"/>
      <c r="AM821" s="169"/>
      <c r="AP821" s="169"/>
      <c r="AQ821" s="180" t="s">
        <v>450</v>
      </c>
      <c r="AR821" s="169"/>
    </row>
    <row r="822" spans="1:44" s="15" customFormat="1" ht="15" x14ac:dyDescent="0.25">
      <c r="A822" s="229"/>
      <c r="B822" s="179"/>
      <c r="C822" s="429" t="s">
        <v>451</v>
      </c>
      <c r="D822" s="429"/>
      <c r="E822" s="429"/>
      <c r="F822" s="429"/>
      <c r="G822" s="429"/>
      <c r="H822" s="429"/>
      <c r="I822" s="429"/>
      <c r="J822" s="429"/>
      <c r="K822" s="429"/>
      <c r="L822" s="230">
        <v>21621.01</v>
      </c>
      <c r="M822" s="231"/>
      <c r="N822" s="232">
        <v>286262.17</v>
      </c>
      <c r="AF822" s="168"/>
      <c r="AG822" s="169"/>
      <c r="AH822" s="169"/>
      <c r="AM822" s="169"/>
      <c r="AP822" s="169"/>
      <c r="AQ822" s="180" t="s">
        <v>451</v>
      </c>
      <c r="AR822" s="169"/>
    </row>
    <row r="823" spans="1:44" s="15" customFormat="1" ht="15" x14ac:dyDescent="0.25">
      <c r="A823" s="229"/>
      <c r="B823" s="179"/>
      <c r="C823" s="429" t="s">
        <v>452</v>
      </c>
      <c r="D823" s="429"/>
      <c r="E823" s="429"/>
      <c r="F823" s="429"/>
      <c r="G823" s="429"/>
      <c r="H823" s="429"/>
      <c r="I823" s="429"/>
      <c r="J823" s="429"/>
      <c r="K823" s="429"/>
      <c r="L823" s="230">
        <v>1902.25</v>
      </c>
      <c r="M823" s="231"/>
      <c r="N823" s="232">
        <v>85163.74</v>
      </c>
      <c r="AF823" s="168"/>
      <c r="AG823" s="169"/>
      <c r="AH823" s="169"/>
      <c r="AM823" s="169"/>
      <c r="AP823" s="169"/>
      <c r="AQ823" s="180" t="s">
        <v>452</v>
      </c>
      <c r="AR823" s="169"/>
    </row>
    <row r="824" spans="1:44" s="15" customFormat="1" ht="15" x14ac:dyDescent="0.25">
      <c r="A824" s="229"/>
      <c r="B824" s="179"/>
      <c r="C824" s="429" t="s">
        <v>453</v>
      </c>
      <c r="D824" s="429"/>
      <c r="E824" s="429"/>
      <c r="F824" s="429"/>
      <c r="G824" s="429"/>
      <c r="H824" s="429"/>
      <c r="I824" s="429"/>
      <c r="J824" s="429"/>
      <c r="K824" s="429"/>
      <c r="L824" s="230">
        <v>91303.42</v>
      </c>
      <c r="M824" s="231"/>
      <c r="N824" s="232">
        <v>745035.89</v>
      </c>
      <c r="AF824" s="168"/>
      <c r="AG824" s="169"/>
      <c r="AH824" s="169"/>
      <c r="AM824" s="169"/>
      <c r="AP824" s="169"/>
      <c r="AQ824" s="180" t="s">
        <v>453</v>
      </c>
      <c r="AR824" s="169"/>
    </row>
    <row r="825" spans="1:44" s="15" customFormat="1" ht="15" x14ac:dyDescent="0.25">
      <c r="A825" s="229"/>
      <c r="B825" s="179"/>
      <c r="C825" s="429" t="s">
        <v>454</v>
      </c>
      <c r="D825" s="429"/>
      <c r="E825" s="429"/>
      <c r="F825" s="429"/>
      <c r="G825" s="429"/>
      <c r="H825" s="429"/>
      <c r="I825" s="429"/>
      <c r="J825" s="429"/>
      <c r="K825" s="429"/>
      <c r="L825" s="230">
        <v>7300.35</v>
      </c>
      <c r="M825" s="231"/>
      <c r="N825" s="232">
        <v>326837.07</v>
      </c>
      <c r="AF825" s="168"/>
      <c r="AG825" s="169"/>
      <c r="AH825" s="169"/>
      <c r="AM825" s="169"/>
      <c r="AP825" s="169"/>
      <c r="AQ825" s="180" t="s">
        <v>454</v>
      </c>
      <c r="AR825" s="169"/>
    </row>
    <row r="826" spans="1:44" s="15" customFormat="1" ht="15" x14ac:dyDescent="0.25">
      <c r="A826" s="229"/>
      <c r="B826" s="179"/>
      <c r="C826" s="429" t="s">
        <v>455</v>
      </c>
      <c r="D826" s="429"/>
      <c r="E826" s="429"/>
      <c r="F826" s="429"/>
      <c r="G826" s="429"/>
      <c r="H826" s="429"/>
      <c r="I826" s="429"/>
      <c r="J826" s="429"/>
      <c r="K826" s="429"/>
      <c r="L826" s="230">
        <v>4136.84</v>
      </c>
      <c r="M826" s="231"/>
      <c r="N826" s="232">
        <v>185206.38</v>
      </c>
      <c r="AF826" s="168"/>
      <c r="AG826" s="169"/>
      <c r="AH826" s="169"/>
      <c r="AM826" s="169"/>
      <c r="AP826" s="169"/>
      <c r="AQ826" s="180" t="s">
        <v>455</v>
      </c>
      <c r="AR826" s="169"/>
    </row>
    <row r="827" spans="1:44" s="15" customFormat="1" ht="15" x14ac:dyDescent="0.25">
      <c r="A827" s="229"/>
      <c r="B827" s="179"/>
      <c r="C827" s="429" t="s">
        <v>221</v>
      </c>
      <c r="D827" s="429"/>
      <c r="E827" s="429"/>
      <c r="F827" s="429"/>
      <c r="G827" s="429"/>
      <c r="H827" s="429"/>
      <c r="I827" s="429"/>
      <c r="J827" s="429"/>
      <c r="K827" s="429"/>
      <c r="L827" s="230">
        <v>7850.08</v>
      </c>
      <c r="M827" s="231"/>
      <c r="N827" s="232">
        <v>351448.1</v>
      </c>
      <c r="AF827" s="168"/>
      <c r="AG827" s="169"/>
      <c r="AH827" s="169"/>
      <c r="AM827" s="169"/>
      <c r="AP827" s="169"/>
      <c r="AQ827" s="180" t="s">
        <v>221</v>
      </c>
      <c r="AR827" s="169"/>
    </row>
    <row r="828" spans="1:44" s="15" customFormat="1" ht="15" x14ac:dyDescent="0.25">
      <c r="A828" s="229"/>
      <c r="B828" s="179"/>
      <c r="C828" s="429" t="s">
        <v>222</v>
      </c>
      <c r="D828" s="429"/>
      <c r="E828" s="429"/>
      <c r="F828" s="429"/>
      <c r="G828" s="429"/>
      <c r="H828" s="429"/>
      <c r="I828" s="429"/>
      <c r="J828" s="429"/>
      <c r="K828" s="429"/>
      <c r="L828" s="230">
        <v>7300.35</v>
      </c>
      <c r="M828" s="231"/>
      <c r="N828" s="232">
        <v>326837.07</v>
      </c>
      <c r="AF828" s="168"/>
      <c r="AG828" s="169"/>
      <c r="AH828" s="169"/>
      <c r="AM828" s="169"/>
      <c r="AP828" s="169"/>
      <c r="AQ828" s="180" t="s">
        <v>222</v>
      </c>
      <c r="AR828" s="169"/>
    </row>
    <row r="829" spans="1:44" s="15" customFormat="1" ht="15" x14ac:dyDescent="0.25">
      <c r="A829" s="229"/>
      <c r="B829" s="179"/>
      <c r="C829" s="429" t="s">
        <v>223</v>
      </c>
      <c r="D829" s="429"/>
      <c r="E829" s="429"/>
      <c r="F829" s="429"/>
      <c r="G829" s="429"/>
      <c r="H829" s="429"/>
      <c r="I829" s="429"/>
      <c r="J829" s="429"/>
      <c r="K829" s="429"/>
      <c r="L829" s="230">
        <v>4136.84</v>
      </c>
      <c r="M829" s="231"/>
      <c r="N829" s="232">
        <v>185206.38</v>
      </c>
      <c r="AF829" s="168"/>
      <c r="AG829" s="169"/>
      <c r="AH829" s="169"/>
      <c r="AM829" s="169"/>
      <c r="AP829" s="169"/>
      <c r="AQ829" s="180" t="s">
        <v>223</v>
      </c>
      <c r="AR829" s="169"/>
    </row>
    <row r="830" spans="1:44" s="15" customFormat="1" ht="15" x14ac:dyDescent="0.25">
      <c r="A830" s="229"/>
      <c r="B830" s="236"/>
      <c r="C830" s="457" t="s">
        <v>1485</v>
      </c>
      <c r="D830" s="457"/>
      <c r="E830" s="457"/>
      <c r="F830" s="457"/>
      <c r="G830" s="457"/>
      <c r="H830" s="457"/>
      <c r="I830" s="457"/>
      <c r="J830" s="457"/>
      <c r="K830" s="457"/>
      <c r="L830" s="237">
        <v>130309.45</v>
      </c>
      <c r="M830" s="238"/>
      <c r="N830" s="239">
        <v>1809625.87</v>
      </c>
      <c r="AF830" s="168"/>
      <c r="AG830" s="169"/>
      <c r="AH830" s="169"/>
      <c r="AM830" s="169"/>
      <c r="AP830" s="169"/>
      <c r="AR830" s="169" t="s">
        <v>1485</v>
      </c>
    </row>
    <row r="831" spans="1:44" s="15" customFormat="1" ht="15" x14ac:dyDescent="0.25">
      <c r="A831" s="432" t="s">
        <v>1486</v>
      </c>
      <c r="B831" s="433"/>
      <c r="C831" s="433"/>
      <c r="D831" s="433"/>
      <c r="E831" s="433"/>
      <c r="F831" s="433"/>
      <c r="G831" s="433"/>
      <c r="H831" s="433"/>
      <c r="I831" s="433"/>
      <c r="J831" s="433"/>
      <c r="K831" s="433"/>
      <c r="L831" s="433"/>
      <c r="M831" s="433"/>
      <c r="N831" s="434"/>
      <c r="AF831" s="168" t="s">
        <v>1486</v>
      </c>
      <c r="AG831" s="169"/>
      <c r="AH831" s="169"/>
      <c r="AM831" s="169"/>
      <c r="AP831" s="169"/>
      <c r="AR831" s="169"/>
    </row>
    <row r="832" spans="1:44" s="15" customFormat="1" ht="34.5" x14ac:dyDescent="0.25">
      <c r="A832" s="170" t="s">
        <v>402</v>
      </c>
      <c r="B832" s="171" t="s">
        <v>1201</v>
      </c>
      <c r="C832" s="438" t="s">
        <v>1487</v>
      </c>
      <c r="D832" s="438"/>
      <c r="E832" s="438"/>
      <c r="F832" s="172" t="s">
        <v>278</v>
      </c>
      <c r="G832" s="173">
        <v>0.15</v>
      </c>
      <c r="H832" s="174">
        <v>1</v>
      </c>
      <c r="I832" s="211">
        <v>0.15</v>
      </c>
      <c r="J832" s="176"/>
      <c r="K832" s="173"/>
      <c r="L832" s="176"/>
      <c r="M832" s="173"/>
      <c r="N832" s="177"/>
      <c r="AF832" s="168"/>
      <c r="AG832" s="169"/>
      <c r="AH832" s="169" t="s">
        <v>1487</v>
      </c>
      <c r="AM832" s="169"/>
      <c r="AP832" s="169"/>
      <c r="AR832" s="169"/>
    </row>
    <row r="833" spans="1:44" s="15" customFormat="1" ht="15" x14ac:dyDescent="0.25">
      <c r="A833" s="178"/>
      <c r="B833" s="179" t="s">
        <v>1377</v>
      </c>
      <c r="C833" s="439" t="s">
        <v>1378</v>
      </c>
      <c r="D833" s="439"/>
      <c r="E833" s="439"/>
      <c r="F833" s="439"/>
      <c r="G833" s="439"/>
      <c r="H833" s="439"/>
      <c r="I833" s="439"/>
      <c r="J833" s="439"/>
      <c r="K833" s="439"/>
      <c r="L833" s="439"/>
      <c r="M833" s="439"/>
      <c r="N833" s="440"/>
      <c r="AF833" s="168"/>
      <c r="AG833" s="169"/>
      <c r="AH833" s="169"/>
      <c r="AI833" s="180" t="s">
        <v>1378</v>
      </c>
      <c r="AM833" s="169"/>
      <c r="AP833" s="169"/>
      <c r="AR833" s="169"/>
    </row>
    <row r="834" spans="1:44" s="15" customFormat="1" ht="15" x14ac:dyDescent="0.25">
      <c r="A834" s="178"/>
      <c r="B834" s="179" t="s">
        <v>1456</v>
      </c>
      <c r="C834" s="439" t="s">
        <v>1457</v>
      </c>
      <c r="D834" s="439"/>
      <c r="E834" s="439"/>
      <c r="F834" s="439"/>
      <c r="G834" s="439"/>
      <c r="H834" s="439"/>
      <c r="I834" s="439"/>
      <c r="J834" s="439"/>
      <c r="K834" s="439"/>
      <c r="L834" s="439"/>
      <c r="M834" s="439"/>
      <c r="N834" s="440"/>
      <c r="AF834" s="168"/>
      <c r="AG834" s="169"/>
      <c r="AH834" s="169"/>
      <c r="AI834" s="180" t="s">
        <v>1457</v>
      </c>
      <c r="AM834" s="169"/>
      <c r="AP834" s="169"/>
      <c r="AR834" s="169"/>
    </row>
    <row r="835" spans="1:44" s="15" customFormat="1" ht="23.25" x14ac:dyDescent="0.25">
      <c r="A835" s="178"/>
      <c r="B835" s="179" t="s">
        <v>136</v>
      </c>
      <c r="C835" s="439" t="s">
        <v>137</v>
      </c>
      <c r="D835" s="439"/>
      <c r="E835" s="439"/>
      <c r="F835" s="439"/>
      <c r="G835" s="439"/>
      <c r="H835" s="439"/>
      <c r="I835" s="439"/>
      <c r="J835" s="439"/>
      <c r="K835" s="439"/>
      <c r="L835" s="439"/>
      <c r="M835" s="439"/>
      <c r="N835" s="440"/>
      <c r="AF835" s="168"/>
      <c r="AG835" s="169"/>
      <c r="AH835" s="169"/>
      <c r="AI835" s="180" t="s">
        <v>137</v>
      </c>
      <c r="AM835" s="169"/>
      <c r="AP835" s="169"/>
      <c r="AR835" s="169"/>
    </row>
    <row r="836" spans="1:44" s="15" customFormat="1" ht="68.25" x14ac:dyDescent="0.25">
      <c r="A836" s="178"/>
      <c r="B836" s="179" t="s">
        <v>138</v>
      </c>
      <c r="C836" s="439" t="s">
        <v>139</v>
      </c>
      <c r="D836" s="439"/>
      <c r="E836" s="439"/>
      <c r="F836" s="439"/>
      <c r="G836" s="439"/>
      <c r="H836" s="439"/>
      <c r="I836" s="439"/>
      <c r="J836" s="439"/>
      <c r="K836" s="439"/>
      <c r="L836" s="439"/>
      <c r="M836" s="439"/>
      <c r="N836" s="440"/>
      <c r="AF836" s="168"/>
      <c r="AG836" s="169"/>
      <c r="AH836" s="169"/>
      <c r="AI836" s="180" t="s">
        <v>139</v>
      </c>
      <c r="AM836" s="169"/>
      <c r="AP836" s="169"/>
      <c r="AR836" s="169"/>
    </row>
    <row r="837" spans="1:44" s="15" customFormat="1" ht="15" x14ac:dyDescent="0.25">
      <c r="A837" s="181"/>
      <c r="B837" s="179" t="s">
        <v>130</v>
      </c>
      <c r="C837" s="429" t="s">
        <v>140</v>
      </c>
      <c r="D837" s="429"/>
      <c r="E837" s="429"/>
      <c r="F837" s="182"/>
      <c r="G837" s="183"/>
      <c r="H837" s="183"/>
      <c r="I837" s="183"/>
      <c r="J837" s="184">
        <v>416.48</v>
      </c>
      <c r="K837" s="193">
        <v>1.4983925</v>
      </c>
      <c r="L837" s="184">
        <v>93.61</v>
      </c>
      <c r="M837" s="185">
        <v>44.77</v>
      </c>
      <c r="N837" s="206">
        <v>4190.92</v>
      </c>
      <c r="AF837" s="168"/>
      <c r="AG837" s="169"/>
      <c r="AH837" s="169"/>
      <c r="AJ837" s="180" t="s">
        <v>140</v>
      </c>
      <c r="AM837" s="169"/>
      <c r="AP837" s="169"/>
      <c r="AR837" s="169"/>
    </row>
    <row r="838" spans="1:44" s="15" customFormat="1" ht="15" x14ac:dyDescent="0.25">
      <c r="A838" s="181"/>
      <c r="B838" s="179" t="s">
        <v>141</v>
      </c>
      <c r="C838" s="429" t="s">
        <v>142</v>
      </c>
      <c r="D838" s="429"/>
      <c r="E838" s="429"/>
      <c r="F838" s="182"/>
      <c r="G838" s="183"/>
      <c r="H838" s="183"/>
      <c r="I838" s="183"/>
      <c r="J838" s="187">
        <v>2416.02</v>
      </c>
      <c r="K838" s="205">
        <v>1.4375</v>
      </c>
      <c r="L838" s="184">
        <v>520.95000000000005</v>
      </c>
      <c r="M838" s="185">
        <v>13.24</v>
      </c>
      <c r="N838" s="206">
        <v>6897.38</v>
      </c>
      <c r="AF838" s="168"/>
      <c r="AG838" s="169"/>
      <c r="AH838" s="169"/>
      <c r="AJ838" s="180" t="s">
        <v>142</v>
      </c>
      <c r="AM838" s="169"/>
      <c r="AP838" s="169"/>
      <c r="AR838" s="169"/>
    </row>
    <row r="839" spans="1:44" s="15" customFormat="1" ht="15" x14ac:dyDescent="0.25">
      <c r="A839" s="181"/>
      <c r="B839" s="179" t="s">
        <v>143</v>
      </c>
      <c r="C839" s="429" t="s">
        <v>144</v>
      </c>
      <c r="D839" s="429"/>
      <c r="E839" s="429"/>
      <c r="F839" s="182"/>
      <c r="G839" s="183"/>
      <c r="H839" s="183"/>
      <c r="I839" s="183"/>
      <c r="J839" s="184">
        <v>123.85</v>
      </c>
      <c r="K839" s="205">
        <v>1.4375</v>
      </c>
      <c r="L839" s="184">
        <v>26.71</v>
      </c>
      <c r="M839" s="185">
        <v>44.77</v>
      </c>
      <c r="N839" s="206">
        <v>1195.81</v>
      </c>
      <c r="AF839" s="168"/>
      <c r="AG839" s="169"/>
      <c r="AH839" s="169"/>
      <c r="AJ839" s="180" t="s">
        <v>144</v>
      </c>
      <c r="AM839" s="169"/>
      <c r="AP839" s="169"/>
      <c r="AR839" s="169"/>
    </row>
    <row r="840" spans="1:44" s="15" customFormat="1" ht="15" x14ac:dyDescent="0.25">
      <c r="A840" s="181"/>
      <c r="B840" s="179" t="s">
        <v>145</v>
      </c>
      <c r="C840" s="429" t="s">
        <v>146</v>
      </c>
      <c r="D840" s="429"/>
      <c r="E840" s="429"/>
      <c r="F840" s="182"/>
      <c r="G840" s="183"/>
      <c r="H840" s="183"/>
      <c r="I840" s="183"/>
      <c r="J840" s="184">
        <v>490.24</v>
      </c>
      <c r="K840" s="183"/>
      <c r="L840" s="184">
        <v>73.540000000000006</v>
      </c>
      <c r="M840" s="185">
        <v>8.16</v>
      </c>
      <c r="N840" s="186">
        <v>600.09</v>
      </c>
      <c r="AF840" s="168"/>
      <c r="AG840" s="169"/>
      <c r="AH840" s="169"/>
      <c r="AJ840" s="180" t="s">
        <v>146</v>
      </c>
      <c r="AM840" s="169"/>
      <c r="AP840" s="169"/>
      <c r="AR840" s="169"/>
    </row>
    <row r="841" spans="1:44" s="15" customFormat="1" ht="15" x14ac:dyDescent="0.25">
      <c r="A841" s="188"/>
      <c r="B841" s="179"/>
      <c r="C841" s="429" t="s">
        <v>147</v>
      </c>
      <c r="D841" s="429"/>
      <c r="E841" s="429"/>
      <c r="F841" s="182" t="s">
        <v>148</v>
      </c>
      <c r="G841" s="192">
        <v>41.4</v>
      </c>
      <c r="H841" s="193">
        <v>1.4983925</v>
      </c>
      <c r="I841" s="193">
        <v>9.3050174000000005</v>
      </c>
      <c r="J841" s="190"/>
      <c r="K841" s="183"/>
      <c r="L841" s="190"/>
      <c r="M841" s="183"/>
      <c r="N841" s="191"/>
      <c r="AF841" s="168"/>
      <c r="AG841" s="169"/>
      <c r="AH841" s="169"/>
      <c r="AK841" s="180" t="s">
        <v>147</v>
      </c>
      <c r="AM841" s="169"/>
      <c r="AP841" s="169"/>
      <c r="AR841" s="169"/>
    </row>
    <row r="842" spans="1:44" s="15" customFormat="1" ht="15" x14ac:dyDescent="0.25">
      <c r="A842" s="188"/>
      <c r="B842" s="179"/>
      <c r="C842" s="429" t="s">
        <v>149</v>
      </c>
      <c r="D842" s="429"/>
      <c r="E842" s="429"/>
      <c r="F842" s="182" t="s">
        <v>148</v>
      </c>
      <c r="G842" s="185">
        <v>8.8699999999999992</v>
      </c>
      <c r="H842" s="205">
        <v>1.4375</v>
      </c>
      <c r="I842" s="193">
        <v>1.9125938</v>
      </c>
      <c r="J842" s="190"/>
      <c r="K842" s="183"/>
      <c r="L842" s="190"/>
      <c r="M842" s="183"/>
      <c r="N842" s="191"/>
      <c r="AF842" s="168"/>
      <c r="AG842" s="169"/>
      <c r="AH842" s="169"/>
      <c r="AK842" s="180" t="s">
        <v>149</v>
      </c>
      <c r="AM842" s="169"/>
      <c r="AP842" s="169"/>
      <c r="AR842" s="169"/>
    </row>
    <row r="843" spans="1:44" s="15" customFormat="1" ht="15" x14ac:dyDescent="0.25">
      <c r="A843" s="181"/>
      <c r="B843" s="179"/>
      <c r="C843" s="430" t="s">
        <v>150</v>
      </c>
      <c r="D843" s="430"/>
      <c r="E843" s="430"/>
      <c r="F843" s="194"/>
      <c r="G843" s="195"/>
      <c r="H843" s="195"/>
      <c r="I843" s="195"/>
      <c r="J843" s="196">
        <v>3322.74</v>
      </c>
      <c r="K843" s="195"/>
      <c r="L843" s="197">
        <v>688.1</v>
      </c>
      <c r="M843" s="195"/>
      <c r="N843" s="207">
        <v>11688.39</v>
      </c>
      <c r="AF843" s="168"/>
      <c r="AG843" s="169"/>
      <c r="AH843" s="169"/>
      <c r="AL843" s="180" t="s">
        <v>150</v>
      </c>
      <c r="AM843" s="169"/>
      <c r="AP843" s="169"/>
      <c r="AR843" s="169"/>
    </row>
    <row r="844" spans="1:44" s="15" customFormat="1" ht="15" x14ac:dyDescent="0.25">
      <c r="A844" s="188"/>
      <c r="B844" s="179"/>
      <c r="C844" s="429" t="s">
        <v>151</v>
      </c>
      <c r="D844" s="429"/>
      <c r="E844" s="429"/>
      <c r="F844" s="182"/>
      <c r="G844" s="183"/>
      <c r="H844" s="183"/>
      <c r="I844" s="183"/>
      <c r="J844" s="190"/>
      <c r="K844" s="183"/>
      <c r="L844" s="184">
        <v>120.32</v>
      </c>
      <c r="M844" s="183"/>
      <c r="N844" s="206">
        <v>5386.73</v>
      </c>
      <c r="AF844" s="168"/>
      <c r="AG844" s="169"/>
      <c r="AH844" s="169"/>
      <c r="AK844" s="180" t="s">
        <v>151</v>
      </c>
      <c r="AM844" s="169"/>
      <c r="AP844" s="169"/>
      <c r="AR844" s="169"/>
    </row>
    <row r="845" spans="1:44" s="15" customFormat="1" ht="22.5" x14ac:dyDescent="0.25">
      <c r="A845" s="188"/>
      <c r="B845" s="179" t="s">
        <v>464</v>
      </c>
      <c r="C845" s="429" t="s">
        <v>465</v>
      </c>
      <c r="D845" s="429"/>
      <c r="E845" s="429"/>
      <c r="F845" s="182" t="s">
        <v>154</v>
      </c>
      <c r="G845" s="199">
        <v>93</v>
      </c>
      <c r="H845" s="183"/>
      <c r="I845" s="199">
        <v>93</v>
      </c>
      <c r="J845" s="190"/>
      <c r="K845" s="183"/>
      <c r="L845" s="184">
        <v>111.9</v>
      </c>
      <c r="M845" s="183"/>
      <c r="N845" s="206">
        <v>5009.66</v>
      </c>
      <c r="AF845" s="168"/>
      <c r="AG845" s="169"/>
      <c r="AH845" s="169"/>
      <c r="AK845" s="180" t="s">
        <v>465</v>
      </c>
      <c r="AM845" s="169"/>
      <c r="AP845" s="169"/>
      <c r="AR845" s="169"/>
    </row>
    <row r="846" spans="1:44" s="15" customFormat="1" ht="45" x14ac:dyDescent="0.25">
      <c r="A846" s="188"/>
      <c r="B846" s="179" t="s">
        <v>466</v>
      </c>
      <c r="C846" s="429" t="s">
        <v>467</v>
      </c>
      <c r="D846" s="429"/>
      <c r="E846" s="429"/>
      <c r="F846" s="182" t="s">
        <v>154</v>
      </c>
      <c r="G846" s="199">
        <v>62</v>
      </c>
      <c r="H846" s="185">
        <v>0.85</v>
      </c>
      <c r="I846" s="192">
        <v>52.7</v>
      </c>
      <c r="J846" s="190"/>
      <c r="K846" s="183"/>
      <c r="L846" s="184">
        <v>63.41</v>
      </c>
      <c r="M846" s="183"/>
      <c r="N846" s="206">
        <v>2838.81</v>
      </c>
      <c r="AF846" s="168"/>
      <c r="AG846" s="169"/>
      <c r="AH846" s="169"/>
      <c r="AK846" s="180" t="s">
        <v>467</v>
      </c>
      <c r="AM846" s="169"/>
      <c r="AP846" s="169"/>
      <c r="AR846" s="169"/>
    </row>
    <row r="847" spans="1:44" s="15" customFormat="1" ht="15" x14ac:dyDescent="0.25">
      <c r="A847" s="200"/>
      <c r="B847" s="201"/>
      <c r="C847" s="438" t="s">
        <v>157</v>
      </c>
      <c r="D847" s="438"/>
      <c r="E847" s="438"/>
      <c r="F847" s="172"/>
      <c r="G847" s="173"/>
      <c r="H847" s="173"/>
      <c r="I847" s="173"/>
      <c r="J847" s="176"/>
      <c r="K847" s="173"/>
      <c r="L847" s="202">
        <v>863.41</v>
      </c>
      <c r="M847" s="195"/>
      <c r="N847" s="208">
        <v>19536.86</v>
      </c>
      <c r="AF847" s="168"/>
      <c r="AG847" s="169"/>
      <c r="AH847" s="169"/>
      <c r="AM847" s="169" t="s">
        <v>157</v>
      </c>
      <c r="AP847" s="169"/>
      <c r="AR847" s="169"/>
    </row>
    <row r="848" spans="1:44" s="15" customFormat="1" ht="22.5" x14ac:dyDescent="0.25">
      <c r="A848" s="170" t="s">
        <v>405</v>
      </c>
      <c r="B848" s="171" t="s">
        <v>1488</v>
      </c>
      <c r="C848" s="438" t="s">
        <v>1489</v>
      </c>
      <c r="D848" s="438"/>
      <c r="E848" s="438"/>
      <c r="F848" s="172" t="s">
        <v>229</v>
      </c>
      <c r="G848" s="173">
        <v>1</v>
      </c>
      <c r="H848" s="174">
        <v>1</v>
      </c>
      <c r="I848" s="174">
        <v>1</v>
      </c>
      <c r="J848" s="210">
        <v>33071.9</v>
      </c>
      <c r="K848" s="173"/>
      <c r="L848" s="210">
        <v>33071.9</v>
      </c>
      <c r="M848" s="211">
        <v>8.16</v>
      </c>
      <c r="N848" s="208">
        <v>269866.7</v>
      </c>
      <c r="AF848" s="168"/>
      <c r="AG848" s="169"/>
      <c r="AH848" s="169" t="s">
        <v>1489</v>
      </c>
      <c r="AM848" s="169"/>
      <c r="AP848" s="169"/>
      <c r="AR848" s="169"/>
    </row>
    <row r="849" spans="1:44" s="15" customFormat="1" ht="15" x14ac:dyDescent="0.25">
      <c r="A849" s="212"/>
      <c r="B849" s="213"/>
      <c r="C849" s="429" t="s">
        <v>1490</v>
      </c>
      <c r="D849" s="429"/>
      <c r="E849" s="429"/>
      <c r="F849" s="429"/>
      <c r="G849" s="429"/>
      <c r="H849" s="429"/>
      <c r="I849" s="429"/>
      <c r="J849" s="429"/>
      <c r="K849" s="429"/>
      <c r="L849" s="429"/>
      <c r="M849" s="429"/>
      <c r="N849" s="441"/>
      <c r="AF849" s="168"/>
      <c r="AG849" s="169"/>
      <c r="AH849" s="169"/>
      <c r="AM849" s="169"/>
      <c r="AN849" s="180" t="s">
        <v>1490</v>
      </c>
      <c r="AP849" s="169"/>
      <c r="AR849" s="169"/>
    </row>
    <row r="850" spans="1:44" s="15" customFormat="1" ht="15" x14ac:dyDescent="0.25">
      <c r="A850" s="200"/>
      <c r="B850" s="201"/>
      <c r="C850" s="438" t="s">
        <v>157</v>
      </c>
      <c r="D850" s="438"/>
      <c r="E850" s="438"/>
      <c r="F850" s="172"/>
      <c r="G850" s="173"/>
      <c r="H850" s="173"/>
      <c r="I850" s="173"/>
      <c r="J850" s="176"/>
      <c r="K850" s="173"/>
      <c r="L850" s="210">
        <v>33071.9</v>
      </c>
      <c r="M850" s="195"/>
      <c r="N850" s="208">
        <v>269866.7</v>
      </c>
      <c r="AF850" s="168"/>
      <c r="AG850" s="169"/>
      <c r="AH850" s="169"/>
      <c r="AM850" s="169" t="s">
        <v>157</v>
      </c>
      <c r="AP850" s="169"/>
      <c r="AR850" s="169"/>
    </row>
    <row r="851" spans="1:44" s="15" customFormat="1" ht="15" x14ac:dyDescent="0.25">
      <c r="A851" s="217"/>
      <c r="B851" s="218"/>
      <c r="C851" s="218"/>
      <c r="D851" s="218"/>
      <c r="E851" s="218"/>
      <c r="F851" s="219"/>
      <c r="G851" s="219"/>
      <c r="H851" s="219"/>
      <c r="I851" s="219"/>
      <c r="J851" s="220"/>
      <c r="K851" s="219"/>
      <c r="L851" s="220"/>
      <c r="M851" s="183"/>
      <c r="N851" s="220"/>
      <c r="AF851" s="168"/>
      <c r="AG851" s="169"/>
      <c r="AH851" s="169"/>
      <c r="AM851" s="169"/>
      <c r="AP851" s="169"/>
      <c r="AR851" s="169"/>
    </row>
    <row r="852" spans="1:44" s="15" customFormat="1" ht="15" x14ac:dyDescent="0.25">
      <c r="A852" s="224"/>
      <c r="B852" s="225"/>
      <c r="C852" s="438" t="s">
        <v>1491</v>
      </c>
      <c r="D852" s="438"/>
      <c r="E852" s="438"/>
      <c r="F852" s="438"/>
      <c r="G852" s="438"/>
      <c r="H852" s="438"/>
      <c r="I852" s="438"/>
      <c r="J852" s="438"/>
      <c r="K852" s="438"/>
      <c r="L852" s="226"/>
      <c r="M852" s="227"/>
      <c r="N852" s="228"/>
      <c r="AF852" s="168"/>
      <c r="AG852" s="169"/>
      <c r="AH852" s="169"/>
      <c r="AM852" s="169"/>
      <c r="AP852" s="169" t="s">
        <v>1491</v>
      </c>
      <c r="AR852" s="169"/>
    </row>
    <row r="853" spans="1:44" s="15" customFormat="1" ht="15" x14ac:dyDescent="0.25">
      <c r="A853" s="229"/>
      <c r="B853" s="179"/>
      <c r="C853" s="429" t="s">
        <v>205</v>
      </c>
      <c r="D853" s="429"/>
      <c r="E853" s="429"/>
      <c r="F853" s="429"/>
      <c r="G853" s="429"/>
      <c r="H853" s="429"/>
      <c r="I853" s="429"/>
      <c r="J853" s="429"/>
      <c r="K853" s="429"/>
      <c r="L853" s="230">
        <v>33760</v>
      </c>
      <c r="M853" s="231"/>
      <c r="N853" s="232">
        <v>281555.09000000003</v>
      </c>
      <c r="AF853" s="168"/>
      <c r="AG853" s="169"/>
      <c r="AH853" s="169"/>
      <c r="AM853" s="169"/>
      <c r="AP853" s="169"/>
      <c r="AQ853" s="180" t="s">
        <v>205</v>
      </c>
      <c r="AR853" s="169"/>
    </row>
    <row r="854" spans="1:44" s="15" customFormat="1" ht="15" x14ac:dyDescent="0.25">
      <c r="A854" s="229"/>
      <c r="B854" s="179"/>
      <c r="C854" s="429" t="s">
        <v>206</v>
      </c>
      <c r="D854" s="429"/>
      <c r="E854" s="429"/>
      <c r="F854" s="429"/>
      <c r="G854" s="429"/>
      <c r="H854" s="429"/>
      <c r="I854" s="429"/>
      <c r="J854" s="429"/>
      <c r="K854" s="429"/>
      <c r="L854" s="233"/>
      <c r="M854" s="231"/>
      <c r="N854" s="234"/>
      <c r="AF854" s="168"/>
      <c r="AG854" s="169"/>
      <c r="AH854" s="169"/>
      <c r="AM854" s="169"/>
      <c r="AP854" s="169"/>
      <c r="AQ854" s="180" t="s">
        <v>206</v>
      </c>
      <c r="AR854" s="169"/>
    </row>
    <row r="855" spans="1:44" s="15" customFormat="1" ht="15" x14ac:dyDescent="0.25">
      <c r="A855" s="229"/>
      <c r="B855" s="179"/>
      <c r="C855" s="429" t="s">
        <v>207</v>
      </c>
      <c r="D855" s="429"/>
      <c r="E855" s="429"/>
      <c r="F855" s="429"/>
      <c r="G855" s="429"/>
      <c r="H855" s="429"/>
      <c r="I855" s="429"/>
      <c r="J855" s="429"/>
      <c r="K855" s="429"/>
      <c r="L855" s="235">
        <v>93.61</v>
      </c>
      <c r="M855" s="231"/>
      <c r="N855" s="232">
        <v>4190.92</v>
      </c>
      <c r="AF855" s="168"/>
      <c r="AG855" s="169"/>
      <c r="AH855" s="169"/>
      <c r="AM855" s="169"/>
      <c r="AP855" s="169"/>
      <c r="AQ855" s="180" t="s">
        <v>207</v>
      </c>
      <c r="AR855" s="169"/>
    </row>
    <row r="856" spans="1:44" s="15" customFormat="1" ht="15" x14ac:dyDescent="0.25">
      <c r="A856" s="229"/>
      <c r="B856" s="179"/>
      <c r="C856" s="429" t="s">
        <v>208</v>
      </c>
      <c r="D856" s="429"/>
      <c r="E856" s="429"/>
      <c r="F856" s="429"/>
      <c r="G856" s="429"/>
      <c r="H856" s="429"/>
      <c r="I856" s="429"/>
      <c r="J856" s="429"/>
      <c r="K856" s="429"/>
      <c r="L856" s="235">
        <v>520.95000000000005</v>
      </c>
      <c r="M856" s="231"/>
      <c r="N856" s="232">
        <v>6897.38</v>
      </c>
      <c r="AF856" s="168"/>
      <c r="AG856" s="169"/>
      <c r="AH856" s="169"/>
      <c r="AM856" s="169"/>
      <c r="AP856" s="169"/>
      <c r="AQ856" s="180" t="s">
        <v>208</v>
      </c>
      <c r="AR856" s="169"/>
    </row>
    <row r="857" spans="1:44" s="15" customFormat="1" ht="15" x14ac:dyDescent="0.25">
      <c r="A857" s="229"/>
      <c r="B857" s="179"/>
      <c r="C857" s="429" t="s">
        <v>209</v>
      </c>
      <c r="D857" s="429"/>
      <c r="E857" s="429"/>
      <c r="F857" s="429"/>
      <c r="G857" s="429"/>
      <c r="H857" s="429"/>
      <c r="I857" s="429"/>
      <c r="J857" s="429"/>
      <c r="K857" s="429"/>
      <c r="L857" s="235">
        <v>26.71</v>
      </c>
      <c r="M857" s="231"/>
      <c r="N857" s="232">
        <v>1195.81</v>
      </c>
      <c r="AF857" s="168"/>
      <c r="AG857" s="169"/>
      <c r="AH857" s="169"/>
      <c r="AM857" s="169"/>
      <c r="AP857" s="169"/>
      <c r="AQ857" s="180" t="s">
        <v>209</v>
      </c>
      <c r="AR857" s="169"/>
    </row>
    <row r="858" spans="1:44" s="15" customFormat="1" ht="15" x14ac:dyDescent="0.25">
      <c r="A858" s="229"/>
      <c r="B858" s="179"/>
      <c r="C858" s="429" t="s">
        <v>210</v>
      </c>
      <c r="D858" s="429"/>
      <c r="E858" s="429"/>
      <c r="F858" s="429"/>
      <c r="G858" s="429"/>
      <c r="H858" s="429"/>
      <c r="I858" s="429"/>
      <c r="J858" s="429"/>
      <c r="K858" s="429"/>
      <c r="L858" s="230">
        <v>33145.440000000002</v>
      </c>
      <c r="M858" s="231"/>
      <c r="N858" s="232">
        <v>270466.78999999998</v>
      </c>
      <c r="AF858" s="168"/>
      <c r="AG858" s="169"/>
      <c r="AH858" s="169"/>
      <c r="AM858" s="169"/>
      <c r="AP858" s="169"/>
      <c r="AQ858" s="180" t="s">
        <v>210</v>
      </c>
      <c r="AR858" s="169"/>
    </row>
    <row r="859" spans="1:44" s="15" customFormat="1" ht="15" x14ac:dyDescent="0.25">
      <c r="A859" s="229"/>
      <c r="B859" s="179"/>
      <c r="C859" s="429" t="s">
        <v>211</v>
      </c>
      <c r="D859" s="429"/>
      <c r="E859" s="429"/>
      <c r="F859" s="429"/>
      <c r="G859" s="429"/>
      <c r="H859" s="429"/>
      <c r="I859" s="429"/>
      <c r="J859" s="429"/>
      <c r="K859" s="429"/>
      <c r="L859" s="230">
        <v>33935.31</v>
      </c>
      <c r="M859" s="231"/>
      <c r="N859" s="232">
        <v>289403.56</v>
      </c>
      <c r="AF859" s="168"/>
      <c r="AG859" s="169"/>
      <c r="AH859" s="169"/>
      <c r="AM859" s="169"/>
      <c r="AP859" s="169"/>
      <c r="AQ859" s="180" t="s">
        <v>211</v>
      </c>
      <c r="AR859" s="169"/>
    </row>
    <row r="860" spans="1:44" s="15" customFormat="1" ht="15" x14ac:dyDescent="0.25">
      <c r="A860" s="229"/>
      <c r="B860" s="179"/>
      <c r="C860" s="429" t="s">
        <v>206</v>
      </c>
      <c r="D860" s="429"/>
      <c r="E860" s="429"/>
      <c r="F860" s="429"/>
      <c r="G860" s="429"/>
      <c r="H860" s="429"/>
      <c r="I860" s="429"/>
      <c r="J860" s="429"/>
      <c r="K860" s="429"/>
      <c r="L860" s="233"/>
      <c r="M860" s="231"/>
      <c r="N860" s="234"/>
      <c r="AF860" s="168"/>
      <c r="AG860" s="169"/>
      <c r="AH860" s="169"/>
      <c r="AM860" s="169"/>
      <c r="AP860" s="169"/>
      <c r="AQ860" s="180" t="s">
        <v>206</v>
      </c>
      <c r="AR860" s="169"/>
    </row>
    <row r="861" spans="1:44" s="15" customFormat="1" ht="15" x14ac:dyDescent="0.25">
      <c r="A861" s="229"/>
      <c r="B861" s="179"/>
      <c r="C861" s="429" t="s">
        <v>450</v>
      </c>
      <c r="D861" s="429"/>
      <c r="E861" s="429"/>
      <c r="F861" s="429"/>
      <c r="G861" s="429"/>
      <c r="H861" s="429"/>
      <c r="I861" s="429"/>
      <c r="J861" s="429"/>
      <c r="K861" s="429"/>
      <c r="L861" s="235">
        <v>93.61</v>
      </c>
      <c r="M861" s="231"/>
      <c r="N861" s="232">
        <v>4190.92</v>
      </c>
      <c r="AF861" s="168"/>
      <c r="AG861" s="169"/>
      <c r="AH861" s="169"/>
      <c r="AM861" s="169"/>
      <c r="AP861" s="169"/>
      <c r="AQ861" s="180" t="s">
        <v>450</v>
      </c>
      <c r="AR861" s="169"/>
    </row>
    <row r="862" spans="1:44" s="15" customFormat="1" ht="15" x14ac:dyDescent="0.25">
      <c r="A862" s="229"/>
      <c r="B862" s="179"/>
      <c r="C862" s="429" t="s">
        <v>451</v>
      </c>
      <c r="D862" s="429"/>
      <c r="E862" s="429"/>
      <c r="F862" s="429"/>
      <c r="G862" s="429"/>
      <c r="H862" s="429"/>
      <c r="I862" s="429"/>
      <c r="J862" s="429"/>
      <c r="K862" s="429"/>
      <c r="L862" s="235">
        <v>520.95000000000005</v>
      </c>
      <c r="M862" s="231"/>
      <c r="N862" s="232">
        <v>6897.38</v>
      </c>
      <c r="AF862" s="168"/>
      <c r="AG862" s="169"/>
      <c r="AH862" s="169"/>
      <c r="AM862" s="169"/>
      <c r="AP862" s="169"/>
      <c r="AQ862" s="180" t="s">
        <v>451</v>
      </c>
      <c r="AR862" s="169"/>
    </row>
    <row r="863" spans="1:44" s="15" customFormat="1" ht="15" x14ac:dyDescent="0.25">
      <c r="A863" s="229"/>
      <c r="B863" s="179"/>
      <c r="C863" s="429" t="s">
        <v>452</v>
      </c>
      <c r="D863" s="429"/>
      <c r="E863" s="429"/>
      <c r="F863" s="429"/>
      <c r="G863" s="429"/>
      <c r="H863" s="429"/>
      <c r="I863" s="429"/>
      <c r="J863" s="429"/>
      <c r="K863" s="429"/>
      <c r="L863" s="235">
        <v>26.71</v>
      </c>
      <c r="M863" s="231"/>
      <c r="N863" s="232">
        <v>1195.81</v>
      </c>
      <c r="AF863" s="168"/>
      <c r="AG863" s="169"/>
      <c r="AH863" s="169"/>
      <c r="AM863" s="169"/>
      <c r="AP863" s="169"/>
      <c r="AQ863" s="180" t="s">
        <v>452</v>
      </c>
      <c r="AR863" s="169"/>
    </row>
    <row r="864" spans="1:44" s="15" customFormat="1" ht="15" x14ac:dyDescent="0.25">
      <c r="A864" s="229"/>
      <c r="B864" s="179"/>
      <c r="C864" s="429" t="s">
        <v>453</v>
      </c>
      <c r="D864" s="429"/>
      <c r="E864" s="429"/>
      <c r="F864" s="429"/>
      <c r="G864" s="429"/>
      <c r="H864" s="429"/>
      <c r="I864" s="429"/>
      <c r="J864" s="429"/>
      <c r="K864" s="429"/>
      <c r="L864" s="230">
        <v>33145.440000000002</v>
      </c>
      <c r="M864" s="231"/>
      <c r="N864" s="232">
        <v>270466.78999999998</v>
      </c>
      <c r="AF864" s="168"/>
      <c r="AG864" s="169"/>
      <c r="AH864" s="169"/>
      <c r="AM864" s="169"/>
      <c r="AP864" s="169"/>
      <c r="AQ864" s="180" t="s">
        <v>453</v>
      </c>
      <c r="AR864" s="169"/>
    </row>
    <row r="865" spans="1:44" s="15" customFormat="1" ht="15" x14ac:dyDescent="0.25">
      <c r="A865" s="229"/>
      <c r="B865" s="179"/>
      <c r="C865" s="429" t="s">
        <v>454</v>
      </c>
      <c r="D865" s="429"/>
      <c r="E865" s="429"/>
      <c r="F865" s="429"/>
      <c r="G865" s="429"/>
      <c r="H865" s="429"/>
      <c r="I865" s="429"/>
      <c r="J865" s="429"/>
      <c r="K865" s="429"/>
      <c r="L865" s="235">
        <v>111.9</v>
      </c>
      <c r="M865" s="231"/>
      <c r="N865" s="232">
        <v>5009.66</v>
      </c>
      <c r="AF865" s="168"/>
      <c r="AG865" s="169"/>
      <c r="AH865" s="169"/>
      <c r="AM865" s="169"/>
      <c r="AP865" s="169"/>
      <c r="AQ865" s="180" t="s">
        <v>454</v>
      </c>
      <c r="AR865" s="169"/>
    </row>
    <row r="866" spans="1:44" s="15" customFormat="1" ht="15" x14ac:dyDescent="0.25">
      <c r="A866" s="229"/>
      <c r="B866" s="179"/>
      <c r="C866" s="429" t="s">
        <v>455</v>
      </c>
      <c r="D866" s="429"/>
      <c r="E866" s="429"/>
      <c r="F866" s="429"/>
      <c r="G866" s="429"/>
      <c r="H866" s="429"/>
      <c r="I866" s="429"/>
      <c r="J866" s="429"/>
      <c r="K866" s="429"/>
      <c r="L866" s="235">
        <v>63.41</v>
      </c>
      <c r="M866" s="231"/>
      <c r="N866" s="232">
        <v>2838.81</v>
      </c>
      <c r="AF866" s="168"/>
      <c r="AG866" s="169"/>
      <c r="AH866" s="169"/>
      <c r="AM866" s="169"/>
      <c r="AP866" s="169"/>
      <c r="AQ866" s="180" t="s">
        <v>455</v>
      </c>
      <c r="AR866" s="169"/>
    </row>
    <row r="867" spans="1:44" s="15" customFormat="1" ht="15" x14ac:dyDescent="0.25">
      <c r="A867" s="229"/>
      <c r="B867" s="179"/>
      <c r="C867" s="429" t="s">
        <v>221</v>
      </c>
      <c r="D867" s="429"/>
      <c r="E867" s="429"/>
      <c r="F867" s="429"/>
      <c r="G867" s="429"/>
      <c r="H867" s="429"/>
      <c r="I867" s="429"/>
      <c r="J867" s="429"/>
      <c r="K867" s="429"/>
      <c r="L867" s="235">
        <v>120.32</v>
      </c>
      <c r="M867" s="231"/>
      <c r="N867" s="232">
        <v>5386.73</v>
      </c>
      <c r="AF867" s="168"/>
      <c r="AG867" s="169"/>
      <c r="AH867" s="169"/>
      <c r="AM867" s="169"/>
      <c r="AP867" s="169"/>
      <c r="AQ867" s="180" t="s">
        <v>221</v>
      </c>
      <c r="AR867" s="169"/>
    </row>
    <row r="868" spans="1:44" s="15" customFormat="1" ht="15" x14ac:dyDescent="0.25">
      <c r="A868" s="229"/>
      <c r="B868" s="179"/>
      <c r="C868" s="429" t="s">
        <v>222</v>
      </c>
      <c r="D868" s="429"/>
      <c r="E868" s="429"/>
      <c r="F868" s="429"/>
      <c r="G868" s="429"/>
      <c r="H868" s="429"/>
      <c r="I868" s="429"/>
      <c r="J868" s="429"/>
      <c r="K868" s="429"/>
      <c r="L868" s="235">
        <v>111.9</v>
      </c>
      <c r="M868" s="231"/>
      <c r="N868" s="232">
        <v>5009.66</v>
      </c>
      <c r="AF868" s="168"/>
      <c r="AG868" s="169"/>
      <c r="AH868" s="169"/>
      <c r="AM868" s="169"/>
      <c r="AP868" s="169"/>
      <c r="AQ868" s="180" t="s">
        <v>222</v>
      </c>
      <c r="AR868" s="169"/>
    </row>
    <row r="869" spans="1:44" s="15" customFormat="1" ht="15" x14ac:dyDescent="0.25">
      <c r="A869" s="229"/>
      <c r="B869" s="179"/>
      <c r="C869" s="429" t="s">
        <v>223</v>
      </c>
      <c r="D869" s="429"/>
      <c r="E869" s="429"/>
      <c r="F869" s="429"/>
      <c r="G869" s="429"/>
      <c r="H869" s="429"/>
      <c r="I869" s="429"/>
      <c r="J869" s="429"/>
      <c r="K869" s="429"/>
      <c r="L869" s="235">
        <v>63.41</v>
      </c>
      <c r="M869" s="231"/>
      <c r="N869" s="232">
        <v>2838.81</v>
      </c>
      <c r="AF869" s="168"/>
      <c r="AG869" s="169"/>
      <c r="AH869" s="169"/>
      <c r="AM869" s="169"/>
      <c r="AP869" s="169"/>
      <c r="AQ869" s="180" t="s">
        <v>223</v>
      </c>
      <c r="AR869" s="169"/>
    </row>
    <row r="870" spans="1:44" s="15" customFormat="1" ht="15" x14ac:dyDescent="0.25">
      <c r="A870" s="229"/>
      <c r="B870" s="236"/>
      <c r="C870" s="457" t="s">
        <v>1492</v>
      </c>
      <c r="D870" s="457"/>
      <c r="E870" s="457"/>
      <c r="F870" s="457"/>
      <c r="G870" s="457"/>
      <c r="H870" s="457"/>
      <c r="I870" s="457"/>
      <c r="J870" s="457"/>
      <c r="K870" s="457"/>
      <c r="L870" s="237">
        <v>33935.31</v>
      </c>
      <c r="M870" s="238"/>
      <c r="N870" s="239">
        <v>289403.56</v>
      </c>
      <c r="AF870" s="168"/>
      <c r="AG870" s="169"/>
      <c r="AH870" s="169"/>
      <c r="AM870" s="169"/>
      <c r="AP870" s="169"/>
      <c r="AR870" s="169" t="s">
        <v>1492</v>
      </c>
    </row>
    <row r="871" spans="1:44" s="15" customFormat="1" ht="15" x14ac:dyDescent="0.25">
      <c r="A871" s="432" t="s">
        <v>1493</v>
      </c>
      <c r="B871" s="433"/>
      <c r="C871" s="433"/>
      <c r="D871" s="433"/>
      <c r="E871" s="433"/>
      <c r="F871" s="433"/>
      <c r="G871" s="433"/>
      <c r="H871" s="433"/>
      <c r="I871" s="433"/>
      <c r="J871" s="433"/>
      <c r="K871" s="433"/>
      <c r="L871" s="433"/>
      <c r="M871" s="433"/>
      <c r="N871" s="434"/>
      <c r="AF871" s="168" t="s">
        <v>1493</v>
      </c>
      <c r="AG871" s="169"/>
      <c r="AH871" s="169"/>
      <c r="AM871" s="169"/>
      <c r="AP871" s="169"/>
      <c r="AR871" s="169"/>
    </row>
    <row r="872" spans="1:44" s="15" customFormat="1" ht="15" x14ac:dyDescent="0.25">
      <c r="A872" s="170" t="s">
        <v>871</v>
      </c>
      <c r="B872" s="171" t="s">
        <v>1494</v>
      </c>
      <c r="C872" s="438" t="s">
        <v>1495</v>
      </c>
      <c r="D872" s="438"/>
      <c r="E872" s="438"/>
      <c r="F872" s="172" t="s">
        <v>644</v>
      </c>
      <c r="G872" s="173">
        <v>56.7</v>
      </c>
      <c r="H872" s="174">
        <v>1</v>
      </c>
      <c r="I872" s="214">
        <v>56.7</v>
      </c>
      <c r="J872" s="176"/>
      <c r="K872" s="173"/>
      <c r="L872" s="176"/>
      <c r="M872" s="173"/>
      <c r="N872" s="177"/>
      <c r="AF872" s="168"/>
      <c r="AG872" s="169"/>
      <c r="AH872" s="169" t="s">
        <v>1495</v>
      </c>
      <c r="AM872" s="169"/>
      <c r="AP872" s="169"/>
      <c r="AR872" s="169"/>
    </row>
    <row r="873" spans="1:44" s="15" customFormat="1" ht="23.25" x14ac:dyDescent="0.25">
      <c r="A873" s="178"/>
      <c r="B873" s="179" t="s">
        <v>136</v>
      </c>
      <c r="C873" s="439" t="s">
        <v>137</v>
      </c>
      <c r="D873" s="439"/>
      <c r="E873" s="439"/>
      <c r="F873" s="439"/>
      <c r="G873" s="439"/>
      <c r="H873" s="439"/>
      <c r="I873" s="439"/>
      <c r="J873" s="439"/>
      <c r="K873" s="439"/>
      <c r="L873" s="439"/>
      <c r="M873" s="439"/>
      <c r="N873" s="440"/>
      <c r="AF873" s="168"/>
      <c r="AG873" s="169"/>
      <c r="AH873" s="169"/>
      <c r="AI873" s="180" t="s">
        <v>137</v>
      </c>
      <c r="AM873" s="169"/>
      <c r="AP873" s="169"/>
      <c r="AR873" s="169"/>
    </row>
    <row r="874" spans="1:44" s="15" customFormat="1" ht="68.25" x14ac:dyDescent="0.25">
      <c r="A874" s="178"/>
      <c r="B874" s="179" t="s">
        <v>138</v>
      </c>
      <c r="C874" s="439" t="s">
        <v>139</v>
      </c>
      <c r="D874" s="439"/>
      <c r="E874" s="439"/>
      <c r="F874" s="439"/>
      <c r="G874" s="439"/>
      <c r="H874" s="439"/>
      <c r="I874" s="439"/>
      <c r="J874" s="439"/>
      <c r="K874" s="439"/>
      <c r="L874" s="439"/>
      <c r="M874" s="439"/>
      <c r="N874" s="440"/>
      <c r="AF874" s="168"/>
      <c r="AG874" s="169"/>
      <c r="AH874" s="169"/>
      <c r="AI874" s="180" t="s">
        <v>139</v>
      </c>
      <c r="AM874" s="169"/>
      <c r="AP874" s="169"/>
      <c r="AR874" s="169"/>
    </row>
    <row r="875" spans="1:44" s="15" customFormat="1" ht="15" x14ac:dyDescent="0.25">
      <c r="A875" s="181"/>
      <c r="B875" s="179" t="s">
        <v>130</v>
      </c>
      <c r="C875" s="429" t="s">
        <v>140</v>
      </c>
      <c r="D875" s="429"/>
      <c r="E875" s="429"/>
      <c r="F875" s="182"/>
      <c r="G875" s="183"/>
      <c r="H875" s="183"/>
      <c r="I875" s="183"/>
      <c r="J875" s="184">
        <v>7.68</v>
      </c>
      <c r="K875" s="205">
        <v>1.3225</v>
      </c>
      <c r="L875" s="184">
        <v>575.89</v>
      </c>
      <c r="M875" s="185">
        <v>44.77</v>
      </c>
      <c r="N875" s="206">
        <v>25782.6</v>
      </c>
      <c r="AF875" s="168"/>
      <c r="AG875" s="169"/>
      <c r="AH875" s="169"/>
      <c r="AJ875" s="180" t="s">
        <v>140</v>
      </c>
      <c r="AM875" s="169"/>
      <c r="AP875" s="169"/>
      <c r="AR875" s="169"/>
    </row>
    <row r="876" spans="1:44" s="15" customFormat="1" ht="15" x14ac:dyDescent="0.25">
      <c r="A876" s="188"/>
      <c r="B876" s="179"/>
      <c r="C876" s="429" t="s">
        <v>147</v>
      </c>
      <c r="D876" s="429"/>
      <c r="E876" s="429"/>
      <c r="F876" s="182" t="s">
        <v>148</v>
      </c>
      <c r="G876" s="192">
        <v>0.9</v>
      </c>
      <c r="H876" s="205">
        <v>1.3225</v>
      </c>
      <c r="I876" s="189">
        <v>67.487174999999993</v>
      </c>
      <c r="J876" s="190"/>
      <c r="K876" s="183"/>
      <c r="L876" s="190"/>
      <c r="M876" s="183"/>
      <c r="N876" s="191"/>
      <c r="AF876" s="168"/>
      <c r="AG876" s="169"/>
      <c r="AH876" s="169"/>
      <c r="AK876" s="180" t="s">
        <v>147</v>
      </c>
      <c r="AM876" s="169"/>
      <c r="AP876" s="169"/>
      <c r="AR876" s="169"/>
    </row>
    <row r="877" spans="1:44" s="15" customFormat="1" ht="15" x14ac:dyDescent="0.25">
      <c r="A877" s="181"/>
      <c r="B877" s="179"/>
      <c r="C877" s="430" t="s">
        <v>150</v>
      </c>
      <c r="D877" s="430"/>
      <c r="E877" s="430"/>
      <c r="F877" s="194"/>
      <c r="G877" s="195"/>
      <c r="H877" s="195"/>
      <c r="I877" s="195"/>
      <c r="J877" s="197">
        <v>7.68</v>
      </c>
      <c r="K877" s="195"/>
      <c r="L877" s="197">
        <v>575.89</v>
      </c>
      <c r="M877" s="195"/>
      <c r="N877" s="207">
        <v>25782.6</v>
      </c>
      <c r="AF877" s="168"/>
      <c r="AG877" s="169"/>
      <c r="AH877" s="169"/>
      <c r="AL877" s="180" t="s">
        <v>150</v>
      </c>
      <c r="AM877" s="169"/>
      <c r="AP877" s="169"/>
      <c r="AR877" s="169"/>
    </row>
    <row r="878" spans="1:44" s="15" customFormat="1" ht="15" x14ac:dyDescent="0.25">
      <c r="A878" s="188"/>
      <c r="B878" s="179"/>
      <c r="C878" s="429" t="s">
        <v>151</v>
      </c>
      <c r="D878" s="429"/>
      <c r="E878" s="429"/>
      <c r="F878" s="182"/>
      <c r="G878" s="183"/>
      <c r="H878" s="183"/>
      <c r="I878" s="183"/>
      <c r="J878" s="190"/>
      <c r="K878" s="183"/>
      <c r="L878" s="184">
        <v>575.89</v>
      </c>
      <c r="M878" s="183"/>
      <c r="N878" s="206">
        <v>25782.6</v>
      </c>
      <c r="AF878" s="168"/>
      <c r="AG878" s="169"/>
      <c r="AH878" s="169"/>
      <c r="AK878" s="180" t="s">
        <v>151</v>
      </c>
      <c r="AM878" s="169"/>
      <c r="AP878" s="169"/>
      <c r="AR878" s="169"/>
    </row>
    <row r="879" spans="1:44" s="15" customFormat="1" ht="23.25" x14ac:dyDescent="0.25">
      <c r="A879" s="188"/>
      <c r="B879" s="179" t="s">
        <v>645</v>
      </c>
      <c r="C879" s="429" t="s">
        <v>646</v>
      </c>
      <c r="D879" s="429"/>
      <c r="E879" s="429"/>
      <c r="F879" s="182" t="s">
        <v>154</v>
      </c>
      <c r="G879" s="199">
        <v>94</v>
      </c>
      <c r="H879" s="183"/>
      <c r="I879" s="199">
        <v>94</v>
      </c>
      <c r="J879" s="190"/>
      <c r="K879" s="183"/>
      <c r="L879" s="184">
        <v>541.34</v>
      </c>
      <c r="M879" s="183"/>
      <c r="N879" s="206">
        <v>24235.64</v>
      </c>
      <c r="AF879" s="168"/>
      <c r="AG879" s="169"/>
      <c r="AH879" s="169"/>
      <c r="AK879" s="180" t="s">
        <v>646</v>
      </c>
      <c r="AM879" s="169"/>
      <c r="AP879" s="169"/>
      <c r="AR879" s="169"/>
    </row>
    <row r="880" spans="1:44" s="15" customFormat="1" ht="45" x14ac:dyDescent="0.25">
      <c r="A880" s="188"/>
      <c r="B880" s="179" t="s">
        <v>647</v>
      </c>
      <c r="C880" s="429" t="s">
        <v>648</v>
      </c>
      <c r="D880" s="429"/>
      <c r="E880" s="429"/>
      <c r="F880" s="182" t="s">
        <v>154</v>
      </c>
      <c r="G880" s="199">
        <v>51</v>
      </c>
      <c r="H880" s="185">
        <v>0.85</v>
      </c>
      <c r="I880" s="185">
        <v>43.35</v>
      </c>
      <c r="J880" s="190"/>
      <c r="K880" s="183"/>
      <c r="L880" s="184">
        <v>249.65</v>
      </c>
      <c r="M880" s="183"/>
      <c r="N880" s="206">
        <v>11176.76</v>
      </c>
      <c r="AF880" s="168"/>
      <c r="AG880" s="169"/>
      <c r="AH880" s="169"/>
      <c r="AK880" s="180" t="s">
        <v>648</v>
      </c>
      <c r="AM880" s="169"/>
      <c r="AP880" s="169"/>
      <c r="AR880" s="169"/>
    </row>
    <row r="881" spans="1:44" s="15" customFormat="1" ht="15" x14ac:dyDescent="0.25">
      <c r="A881" s="200"/>
      <c r="B881" s="201"/>
      <c r="C881" s="438" t="s">
        <v>157</v>
      </c>
      <c r="D881" s="438"/>
      <c r="E881" s="438"/>
      <c r="F881" s="172"/>
      <c r="G881" s="173"/>
      <c r="H881" s="173"/>
      <c r="I881" s="173"/>
      <c r="J881" s="176"/>
      <c r="K881" s="173"/>
      <c r="L881" s="210">
        <v>1366.88</v>
      </c>
      <c r="M881" s="195"/>
      <c r="N881" s="208">
        <v>61195</v>
      </c>
      <c r="AF881" s="168"/>
      <c r="AG881" s="169"/>
      <c r="AH881" s="169"/>
      <c r="AM881" s="169" t="s">
        <v>157</v>
      </c>
      <c r="AP881" s="169"/>
      <c r="AR881" s="169"/>
    </row>
    <row r="882" spans="1:44" s="15" customFormat="1" ht="23.25" x14ac:dyDescent="0.25">
      <c r="A882" s="170" t="s">
        <v>872</v>
      </c>
      <c r="B882" s="171" t="s">
        <v>1496</v>
      </c>
      <c r="C882" s="438" t="s">
        <v>1497</v>
      </c>
      <c r="D882" s="438"/>
      <c r="E882" s="438"/>
      <c r="F882" s="172" t="s">
        <v>599</v>
      </c>
      <c r="G882" s="173">
        <v>0.624</v>
      </c>
      <c r="H882" s="174">
        <v>1</v>
      </c>
      <c r="I882" s="204">
        <v>0.624</v>
      </c>
      <c r="J882" s="176"/>
      <c r="K882" s="173"/>
      <c r="L882" s="176"/>
      <c r="M882" s="173"/>
      <c r="N882" s="177"/>
      <c r="AF882" s="168"/>
      <c r="AG882" s="169"/>
      <c r="AH882" s="169" t="s">
        <v>1497</v>
      </c>
      <c r="AM882" s="169"/>
      <c r="AP882" s="169"/>
      <c r="AR882" s="169"/>
    </row>
    <row r="883" spans="1:44" s="15" customFormat="1" ht="23.25" x14ac:dyDescent="0.25">
      <c r="A883" s="178"/>
      <c r="B883" s="179" t="s">
        <v>136</v>
      </c>
      <c r="C883" s="439" t="s">
        <v>137</v>
      </c>
      <c r="D883" s="439"/>
      <c r="E883" s="439"/>
      <c r="F883" s="439"/>
      <c r="G883" s="439"/>
      <c r="H883" s="439"/>
      <c r="I883" s="439"/>
      <c r="J883" s="439"/>
      <c r="K883" s="439"/>
      <c r="L883" s="439"/>
      <c r="M883" s="439"/>
      <c r="N883" s="440"/>
      <c r="AF883" s="168"/>
      <c r="AG883" s="169"/>
      <c r="AH883" s="169"/>
      <c r="AI883" s="180" t="s">
        <v>137</v>
      </c>
      <c r="AM883" s="169"/>
      <c r="AP883" s="169"/>
      <c r="AR883" s="169"/>
    </row>
    <row r="884" spans="1:44" s="15" customFormat="1" ht="68.25" x14ac:dyDescent="0.25">
      <c r="A884" s="178"/>
      <c r="B884" s="179" t="s">
        <v>138</v>
      </c>
      <c r="C884" s="439" t="s">
        <v>139</v>
      </c>
      <c r="D884" s="439"/>
      <c r="E884" s="439"/>
      <c r="F884" s="439"/>
      <c r="G884" s="439"/>
      <c r="H884" s="439"/>
      <c r="I884" s="439"/>
      <c r="J884" s="439"/>
      <c r="K884" s="439"/>
      <c r="L884" s="439"/>
      <c r="M884" s="439"/>
      <c r="N884" s="440"/>
      <c r="AF884" s="168"/>
      <c r="AG884" s="169"/>
      <c r="AH884" s="169"/>
      <c r="AI884" s="180" t="s">
        <v>139</v>
      </c>
      <c r="AM884" s="169"/>
      <c r="AP884" s="169"/>
      <c r="AR884" s="169"/>
    </row>
    <row r="885" spans="1:44" s="15" customFormat="1" ht="15" x14ac:dyDescent="0.25">
      <c r="A885" s="181"/>
      <c r="B885" s="179" t="s">
        <v>130</v>
      </c>
      <c r="C885" s="429" t="s">
        <v>140</v>
      </c>
      <c r="D885" s="429"/>
      <c r="E885" s="429"/>
      <c r="F885" s="182"/>
      <c r="G885" s="183"/>
      <c r="H885" s="183"/>
      <c r="I885" s="183"/>
      <c r="J885" s="184">
        <v>60.66</v>
      </c>
      <c r="K885" s="205">
        <v>1.3225</v>
      </c>
      <c r="L885" s="184">
        <v>50.06</v>
      </c>
      <c r="M885" s="185">
        <v>44.77</v>
      </c>
      <c r="N885" s="206">
        <v>2241.19</v>
      </c>
      <c r="AF885" s="168"/>
      <c r="AG885" s="169"/>
      <c r="AH885" s="169"/>
      <c r="AJ885" s="180" t="s">
        <v>140</v>
      </c>
      <c r="AM885" s="169"/>
      <c r="AP885" s="169"/>
      <c r="AR885" s="169"/>
    </row>
    <row r="886" spans="1:44" s="15" customFormat="1" ht="15" x14ac:dyDescent="0.25">
      <c r="A886" s="181"/>
      <c r="B886" s="179" t="s">
        <v>141</v>
      </c>
      <c r="C886" s="429" t="s">
        <v>142</v>
      </c>
      <c r="D886" s="429"/>
      <c r="E886" s="429"/>
      <c r="F886" s="182"/>
      <c r="G886" s="183"/>
      <c r="H886" s="183"/>
      <c r="I886" s="183"/>
      <c r="J886" s="184">
        <v>30.24</v>
      </c>
      <c r="K886" s="205">
        <v>1.4375</v>
      </c>
      <c r="L886" s="184">
        <v>27.13</v>
      </c>
      <c r="M886" s="185">
        <v>13.24</v>
      </c>
      <c r="N886" s="186">
        <v>359.2</v>
      </c>
      <c r="AF886" s="168"/>
      <c r="AG886" s="169"/>
      <c r="AH886" s="169"/>
      <c r="AJ886" s="180" t="s">
        <v>142</v>
      </c>
      <c r="AM886" s="169"/>
      <c r="AP886" s="169"/>
      <c r="AR886" s="169"/>
    </row>
    <row r="887" spans="1:44" s="15" customFormat="1" ht="15" x14ac:dyDescent="0.25">
      <c r="A887" s="181"/>
      <c r="B887" s="179" t="s">
        <v>143</v>
      </c>
      <c r="C887" s="429" t="s">
        <v>144</v>
      </c>
      <c r="D887" s="429"/>
      <c r="E887" s="429"/>
      <c r="F887" s="182"/>
      <c r="G887" s="183"/>
      <c r="H887" s="183"/>
      <c r="I887" s="183"/>
      <c r="J887" s="184">
        <v>2.69</v>
      </c>
      <c r="K887" s="205">
        <v>1.4375</v>
      </c>
      <c r="L887" s="184">
        <v>2.41</v>
      </c>
      <c r="M887" s="185">
        <v>44.77</v>
      </c>
      <c r="N887" s="186">
        <v>107.9</v>
      </c>
      <c r="AF887" s="168"/>
      <c r="AG887" s="169"/>
      <c r="AH887" s="169"/>
      <c r="AJ887" s="180" t="s">
        <v>144</v>
      </c>
      <c r="AM887" s="169"/>
      <c r="AP887" s="169"/>
      <c r="AR887" s="169"/>
    </row>
    <row r="888" spans="1:44" s="15" customFormat="1" ht="15" x14ac:dyDescent="0.25">
      <c r="A888" s="181"/>
      <c r="B888" s="179" t="s">
        <v>145</v>
      </c>
      <c r="C888" s="429" t="s">
        <v>146</v>
      </c>
      <c r="D888" s="429"/>
      <c r="E888" s="429"/>
      <c r="F888" s="182"/>
      <c r="G888" s="183"/>
      <c r="H888" s="183"/>
      <c r="I888" s="183"/>
      <c r="J888" s="184">
        <v>851.5</v>
      </c>
      <c r="K888" s="183"/>
      <c r="L888" s="184">
        <v>531.34</v>
      </c>
      <c r="M888" s="185">
        <v>8.16</v>
      </c>
      <c r="N888" s="206">
        <v>4335.7299999999996</v>
      </c>
      <c r="AF888" s="168"/>
      <c r="AG888" s="169"/>
      <c r="AH888" s="169"/>
      <c r="AJ888" s="180" t="s">
        <v>146</v>
      </c>
      <c r="AM888" s="169"/>
      <c r="AP888" s="169"/>
      <c r="AR888" s="169"/>
    </row>
    <row r="889" spans="1:44" s="15" customFormat="1" ht="15" x14ac:dyDescent="0.25">
      <c r="A889" s="188"/>
      <c r="B889" s="179"/>
      <c r="C889" s="429" t="s">
        <v>147</v>
      </c>
      <c r="D889" s="429"/>
      <c r="E889" s="429"/>
      <c r="F889" s="182" t="s">
        <v>148</v>
      </c>
      <c r="G889" s="185">
        <v>6.94</v>
      </c>
      <c r="H889" s="205">
        <v>1.3225</v>
      </c>
      <c r="I889" s="193">
        <v>5.7271656000000002</v>
      </c>
      <c r="J889" s="190"/>
      <c r="K889" s="183"/>
      <c r="L889" s="190"/>
      <c r="M889" s="183"/>
      <c r="N889" s="191"/>
      <c r="AF889" s="168"/>
      <c r="AG889" s="169"/>
      <c r="AH889" s="169"/>
      <c r="AK889" s="180" t="s">
        <v>147</v>
      </c>
      <c r="AM889" s="169"/>
      <c r="AP889" s="169"/>
      <c r="AR889" s="169"/>
    </row>
    <row r="890" spans="1:44" s="15" customFormat="1" ht="15" x14ac:dyDescent="0.25">
      <c r="A890" s="188"/>
      <c r="B890" s="179"/>
      <c r="C890" s="429" t="s">
        <v>149</v>
      </c>
      <c r="D890" s="429"/>
      <c r="E890" s="429"/>
      <c r="F890" s="182" t="s">
        <v>148</v>
      </c>
      <c r="G890" s="185">
        <v>0.21</v>
      </c>
      <c r="H890" s="205">
        <v>1.4375</v>
      </c>
      <c r="I890" s="216">
        <v>0.18837000000000001</v>
      </c>
      <c r="J890" s="190"/>
      <c r="K890" s="183"/>
      <c r="L890" s="190"/>
      <c r="M890" s="183"/>
      <c r="N890" s="191"/>
      <c r="AF890" s="168"/>
      <c r="AG890" s="169"/>
      <c r="AH890" s="169"/>
      <c r="AK890" s="180" t="s">
        <v>149</v>
      </c>
      <c r="AM890" s="169"/>
      <c r="AP890" s="169"/>
      <c r="AR890" s="169"/>
    </row>
    <row r="891" spans="1:44" s="15" customFormat="1" ht="15" x14ac:dyDescent="0.25">
      <c r="A891" s="181"/>
      <c r="B891" s="179"/>
      <c r="C891" s="430" t="s">
        <v>150</v>
      </c>
      <c r="D891" s="430"/>
      <c r="E891" s="430"/>
      <c r="F891" s="194"/>
      <c r="G891" s="195"/>
      <c r="H891" s="195"/>
      <c r="I891" s="195"/>
      <c r="J891" s="197">
        <v>942.4</v>
      </c>
      <c r="K891" s="195"/>
      <c r="L891" s="197">
        <v>608.53</v>
      </c>
      <c r="M891" s="195"/>
      <c r="N891" s="207">
        <v>6936.12</v>
      </c>
      <c r="AF891" s="168"/>
      <c r="AG891" s="169"/>
      <c r="AH891" s="169"/>
      <c r="AL891" s="180" t="s">
        <v>150</v>
      </c>
      <c r="AM891" s="169"/>
      <c r="AP891" s="169"/>
      <c r="AR891" s="169"/>
    </row>
    <row r="892" spans="1:44" s="15" customFormat="1" ht="15" x14ac:dyDescent="0.25">
      <c r="A892" s="188"/>
      <c r="B892" s="179"/>
      <c r="C892" s="429" t="s">
        <v>151</v>
      </c>
      <c r="D892" s="429"/>
      <c r="E892" s="429"/>
      <c r="F892" s="182"/>
      <c r="G892" s="183"/>
      <c r="H892" s="183"/>
      <c r="I892" s="183"/>
      <c r="J892" s="190"/>
      <c r="K892" s="183"/>
      <c r="L892" s="184">
        <v>52.47</v>
      </c>
      <c r="M892" s="183"/>
      <c r="N892" s="206">
        <v>2349.09</v>
      </c>
      <c r="AF892" s="168"/>
      <c r="AG892" s="169"/>
      <c r="AH892" s="169"/>
      <c r="AK892" s="180" t="s">
        <v>151</v>
      </c>
      <c r="AM892" s="169"/>
      <c r="AP892" s="169"/>
      <c r="AR892" s="169"/>
    </row>
    <row r="893" spans="1:44" s="15" customFormat="1" ht="22.5" x14ac:dyDescent="0.25">
      <c r="A893" s="188"/>
      <c r="B893" s="179" t="s">
        <v>1107</v>
      </c>
      <c r="C893" s="429" t="s">
        <v>1108</v>
      </c>
      <c r="D893" s="429"/>
      <c r="E893" s="429"/>
      <c r="F893" s="182" t="s">
        <v>154</v>
      </c>
      <c r="G893" s="199">
        <v>109</v>
      </c>
      <c r="H893" s="183"/>
      <c r="I893" s="199">
        <v>109</v>
      </c>
      <c r="J893" s="190"/>
      <c r="K893" s="183"/>
      <c r="L893" s="184">
        <v>57.19</v>
      </c>
      <c r="M893" s="183"/>
      <c r="N893" s="206">
        <v>2560.5100000000002</v>
      </c>
      <c r="AF893" s="168"/>
      <c r="AG893" s="169"/>
      <c r="AH893" s="169"/>
      <c r="AK893" s="180" t="s">
        <v>1108</v>
      </c>
      <c r="AM893" s="169"/>
      <c r="AP893" s="169"/>
      <c r="AR893" s="169"/>
    </row>
    <row r="894" spans="1:44" s="15" customFormat="1" ht="45" x14ac:dyDescent="0.25">
      <c r="A894" s="188"/>
      <c r="B894" s="179" t="s">
        <v>1412</v>
      </c>
      <c r="C894" s="429" t="s">
        <v>1110</v>
      </c>
      <c r="D894" s="429"/>
      <c r="E894" s="429"/>
      <c r="F894" s="182" t="s">
        <v>154</v>
      </c>
      <c r="G894" s="199">
        <v>57</v>
      </c>
      <c r="H894" s="185">
        <v>0.85</v>
      </c>
      <c r="I894" s="185">
        <v>48.45</v>
      </c>
      <c r="J894" s="190"/>
      <c r="K894" s="183"/>
      <c r="L894" s="184">
        <v>25.42</v>
      </c>
      <c r="M894" s="183"/>
      <c r="N894" s="206">
        <v>1138.1300000000001</v>
      </c>
      <c r="AF894" s="168"/>
      <c r="AG894" s="169"/>
      <c r="AH894" s="169"/>
      <c r="AK894" s="180" t="s">
        <v>1110</v>
      </c>
      <c r="AM894" s="169"/>
      <c r="AP894" s="169"/>
      <c r="AR894" s="169"/>
    </row>
    <row r="895" spans="1:44" s="15" customFormat="1" ht="15" x14ac:dyDescent="0.25">
      <c r="A895" s="200"/>
      <c r="B895" s="201"/>
      <c r="C895" s="438" t="s">
        <v>157</v>
      </c>
      <c r="D895" s="438"/>
      <c r="E895" s="438"/>
      <c r="F895" s="172"/>
      <c r="G895" s="173"/>
      <c r="H895" s="173"/>
      <c r="I895" s="173"/>
      <c r="J895" s="176"/>
      <c r="K895" s="173"/>
      <c r="L895" s="202">
        <v>691.14</v>
      </c>
      <c r="M895" s="195"/>
      <c r="N895" s="208">
        <v>10634.76</v>
      </c>
      <c r="AF895" s="168"/>
      <c r="AG895" s="169"/>
      <c r="AH895" s="169"/>
      <c r="AM895" s="169" t="s">
        <v>157</v>
      </c>
      <c r="AP895" s="169"/>
      <c r="AR895" s="169"/>
    </row>
    <row r="896" spans="1:44" s="15" customFormat="1" ht="15" x14ac:dyDescent="0.25">
      <c r="A896" s="170" t="s">
        <v>873</v>
      </c>
      <c r="B896" s="171" t="s">
        <v>1498</v>
      </c>
      <c r="C896" s="438" t="s">
        <v>1499</v>
      </c>
      <c r="D896" s="438"/>
      <c r="E896" s="438"/>
      <c r="F896" s="172" t="s">
        <v>644</v>
      </c>
      <c r="G896" s="173">
        <v>-68.64</v>
      </c>
      <c r="H896" s="174">
        <v>1</v>
      </c>
      <c r="I896" s="211">
        <v>-68.64</v>
      </c>
      <c r="J896" s="202">
        <v>6.2</v>
      </c>
      <c r="K896" s="173"/>
      <c r="L896" s="202">
        <v>-425.57</v>
      </c>
      <c r="M896" s="211">
        <v>8.16</v>
      </c>
      <c r="N896" s="208">
        <v>-3472.65</v>
      </c>
      <c r="AF896" s="168"/>
      <c r="AG896" s="169"/>
      <c r="AH896" s="169" t="s">
        <v>1499</v>
      </c>
      <c r="AM896" s="169"/>
      <c r="AP896" s="169"/>
      <c r="AR896" s="169"/>
    </row>
    <row r="897" spans="1:44" s="15" customFormat="1" ht="15" x14ac:dyDescent="0.25">
      <c r="A897" s="200"/>
      <c r="B897" s="201"/>
      <c r="C897" s="438" t="s">
        <v>157</v>
      </c>
      <c r="D897" s="438"/>
      <c r="E897" s="438"/>
      <c r="F897" s="172"/>
      <c r="G897" s="173"/>
      <c r="H897" s="173"/>
      <c r="I897" s="173"/>
      <c r="J897" s="176"/>
      <c r="K897" s="173"/>
      <c r="L897" s="202">
        <v>-425.57</v>
      </c>
      <c r="M897" s="195"/>
      <c r="N897" s="208">
        <v>-3472.65</v>
      </c>
      <c r="AF897" s="168"/>
      <c r="AG897" s="169"/>
      <c r="AH897" s="169"/>
      <c r="AM897" s="169" t="s">
        <v>157</v>
      </c>
      <c r="AP897" s="169"/>
      <c r="AR897" s="169"/>
    </row>
    <row r="898" spans="1:44" s="15" customFormat="1" ht="15" x14ac:dyDescent="0.25">
      <c r="A898" s="170" t="s">
        <v>874</v>
      </c>
      <c r="B898" s="171" t="s">
        <v>1500</v>
      </c>
      <c r="C898" s="438" t="s">
        <v>1501</v>
      </c>
      <c r="D898" s="438"/>
      <c r="E898" s="438"/>
      <c r="F898" s="172" t="s">
        <v>1396</v>
      </c>
      <c r="G898" s="173">
        <v>6.24</v>
      </c>
      <c r="H898" s="174">
        <v>1</v>
      </c>
      <c r="I898" s="211">
        <v>6.24</v>
      </c>
      <c r="J898" s="202">
        <v>27.5</v>
      </c>
      <c r="K898" s="173"/>
      <c r="L898" s="202">
        <v>171.6</v>
      </c>
      <c r="M898" s="211">
        <v>8.16</v>
      </c>
      <c r="N898" s="208">
        <v>1400.26</v>
      </c>
      <c r="AF898" s="168"/>
      <c r="AG898" s="169"/>
      <c r="AH898" s="169" t="s">
        <v>1501</v>
      </c>
      <c r="AM898" s="169"/>
      <c r="AP898" s="169"/>
      <c r="AR898" s="169"/>
    </row>
    <row r="899" spans="1:44" s="15" customFormat="1" ht="15" x14ac:dyDescent="0.25">
      <c r="A899" s="200"/>
      <c r="B899" s="201"/>
      <c r="C899" s="438" t="s">
        <v>157</v>
      </c>
      <c r="D899" s="438"/>
      <c r="E899" s="438"/>
      <c r="F899" s="172"/>
      <c r="G899" s="173"/>
      <c r="H899" s="173"/>
      <c r="I899" s="173"/>
      <c r="J899" s="176"/>
      <c r="K899" s="173"/>
      <c r="L899" s="202">
        <v>171.6</v>
      </c>
      <c r="M899" s="195"/>
      <c r="N899" s="208">
        <v>1400.26</v>
      </c>
      <c r="AF899" s="168"/>
      <c r="AG899" s="169"/>
      <c r="AH899" s="169"/>
      <c r="AM899" s="169" t="s">
        <v>157</v>
      </c>
      <c r="AP899" s="169"/>
      <c r="AR899" s="169"/>
    </row>
    <row r="900" spans="1:44" s="15" customFormat="1" ht="34.5" x14ac:dyDescent="0.25">
      <c r="A900" s="170" t="s">
        <v>876</v>
      </c>
      <c r="B900" s="171" t="s">
        <v>1502</v>
      </c>
      <c r="C900" s="438" t="s">
        <v>1503</v>
      </c>
      <c r="D900" s="438"/>
      <c r="E900" s="438"/>
      <c r="F900" s="172" t="s">
        <v>599</v>
      </c>
      <c r="G900" s="173">
        <v>0.56699999999999995</v>
      </c>
      <c r="H900" s="174">
        <v>1</v>
      </c>
      <c r="I900" s="204">
        <v>0.56699999999999995</v>
      </c>
      <c r="J900" s="176"/>
      <c r="K900" s="173"/>
      <c r="L900" s="176"/>
      <c r="M900" s="173"/>
      <c r="N900" s="177"/>
      <c r="AF900" s="168"/>
      <c r="AG900" s="169"/>
      <c r="AH900" s="169" t="s">
        <v>1503</v>
      </c>
      <c r="AM900" s="169"/>
      <c r="AP900" s="169"/>
      <c r="AR900" s="169"/>
    </row>
    <row r="901" spans="1:44" s="15" customFormat="1" ht="23.25" x14ac:dyDescent="0.25">
      <c r="A901" s="178"/>
      <c r="B901" s="179" t="s">
        <v>136</v>
      </c>
      <c r="C901" s="439" t="s">
        <v>137</v>
      </c>
      <c r="D901" s="439"/>
      <c r="E901" s="439"/>
      <c r="F901" s="439"/>
      <c r="G901" s="439"/>
      <c r="H901" s="439"/>
      <c r="I901" s="439"/>
      <c r="J901" s="439"/>
      <c r="K901" s="439"/>
      <c r="L901" s="439"/>
      <c r="M901" s="439"/>
      <c r="N901" s="440"/>
      <c r="AF901" s="168"/>
      <c r="AG901" s="169"/>
      <c r="AH901" s="169"/>
      <c r="AI901" s="180" t="s">
        <v>137</v>
      </c>
      <c r="AM901" s="169"/>
      <c r="AP901" s="169"/>
      <c r="AR901" s="169"/>
    </row>
    <row r="902" spans="1:44" s="15" customFormat="1" ht="68.25" x14ac:dyDescent="0.25">
      <c r="A902" s="178"/>
      <c r="B902" s="179" t="s">
        <v>138</v>
      </c>
      <c r="C902" s="439" t="s">
        <v>139</v>
      </c>
      <c r="D902" s="439"/>
      <c r="E902" s="439"/>
      <c r="F902" s="439"/>
      <c r="G902" s="439"/>
      <c r="H902" s="439"/>
      <c r="I902" s="439"/>
      <c r="J902" s="439"/>
      <c r="K902" s="439"/>
      <c r="L902" s="439"/>
      <c r="M902" s="439"/>
      <c r="N902" s="440"/>
      <c r="AF902" s="168"/>
      <c r="AG902" s="169"/>
      <c r="AH902" s="169"/>
      <c r="AI902" s="180" t="s">
        <v>139</v>
      </c>
      <c r="AM902" s="169"/>
      <c r="AP902" s="169"/>
      <c r="AR902" s="169"/>
    </row>
    <row r="903" spans="1:44" s="15" customFormat="1" ht="15" x14ac:dyDescent="0.25">
      <c r="A903" s="181"/>
      <c r="B903" s="179" t="s">
        <v>130</v>
      </c>
      <c r="C903" s="429" t="s">
        <v>140</v>
      </c>
      <c r="D903" s="429"/>
      <c r="E903" s="429"/>
      <c r="F903" s="182"/>
      <c r="G903" s="183"/>
      <c r="H903" s="183"/>
      <c r="I903" s="183"/>
      <c r="J903" s="184">
        <v>383.25</v>
      </c>
      <c r="K903" s="205">
        <v>1.3225</v>
      </c>
      <c r="L903" s="184">
        <v>287.38</v>
      </c>
      <c r="M903" s="185">
        <v>44.77</v>
      </c>
      <c r="N903" s="206">
        <v>12866</v>
      </c>
      <c r="AF903" s="168"/>
      <c r="AG903" s="169"/>
      <c r="AH903" s="169"/>
      <c r="AJ903" s="180" t="s">
        <v>140</v>
      </c>
      <c r="AM903" s="169"/>
      <c r="AP903" s="169"/>
      <c r="AR903" s="169"/>
    </row>
    <row r="904" spans="1:44" s="15" customFormat="1" ht="15" x14ac:dyDescent="0.25">
      <c r="A904" s="181"/>
      <c r="B904" s="179" t="s">
        <v>141</v>
      </c>
      <c r="C904" s="429" t="s">
        <v>142</v>
      </c>
      <c r="D904" s="429"/>
      <c r="E904" s="429"/>
      <c r="F904" s="182"/>
      <c r="G904" s="183"/>
      <c r="H904" s="183"/>
      <c r="I904" s="183"/>
      <c r="J904" s="184">
        <v>126.92</v>
      </c>
      <c r="K904" s="205">
        <v>1.4375</v>
      </c>
      <c r="L904" s="184">
        <v>103.45</v>
      </c>
      <c r="M904" s="185">
        <v>13.24</v>
      </c>
      <c r="N904" s="206">
        <v>1369.68</v>
      </c>
      <c r="AF904" s="168"/>
      <c r="AG904" s="169"/>
      <c r="AH904" s="169"/>
      <c r="AJ904" s="180" t="s">
        <v>142</v>
      </c>
      <c r="AM904" s="169"/>
      <c r="AP904" s="169"/>
      <c r="AR904" s="169"/>
    </row>
    <row r="905" spans="1:44" s="15" customFormat="1" ht="15" x14ac:dyDescent="0.25">
      <c r="A905" s="181"/>
      <c r="B905" s="179" t="s">
        <v>143</v>
      </c>
      <c r="C905" s="429" t="s">
        <v>144</v>
      </c>
      <c r="D905" s="429"/>
      <c r="E905" s="429"/>
      <c r="F905" s="182"/>
      <c r="G905" s="183"/>
      <c r="H905" s="183"/>
      <c r="I905" s="183"/>
      <c r="J905" s="184">
        <v>10.68</v>
      </c>
      <c r="K905" s="205">
        <v>1.4375</v>
      </c>
      <c r="L905" s="184">
        <v>8.6999999999999993</v>
      </c>
      <c r="M905" s="185">
        <v>44.77</v>
      </c>
      <c r="N905" s="186">
        <v>389.5</v>
      </c>
      <c r="AF905" s="168"/>
      <c r="AG905" s="169"/>
      <c r="AH905" s="169"/>
      <c r="AJ905" s="180" t="s">
        <v>144</v>
      </c>
      <c r="AM905" s="169"/>
      <c r="AP905" s="169"/>
      <c r="AR905" s="169"/>
    </row>
    <row r="906" spans="1:44" s="15" customFormat="1" ht="15" x14ac:dyDescent="0.25">
      <c r="A906" s="181"/>
      <c r="B906" s="179" t="s">
        <v>145</v>
      </c>
      <c r="C906" s="429" t="s">
        <v>146</v>
      </c>
      <c r="D906" s="429"/>
      <c r="E906" s="429"/>
      <c r="F906" s="182"/>
      <c r="G906" s="183"/>
      <c r="H906" s="183"/>
      <c r="I906" s="183"/>
      <c r="J906" s="184">
        <v>870.84</v>
      </c>
      <c r="K906" s="183"/>
      <c r="L906" s="184">
        <v>493.77</v>
      </c>
      <c r="M906" s="185">
        <v>8.16</v>
      </c>
      <c r="N906" s="206">
        <v>4029.16</v>
      </c>
      <c r="AF906" s="168"/>
      <c r="AG906" s="169"/>
      <c r="AH906" s="169"/>
      <c r="AJ906" s="180" t="s">
        <v>146</v>
      </c>
      <c r="AM906" s="169"/>
      <c r="AP906" s="169"/>
      <c r="AR906" s="169"/>
    </row>
    <row r="907" spans="1:44" s="15" customFormat="1" ht="15" x14ac:dyDescent="0.25">
      <c r="A907" s="188"/>
      <c r="B907" s="179"/>
      <c r="C907" s="429" t="s">
        <v>147</v>
      </c>
      <c r="D907" s="429"/>
      <c r="E907" s="429"/>
      <c r="F907" s="182" t="s">
        <v>148</v>
      </c>
      <c r="G907" s="192">
        <v>40.299999999999997</v>
      </c>
      <c r="H907" s="205">
        <v>1.3225</v>
      </c>
      <c r="I907" s="193">
        <v>30.219257299999999</v>
      </c>
      <c r="J907" s="190"/>
      <c r="K907" s="183"/>
      <c r="L907" s="190"/>
      <c r="M907" s="183"/>
      <c r="N907" s="191"/>
      <c r="AF907" s="168"/>
      <c r="AG907" s="169"/>
      <c r="AH907" s="169"/>
      <c r="AK907" s="180" t="s">
        <v>147</v>
      </c>
      <c r="AM907" s="169"/>
      <c r="AP907" s="169"/>
      <c r="AR907" s="169"/>
    </row>
    <row r="908" spans="1:44" s="15" customFormat="1" ht="15" x14ac:dyDescent="0.25">
      <c r="A908" s="188"/>
      <c r="B908" s="179"/>
      <c r="C908" s="429" t="s">
        <v>149</v>
      </c>
      <c r="D908" s="429"/>
      <c r="E908" s="429"/>
      <c r="F908" s="182" t="s">
        <v>148</v>
      </c>
      <c r="G908" s="185">
        <v>0.83</v>
      </c>
      <c r="H908" s="205">
        <v>1.4375</v>
      </c>
      <c r="I908" s="193">
        <v>0.67650189999999999</v>
      </c>
      <c r="J908" s="190"/>
      <c r="K908" s="183"/>
      <c r="L908" s="190"/>
      <c r="M908" s="183"/>
      <c r="N908" s="191"/>
      <c r="AF908" s="168"/>
      <c r="AG908" s="169"/>
      <c r="AH908" s="169"/>
      <c r="AK908" s="180" t="s">
        <v>149</v>
      </c>
      <c r="AM908" s="169"/>
      <c r="AP908" s="169"/>
      <c r="AR908" s="169"/>
    </row>
    <row r="909" spans="1:44" s="15" customFormat="1" ht="15" x14ac:dyDescent="0.25">
      <c r="A909" s="181"/>
      <c r="B909" s="179"/>
      <c r="C909" s="430" t="s">
        <v>150</v>
      </c>
      <c r="D909" s="430"/>
      <c r="E909" s="430"/>
      <c r="F909" s="194"/>
      <c r="G909" s="195"/>
      <c r="H909" s="195"/>
      <c r="I909" s="195"/>
      <c r="J909" s="196">
        <v>1381.01</v>
      </c>
      <c r="K909" s="195"/>
      <c r="L909" s="197">
        <v>884.6</v>
      </c>
      <c r="M909" s="195"/>
      <c r="N909" s="207">
        <v>18264.84</v>
      </c>
      <c r="AF909" s="168"/>
      <c r="AG909" s="169"/>
      <c r="AH909" s="169"/>
      <c r="AL909" s="180" t="s">
        <v>150</v>
      </c>
      <c r="AM909" s="169"/>
      <c r="AP909" s="169"/>
      <c r="AR909" s="169"/>
    </row>
    <row r="910" spans="1:44" s="15" customFormat="1" ht="15" x14ac:dyDescent="0.25">
      <c r="A910" s="188"/>
      <c r="B910" s="179"/>
      <c r="C910" s="429" t="s">
        <v>151</v>
      </c>
      <c r="D910" s="429"/>
      <c r="E910" s="429"/>
      <c r="F910" s="182"/>
      <c r="G910" s="183"/>
      <c r="H910" s="183"/>
      <c r="I910" s="183"/>
      <c r="J910" s="190"/>
      <c r="K910" s="183"/>
      <c r="L910" s="184">
        <v>296.08</v>
      </c>
      <c r="M910" s="183"/>
      <c r="N910" s="206">
        <v>13255.5</v>
      </c>
      <c r="AF910" s="168"/>
      <c r="AG910" s="169"/>
      <c r="AH910" s="169"/>
      <c r="AK910" s="180" t="s">
        <v>151</v>
      </c>
      <c r="AM910" s="169"/>
      <c r="AP910" s="169"/>
      <c r="AR910" s="169"/>
    </row>
    <row r="911" spans="1:44" s="15" customFormat="1" ht="22.5" x14ac:dyDescent="0.25">
      <c r="A911" s="188"/>
      <c r="B911" s="179" t="s">
        <v>1107</v>
      </c>
      <c r="C911" s="429" t="s">
        <v>1108</v>
      </c>
      <c r="D911" s="429"/>
      <c r="E911" s="429"/>
      <c r="F911" s="182" t="s">
        <v>154</v>
      </c>
      <c r="G911" s="199">
        <v>109</v>
      </c>
      <c r="H911" s="183"/>
      <c r="I911" s="199">
        <v>109</v>
      </c>
      <c r="J911" s="190"/>
      <c r="K911" s="183"/>
      <c r="L911" s="184">
        <v>322.73</v>
      </c>
      <c r="M911" s="183"/>
      <c r="N911" s="206">
        <v>14448.5</v>
      </c>
      <c r="AF911" s="168"/>
      <c r="AG911" s="169"/>
      <c r="AH911" s="169"/>
      <c r="AK911" s="180" t="s">
        <v>1108</v>
      </c>
      <c r="AM911" s="169"/>
      <c r="AP911" s="169"/>
      <c r="AR911" s="169"/>
    </row>
    <row r="912" spans="1:44" s="15" customFormat="1" ht="45" x14ac:dyDescent="0.25">
      <c r="A912" s="188"/>
      <c r="B912" s="179" t="s">
        <v>1412</v>
      </c>
      <c r="C912" s="429" t="s">
        <v>1110</v>
      </c>
      <c r="D912" s="429"/>
      <c r="E912" s="429"/>
      <c r="F912" s="182" t="s">
        <v>154</v>
      </c>
      <c r="G912" s="199">
        <v>57</v>
      </c>
      <c r="H912" s="185">
        <v>0.85</v>
      </c>
      <c r="I912" s="185">
        <v>48.45</v>
      </c>
      <c r="J912" s="190"/>
      <c r="K912" s="183"/>
      <c r="L912" s="184">
        <v>143.44999999999999</v>
      </c>
      <c r="M912" s="183"/>
      <c r="N912" s="206">
        <v>6422.29</v>
      </c>
      <c r="AF912" s="168"/>
      <c r="AG912" s="169"/>
      <c r="AH912" s="169"/>
      <c r="AK912" s="180" t="s">
        <v>1110</v>
      </c>
      <c r="AM912" s="169"/>
      <c r="AP912" s="169"/>
      <c r="AR912" s="169"/>
    </row>
    <row r="913" spans="1:44" s="15" customFormat="1" ht="15" x14ac:dyDescent="0.25">
      <c r="A913" s="200"/>
      <c r="B913" s="201"/>
      <c r="C913" s="438" t="s">
        <v>157</v>
      </c>
      <c r="D913" s="438"/>
      <c r="E913" s="438"/>
      <c r="F913" s="172"/>
      <c r="G913" s="173"/>
      <c r="H913" s="173"/>
      <c r="I913" s="173"/>
      <c r="J913" s="176"/>
      <c r="K913" s="173"/>
      <c r="L913" s="210">
        <v>1350.78</v>
      </c>
      <c r="M913" s="195"/>
      <c r="N913" s="208">
        <v>39135.629999999997</v>
      </c>
      <c r="AF913" s="168"/>
      <c r="AG913" s="169"/>
      <c r="AH913" s="169"/>
      <c r="AM913" s="169" t="s">
        <v>157</v>
      </c>
      <c r="AP913" s="169"/>
      <c r="AR913" s="169"/>
    </row>
    <row r="914" spans="1:44" s="15" customFormat="1" ht="34.5" x14ac:dyDescent="0.25">
      <c r="A914" s="170" t="s">
        <v>1504</v>
      </c>
      <c r="B914" s="171" t="s">
        <v>1505</v>
      </c>
      <c r="C914" s="438" t="s">
        <v>1506</v>
      </c>
      <c r="D914" s="438"/>
      <c r="E914" s="438"/>
      <c r="F914" s="172" t="s">
        <v>599</v>
      </c>
      <c r="G914" s="173">
        <v>0.56699999999999995</v>
      </c>
      <c r="H914" s="174">
        <v>1</v>
      </c>
      <c r="I914" s="204">
        <v>0.56699999999999995</v>
      </c>
      <c r="J914" s="176"/>
      <c r="K914" s="173"/>
      <c r="L914" s="176"/>
      <c r="M914" s="173"/>
      <c r="N914" s="177"/>
      <c r="AF914" s="168"/>
      <c r="AG914" s="169"/>
      <c r="AH914" s="169" t="s">
        <v>1506</v>
      </c>
      <c r="AM914" s="169"/>
      <c r="AP914" s="169"/>
      <c r="AR914" s="169"/>
    </row>
    <row r="915" spans="1:44" s="15" customFormat="1" ht="23.25" x14ac:dyDescent="0.25">
      <c r="A915" s="178"/>
      <c r="B915" s="179" t="s">
        <v>136</v>
      </c>
      <c r="C915" s="439" t="s">
        <v>137</v>
      </c>
      <c r="D915" s="439"/>
      <c r="E915" s="439"/>
      <c r="F915" s="439"/>
      <c r="G915" s="439"/>
      <c r="H915" s="439"/>
      <c r="I915" s="439"/>
      <c r="J915" s="439"/>
      <c r="K915" s="439"/>
      <c r="L915" s="439"/>
      <c r="M915" s="439"/>
      <c r="N915" s="440"/>
      <c r="AF915" s="168"/>
      <c r="AG915" s="169"/>
      <c r="AH915" s="169"/>
      <c r="AI915" s="180" t="s">
        <v>137</v>
      </c>
      <c r="AM915" s="169"/>
      <c r="AP915" s="169"/>
      <c r="AR915" s="169"/>
    </row>
    <row r="916" spans="1:44" s="15" customFormat="1" ht="68.25" x14ac:dyDescent="0.25">
      <c r="A916" s="178"/>
      <c r="B916" s="179" t="s">
        <v>138</v>
      </c>
      <c r="C916" s="439" t="s">
        <v>139</v>
      </c>
      <c r="D916" s="439"/>
      <c r="E916" s="439"/>
      <c r="F916" s="439"/>
      <c r="G916" s="439"/>
      <c r="H916" s="439"/>
      <c r="I916" s="439"/>
      <c r="J916" s="439"/>
      <c r="K916" s="439"/>
      <c r="L916" s="439"/>
      <c r="M916" s="439"/>
      <c r="N916" s="440"/>
      <c r="AF916" s="168"/>
      <c r="AG916" s="169"/>
      <c r="AH916" s="169"/>
      <c r="AI916" s="180" t="s">
        <v>139</v>
      </c>
      <c r="AM916" s="169"/>
      <c r="AP916" s="169"/>
      <c r="AR916" s="169"/>
    </row>
    <row r="917" spans="1:44" s="15" customFormat="1" ht="15" x14ac:dyDescent="0.25">
      <c r="A917" s="181"/>
      <c r="B917" s="179" t="s">
        <v>130</v>
      </c>
      <c r="C917" s="429" t="s">
        <v>140</v>
      </c>
      <c r="D917" s="429"/>
      <c r="E917" s="429"/>
      <c r="F917" s="182"/>
      <c r="G917" s="183"/>
      <c r="H917" s="183"/>
      <c r="I917" s="183"/>
      <c r="J917" s="184">
        <v>296.70999999999998</v>
      </c>
      <c r="K917" s="205">
        <v>1.3225</v>
      </c>
      <c r="L917" s="184">
        <v>222.49</v>
      </c>
      <c r="M917" s="185">
        <v>44.77</v>
      </c>
      <c r="N917" s="206">
        <v>9960.8799999999992</v>
      </c>
      <c r="AF917" s="168"/>
      <c r="AG917" s="169"/>
      <c r="AH917" s="169"/>
      <c r="AJ917" s="180" t="s">
        <v>140</v>
      </c>
      <c r="AM917" s="169"/>
      <c r="AP917" s="169"/>
      <c r="AR917" s="169"/>
    </row>
    <row r="918" spans="1:44" s="15" customFormat="1" ht="15" x14ac:dyDescent="0.25">
      <c r="A918" s="181"/>
      <c r="B918" s="179" t="s">
        <v>141</v>
      </c>
      <c r="C918" s="429" t="s">
        <v>142</v>
      </c>
      <c r="D918" s="429"/>
      <c r="E918" s="429"/>
      <c r="F918" s="182"/>
      <c r="G918" s="183"/>
      <c r="H918" s="183"/>
      <c r="I918" s="183"/>
      <c r="J918" s="184">
        <v>121.22</v>
      </c>
      <c r="K918" s="205">
        <v>1.4375</v>
      </c>
      <c r="L918" s="184">
        <v>98.8</v>
      </c>
      <c r="M918" s="185">
        <v>13.24</v>
      </c>
      <c r="N918" s="206">
        <v>1308.1099999999999</v>
      </c>
      <c r="AF918" s="168"/>
      <c r="AG918" s="169"/>
      <c r="AH918" s="169"/>
      <c r="AJ918" s="180" t="s">
        <v>142</v>
      </c>
      <c r="AM918" s="169"/>
      <c r="AP918" s="169"/>
      <c r="AR918" s="169"/>
    </row>
    <row r="919" spans="1:44" s="15" customFormat="1" ht="15" x14ac:dyDescent="0.25">
      <c r="A919" s="181"/>
      <c r="B919" s="179" t="s">
        <v>143</v>
      </c>
      <c r="C919" s="429" t="s">
        <v>144</v>
      </c>
      <c r="D919" s="429"/>
      <c r="E919" s="429"/>
      <c r="F919" s="182"/>
      <c r="G919" s="183"/>
      <c r="H919" s="183"/>
      <c r="I919" s="183"/>
      <c r="J919" s="184">
        <v>10.68</v>
      </c>
      <c r="K919" s="205">
        <v>1.4375</v>
      </c>
      <c r="L919" s="184">
        <v>8.6999999999999993</v>
      </c>
      <c r="M919" s="185">
        <v>44.77</v>
      </c>
      <c r="N919" s="186">
        <v>389.5</v>
      </c>
      <c r="AF919" s="168"/>
      <c r="AG919" s="169"/>
      <c r="AH919" s="169"/>
      <c r="AJ919" s="180" t="s">
        <v>144</v>
      </c>
      <c r="AM919" s="169"/>
      <c r="AP919" s="169"/>
      <c r="AR919" s="169"/>
    </row>
    <row r="920" spans="1:44" s="15" customFormat="1" ht="15" x14ac:dyDescent="0.25">
      <c r="A920" s="181"/>
      <c r="B920" s="179" t="s">
        <v>145</v>
      </c>
      <c r="C920" s="429" t="s">
        <v>146</v>
      </c>
      <c r="D920" s="429"/>
      <c r="E920" s="429"/>
      <c r="F920" s="182"/>
      <c r="G920" s="183"/>
      <c r="H920" s="183"/>
      <c r="I920" s="183"/>
      <c r="J920" s="184">
        <v>681.39</v>
      </c>
      <c r="K920" s="183"/>
      <c r="L920" s="184">
        <v>386.35</v>
      </c>
      <c r="M920" s="185">
        <v>8.16</v>
      </c>
      <c r="N920" s="206">
        <v>3152.62</v>
      </c>
      <c r="AF920" s="168"/>
      <c r="AG920" s="169"/>
      <c r="AH920" s="169"/>
      <c r="AJ920" s="180" t="s">
        <v>146</v>
      </c>
      <c r="AM920" s="169"/>
      <c r="AP920" s="169"/>
      <c r="AR920" s="169"/>
    </row>
    <row r="921" spans="1:44" s="15" customFormat="1" ht="15" x14ac:dyDescent="0.25">
      <c r="A921" s="188"/>
      <c r="B921" s="179"/>
      <c r="C921" s="429" t="s">
        <v>147</v>
      </c>
      <c r="D921" s="429"/>
      <c r="E921" s="429"/>
      <c r="F921" s="182" t="s">
        <v>148</v>
      </c>
      <c r="G921" s="192">
        <v>31.2</v>
      </c>
      <c r="H921" s="205">
        <v>1.3225</v>
      </c>
      <c r="I921" s="189">
        <v>23.395554000000001</v>
      </c>
      <c r="J921" s="190"/>
      <c r="K921" s="183"/>
      <c r="L921" s="190"/>
      <c r="M921" s="183"/>
      <c r="N921" s="191"/>
      <c r="AF921" s="168"/>
      <c r="AG921" s="169"/>
      <c r="AH921" s="169"/>
      <c r="AK921" s="180" t="s">
        <v>147</v>
      </c>
      <c r="AM921" s="169"/>
      <c r="AP921" s="169"/>
      <c r="AR921" s="169"/>
    </row>
    <row r="922" spans="1:44" s="15" customFormat="1" ht="15" x14ac:dyDescent="0.25">
      <c r="A922" s="188"/>
      <c r="B922" s="179"/>
      <c r="C922" s="429" t="s">
        <v>149</v>
      </c>
      <c r="D922" s="429"/>
      <c r="E922" s="429"/>
      <c r="F922" s="182" t="s">
        <v>148</v>
      </c>
      <c r="G922" s="185">
        <v>0.83</v>
      </c>
      <c r="H922" s="205">
        <v>1.4375</v>
      </c>
      <c r="I922" s="193">
        <v>0.67650189999999999</v>
      </c>
      <c r="J922" s="190"/>
      <c r="K922" s="183"/>
      <c r="L922" s="190"/>
      <c r="M922" s="183"/>
      <c r="N922" s="191"/>
      <c r="AF922" s="168"/>
      <c r="AG922" s="169"/>
      <c r="AH922" s="169"/>
      <c r="AK922" s="180" t="s">
        <v>149</v>
      </c>
      <c r="AM922" s="169"/>
      <c r="AP922" s="169"/>
      <c r="AR922" s="169"/>
    </row>
    <row r="923" spans="1:44" s="15" customFormat="1" ht="15" x14ac:dyDescent="0.25">
      <c r="A923" s="181"/>
      <c r="B923" s="179"/>
      <c r="C923" s="430" t="s">
        <v>150</v>
      </c>
      <c r="D923" s="430"/>
      <c r="E923" s="430"/>
      <c r="F923" s="194"/>
      <c r="G923" s="195"/>
      <c r="H923" s="195"/>
      <c r="I923" s="195"/>
      <c r="J923" s="196">
        <v>1099.32</v>
      </c>
      <c r="K923" s="195"/>
      <c r="L923" s="197">
        <v>707.64</v>
      </c>
      <c r="M923" s="195"/>
      <c r="N923" s="207">
        <v>14421.61</v>
      </c>
      <c r="AF923" s="168"/>
      <c r="AG923" s="169"/>
      <c r="AH923" s="169"/>
      <c r="AL923" s="180" t="s">
        <v>150</v>
      </c>
      <c r="AM923" s="169"/>
      <c r="AP923" s="169"/>
      <c r="AR923" s="169"/>
    </row>
    <row r="924" spans="1:44" s="15" customFormat="1" ht="15" x14ac:dyDescent="0.25">
      <c r="A924" s="188"/>
      <c r="B924" s="179"/>
      <c r="C924" s="429" t="s">
        <v>151</v>
      </c>
      <c r="D924" s="429"/>
      <c r="E924" s="429"/>
      <c r="F924" s="182"/>
      <c r="G924" s="183"/>
      <c r="H924" s="183"/>
      <c r="I924" s="183"/>
      <c r="J924" s="190"/>
      <c r="K924" s="183"/>
      <c r="L924" s="184">
        <v>231.19</v>
      </c>
      <c r="M924" s="183"/>
      <c r="N924" s="206">
        <v>10350.379999999999</v>
      </c>
      <c r="AF924" s="168"/>
      <c r="AG924" s="169"/>
      <c r="AH924" s="169"/>
      <c r="AK924" s="180" t="s">
        <v>151</v>
      </c>
      <c r="AM924" s="169"/>
      <c r="AP924" s="169"/>
      <c r="AR924" s="169"/>
    </row>
    <row r="925" spans="1:44" s="15" customFormat="1" ht="22.5" x14ac:dyDescent="0.25">
      <c r="A925" s="188"/>
      <c r="B925" s="179" t="s">
        <v>1107</v>
      </c>
      <c r="C925" s="429" t="s">
        <v>1108</v>
      </c>
      <c r="D925" s="429"/>
      <c r="E925" s="429"/>
      <c r="F925" s="182" t="s">
        <v>154</v>
      </c>
      <c r="G925" s="199">
        <v>109</v>
      </c>
      <c r="H925" s="183"/>
      <c r="I925" s="199">
        <v>109</v>
      </c>
      <c r="J925" s="190"/>
      <c r="K925" s="183"/>
      <c r="L925" s="184">
        <v>252</v>
      </c>
      <c r="M925" s="183"/>
      <c r="N925" s="206">
        <v>11281.91</v>
      </c>
      <c r="AF925" s="168"/>
      <c r="AG925" s="169"/>
      <c r="AH925" s="169"/>
      <c r="AK925" s="180" t="s">
        <v>1108</v>
      </c>
      <c r="AM925" s="169"/>
      <c r="AP925" s="169"/>
      <c r="AR925" s="169"/>
    </row>
    <row r="926" spans="1:44" s="15" customFormat="1" ht="45" x14ac:dyDescent="0.25">
      <c r="A926" s="188"/>
      <c r="B926" s="179" t="s">
        <v>1412</v>
      </c>
      <c r="C926" s="429" t="s">
        <v>1110</v>
      </c>
      <c r="D926" s="429"/>
      <c r="E926" s="429"/>
      <c r="F926" s="182" t="s">
        <v>154</v>
      </c>
      <c r="G926" s="199">
        <v>57</v>
      </c>
      <c r="H926" s="185">
        <v>0.85</v>
      </c>
      <c r="I926" s="185">
        <v>48.45</v>
      </c>
      <c r="J926" s="190"/>
      <c r="K926" s="183"/>
      <c r="L926" s="184">
        <v>112.01</v>
      </c>
      <c r="M926" s="183"/>
      <c r="N926" s="206">
        <v>5014.76</v>
      </c>
      <c r="AF926" s="168"/>
      <c r="AG926" s="169"/>
      <c r="AH926" s="169"/>
      <c r="AK926" s="180" t="s">
        <v>1110</v>
      </c>
      <c r="AM926" s="169"/>
      <c r="AP926" s="169"/>
      <c r="AR926" s="169"/>
    </row>
    <row r="927" spans="1:44" s="15" customFormat="1" ht="15" x14ac:dyDescent="0.25">
      <c r="A927" s="200"/>
      <c r="B927" s="201"/>
      <c r="C927" s="438" t="s">
        <v>157</v>
      </c>
      <c r="D927" s="438"/>
      <c r="E927" s="438"/>
      <c r="F927" s="172"/>
      <c r="G927" s="173"/>
      <c r="H927" s="173"/>
      <c r="I927" s="173"/>
      <c r="J927" s="176"/>
      <c r="K927" s="173"/>
      <c r="L927" s="210">
        <v>1071.6500000000001</v>
      </c>
      <c r="M927" s="195"/>
      <c r="N927" s="208">
        <v>30718.28</v>
      </c>
      <c r="AF927" s="168"/>
      <c r="AG927" s="169"/>
      <c r="AH927" s="169"/>
      <c r="AM927" s="169" t="s">
        <v>157</v>
      </c>
      <c r="AP927" s="169"/>
      <c r="AR927" s="169"/>
    </row>
    <row r="928" spans="1:44" s="15" customFormat="1" ht="23.25" x14ac:dyDescent="0.25">
      <c r="A928" s="170" t="s">
        <v>880</v>
      </c>
      <c r="B928" s="171" t="s">
        <v>1507</v>
      </c>
      <c r="C928" s="438" t="s">
        <v>1508</v>
      </c>
      <c r="D928" s="438"/>
      <c r="E928" s="438"/>
      <c r="F928" s="172" t="s">
        <v>174</v>
      </c>
      <c r="G928" s="173">
        <v>6</v>
      </c>
      <c r="H928" s="174">
        <v>1</v>
      </c>
      <c r="I928" s="174">
        <v>6</v>
      </c>
      <c r="J928" s="202">
        <v>906.98</v>
      </c>
      <c r="K928" s="173"/>
      <c r="L928" s="210">
        <v>5441.88</v>
      </c>
      <c r="M928" s="211">
        <v>8.16</v>
      </c>
      <c r="N928" s="208">
        <v>44405.74</v>
      </c>
      <c r="AF928" s="168"/>
      <c r="AG928" s="169"/>
      <c r="AH928" s="169" t="s">
        <v>1508</v>
      </c>
      <c r="AM928" s="169"/>
      <c r="AP928" s="169"/>
      <c r="AR928" s="169"/>
    </row>
    <row r="929" spans="1:44" s="15" customFormat="1" ht="15" x14ac:dyDescent="0.25">
      <c r="A929" s="200"/>
      <c r="B929" s="201"/>
      <c r="C929" s="438" t="s">
        <v>157</v>
      </c>
      <c r="D929" s="438"/>
      <c r="E929" s="438"/>
      <c r="F929" s="172"/>
      <c r="G929" s="173"/>
      <c r="H929" s="173"/>
      <c r="I929" s="173"/>
      <c r="J929" s="176"/>
      <c r="K929" s="173"/>
      <c r="L929" s="210">
        <v>5441.88</v>
      </c>
      <c r="M929" s="195"/>
      <c r="N929" s="208">
        <v>44405.74</v>
      </c>
      <c r="AF929" s="168"/>
      <c r="AG929" s="169"/>
      <c r="AH929" s="169"/>
      <c r="AM929" s="169" t="s">
        <v>157</v>
      </c>
      <c r="AP929" s="169"/>
      <c r="AR929" s="169"/>
    </row>
    <row r="930" spans="1:44" s="15" customFormat="1" ht="23.25" x14ac:dyDescent="0.25">
      <c r="A930" s="170" t="s">
        <v>884</v>
      </c>
      <c r="B930" s="171" t="s">
        <v>1509</v>
      </c>
      <c r="C930" s="438" t="s">
        <v>1510</v>
      </c>
      <c r="D930" s="438"/>
      <c r="E930" s="438"/>
      <c r="F930" s="172" t="s">
        <v>599</v>
      </c>
      <c r="G930" s="173">
        <v>0.56999999999999995</v>
      </c>
      <c r="H930" s="174">
        <v>1</v>
      </c>
      <c r="I930" s="211">
        <v>0.56999999999999995</v>
      </c>
      <c r="J930" s="176"/>
      <c r="K930" s="173"/>
      <c r="L930" s="176"/>
      <c r="M930" s="173"/>
      <c r="N930" s="177"/>
      <c r="AF930" s="168"/>
      <c r="AG930" s="169"/>
      <c r="AH930" s="169" t="s">
        <v>1510</v>
      </c>
      <c r="AM930" s="169"/>
      <c r="AP930" s="169"/>
      <c r="AR930" s="169"/>
    </row>
    <row r="931" spans="1:44" s="15" customFormat="1" ht="23.25" x14ac:dyDescent="0.25">
      <c r="A931" s="178"/>
      <c r="B931" s="179" t="s">
        <v>136</v>
      </c>
      <c r="C931" s="439" t="s">
        <v>137</v>
      </c>
      <c r="D931" s="439"/>
      <c r="E931" s="439"/>
      <c r="F931" s="439"/>
      <c r="G931" s="439"/>
      <c r="H931" s="439"/>
      <c r="I931" s="439"/>
      <c r="J931" s="439"/>
      <c r="K931" s="439"/>
      <c r="L931" s="439"/>
      <c r="M931" s="439"/>
      <c r="N931" s="440"/>
      <c r="AF931" s="168"/>
      <c r="AG931" s="169"/>
      <c r="AH931" s="169"/>
      <c r="AI931" s="180" t="s">
        <v>137</v>
      </c>
      <c r="AM931" s="169"/>
      <c r="AP931" s="169"/>
      <c r="AR931" s="169"/>
    </row>
    <row r="932" spans="1:44" s="15" customFormat="1" ht="68.25" x14ac:dyDescent="0.25">
      <c r="A932" s="178"/>
      <c r="B932" s="179" t="s">
        <v>138</v>
      </c>
      <c r="C932" s="439" t="s">
        <v>139</v>
      </c>
      <c r="D932" s="439"/>
      <c r="E932" s="439"/>
      <c r="F932" s="439"/>
      <c r="G932" s="439"/>
      <c r="H932" s="439"/>
      <c r="I932" s="439"/>
      <c r="J932" s="439"/>
      <c r="K932" s="439"/>
      <c r="L932" s="439"/>
      <c r="M932" s="439"/>
      <c r="N932" s="440"/>
      <c r="AF932" s="168"/>
      <c r="AG932" s="169"/>
      <c r="AH932" s="169"/>
      <c r="AI932" s="180" t="s">
        <v>139</v>
      </c>
      <c r="AM932" s="169"/>
      <c r="AP932" s="169"/>
      <c r="AR932" s="169"/>
    </row>
    <row r="933" spans="1:44" s="15" customFormat="1" ht="15" x14ac:dyDescent="0.25">
      <c r="A933" s="181"/>
      <c r="B933" s="179" t="s">
        <v>130</v>
      </c>
      <c r="C933" s="429" t="s">
        <v>140</v>
      </c>
      <c r="D933" s="429"/>
      <c r="E933" s="429"/>
      <c r="F933" s="182"/>
      <c r="G933" s="183"/>
      <c r="H933" s="183"/>
      <c r="I933" s="183"/>
      <c r="J933" s="184">
        <v>478.71</v>
      </c>
      <c r="K933" s="205">
        <v>1.3225</v>
      </c>
      <c r="L933" s="184">
        <v>360.86</v>
      </c>
      <c r="M933" s="185">
        <v>44.77</v>
      </c>
      <c r="N933" s="206">
        <v>16155.7</v>
      </c>
      <c r="AF933" s="168"/>
      <c r="AG933" s="169"/>
      <c r="AH933" s="169"/>
      <c r="AJ933" s="180" t="s">
        <v>140</v>
      </c>
      <c r="AM933" s="169"/>
      <c r="AP933" s="169"/>
      <c r="AR933" s="169"/>
    </row>
    <row r="934" spans="1:44" s="15" customFormat="1" ht="15" x14ac:dyDescent="0.25">
      <c r="A934" s="181"/>
      <c r="B934" s="179" t="s">
        <v>141</v>
      </c>
      <c r="C934" s="429" t="s">
        <v>142</v>
      </c>
      <c r="D934" s="429"/>
      <c r="E934" s="429"/>
      <c r="F934" s="182"/>
      <c r="G934" s="183"/>
      <c r="H934" s="183"/>
      <c r="I934" s="183"/>
      <c r="J934" s="184">
        <v>1.82</v>
      </c>
      <c r="K934" s="205">
        <v>1.4375</v>
      </c>
      <c r="L934" s="184">
        <v>1.49</v>
      </c>
      <c r="M934" s="185">
        <v>13.24</v>
      </c>
      <c r="N934" s="186">
        <v>19.73</v>
      </c>
      <c r="AF934" s="168"/>
      <c r="AG934" s="169"/>
      <c r="AH934" s="169"/>
      <c r="AJ934" s="180" t="s">
        <v>142</v>
      </c>
      <c r="AM934" s="169"/>
      <c r="AP934" s="169"/>
      <c r="AR934" s="169"/>
    </row>
    <row r="935" spans="1:44" s="15" customFormat="1" ht="15" x14ac:dyDescent="0.25">
      <c r="A935" s="181"/>
      <c r="B935" s="179" t="s">
        <v>143</v>
      </c>
      <c r="C935" s="429" t="s">
        <v>144</v>
      </c>
      <c r="D935" s="429"/>
      <c r="E935" s="429"/>
      <c r="F935" s="182"/>
      <c r="G935" s="183"/>
      <c r="H935" s="183"/>
      <c r="I935" s="183"/>
      <c r="J935" s="184">
        <v>0.28999999999999998</v>
      </c>
      <c r="K935" s="205">
        <v>1.4375</v>
      </c>
      <c r="L935" s="184">
        <v>0.24</v>
      </c>
      <c r="M935" s="185">
        <v>44.77</v>
      </c>
      <c r="N935" s="186">
        <v>10.74</v>
      </c>
      <c r="AF935" s="168"/>
      <c r="AG935" s="169"/>
      <c r="AH935" s="169"/>
      <c r="AJ935" s="180" t="s">
        <v>144</v>
      </c>
      <c r="AM935" s="169"/>
      <c r="AP935" s="169"/>
      <c r="AR935" s="169"/>
    </row>
    <row r="936" spans="1:44" s="15" customFormat="1" ht="15" x14ac:dyDescent="0.25">
      <c r="A936" s="181"/>
      <c r="B936" s="179" t="s">
        <v>145</v>
      </c>
      <c r="C936" s="429" t="s">
        <v>146</v>
      </c>
      <c r="D936" s="429"/>
      <c r="E936" s="429"/>
      <c r="F936" s="182"/>
      <c r="G936" s="183"/>
      <c r="H936" s="183"/>
      <c r="I936" s="183"/>
      <c r="J936" s="187">
        <v>3877.59</v>
      </c>
      <c r="K936" s="183"/>
      <c r="L936" s="187">
        <v>2210.23</v>
      </c>
      <c r="M936" s="185">
        <v>8.16</v>
      </c>
      <c r="N936" s="206">
        <v>18035.48</v>
      </c>
      <c r="AF936" s="168"/>
      <c r="AG936" s="169"/>
      <c r="AH936" s="169"/>
      <c r="AJ936" s="180" t="s">
        <v>146</v>
      </c>
      <c r="AM936" s="169"/>
      <c r="AP936" s="169"/>
      <c r="AR936" s="169"/>
    </row>
    <row r="937" spans="1:44" s="15" customFormat="1" ht="15" x14ac:dyDescent="0.25">
      <c r="A937" s="188"/>
      <c r="B937" s="179"/>
      <c r="C937" s="429" t="s">
        <v>147</v>
      </c>
      <c r="D937" s="429"/>
      <c r="E937" s="429"/>
      <c r="F937" s="182" t="s">
        <v>148</v>
      </c>
      <c r="G937" s="185">
        <v>52.78</v>
      </c>
      <c r="H937" s="205">
        <v>1.3225</v>
      </c>
      <c r="I937" s="193">
        <v>39.786883500000002</v>
      </c>
      <c r="J937" s="190"/>
      <c r="K937" s="183"/>
      <c r="L937" s="190"/>
      <c r="M937" s="183"/>
      <c r="N937" s="191"/>
      <c r="AF937" s="168"/>
      <c r="AG937" s="169"/>
      <c r="AH937" s="169"/>
      <c r="AK937" s="180" t="s">
        <v>147</v>
      </c>
      <c r="AM937" s="169"/>
      <c r="AP937" s="169"/>
      <c r="AR937" s="169"/>
    </row>
    <row r="938" spans="1:44" s="15" customFormat="1" ht="15" x14ac:dyDescent="0.25">
      <c r="A938" s="188"/>
      <c r="B938" s="179"/>
      <c r="C938" s="429" t="s">
        <v>149</v>
      </c>
      <c r="D938" s="429"/>
      <c r="E938" s="429"/>
      <c r="F938" s="182" t="s">
        <v>148</v>
      </c>
      <c r="G938" s="185">
        <v>0.02</v>
      </c>
      <c r="H938" s="205">
        <v>1.4375</v>
      </c>
      <c r="I938" s="193">
        <v>1.6387499999999999E-2</v>
      </c>
      <c r="J938" s="190"/>
      <c r="K938" s="183"/>
      <c r="L938" s="190"/>
      <c r="M938" s="183"/>
      <c r="N938" s="191"/>
      <c r="AF938" s="168"/>
      <c r="AG938" s="169"/>
      <c r="AH938" s="169"/>
      <c r="AK938" s="180" t="s">
        <v>149</v>
      </c>
      <c r="AM938" s="169"/>
      <c r="AP938" s="169"/>
      <c r="AR938" s="169"/>
    </row>
    <row r="939" spans="1:44" s="15" customFormat="1" ht="15" x14ac:dyDescent="0.25">
      <c r="A939" s="181"/>
      <c r="B939" s="179"/>
      <c r="C939" s="430" t="s">
        <v>150</v>
      </c>
      <c r="D939" s="430"/>
      <c r="E939" s="430"/>
      <c r="F939" s="194"/>
      <c r="G939" s="195"/>
      <c r="H939" s="195"/>
      <c r="I939" s="195"/>
      <c r="J939" s="196">
        <v>4358.12</v>
      </c>
      <c r="K939" s="195"/>
      <c r="L939" s="196">
        <v>2572.58</v>
      </c>
      <c r="M939" s="195"/>
      <c r="N939" s="207">
        <v>34210.910000000003</v>
      </c>
      <c r="AF939" s="168"/>
      <c r="AG939" s="169"/>
      <c r="AH939" s="169"/>
      <c r="AL939" s="180" t="s">
        <v>150</v>
      </c>
      <c r="AM939" s="169"/>
      <c r="AP939" s="169"/>
      <c r="AR939" s="169"/>
    </row>
    <row r="940" spans="1:44" s="15" customFormat="1" ht="15" x14ac:dyDescent="0.25">
      <c r="A940" s="188"/>
      <c r="B940" s="179"/>
      <c r="C940" s="429" t="s">
        <v>151</v>
      </c>
      <c r="D940" s="429"/>
      <c r="E940" s="429"/>
      <c r="F940" s="182"/>
      <c r="G940" s="183"/>
      <c r="H940" s="183"/>
      <c r="I940" s="183"/>
      <c r="J940" s="190"/>
      <c r="K940" s="183"/>
      <c r="L940" s="184">
        <v>361.1</v>
      </c>
      <c r="M940" s="183"/>
      <c r="N940" s="206">
        <v>16166.44</v>
      </c>
      <c r="AF940" s="168"/>
      <c r="AG940" s="169"/>
      <c r="AH940" s="169"/>
      <c r="AK940" s="180" t="s">
        <v>151</v>
      </c>
      <c r="AM940" s="169"/>
      <c r="AP940" s="169"/>
      <c r="AR940" s="169"/>
    </row>
    <row r="941" spans="1:44" s="15" customFormat="1" ht="22.5" x14ac:dyDescent="0.25">
      <c r="A941" s="188"/>
      <c r="B941" s="179" t="s">
        <v>1107</v>
      </c>
      <c r="C941" s="429" t="s">
        <v>1108</v>
      </c>
      <c r="D941" s="429"/>
      <c r="E941" s="429"/>
      <c r="F941" s="182" t="s">
        <v>154</v>
      </c>
      <c r="G941" s="199">
        <v>109</v>
      </c>
      <c r="H941" s="183"/>
      <c r="I941" s="199">
        <v>109</v>
      </c>
      <c r="J941" s="190"/>
      <c r="K941" s="183"/>
      <c r="L941" s="184">
        <v>393.6</v>
      </c>
      <c r="M941" s="183"/>
      <c r="N941" s="206">
        <v>17621.419999999998</v>
      </c>
      <c r="AF941" s="168"/>
      <c r="AG941" s="169"/>
      <c r="AH941" s="169"/>
      <c r="AK941" s="180" t="s">
        <v>1108</v>
      </c>
      <c r="AM941" s="169"/>
      <c r="AP941" s="169"/>
      <c r="AR941" s="169"/>
    </row>
    <row r="942" spans="1:44" s="15" customFormat="1" ht="45" x14ac:dyDescent="0.25">
      <c r="A942" s="188"/>
      <c r="B942" s="179" t="s">
        <v>1412</v>
      </c>
      <c r="C942" s="429" t="s">
        <v>1110</v>
      </c>
      <c r="D942" s="429"/>
      <c r="E942" s="429"/>
      <c r="F942" s="182" t="s">
        <v>154</v>
      </c>
      <c r="G942" s="199">
        <v>57</v>
      </c>
      <c r="H942" s="185">
        <v>0.85</v>
      </c>
      <c r="I942" s="185">
        <v>48.45</v>
      </c>
      <c r="J942" s="190"/>
      <c r="K942" s="183"/>
      <c r="L942" s="184">
        <v>174.95</v>
      </c>
      <c r="M942" s="183"/>
      <c r="N942" s="206">
        <v>7832.64</v>
      </c>
      <c r="AF942" s="168"/>
      <c r="AG942" s="169"/>
      <c r="AH942" s="169"/>
      <c r="AK942" s="180" t="s">
        <v>1110</v>
      </c>
      <c r="AM942" s="169"/>
      <c r="AP942" s="169"/>
      <c r="AR942" s="169"/>
    </row>
    <row r="943" spans="1:44" s="15" customFormat="1" ht="15" x14ac:dyDescent="0.25">
      <c r="A943" s="200"/>
      <c r="B943" s="201"/>
      <c r="C943" s="438" t="s">
        <v>157</v>
      </c>
      <c r="D943" s="438"/>
      <c r="E943" s="438"/>
      <c r="F943" s="172"/>
      <c r="G943" s="173"/>
      <c r="H943" s="173"/>
      <c r="I943" s="173"/>
      <c r="J943" s="176"/>
      <c r="K943" s="173"/>
      <c r="L943" s="210">
        <v>3141.13</v>
      </c>
      <c r="M943" s="195"/>
      <c r="N943" s="208">
        <v>59664.97</v>
      </c>
      <c r="AF943" s="168"/>
      <c r="AG943" s="169"/>
      <c r="AH943" s="169"/>
      <c r="AM943" s="169" t="s">
        <v>157</v>
      </c>
      <c r="AP943" s="169"/>
      <c r="AR943" s="169"/>
    </row>
    <row r="944" spans="1:44" s="15" customFormat="1" ht="23.25" x14ac:dyDescent="0.25">
      <c r="A944" s="170" t="s">
        <v>888</v>
      </c>
      <c r="B944" s="171" t="s">
        <v>1511</v>
      </c>
      <c r="C944" s="438" t="s">
        <v>1512</v>
      </c>
      <c r="D944" s="438"/>
      <c r="E944" s="438"/>
      <c r="F944" s="172" t="s">
        <v>644</v>
      </c>
      <c r="G944" s="173">
        <v>-65.55</v>
      </c>
      <c r="H944" s="174">
        <v>1</v>
      </c>
      <c r="I944" s="211">
        <v>-65.55</v>
      </c>
      <c r="J944" s="202">
        <v>12.37</v>
      </c>
      <c r="K944" s="173"/>
      <c r="L944" s="202">
        <v>-810.85</v>
      </c>
      <c r="M944" s="211">
        <v>8.16</v>
      </c>
      <c r="N944" s="208">
        <v>-6616.54</v>
      </c>
      <c r="AF944" s="168"/>
      <c r="AG944" s="169"/>
      <c r="AH944" s="169" t="s">
        <v>1512</v>
      </c>
      <c r="AM944" s="169"/>
      <c r="AP944" s="169"/>
      <c r="AR944" s="169"/>
    </row>
    <row r="945" spans="1:44" s="15" customFormat="1" ht="15" x14ac:dyDescent="0.25">
      <c r="A945" s="200"/>
      <c r="B945" s="201"/>
      <c r="C945" s="438" t="s">
        <v>157</v>
      </c>
      <c r="D945" s="438"/>
      <c r="E945" s="438"/>
      <c r="F945" s="172"/>
      <c r="G945" s="173"/>
      <c r="H945" s="173"/>
      <c r="I945" s="173"/>
      <c r="J945" s="176"/>
      <c r="K945" s="173"/>
      <c r="L945" s="202">
        <v>-810.85</v>
      </c>
      <c r="M945" s="195"/>
      <c r="N945" s="208">
        <v>-6616.54</v>
      </c>
      <c r="AF945" s="168"/>
      <c r="AG945" s="169"/>
      <c r="AH945" s="169"/>
      <c r="AM945" s="169" t="s">
        <v>157</v>
      </c>
      <c r="AP945" s="169"/>
      <c r="AR945" s="169"/>
    </row>
    <row r="946" spans="1:44" s="15" customFormat="1" ht="15" x14ac:dyDescent="0.25">
      <c r="A946" s="170" t="s">
        <v>896</v>
      </c>
      <c r="B946" s="171" t="s">
        <v>1394</v>
      </c>
      <c r="C946" s="438" t="s">
        <v>1395</v>
      </c>
      <c r="D946" s="438"/>
      <c r="E946" s="438"/>
      <c r="F946" s="172" t="s">
        <v>1396</v>
      </c>
      <c r="G946" s="173">
        <v>6.5549999999999997</v>
      </c>
      <c r="H946" s="174">
        <v>1</v>
      </c>
      <c r="I946" s="204">
        <v>6.5549999999999997</v>
      </c>
      <c r="J946" s="202">
        <v>42</v>
      </c>
      <c r="K946" s="173"/>
      <c r="L946" s="202">
        <v>275.31</v>
      </c>
      <c r="M946" s="211">
        <v>8.16</v>
      </c>
      <c r="N946" s="208">
        <v>2246.5300000000002</v>
      </c>
      <c r="AF946" s="168"/>
      <c r="AG946" s="169"/>
      <c r="AH946" s="169" t="s">
        <v>1395</v>
      </c>
      <c r="AM946" s="169"/>
      <c r="AP946" s="169"/>
      <c r="AR946" s="169"/>
    </row>
    <row r="947" spans="1:44" s="15" customFormat="1" ht="15" x14ac:dyDescent="0.25">
      <c r="A947" s="200"/>
      <c r="B947" s="201"/>
      <c r="C947" s="438" t="s">
        <v>157</v>
      </c>
      <c r="D947" s="438"/>
      <c r="E947" s="438"/>
      <c r="F947" s="172"/>
      <c r="G947" s="173"/>
      <c r="H947" s="173"/>
      <c r="I947" s="173"/>
      <c r="J947" s="176"/>
      <c r="K947" s="173"/>
      <c r="L947" s="202">
        <v>275.31</v>
      </c>
      <c r="M947" s="195"/>
      <c r="N947" s="208">
        <v>2246.5300000000002</v>
      </c>
      <c r="AF947" s="168"/>
      <c r="AG947" s="169"/>
      <c r="AH947" s="169"/>
      <c r="AM947" s="169" t="s">
        <v>157</v>
      </c>
      <c r="AP947" s="169"/>
      <c r="AR947" s="169"/>
    </row>
    <row r="948" spans="1:44" s="15" customFormat="1" ht="34.5" x14ac:dyDescent="0.25">
      <c r="A948" s="170" t="s">
        <v>899</v>
      </c>
      <c r="B948" s="171" t="s">
        <v>1105</v>
      </c>
      <c r="C948" s="438" t="s">
        <v>1513</v>
      </c>
      <c r="D948" s="438"/>
      <c r="E948" s="438"/>
      <c r="F948" s="172" t="s">
        <v>599</v>
      </c>
      <c r="G948" s="173">
        <v>0.56999999999999995</v>
      </c>
      <c r="H948" s="174">
        <v>1</v>
      </c>
      <c r="I948" s="211">
        <v>0.56999999999999995</v>
      </c>
      <c r="J948" s="176"/>
      <c r="K948" s="173"/>
      <c r="L948" s="176"/>
      <c r="M948" s="173"/>
      <c r="N948" s="177"/>
      <c r="AF948" s="168"/>
      <c r="AG948" s="169"/>
      <c r="AH948" s="169" t="s">
        <v>1513</v>
      </c>
      <c r="AM948" s="169"/>
      <c r="AP948" s="169"/>
      <c r="AR948" s="169"/>
    </row>
    <row r="949" spans="1:44" s="15" customFormat="1" ht="23.25" x14ac:dyDescent="0.25">
      <c r="A949" s="178"/>
      <c r="B949" s="179" t="s">
        <v>136</v>
      </c>
      <c r="C949" s="439" t="s">
        <v>137</v>
      </c>
      <c r="D949" s="439"/>
      <c r="E949" s="439"/>
      <c r="F949" s="439"/>
      <c r="G949" s="439"/>
      <c r="H949" s="439"/>
      <c r="I949" s="439"/>
      <c r="J949" s="439"/>
      <c r="K949" s="439"/>
      <c r="L949" s="439"/>
      <c r="M949" s="439"/>
      <c r="N949" s="440"/>
      <c r="AF949" s="168"/>
      <c r="AG949" s="169"/>
      <c r="AH949" s="169"/>
      <c r="AI949" s="180" t="s">
        <v>137</v>
      </c>
      <c r="AM949" s="169"/>
      <c r="AP949" s="169"/>
      <c r="AR949" s="169"/>
    </row>
    <row r="950" spans="1:44" s="15" customFormat="1" ht="68.25" x14ac:dyDescent="0.25">
      <c r="A950" s="178"/>
      <c r="B950" s="179" t="s">
        <v>138</v>
      </c>
      <c r="C950" s="439" t="s">
        <v>139</v>
      </c>
      <c r="D950" s="439"/>
      <c r="E950" s="439"/>
      <c r="F950" s="439"/>
      <c r="G950" s="439"/>
      <c r="H950" s="439"/>
      <c r="I950" s="439"/>
      <c r="J950" s="439"/>
      <c r="K950" s="439"/>
      <c r="L950" s="439"/>
      <c r="M950" s="439"/>
      <c r="N950" s="440"/>
      <c r="AF950" s="168"/>
      <c r="AG950" s="169"/>
      <c r="AH950" s="169"/>
      <c r="AI950" s="180" t="s">
        <v>139</v>
      </c>
      <c r="AM950" s="169"/>
      <c r="AP950" s="169"/>
      <c r="AR950" s="169"/>
    </row>
    <row r="951" spans="1:44" s="15" customFormat="1" ht="15" x14ac:dyDescent="0.25">
      <c r="A951" s="181"/>
      <c r="B951" s="179" t="s">
        <v>130</v>
      </c>
      <c r="C951" s="429" t="s">
        <v>140</v>
      </c>
      <c r="D951" s="429"/>
      <c r="E951" s="429"/>
      <c r="F951" s="182"/>
      <c r="G951" s="183"/>
      <c r="H951" s="183"/>
      <c r="I951" s="183"/>
      <c r="J951" s="184">
        <v>209.95</v>
      </c>
      <c r="K951" s="205">
        <v>1.3225</v>
      </c>
      <c r="L951" s="184">
        <v>158.27000000000001</v>
      </c>
      <c r="M951" s="185">
        <v>44.77</v>
      </c>
      <c r="N951" s="206">
        <v>7085.75</v>
      </c>
      <c r="AF951" s="168"/>
      <c r="AG951" s="169"/>
      <c r="AH951" s="169"/>
      <c r="AJ951" s="180" t="s">
        <v>140</v>
      </c>
      <c r="AM951" s="169"/>
      <c r="AP951" s="169"/>
      <c r="AR951" s="169"/>
    </row>
    <row r="952" spans="1:44" s="15" customFormat="1" ht="15" x14ac:dyDescent="0.25">
      <c r="A952" s="181"/>
      <c r="B952" s="179" t="s">
        <v>141</v>
      </c>
      <c r="C952" s="429" t="s">
        <v>142</v>
      </c>
      <c r="D952" s="429"/>
      <c r="E952" s="429"/>
      <c r="F952" s="182"/>
      <c r="G952" s="183"/>
      <c r="H952" s="183"/>
      <c r="I952" s="183"/>
      <c r="J952" s="184">
        <v>189.93</v>
      </c>
      <c r="K952" s="205">
        <v>1.4375</v>
      </c>
      <c r="L952" s="184">
        <v>155.62</v>
      </c>
      <c r="M952" s="185">
        <v>13.24</v>
      </c>
      <c r="N952" s="206">
        <v>2060.41</v>
      </c>
      <c r="AF952" s="168"/>
      <c r="AG952" s="169"/>
      <c r="AH952" s="169"/>
      <c r="AJ952" s="180" t="s">
        <v>142</v>
      </c>
      <c r="AM952" s="169"/>
      <c r="AP952" s="169"/>
      <c r="AR952" s="169"/>
    </row>
    <row r="953" spans="1:44" s="15" customFormat="1" ht="15" x14ac:dyDescent="0.25">
      <c r="A953" s="181"/>
      <c r="B953" s="179" t="s">
        <v>143</v>
      </c>
      <c r="C953" s="429" t="s">
        <v>144</v>
      </c>
      <c r="D953" s="429"/>
      <c r="E953" s="429"/>
      <c r="F953" s="182"/>
      <c r="G953" s="183"/>
      <c r="H953" s="183"/>
      <c r="I953" s="183"/>
      <c r="J953" s="184">
        <v>21.86</v>
      </c>
      <c r="K953" s="205">
        <v>1.4375</v>
      </c>
      <c r="L953" s="184">
        <v>17.91</v>
      </c>
      <c r="M953" s="185">
        <v>44.77</v>
      </c>
      <c r="N953" s="186">
        <v>801.83</v>
      </c>
      <c r="AF953" s="168"/>
      <c r="AG953" s="169"/>
      <c r="AH953" s="169"/>
      <c r="AJ953" s="180" t="s">
        <v>144</v>
      </c>
      <c r="AM953" s="169"/>
      <c r="AP953" s="169"/>
      <c r="AR953" s="169"/>
    </row>
    <row r="954" spans="1:44" s="15" customFormat="1" ht="15" x14ac:dyDescent="0.25">
      <c r="A954" s="181"/>
      <c r="B954" s="179" t="s">
        <v>145</v>
      </c>
      <c r="C954" s="429" t="s">
        <v>146</v>
      </c>
      <c r="D954" s="429"/>
      <c r="E954" s="429"/>
      <c r="F954" s="182"/>
      <c r="G954" s="183"/>
      <c r="H954" s="183"/>
      <c r="I954" s="183"/>
      <c r="J954" s="184">
        <v>36.67</v>
      </c>
      <c r="K954" s="183"/>
      <c r="L954" s="184">
        <v>20.9</v>
      </c>
      <c r="M954" s="185">
        <v>8.16</v>
      </c>
      <c r="N954" s="186">
        <v>170.54</v>
      </c>
      <c r="AF954" s="168"/>
      <c r="AG954" s="169"/>
      <c r="AH954" s="169"/>
      <c r="AJ954" s="180" t="s">
        <v>146</v>
      </c>
      <c r="AM954" s="169"/>
      <c r="AP954" s="169"/>
      <c r="AR954" s="169"/>
    </row>
    <row r="955" spans="1:44" s="15" customFormat="1" ht="15" x14ac:dyDescent="0.25">
      <c r="A955" s="188"/>
      <c r="B955" s="179"/>
      <c r="C955" s="429" t="s">
        <v>147</v>
      </c>
      <c r="D955" s="429"/>
      <c r="E955" s="429"/>
      <c r="F955" s="182" t="s">
        <v>148</v>
      </c>
      <c r="G955" s="192">
        <v>24.3</v>
      </c>
      <c r="H955" s="205">
        <v>1.3225</v>
      </c>
      <c r="I955" s="193">
        <v>18.317947499999999</v>
      </c>
      <c r="J955" s="190"/>
      <c r="K955" s="183"/>
      <c r="L955" s="190"/>
      <c r="M955" s="183"/>
      <c r="N955" s="191"/>
      <c r="AF955" s="168"/>
      <c r="AG955" s="169"/>
      <c r="AH955" s="169"/>
      <c r="AK955" s="180" t="s">
        <v>147</v>
      </c>
      <c r="AM955" s="169"/>
      <c r="AP955" s="169"/>
      <c r="AR955" s="169"/>
    </row>
    <row r="956" spans="1:44" s="15" customFormat="1" ht="15" x14ac:dyDescent="0.25">
      <c r="A956" s="188"/>
      <c r="B956" s="179"/>
      <c r="C956" s="429" t="s">
        <v>149</v>
      </c>
      <c r="D956" s="429"/>
      <c r="E956" s="429"/>
      <c r="F956" s="182" t="s">
        <v>148</v>
      </c>
      <c r="G956" s="185">
        <v>1.94</v>
      </c>
      <c r="H956" s="205">
        <v>1.4375</v>
      </c>
      <c r="I956" s="193">
        <v>1.5895874999999999</v>
      </c>
      <c r="J956" s="190"/>
      <c r="K956" s="183"/>
      <c r="L956" s="190"/>
      <c r="M956" s="183"/>
      <c r="N956" s="191"/>
      <c r="AF956" s="168"/>
      <c r="AG956" s="169"/>
      <c r="AH956" s="169"/>
      <c r="AK956" s="180" t="s">
        <v>149</v>
      </c>
      <c r="AM956" s="169"/>
      <c r="AP956" s="169"/>
      <c r="AR956" s="169"/>
    </row>
    <row r="957" spans="1:44" s="15" customFormat="1" ht="15" x14ac:dyDescent="0.25">
      <c r="A957" s="181"/>
      <c r="B957" s="179"/>
      <c r="C957" s="430" t="s">
        <v>150</v>
      </c>
      <c r="D957" s="430"/>
      <c r="E957" s="430"/>
      <c r="F957" s="194"/>
      <c r="G957" s="195"/>
      <c r="H957" s="195"/>
      <c r="I957" s="195"/>
      <c r="J957" s="197">
        <v>436.55</v>
      </c>
      <c r="K957" s="195"/>
      <c r="L957" s="197">
        <v>334.79</v>
      </c>
      <c r="M957" s="195"/>
      <c r="N957" s="207">
        <v>9316.7000000000007</v>
      </c>
      <c r="AF957" s="168"/>
      <c r="AG957" s="169"/>
      <c r="AH957" s="169"/>
      <c r="AL957" s="180" t="s">
        <v>150</v>
      </c>
      <c r="AM957" s="169"/>
      <c r="AP957" s="169"/>
      <c r="AR957" s="169"/>
    </row>
    <row r="958" spans="1:44" s="15" customFormat="1" ht="15" x14ac:dyDescent="0.25">
      <c r="A958" s="188"/>
      <c r="B958" s="179"/>
      <c r="C958" s="429" t="s">
        <v>151</v>
      </c>
      <c r="D958" s="429"/>
      <c r="E958" s="429"/>
      <c r="F958" s="182"/>
      <c r="G958" s="183"/>
      <c r="H958" s="183"/>
      <c r="I958" s="183"/>
      <c r="J958" s="190"/>
      <c r="K958" s="183"/>
      <c r="L958" s="184">
        <v>176.18</v>
      </c>
      <c r="M958" s="183"/>
      <c r="N958" s="206">
        <v>7887.58</v>
      </c>
      <c r="AF958" s="168"/>
      <c r="AG958" s="169"/>
      <c r="AH958" s="169"/>
      <c r="AK958" s="180" t="s">
        <v>151</v>
      </c>
      <c r="AM958" s="169"/>
      <c r="AP958" s="169"/>
      <c r="AR958" s="169"/>
    </row>
    <row r="959" spans="1:44" s="15" customFormat="1" ht="22.5" x14ac:dyDescent="0.25">
      <c r="A959" s="188"/>
      <c r="B959" s="179" t="s">
        <v>1107</v>
      </c>
      <c r="C959" s="429" t="s">
        <v>1108</v>
      </c>
      <c r="D959" s="429"/>
      <c r="E959" s="429"/>
      <c r="F959" s="182" t="s">
        <v>154</v>
      </c>
      <c r="G959" s="199">
        <v>109</v>
      </c>
      <c r="H959" s="183"/>
      <c r="I959" s="199">
        <v>109</v>
      </c>
      <c r="J959" s="190"/>
      <c r="K959" s="183"/>
      <c r="L959" s="184">
        <v>192.04</v>
      </c>
      <c r="M959" s="183"/>
      <c r="N959" s="206">
        <v>8597.4599999999991</v>
      </c>
      <c r="AF959" s="168"/>
      <c r="AG959" s="169"/>
      <c r="AH959" s="169"/>
      <c r="AK959" s="180" t="s">
        <v>1108</v>
      </c>
      <c r="AM959" s="169"/>
      <c r="AP959" s="169"/>
      <c r="AR959" s="169"/>
    </row>
    <row r="960" spans="1:44" s="15" customFormat="1" ht="45" x14ac:dyDescent="0.25">
      <c r="A960" s="188"/>
      <c r="B960" s="179" t="s">
        <v>1412</v>
      </c>
      <c r="C960" s="429" t="s">
        <v>1110</v>
      </c>
      <c r="D960" s="429"/>
      <c r="E960" s="429"/>
      <c r="F960" s="182" t="s">
        <v>154</v>
      </c>
      <c r="G960" s="199">
        <v>57</v>
      </c>
      <c r="H960" s="185">
        <v>0.85</v>
      </c>
      <c r="I960" s="185">
        <v>48.45</v>
      </c>
      <c r="J960" s="190"/>
      <c r="K960" s="183"/>
      <c r="L960" s="184">
        <v>85.36</v>
      </c>
      <c r="M960" s="183"/>
      <c r="N960" s="206">
        <v>3821.53</v>
      </c>
      <c r="AF960" s="168"/>
      <c r="AG960" s="169"/>
      <c r="AH960" s="169"/>
      <c r="AK960" s="180" t="s">
        <v>1110</v>
      </c>
      <c r="AM960" s="169"/>
      <c r="AP960" s="169"/>
      <c r="AR960" s="169"/>
    </row>
    <row r="961" spans="1:44" s="15" customFormat="1" ht="15" x14ac:dyDescent="0.25">
      <c r="A961" s="200"/>
      <c r="B961" s="201"/>
      <c r="C961" s="438" t="s">
        <v>157</v>
      </c>
      <c r="D961" s="438"/>
      <c r="E961" s="438"/>
      <c r="F961" s="172"/>
      <c r="G961" s="173"/>
      <c r="H961" s="173"/>
      <c r="I961" s="173"/>
      <c r="J961" s="176"/>
      <c r="K961" s="173"/>
      <c r="L961" s="202">
        <v>612.19000000000005</v>
      </c>
      <c r="M961" s="195"/>
      <c r="N961" s="208">
        <v>21735.69</v>
      </c>
      <c r="AF961" s="168"/>
      <c r="AG961" s="169"/>
      <c r="AH961" s="169"/>
      <c r="AM961" s="169" t="s">
        <v>157</v>
      </c>
      <c r="AP961" s="169"/>
      <c r="AR961" s="169"/>
    </row>
    <row r="962" spans="1:44" s="15" customFormat="1" ht="34.5" x14ac:dyDescent="0.25">
      <c r="A962" s="170" t="s">
        <v>906</v>
      </c>
      <c r="B962" s="171" t="s">
        <v>1111</v>
      </c>
      <c r="C962" s="438" t="s">
        <v>1514</v>
      </c>
      <c r="D962" s="438"/>
      <c r="E962" s="438"/>
      <c r="F962" s="172" t="s">
        <v>599</v>
      </c>
      <c r="G962" s="173">
        <v>0.56999999999999995</v>
      </c>
      <c r="H962" s="174">
        <v>1</v>
      </c>
      <c r="I962" s="211">
        <v>0.56999999999999995</v>
      </c>
      <c r="J962" s="176"/>
      <c r="K962" s="173"/>
      <c r="L962" s="176"/>
      <c r="M962" s="173"/>
      <c r="N962" s="177"/>
      <c r="AF962" s="168"/>
      <c r="AG962" s="169"/>
      <c r="AH962" s="169" t="s">
        <v>1514</v>
      </c>
      <c r="AM962" s="169"/>
      <c r="AP962" s="169"/>
      <c r="AR962" s="169"/>
    </row>
    <row r="963" spans="1:44" s="15" customFormat="1" ht="15" x14ac:dyDescent="0.25">
      <c r="A963" s="178"/>
      <c r="B963" s="179"/>
      <c r="C963" s="439" t="s">
        <v>1515</v>
      </c>
      <c r="D963" s="439"/>
      <c r="E963" s="439"/>
      <c r="F963" s="439"/>
      <c r="G963" s="439"/>
      <c r="H963" s="439"/>
      <c r="I963" s="439"/>
      <c r="J963" s="439"/>
      <c r="K963" s="439"/>
      <c r="L963" s="439"/>
      <c r="M963" s="439"/>
      <c r="N963" s="440"/>
      <c r="AF963" s="168"/>
      <c r="AG963" s="169"/>
      <c r="AH963" s="169"/>
      <c r="AI963" s="180" t="s">
        <v>1515</v>
      </c>
      <c r="AM963" s="169"/>
      <c r="AP963" s="169"/>
      <c r="AR963" s="169"/>
    </row>
    <row r="964" spans="1:44" s="15" customFormat="1" ht="23.25" x14ac:dyDescent="0.25">
      <c r="A964" s="178"/>
      <c r="B964" s="179" t="s">
        <v>136</v>
      </c>
      <c r="C964" s="439" t="s">
        <v>137</v>
      </c>
      <c r="D964" s="439"/>
      <c r="E964" s="439"/>
      <c r="F964" s="439"/>
      <c r="G964" s="439"/>
      <c r="H964" s="439"/>
      <c r="I964" s="439"/>
      <c r="J964" s="439"/>
      <c r="K964" s="439"/>
      <c r="L964" s="439"/>
      <c r="M964" s="439"/>
      <c r="N964" s="440"/>
      <c r="AF964" s="168"/>
      <c r="AG964" s="169"/>
      <c r="AH964" s="169"/>
      <c r="AI964" s="180" t="s">
        <v>137</v>
      </c>
      <c r="AM964" s="169"/>
      <c r="AP964" s="169"/>
      <c r="AR964" s="169"/>
    </row>
    <row r="965" spans="1:44" s="15" customFormat="1" ht="68.25" x14ac:dyDescent="0.25">
      <c r="A965" s="178"/>
      <c r="B965" s="179" t="s">
        <v>138</v>
      </c>
      <c r="C965" s="439" t="s">
        <v>139</v>
      </c>
      <c r="D965" s="439"/>
      <c r="E965" s="439"/>
      <c r="F965" s="439"/>
      <c r="G965" s="439"/>
      <c r="H965" s="439"/>
      <c r="I965" s="439"/>
      <c r="J965" s="439"/>
      <c r="K965" s="439"/>
      <c r="L965" s="439"/>
      <c r="M965" s="439"/>
      <c r="N965" s="440"/>
      <c r="AF965" s="168"/>
      <c r="AG965" s="169"/>
      <c r="AH965" s="169"/>
      <c r="AI965" s="180" t="s">
        <v>139</v>
      </c>
      <c r="AM965" s="169"/>
      <c r="AP965" s="169"/>
      <c r="AR965" s="169"/>
    </row>
    <row r="966" spans="1:44" s="15" customFormat="1" ht="15" x14ac:dyDescent="0.25">
      <c r="A966" s="181"/>
      <c r="B966" s="179" t="s">
        <v>130</v>
      </c>
      <c r="C966" s="429" t="s">
        <v>140</v>
      </c>
      <c r="D966" s="429"/>
      <c r="E966" s="429"/>
      <c r="F966" s="182"/>
      <c r="G966" s="183"/>
      <c r="H966" s="183"/>
      <c r="I966" s="183"/>
      <c r="J966" s="184">
        <v>8.64</v>
      </c>
      <c r="K966" s="205">
        <v>46.287500000000001</v>
      </c>
      <c r="L966" s="184">
        <v>227.96</v>
      </c>
      <c r="M966" s="185">
        <v>44.77</v>
      </c>
      <c r="N966" s="206">
        <v>10205.77</v>
      </c>
      <c r="AF966" s="168"/>
      <c r="AG966" s="169"/>
      <c r="AH966" s="169"/>
      <c r="AJ966" s="180" t="s">
        <v>140</v>
      </c>
      <c r="AM966" s="169"/>
      <c r="AP966" s="169"/>
      <c r="AR966" s="169"/>
    </row>
    <row r="967" spans="1:44" s="15" customFormat="1" ht="15" x14ac:dyDescent="0.25">
      <c r="A967" s="181"/>
      <c r="B967" s="179" t="s">
        <v>141</v>
      </c>
      <c r="C967" s="429" t="s">
        <v>142</v>
      </c>
      <c r="D967" s="429"/>
      <c r="E967" s="429"/>
      <c r="F967" s="182"/>
      <c r="G967" s="183"/>
      <c r="H967" s="183"/>
      <c r="I967" s="183"/>
      <c r="J967" s="184">
        <v>2.66</v>
      </c>
      <c r="K967" s="205">
        <v>50.3125</v>
      </c>
      <c r="L967" s="184">
        <v>76.28</v>
      </c>
      <c r="M967" s="185">
        <v>13.24</v>
      </c>
      <c r="N967" s="206">
        <v>1009.95</v>
      </c>
      <c r="AF967" s="168"/>
      <c r="AG967" s="169"/>
      <c r="AH967" s="169"/>
      <c r="AJ967" s="180" t="s">
        <v>142</v>
      </c>
      <c r="AM967" s="169"/>
      <c r="AP967" s="169"/>
      <c r="AR967" s="169"/>
    </row>
    <row r="968" spans="1:44" s="15" customFormat="1" ht="15" x14ac:dyDescent="0.25">
      <c r="A968" s="181"/>
      <c r="B968" s="179" t="s">
        <v>143</v>
      </c>
      <c r="C968" s="429" t="s">
        <v>144</v>
      </c>
      <c r="D968" s="429"/>
      <c r="E968" s="429"/>
      <c r="F968" s="182"/>
      <c r="G968" s="183"/>
      <c r="H968" s="183"/>
      <c r="I968" s="183"/>
      <c r="J968" s="184">
        <v>0.34</v>
      </c>
      <c r="K968" s="205">
        <v>50.3125</v>
      </c>
      <c r="L968" s="184">
        <v>9.75</v>
      </c>
      <c r="M968" s="185">
        <v>44.77</v>
      </c>
      <c r="N968" s="186">
        <v>436.51</v>
      </c>
      <c r="AF968" s="168"/>
      <c r="AG968" s="169"/>
      <c r="AH968" s="169"/>
      <c r="AJ968" s="180" t="s">
        <v>144</v>
      </c>
      <c r="AM968" s="169"/>
      <c r="AP968" s="169"/>
      <c r="AR968" s="169"/>
    </row>
    <row r="969" spans="1:44" s="15" customFormat="1" ht="15" x14ac:dyDescent="0.25">
      <c r="A969" s="188"/>
      <c r="B969" s="179"/>
      <c r="C969" s="429" t="s">
        <v>147</v>
      </c>
      <c r="D969" s="429"/>
      <c r="E969" s="429"/>
      <c r="F969" s="182" t="s">
        <v>148</v>
      </c>
      <c r="G969" s="199">
        <v>1</v>
      </c>
      <c r="H969" s="205">
        <v>46.287500000000001</v>
      </c>
      <c r="I969" s="189">
        <v>26.383875</v>
      </c>
      <c r="J969" s="190"/>
      <c r="K969" s="183"/>
      <c r="L969" s="190"/>
      <c r="M969" s="183"/>
      <c r="N969" s="191"/>
      <c r="AF969" s="168"/>
      <c r="AG969" s="169"/>
      <c r="AH969" s="169"/>
      <c r="AK969" s="180" t="s">
        <v>147</v>
      </c>
      <c r="AM969" s="169"/>
      <c r="AP969" s="169"/>
      <c r="AR969" s="169"/>
    </row>
    <row r="970" spans="1:44" s="15" customFormat="1" ht="15" x14ac:dyDescent="0.25">
      <c r="A970" s="188"/>
      <c r="B970" s="179"/>
      <c r="C970" s="429" t="s">
        <v>149</v>
      </c>
      <c r="D970" s="429"/>
      <c r="E970" s="429"/>
      <c r="F970" s="182" t="s">
        <v>148</v>
      </c>
      <c r="G970" s="185">
        <v>0.03</v>
      </c>
      <c r="H970" s="205">
        <v>50.3125</v>
      </c>
      <c r="I970" s="193">
        <v>0.86034379999999999</v>
      </c>
      <c r="J970" s="190"/>
      <c r="K970" s="183"/>
      <c r="L970" s="190"/>
      <c r="M970" s="183"/>
      <c r="N970" s="191"/>
      <c r="AF970" s="168"/>
      <c r="AG970" s="169"/>
      <c r="AH970" s="169"/>
      <c r="AK970" s="180" t="s">
        <v>149</v>
      </c>
      <c r="AM970" s="169"/>
      <c r="AP970" s="169"/>
      <c r="AR970" s="169"/>
    </row>
    <row r="971" spans="1:44" s="15" customFormat="1" ht="15" x14ac:dyDescent="0.25">
      <c r="A971" s="181"/>
      <c r="B971" s="179"/>
      <c r="C971" s="430" t="s">
        <v>150</v>
      </c>
      <c r="D971" s="430"/>
      <c r="E971" s="430"/>
      <c r="F971" s="194"/>
      <c r="G971" s="195"/>
      <c r="H971" s="195"/>
      <c r="I971" s="195"/>
      <c r="J971" s="197">
        <v>11.3</v>
      </c>
      <c r="K971" s="195"/>
      <c r="L971" s="197">
        <v>304.24</v>
      </c>
      <c r="M971" s="195"/>
      <c r="N971" s="207">
        <v>11215.72</v>
      </c>
      <c r="AF971" s="168"/>
      <c r="AG971" s="169"/>
      <c r="AH971" s="169"/>
      <c r="AL971" s="180" t="s">
        <v>150</v>
      </c>
      <c r="AM971" s="169"/>
      <c r="AP971" s="169"/>
      <c r="AR971" s="169"/>
    </row>
    <row r="972" spans="1:44" s="15" customFormat="1" ht="15" x14ac:dyDescent="0.25">
      <c r="A972" s="188"/>
      <c r="B972" s="179"/>
      <c r="C972" s="429" t="s">
        <v>151</v>
      </c>
      <c r="D972" s="429"/>
      <c r="E972" s="429"/>
      <c r="F972" s="182"/>
      <c r="G972" s="183"/>
      <c r="H972" s="183"/>
      <c r="I972" s="183"/>
      <c r="J972" s="190"/>
      <c r="K972" s="183"/>
      <c r="L972" s="184">
        <v>237.71</v>
      </c>
      <c r="M972" s="183"/>
      <c r="N972" s="206">
        <v>10642.28</v>
      </c>
      <c r="AF972" s="168"/>
      <c r="AG972" s="169"/>
      <c r="AH972" s="169"/>
      <c r="AK972" s="180" t="s">
        <v>151</v>
      </c>
      <c r="AM972" s="169"/>
      <c r="AP972" s="169"/>
      <c r="AR972" s="169"/>
    </row>
    <row r="973" spans="1:44" s="15" customFormat="1" ht="22.5" x14ac:dyDescent="0.25">
      <c r="A973" s="188"/>
      <c r="B973" s="179" t="s">
        <v>1107</v>
      </c>
      <c r="C973" s="429" t="s">
        <v>1108</v>
      </c>
      <c r="D973" s="429"/>
      <c r="E973" s="429"/>
      <c r="F973" s="182" t="s">
        <v>154</v>
      </c>
      <c r="G973" s="199">
        <v>109</v>
      </c>
      <c r="H973" s="183"/>
      <c r="I973" s="199">
        <v>109</v>
      </c>
      <c r="J973" s="190"/>
      <c r="K973" s="183"/>
      <c r="L973" s="184">
        <v>259.10000000000002</v>
      </c>
      <c r="M973" s="183"/>
      <c r="N973" s="206">
        <v>11600.09</v>
      </c>
      <c r="AF973" s="168"/>
      <c r="AG973" s="169"/>
      <c r="AH973" s="169"/>
      <c r="AK973" s="180" t="s">
        <v>1108</v>
      </c>
      <c r="AM973" s="169"/>
      <c r="AP973" s="169"/>
      <c r="AR973" s="169"/>
    </row>
    <row r="974" spans="1:44" s="15" customFormat="1" ht="45" x14ac:dyDescent="0.25">
      <c r="A974" s="188"/>
      <c r="B974" s="179" t="s">
        <v>1412</v>
      </c>
      <c r="C974" s="429" t="s">
        <v>1110</v>
      </c>
      <c r="D974" s="429"/>
      <c r="E974" s="429"/>
      <c r="F974" s="182" t="s">
        <v>154</v>
      </c>
      <c r="G974" s="199">
        <v>57</v>
      </c>
      <c r="H974" s="185">
        <v>0.85</v>
      </c>
      <c r="I974" s="185">
        <v>48.45</v>
      </c>
      <c r="J974" s="190"/>
      <c r="K974" s="183"/>
      <c r="L974" s="184">
        <v>115.17</v>
      </c>
      <c r="M974" s="183"/>
      <c r="N974" s="206">
        <v>5156.18</v>
      </c>
      <c r="AF974" s="168"/>
      <c r="AG974" s="169"/>
      <c r="AH974" s="169"/>
      <c r="AK974" s="180" t="s">
        <v>1110</v>
      </c>
      <c r="AM974" s="169"/>
      <c r="AP974" s="169"/>
      <c r="AR974" s="169"/>
    </row>
    <row r="975" spans="1:44" s="15" customFormat="1" ht="15" x14ac:dyDescent="0.25">
      <c r="A975" s="200"/>
      <c r="B975" s="201"/>
      <c r="C975" s="438" t="s">
        <v>157</v>
      </c>
      <c r="D975" s="438"/>
      <c r="E975" s="438"/>
      <c r="F975" s="172"/>
      <c r="G975" s="173"/>
      <c r="H975" s="173"/>
      <c r="I975" s="173"/>
      <c r="J975" s="176"/>
      <c r="K975" s="173"/>
      <c r="L975" s="202">
        <v>678.51</v>
      </c>
      <c r="M975" s="195"/>
      <c r="N975" s="208">
        <v>27971.99</v>
      </c>
      <c r="AF975" s="168"/>
      <c r="AG975" s="169"/>
      <c r="AH975" s="169"/>
      <c r="AM975" s="169" t="s">
        <v>157</v>
      </c>
      <c r="AP975" s="169"/>
      <c r="AR975" s="169"/>
    </row>
    <row r="976" spans="1:44" s="15" customFormat="1" ht="23.25" x14ac:dyDescent="0.25">
      <c r="A976" s="170" t="s">
        <v>909</v>
      </c>
      <c r="B976" s="171" t="s">
        <v>1516</v>
      </c>
      <c r="C976" s="438" t="s">
        <v>1517</v>
      </c>
      <c r="D976" s="438"/>
      <c r="E976" s="438"/>
      <c r="F976" s="172" t="s">
        <v>174</v>
      </c>
      <c r="G976" s="173">
        <v>3</v>
      </c>
      <c r="H976" s="174">
        <v>1</v>
      </c>
      <c r="I976" s="174">
        <v>3</v>
      </c>
      <c r="J976" s="202">
        <v>600</v>
      </c>
      <c r="K976" s="173"/>
      <c r="L976" s="210">
        <v>1800</v>
      </c>
      <c r="M976" s="211">
        <v>8.16</v>
      </c>
      <c r="N976" s="208">
        <v>14688</v>
      </c>
      <c r="AF976" s="168"/>
      <c r="AG976" s="169"/>
      <c r="AH976" s="169" t="s">
        <v>1517</v>
      </c>
      <c r="AM976" s="169"/>
      <c r="AP976" s="169"/>
      <c r="AR976" s="169"/>
    </row>
    <row r="977" spans="1:44" s="15" customFormat="1" ht="15" x14ac:dyDescent="0.25">
      <c r="A977" s="200"/>
      <c r="B977" s="201"/>
      <c r="C977" s="438" t="s">
        <v>157</v>
      </c>
      <c r="D977" s="438"/>
      <c r="E977" s="438"/>
      <c r="F977" s="172"/>
      <c r="G977" s="173"/>
      <c r="H977" s="173"/>
      <c r="I977" s="173"/>
      <c r="J977" s="176"/>
      <c r="K977" s="173"/>
      <c r="L977" s="210">
        <v>1800</v>
      </c>
      <c r="M977" s="195"/>
      <c r="N977" s="208">
        <v>14688</v>
      </c>
      <c r="AF977" s="168"/>
      <c r="AG977" s="169"/>
      <c r="AH977" s="169"/>
      <c r="AM977" s="169" t="s">
        <v>157</v>
      </c>
      <c r="AP977" s="169"/>
      <c r="AR977" s="169"/>
    </row>
    <row r="978" spans="1:44" s="15" customFormat="1" ht="23.25" x14ac:dyDescent="0.25">
      <c r="A978" s="170" t="s">
        <v>912</v>
      </c>
      <c r="B978" s="171" t="s">
        <v>1432</v>
      </c>
      <c r="C978" s="438" t="s">
        <v>1433</v>
      </c>
      <c r="D978" s="438"/>
      <c r="E978" s="438"/>
      <c r="F978" s="172" t="s">
        <v>278</v>
      </c>
      <c r="G978" s="173">
        <v>0.113</v>
      </c>
      <c r="H978" s="174">
        <v>1</v>
      </c>
      <c r="I978" s="204">
        <v>0.113</v>
      </c>
      <c r="J978" s="176"/>
      <c r="K978" s="173"/>
      <c r="L978" s="176"/>
      <c r="M978" s="173"/>
      <c r="N978" s="177"/>
      <c r="AF978" s="168"/>
      <c r="AG978" s="169"/>
      <c r="AH978" s="169" t="s">
        <v>1433</v>
      </c>
      <c r="AM978" s="169"/>
      <c r="AP978" s="169"/>
      <c r="AR978" s="169"/>
    </row>
    <row r="979" spans="1:44" s="15" customFormat="1" ht="23.25" x14ac:dyDescent="0.25">
      <c r="A979" s="178"/>
      <c r="B979" s="179" t="s">
        <v>136</v>
      </c>
      <c r="C979" s="439" t="s">
        <v>137</v>
      </c>
      <c r="D979" s="439"/>
      <c r="E979" s="439"/>
      <c r="F979" s="439"/>
      <c r="G979" s="439"/>
      <c r="H979" s="439"/>
      <c r="I979" s="439"/>
      <c r="J979" s="439"/>
      <c r="K979" s="439"/>
      <c r="L979" s="439"/>
      <c r="M979" s="439"/>
      <c r="N979" s="440"/>
      <c r="AF979" s="168"/>
      <c r="AG979" s="169"/>
      <c r="AH979" s="169"/>
      <c r="AI979" s="180" t="s">
        <v>137</v>
      </c>
      <c r="AM979" s="169"/>
      <c r="AP979" s="169"/>
      <c r="AR979" s="169"/>
    </row>
    <row r="980" spans="1:44" s="15" customFormat="1" ht="68.25" x14ac:dyDescent="0.25">
      <c r="A980" s="178"/>
      <c r="B980" s="179" t="s">
        <v>138</v>
      </c>
      <c r="C980" s="439" t="s">
        <v>139</v>
      </c>
      <c r="D980" s="439"/>
      <c r="E980" s="439"/>
      <c r="F980" s="439"/>
      <c r="G980" s="439"/>
      <c r="H980" s="439"/>
      <c r="I980" s="439"/>
      <c r="J980" s="439"/>
      <c r="K980" s="439"/>
      <c r="L980" s="439"/>
      <c r="M980" s="439"/>
      <c r="N980" s="440"/>
      <c r="AF980" s="168"/>
      <c r="AG980" s="169"/>
      <c r="AH980" s="169"/>
      <c r="AI980" s="180" t="s">
        <v>139</v>
      </c>
      <c r="AM980" s="169"/>
      <c r="AP980" s="169"/>
      <c r="AR980" s="169"/>
    </row>
    <row r="981" spans="1:44" s="15" customFormat="1" ht="15" x14ac:dyDescent="0.25">
      <c r="A981" s="181"/>
      <c r="B981" s="179" t="s">
        <v>130</v>
      </c>
      <c r="C981" s="429" t="s">
        <v>140</v>
      </c>
      <c r="D981" s="429"/>
      <c r="E981" s="429"/>
      <c r="F981" s="182"/>
      <c r="G981" s="183"/>
      <c r="H981" s="183"/>
      <c r="I981" s="183"/>
      <c r="J981" s="184">
        <v>102.78</v>
      </c>
      <c r="K981" s="205">
        <v>1.3225</v>
      </c>
      <c r="L981" s="184">
        <v>15.36</v>
      </c>
      <c r="M981" s="185">
        <v>44.77</v>
      </c>
      <c r="N981" s="186">
        <v>687.67</v>
      </c>
      <c r="AF981" s="168"/>
      <c r="AG981" s="169"/>
      <c r="AH981" s="169"/>
      <c r="AJ981" s="180" t="s">
        <v>140</v>
      </c>
      <c r="AM981" s="169"/>
      <c r="AP981" s="169"/>
      <c r="AR981" s="169"/>
    </row>
    <row r="982" spans="1:44" s="15" customFormat="1" ht="15" x14ac:dyDescent="0.25">
      <c r="A982" s="181"/>
      <c r="B982" s="179" t="s">
        <v>141</v>
      </c>
      <c r="C982" s="429" t="s">
        <v>142</v>
      </c>
      <c r="D982" s="429"/>
      <c r="E982" s="429"/>
      <c r="F982" s="182"/>
      <c r="G982" s="183"/>
      <c r="H982" s="183"/>
      <c r="I982" s="183"/>
      <c r="J982" s="184">
        <v>30.45</v>
      </c>
      <c r="K982" s="205">
        <v>1.4375</v>
      </c>
      <c r="L982" s="184">
        <v>4.95</v>
      </c>
      <c r="M982" s="185">
        <v>13.24</v>
      </c>
      <c r="N982" s="186">
        <v>65.540000000000006</v>
      </c>
      <c r="AF982" s="168"/>
      <c r="AG982" s="169"/>
      <c r="AH982" s="169"/>
      <c r="AJ982" s="180" t="s">
        <v>142</v>
      </c>
      <c r="AM982" s="169"/>
      <c r="AP982" s="169"/>
      <c r="AR982" s="169"/>
    </row>
    <row r="983" spans="1:44" s="15" customFormat="1" ht="15" x14ac:dyDescent="0.25">
      <c r="A983" s="181"/>
      <c r="B983" s="179" t="s">
        <v>143</v>
      </c>
      <c r="C983" s="429" t="s">
        <v>144</v>
      </c>
      <c r="D983" s="429"/>
      <c r="E983" s="429"/>
      <c r="F983" s="182"/>
      <c r="G983" s="183"/>
      <c r="H983" s="183"/>
      <c r="I983" s="183"/>
      <c r="J983" s="184">
        <v>4.3499999999999996</v>
      </c>
      <c r="K983" s="205">
        <v>1.4375</v>
      </c>
      <c r="L983" s="184">
        <v>0.71</v>
      </c>
      <c r="M983" s="185">
        <v>44.77</v>
      </c>
      <c r="N983" s="186">
        <v>31.79</v>
      </c>
      <c r="AF983" s="168"/>
      <c r="AG983" s="169"/>
      <c r="AH983" s="169"/>
      <c r="AJ983" s="180" t="s">
        <v>144</v>
      </c>
      <c r="AM983" s="169"/>
      <c r="AP983" s="169"/>
      <c r="AR983" s="169"/>
    </row>
    <row r="984" spans="1:44" s="15" customFormat="1" ht="15" x14ac:dyDescent="0.25">
      <c r="A984" s="181"/>
      <c r="B984" s="179" t="s">
        <v>145</v>
      </c>
      <c r="C984" s="429" t="s">
        <v>146</v>
      </c>
      <c r="D984" s="429"/>
      <c r="E984" s="429"/>
      <c r="F984" s="182"/>
      <c r="G984" s="183"/>
      <c r="H984" s="183"/>
      <c r="I984" s="183"/>
      <c r="J984" s="184">
        <v>285.60000000000002</v>
      </c>
      <c r="K984" s="183"/>
      <c r="L984" s="184">
        <v>32.270000000000003</v>
      </c>
      <c r="M984" s="185">
        <v>8.16</v>
      </c>
      <c r="N984" s="186">
        <v>263.32</v>
      </c>
      <c r="AF984" s="168"/>
      <c r="AG984" s="169"/>
      <c r="AH984" s="169"/>
      <c r="AJ984" s="180" t="s">
        <v>146</v>
      </c>
      <c r="AM984" s="169"/>
      <c r="AP984" s="169"/>
      <c r="AR984" s="169"/>
    </row>
    <row r="985" spans="1:44" s="15" customFormat="1" ht="15" x14ac:dyDescent="0.25">
      <c r="A985" s="188"/>
      <c r="B985" s="179"/>
      <c r="C985" s="429" t="s">
        <v>147</v>
      </c>
      <c r="D985" s="429"/>
      <c r="E985" s="429"/>
      <c r="F985" s="182" t="s">
        <v>148</v>
      </c>
      <c r="G985" s="192">
        <v>11.6</v>
      </c>
      <c r="H985" s="205">
        <v>1.3225</v>
      </c>
      <c r="I985" s="189">
        <v>1.733533</v>
      </c>
      <c r="J985" s="190"/>
      <c r="K985" s="183"/>
      <c r="L985" s="190"/>
      <c r="M985" s="183"/>
      <c r="N985" s="191"/>
      <c r="AF985" s="168"/>
      <c r="AG985" s="169"/>
      <c r="AH985" s="169"/>
      <c r="AK985" s="180" t="s">
        <v>147</v>
      </c>
      <c r="AM985" s="169"/>
      <c r="AP985" s="169"/>
      <c r="AR985" s="169"/>
    </row>
    <row r="986" spans="1:44" s="15" customFormat="1" ht="15" x14ac:dyDescent="0.25">
      <c r="A986" s="188"/>
      <c r="B986" s="179"/>
      <c r="C986" s="429" t="s">
        <v>149</v>
      </c>
      <c r="D986" s="429"/>
      <c r="E986" s="429"/>
      <c r="F986" s="182" t="s">
        <v>148</v>
      </c>
      <c r="G986" s="185">
        <v>0.35</v>
      </c>
      <c r="H986" s="205">
        <v>1.4375</v>
      </c>
      <c r="I986" s="193">
        <v>5.6853099999999997E-2</v>
      </c>
      <c r="J986" s="190"/>
      <c r="K986" s="183"/>
      <c r="L986" s="190"/>
      <c r="M986" s="183"/>
      <c r="N986" s="191"/>
      <c r="AF986" s="168"/>
      <c r="AG986" s="169"/>
      <c r="AH986" s="169"/>
      <c r="AK986" s="180" t="s">
        <v>149</v>
      </c>
      <c r="AM986" s="169"/>
      <c r="AP986" s="169"/>
      <c r="AR986" s="169"/>
    </row>
    <row r="987" spans="1:44" s="15" customFormat="1" ht="15" x14ac:dyDescent="0.25">
      <c r="A987" s="181"/>
      <c r="B987" s="179"/>
      <c r="C987" s="430" t="s">
        <v>150</v>
      </c>
      <c r="D987" s="430"/>
      <c r="E987" s="430"/>
      <c r="F987" s="194"/>
      <c r="G987" s="195"/>
      <c r="H987" s="195"/>
      <c r="I987" s="195"/>
      <c r="J987" s="197">
        <v>418.83</v>
      </c>
      <c r="K987" s="195"/>
      <c r="L987" s="197">
        <v>52.58</v>
      </c>
      <c r="M987" s="195"/>
      <c r="N987" s="207">
        <v>1016.53</v>
      </c>
      <c r="AF987" s="168"/>
      <c r="AG987" s="169"/>
      <c r="AH987" s="169"/>
      <c r="AL987" s="180" t="s">
        <v>150</v>
      </c>
      <c r="AM987" s="169"/>
      <c r="AP987" s="169"/>
      <c r="AR987" s="169"/>
    </row>
    <row r="988" spans="1:44" s="15" customFormat="1" ht="15" x14ac:dyDescent="0.25">
      <c r="A988" s="188"/>
      <c r="B988" s="179"/>
      <c r="C988" s="429" t="s">
        <v>151</v>
      </c>
      <c r="D988" s="429"/>
      <c r="E988" s="429"/>
      <c r="F988" s="182"/>
      <c r="G988" s="183"/>
      <c r="H988" s="183"/>
      <c r="I988" s="183"/>
      <c r="J988" s="190"/>
      <c r="K988" s="183"/>
      <c r="L988" s="184">
        <v>16.07</v>
      </c>
      <c r="M988" s="183"/>
      <c r="N988" s="186">
        <v>719.46</v>
      </c>
      <c r="AF988" s="168"/>
      <c r="AG988" s="169"/>
      <c r="AH988" s="169"/>
      <c r="AK988" s="180" t="s">
        <v>151</v>
      </c>
      <c r="AM988" s="169"/>
      <c r="AP988" s="169"/>
      <c r="AR988" s="169"/>
    </row>
    <row r="989" spans="1:44" s="15" customFormat="1" ht="23.25" x14ac:dyDescent="0.25">
      <c r="A989" s="188"/>
      <c r="B989" s="179" t="s">
        <v>607</v>
      </c>
      <c r="C989" s="429" t="s">
        <v>608</v>
      </c>
      <c r="D989" s="429"/>
      <c r="E989" s="429"/>
      <c r="F989" s="182" t="s">
        <v>154</v>
      </c>
      <c r="G989" s="199">
        <v>102</v>
      </c>
      <c r="H989" s="183"/>
      <c r="I989" s="199">
        <v>102</v>
      </c>
      <c r="J989" s="190"/>
      <c r="K989" s="183"/>
      <c r="L989" s="184">
        <v>16.39</v>
      </c>
      <c r="M989" s="183"/>
      <c r="N989" s="186">
        <v>733.85</v>
      </c>
      <c r="AF989" s="168"/>
      <c r="AG989" s="169"/>
      <c r="AH989" s="169"/>
      <c r="AK989" s="180" t="s">
        <v>608</v>
      </c>
      <c r="AM989" s="169"/>
      <c r="AP989" s="169"/>
      <c r="AR989" s="169"/>
    </row>
    <row r="990" spans="1:44" s="15" customFormat="1" ht="45" x14ac:dyDescent="0.25">
      <c r="A990" s="188"/>
      <c r="B990" s="179" t="s">
        <v>609</v>
      </c>
      <c r="C990" s="429" t="s">
        <v>610</v>
      </c>
      <c r="D990" s="429"/>
      <c r="E990" s="429"/>
      <c r="F990" s="182" t="s">
        <v>154</v>
      </c>
      <c r="G990" s="199">
        <v>58</v>
      </c>
      <c r="H990" s="185">
        <v>0.85</v>
      </c>
      <c r="I990" s="192">
        <v>49.3</v>
      </c>
      <c r="J990" s="190"/>
      <c r="K990" s="183"/>
      <c r="L990" s="184">
        <v>7.92</v>
      </c>
      <c r="M990" s="183"/>
      <c r="N990" s="186">
        <v>354.69</v>
      </c>
      <c r="AF990" s="168"/>
      <c r="AG990" s="169"/>
      <c r="AH990" s="169"/>
      <c r="AK990" s="180" t="s">
        <v>610</v>
      </c>
      <c r="AM990" s="169"/>
      <c r="AP990" s="169"/>
      <c r="AR990" s="169"/>
    </row>
    <row r="991" spans="1:44" s="15" customFormat="1" ht="15" x14ac:dyDescent="0.25">
      <c r="A991" s="200"/>
      <c r="B991" s="201"/>
      <c r="C991" s="438" t="s">
        <v>157</v>
      </c>
      <c r="D991" s="438"/>
      <c r="E991" s="438"/>
      <c r="F991" s="172"/>
      <c r="G991" s="173"/>
      <c r="H991" s="173"/>
      <c r="I991" s="173"/>
      <c r="J991" s="176"/>
      <c r="K991" s="173"/>
      <c r="L991" s="202">
        <v>76.89</v>
      </c>
      <c r="M991" s="195"/>
      <c r="N991" s="208">
        <v>2105.0700000000002</v>
      </c>
      <c r="AF991" s="168"/>
      <c r="AG991" s="169"/>
      <c r="AH991" s="169"/>
      <c r="AM991" s="169" t="s">
        <v>157</v>
      </c>
      <c r="AP991" s="169"/>
      <c r="AR991" s="169"/>
    </row>
    <row r="992" spans="1:44" s="15" customFormat="1" ht="34.5" x14ac:dyDescent="0.25">
      <c r="A992" s="170" t="s">
        <v>915</v>
      </c>
      <c r="B992" s="171" t="s">
        <v>1518</v>
      </c>
      <c r="C992" s="438" t="s">
        <v>1519</v>
      </c>
      <c r="D992" s="438"/>
      <c r="E992" s="438"/>
      <c r="F992" s="172" t="s">
        <v>644</v>
      </c>
      <c r="G992" s="173">
        <v>57</v>
      </c>
      <c r="H992" s="174">
        <v>1</v>
      </c>
      <c r="I992" s="174">
        <v>57</v>
      </c>
      <c r="J992" s="202">
        <v>14.06</v>
      </c>
      <c r="K992" s="173"/>
      <c r="L992" s="202">
        <v>801.42</v>
      </c>
      <c r="M992" s="211">
        <v>8.16</v>
      </c>
      <c r="N992" s="208">
        <v>6539.59</v>
      </c>
      <c r="AF992" s="168"/>
      <c r="AG992" s="169"/>
      <c r="AH992" s="169" t="s">
        <v>1519</v>
      </c>
      <c r="AM992" s="169"/>
      <c r="AP992" s="169"/>
      <c r="AR992" s="169"/>
    </row>
    <row r="993" spans="1:44" s="15" customFormat="1" ht="15" x14ac:dyDescent="0.25">
      <c r="A993" s="200"/>
      <c r="B993" s="201"/>
      <c r="C993" s="438" t="s">
        <v>157</v>
      </c>
      <c r="D993" s="438"/>
      <c r="E993" s="438"/>
      <c r="F993" s="172"/>
      <c r="G993" s="173"/>
      <c r="H993" s="173"/>
      <c r="I993" s="173"/>
      <c r="J993" s="176"/>
      <c r="K993" s="173"/>
      <c r="L993" s="202">
        <v>801.42</v>
      </c>
      <c r="M993" s="195"/>
      <c r="N993" s="208">
        <v>6539.59</v>
      </c>
      <c r="AF993" s="168"/>
      <c r="AG993" s="169"/>
      <c r="AH993" s="169"/>
      <c r="AM993" s="169" t="s">
        <v>157</v>
      </c>
      <c r="AP993" s="169"/>
      <c r="AR993" s="169"/>
    </row>
    <row r="994" spans="1:44" s="15" customFormat="1" ht="34.5" x14ac:dyDescent="0.25">
      <c r="A994" s="170" t="s">
        <v>918</v>
      </c>
      <c r="B994" s="171" t="s">
        <v>1520</v>
      </c>
      <c r="C994" s="438" t="s">
        <v>1521</v>
      </c>
      <c r="D994" s="438"/>
      <c r="E994" s="438"/>
      <c r="F994" s="172" t="s">
        <v>599</v>
      </c>
      <c r="G994" s="173">
        <v>0.56999999999999995</v>
      </c>
      <c r="H994" s="174">
        <v>1</v>
      </c>
      <c r="I994" s="211">
        <v>0.56999999999999995</v>
      </c>
      <c r="J994" s="176"/>
      <c r="K994" s="173"/>
      <c r="L994" s="176"/>
      <c r="M994" s="173"/>
      <c r="N994" s="177"/>
      <c r="AF994" s="168"/>
      <c r="AG994" s="169"/>
      <c r="AH994" s="169" t="s">
        <v>1521</v>
      </c>
      <c r="AM994" s="169"/>
      <c r="AP994" s="169"/>
      <c r="AR994" s="169"/>
    </row>
    <row r="995" spans="1:44" s="15" customFormat="1" ht="23.25" x14ac:dyDescent="0.25">
      <c r="A995" s="178"/>
      <c r="B995" s="179" t="s">
        <v>136</v>
      </c>
      <c r="C995" s="439" t="s">
        <v>137</v>
      </c>
      <c r="D995" s="439"/>
      <c r="E995" s="439"/>
      <c r="F995" s="439"/>
      <c r="G995" s="439"/>
      <c r="H995" s="439"/>
      <c r="I995" s="439"/>
      <c r="J995" s="439"/>
      <c r="K995" s="439"/>
      <c r="L995" s="439"/>
      <c r="M995" s="439"/>
      <c r="N995" s="440"/>
      <c r="AF995" s="168"/>
      <c r="AG995" s="169"/>
      <c r="AH995" s="169"/>
      <c r="AI995" s="180" t="s">
        <v>137</v>
      </c>
      <c r="AM995" s="169"/>
      <c r="AP995" s="169"/>
      <c r="AR995" s="169"/>
    </row>
    <row r="996" spans="1:44" s="15" customFormat="1" ht="68.25" x14ac:dyDescent="0.25">
      <c r="A996" s="178"/>
      <c r="B996" s="179" t="s">
        <v>138</v>
      </c>
      <c r="C996" s="439" t="s">
        <v>139</v>
      </c>
      <c r="D996" s="439"/>
      <c r="E996" s="439"/>
      <c r="F996" s="439"/>
      <c r="G996" s="439"/>
      <c r="H996" s="439"/>
      <c r="I996" s="439"/>
      <c r="J996" s="439"/>
      <c r="K996" s="439"/>
      <c r="L996" s="439"/>
      <c r="M996" s="439"/>
      <c r="N996" s="440"/>
      <c r="AF996" s="168"/>
      <c r="AG996" s="169"/>
      <c r="AH996" s="169"/>
      <c r="AI996" s="180" t="s">
        <v>139</v>
      </c>
      <c r="AM996" s="169"/>
      <c r="AP996" s="169"/>
      <c r="AR996" s="169"/>
    </row>
    <row r="997" spans="1:44" s="15" customFormat="1" ht="15" x14ac:dyDescent="0.25">
      <c r="A997" s="181"/>
      <c r="B997" s="179" t="s">
        <v>130</v>
      </c>
      <c r="C997" s="429" t="s">
        <v>140</v>
      </c>
      <c r="D997" s="429"/>
      <c r="E997" s="429"/>
      <c r="F997" s="182"/>
      <c r="G997" s="183"/>
      <c r="H997" s="183"/>
      <c r="I997" s="183"/>
      <c r="J997" s="184">
        <v>24.47</v>
      </c>
      <c r="K997" s="205">
        <v>1.3225</v>
      </c>
      <c r="L997" s="184">
        <v>18.45</v>
      </c>
      <c r="M997" s="185">
        <v>44.77</v>
      </c>
      <c r="N997" s="186">
        <v>826.01</v>
      </c>
      <c r="AF997" s="168"/>
      <c r="AG997" s="169"/>
      <c r="AH997" s="169"/>
      <c r="AJ997" s="180" t="s">
        <v>140</v>
      </c>
      <c r="AM997" s="169"/>
      <c r="AP997" s="169"/>
      <c r="AR997" s="169"/>
    </row>
    <row r="998" spans="1:44" s="15" customFormat="1" ht="15" x14ac:dyDescent="0.25">
      <c r="A998" s="181"/>
      <c r="B998" s="179" t="s">
        <v>141</v>
      </c>
      <c r="C998" s="429" t="s">
        <v>142</v>
      </c>
      <c r="D998" s="429"/>
      <c r="E998" s="429"/>
      <c r="F998" s="182"/>
      <c r="G998" s="183"/>
      <c r="H998" s="183"/>
      <c r="I998" s="183"/>
      <c r="J998" s="184">
        <v>2.63</v>
      </c>
      <c r="K998" s="205">
        <v>1.4375</v>
      </c>
      <c r="L998" s="184">
        <v>2.15</v>
      </c>
      <c r="M998" s="185">
        <v>13.24</v>
      </c>
      <c r="N998" s="186">
        <v>28.47</v>
      </c>
      <c r="AF998" s="168"/>
      <c r="AG998" s="169"/>
      <c r="AH998" s="169"/>
      <c r="AJ998" s="180" t="s">
        <v>142</v>
      </c>
      <c r="AM998" s="169"/>
      <c r="AP998" s="169"/>
      <c r="AR998" s="169"/>
    </row>
    <row r="999" spans="1:44" s="15" customFormat="1" ht="15" x14ac:dyDescent="0.25">
      <c r="A999" s="181"/>
      <c r="B999" s="179" t="s">
        <v>143</v>
      </c>
      <c r="C999" s="429" t="s">
        <v>144</v>
      </c>
      <c r="D999" s="429"/>
      <c r="E999" s="429"/>
      <c r="F999" s="182"/>
      <c r="G999" s="183"/>
      <c r="H999" s="183"/>
      <c r="I999" s="183"/>
      <c r="J999" s="184">
        <v>0.46</v>
      </c>
      <c r="K999" s="205">
        <v>1.4375</v>
      </c>
      <c r="L999" s="184">
        <v>0.38</v>
      </c>
      <c r="M999" s="185">
        <v>44.77</v>
      </c>
      <c r="N999" s="186">
        <v>17.010000000000002</v>
      </c>
      <c r="AF999" s="168"/>
      <c r="AG999" s="169"/>
      <c r="AH999" s="169"/>
      <c r="AJ999" s="180" t="s">
        <v>144</v>
      </c>
      <c r="AM999" s="169"/>
      <c r="AP999" s="169"/>
      <c r="AR999" s="169"/>
    </row>
    <row r="1000" spans="1:44" s="15" customFormat="1" ht="15" x14ac:dyDescent="0.25">
      <c r="A1000" s="181"/>
      <c r="B1000" s="179" t="s">
        <v>145</v>
      </c>
      <c r="C1000" s="429" t="s">
        <v>146</v>
      </c>
      <c r="D1000" s="429"/>
      <c r="E1000" s="429"/>
      <c r="F1000" s="182"/>
      <c r="G1000" s="183"/>
      <c r="H1000" s="183"/>
      <c r="I1000" s="183"/>
      <c r="J1000" s="184">
        <v>90</v>
      </c>
      <c r="K1000" s="183"/>
      <c r="L1000" s="184">
        <v>51.3</v>
      </c>
      <c r="M1000" s="185">
        <v>8.16</v>
      </c>
      <c r="N1000" s="186">
        <v>418.61</v>
      </c>
      <c r="AF1000" s="168"/>
      <c r="AG1000" s="169"/>
      <c r="AH1000" s="169"/>
      <c r="AJ1000" s="180" t="s">
        <v>146</v>
      </c>
      <c r="AM1000" s="169"/>
      <c r="AP1000" s="169"/>
      <c r="AR1000" s="169"/>
    </row>
    <row r="1001" spans="1:44" s="15" customFormat="1" ht="15" x14ac:dyDescent="0.25">
      <c r="A1001" s="188"/>
      <c r="B1001" s="179"/>
      <c r="C1001" s="429" t="s">
        <v>147</v>
      </c>
      <c r="D1001" s="429"/>
      <c r="E1001" s="429"/>
      <c r="F1001" s="182" t="s">
        <v>148</v>
      </c>
      <c r="G1001" s="192">
        <v>2.8</v>
      </c>
      <c r="H1001" s="205">
        <v>1.3225</v>
      </c>
      <c r="I1001" s="216">
        <v>2.1107100000000001</v>
      </c>
      <c r="J1001" s="190"/>
      <c r="K1001" s="183"/>
      <c r="L1001" s="190"/>
      <c r="M1001" s="183"/>
      <c r="N1001" s="191"/>
      <c r="AF1001" s="168"/>
      <c r="AG1001" s="169"/>
      <c r="AH1001" s="169"/>
      <c r="AK1001" s="180" t="s">
        <v>147</v>
      </c>
      <c r="AM1001" s="169"/>
      <c r="AP1001" s="169"/>
      <c r="AR1001" s="169"/>
    </row>
    <row r="1002" spans="1:44" s="15" customFormat="1" ht="15" x14ac:dyDescent="0.25">
      <c r="A1002" s="188"/>
      <c r="B1002" s="179"/>
      <c r="C1002" s="429" t="s">
        <v>149</v>
      </c>
      <c r="D1002" s="429"/>
      <c r="E1002" s="429"/>
      <c r="F1002" s="182" t="s">
        <v>148</v>
      </c>
      <c r="G1002" s="185">
        <v>0.04</v>
      </c>
      <c r="H1002" s="205">
        <v>1.4375</v>
      </c>
      <c r="I1002" s="189">
        <v>3.2774999999999999E-2</v>
      </c>
      <c r="J1002" s="190"/>
      <c r="K1002" s="183"/>
      <c r="L1002" s="190"/>
      <c r="M1002" s="183"/>
      <c r="N1002" s="191"/>
      <c r="AF1002" s="168"/>
      <c r="AG1002" s="169"/>
      <c r="AH1002" s="169"/>
      <c r="AK1002" s="180" t="s">
        <v>149</v>
      </c>
      <c r="AM1002" s="169"/>
      <c r="AP1002" s="169"/>
      <c r="AR1002" s="169"/>
    </row>
    <row r="1003" spans="1:44" s="15" customFormat="1" ht="15" x14ac:dyDescent="0.25">
      <c r="A1003" s="181"/>
      <c r="B1003" s="179"/>
      <c r="C1003" s="430" t="s">
        <v>150</v>
      </c>
      <c r="D1003" s="430"/>
      <c r="E1003" s="430"/>
      <c r="F1003" s="194"/>
      <c r="G1003" s="195"/>
      <c r="H1003" s="195"/>
      <c r="I1003" s="195"/>
      <c r="J1003" s="197">
        <v>117.1</v>
      </c>
      <c r="K1003" s="195"/>
      <c r="L1003" s="197">
        <v>71.900000000000006</v>
      </c>
      <c r="M1003" s="195"/>
      <c r="N1003" s="207">
        <v>1273.0899999999999</v>
      </c>
      <c r="AF1003" s="168"/>
      <c r="AG1003" s="169"/>
      <c r="AH1003" s="169"/>
      <c r="AL1003" s="180" t="s">
        <v>150</v>
      </c>
      <c r="AM1003" s="169"/>
      <c r="AP1003" s="169"/>
      <c r="AR1003" s="169"/>
    </row>
    <row r="1004" spans="1:44" s="15" customFormat="1" ht="15" x14ac:dyDescent="0.25">
      <c r="A1004" s="188"/>
      <c r="B1004" s="179"/>
      <c r="C1004" s="429" t="s">
        <v>151</v>
      </c>
      <c r="D1004" s="429"/>
      <c r="E1004" s="429"/>
      <c r="F1004" s="182"/>
      <c r="G1004" s="183"/>
      <c r="H1004" s="183"/>
      <c r="I1004" s="183"/>
      <c r="J1004" s="190"/>
      <c r="K1004" s="183"/>
      <c r="L1004" s="184">
        <v>18.829999999999998</v>
      </c>
      <c r="M1004" s="183"/>
      <c r="N1004" s="186">
        <v>843.02</v>
      </c>
      <c r="AF1004" s="168"/>
      <c r="AG1004" s="169"/>
      <c r="AH1004" s="169"/>
      <c r="AK1004" s="180" t="s">
        <v>151</v>
      </c>
      <c r="AM1004" s="169"/>
      <c r="AP1004" s="169"/>
      <c r="AR1004" s="169"/>
    </row>
    <row r="1005" spans="1:44" s="15" customFormat="1" ht="22.5" x14ac:dyDescent="0.25">
      <c r="A1005" s="188"/>
      <c r="B1005" s="179" t="s">
        <v>1107</v>
      </c>
      <c r="C1005" s="429" t="s">
        <v>1108</v>
      </c>
      <c r="D1005" s="429"/>
      <c r="E1005" s="429"/>
      <c r="F1005" s="182" t="s">
        <v>154</v>
      </c>
      <c r="G1005" s="199">
        <v>109</v>
      </c>
      <c r="H1005" s="183"/>
      <c r="I1005" s="199">
        <v>109</v>
      </c>
      <c r="J1005" s="190"/>
      <c r="K1005" s="183"/>
      <c r="L1005" s="184">
        <v>20.52</v>
      </c>
      <c r="M1005" s="183"/>
      <c r="N1005" s="186">
        <v>918.89</v>
      </c>
      <c r="AF1005" s="168"/>
      <c r="AG1005" s="169"/>
      <c r="AH1005" s="169"/>
      <c r="AK1005" s="180" t="s">
        <v>1108</v>
      </c>
      <c r="AM1005" s="169"/>
      <c r="AP1005" s="169"/>
      <c r="AR1005" s="169"/>
    </row>
    <row r="1006" spans="1:44" s="15" customFormat="1" ht="45" x14ac:dyDescent="0.25">
      <c r="A1006" s="188"/>
      <c r="B1006" s="179" t="s">
        <v>1412</v>
      </c>
      <c r="C1006" s="429" t="s">
        <v>1110</v>
      </c>
      <c r="D1006" s="429"/>
      <c r="E1006" s="429"/>
      <c r="F1006" s="182" t="s">
        <v>154</v>
      </c>
      <c r="G1006" s="199">
        <v>57</v>
      </c>
      <c r="H1006" s="185">
        <v>0.85</v>
      </c>
      <c r="I1006" s="185">
        <v>48.45</v>
      </c>
      <c r="J1006" s="190"/>
      <c r="K1006" s="183"/>
      <c r="L1006" s="184">
        <v>9.1199999999999992</v>
      </c>
      <c r="M1006" s="183"/>
      <c r="N1006" s="186">
        <v>408.44</v>
      </c>
      <c r="AF1006" s="168"/>
      <c r="AG1006" s="169"/>
      <c r="AH1006" s="169"/>
      <c r="AK1006" s="180" t="s">
        <v>1110</v>
      </c>
      <c r="AM1006" s="169"/>
      <c r="AP1006" s="169"/>
      <c r="AR1006" s="169"/>
    </row>
    <row r="1007" spans="1:44" s="15" customFormat="1" ht="15" x14ac:dyDescent="0.25">
      <c r="A1007" s="200"/>
      <c r="B1007" s="201"/>
      <c r="C1007" s="438" t="s">
        <v>157</v>
      </c>
      <c r="D1007" s="438"/>
      <c r="E1007" s="438"/>
      <c r="F1007" s="172"/>
      <c r="G1007" s="173"/>
      <c r="H1007" s="173"/>
      <c r="I1007" s="173"/>
      <c r="J1007" s="176"/>
      <c r="K1007" s="173"/>
      <c r="L1007" s="202">
        <v>101.54</v>
      </c>
      <c r="M1007" s="195"/>
      <c r="N1007" s="208">
        <v>2600.42</v>
      </c>
      <c r="AF1007" s="168"/>
      <c r="AG1007" s="169"/>
      <c r="AH1007" s="169"/>
      <c r="AM1007" s="169" t="s">
        <v>157</v>
      </c>
      <c r="AP1007" s="169"/>
      <c r="AR1007" s="169"/>
    </row>
    <row r="1008" spans="1:44" s="15" customFormat="1" ht="15" x14ac:dyDescent="0.25">
      <c r="A1008" s="170" t="s">
        <v>1522</v>
      </c>
      <c r="B1008" s="171" t="s">
        <v>1523</v>
      </c>
      <c r="C1008" s="438" t="s">
        <v>1524</v>
      </c>
      <c r="D1008" s="438"/>
      <c r="E1008" s="438"/>
      <c r="F1008" s="172" t="s">
        <v>278</v>
      </c>
      <c r="G1008" s="173">
        <v>-2.5649999999999999E-2</v>
      </c>
      <c r="H1008" s="174">
        <v>1</v>
      </c>
      <c r="I1008" s="175">
        <v>-2.5649999999999999E-2</v>
      </c>
      <c r="J1008" s="210">
        <v>2000</v>
      </c>
      <c r="K1008" s="173"/>
      <c r="L1008" s="202">
        <v>-51.3</v>
      </c>
      <c r="M1008" s="211">
        <v>8.16</v>
      </c>
      <c r="N1008" s="203">
        <v>-418.61</v>
      </c>
      <c r="AF1008" s="168"/>
      <c r="AG1008" s="169"/>
      <c r="AH1008" s="169" t="s">
        <v>1524</v>
      </c>
      <c r="AM1008" s="169"/>
      <c r="AP1008" s="169"/>
      <c r="AR1008" s="169"/>
    </row>
    <row r="1009" spans="1:44" s="15" customFormat="1" ht="15" x14ac:dyDescent="0.25">
      <c r="A1009" s="200"/>
      <c r="B1009" s="201"/>
      <c r="C1009" s="438" t="s">
        <v>157</v>
      </c>
      <c r="D1009" s="438"/>
      <c r="E1009" s="438"/>
      <c r="F1009" s="172"/>
      <c r="G1009" s="173"/>
      <c r="H1009" s="173"/>
      <c r="I1009" s="173"/>
      <c r="J1009" s="176"/>
      <c r="K1009" s="173"/>
      <c r="L1009" s="202">
        <v>-51.3</v>
      </c>
      <c r="M1009" s="195"/>
      <c r="N1009" s="203">
        <v>-418.61</v>
      </c>
      <c r="AF1009" s="168"/>
      <c r="AG1009" s="169"/>
      <c r="AH1009" s="169"/>
      <c r="AM1009" s="169" t="s">
        <v>157</v>
      </c>
      <c r="AP1009" s="169"/>
      <c r="AR1009" s="169"/>
    </row>
    <row r="1010" spans="1:44" s="15" customFormat="1" ht="57" x14ac:dyDescent="0.25">
      <c r="A1010" s="170" t="s">
        <v>1525</v>
      </c>
      <c r="B1010" s="171" t="s">
        <v>1526</v>
      </c>
      <c r="C1010" s="438" t="s">
        <v>1527</v>
      </c>
      <c r="D1010" s="438"/>
      <c r="E1010" s="438"/>
      <c r="F1010" s="172" t="s">
        <v>1450</v>
      </c>
      <c r="G1010" s="173">
        <v>20</v>
      </c>
      <c r="H1010" s="174">
        <v>1</v>
      </c>
      <c r="I1010" s="174">
        <v>20</v>
      </c>
      <c r="J1010" s="202">
        <v>8.44</v>
      </c>
      <c r="K1010" s="173"/>
      <c r="L1010" s="202">
        <v>168.8</v>
      </c>
      <c r="M1010" s="211">
        <v>8.16</v>
      </c>
      <c r="N1010" s="208">
        <v>1377.41</v>
      </c>
      <c r="AF1010" s="168"/>
      <c r="AG1010" s="169"/>
      <c r="AH1010" s="169" t="s">
        <v>1527</v>
      </c>
      <c r="AM1010" s="169"/>
      <c r="AP1010" s="169"/>
      <c r="AR1010" s="169"/>
    </row>
    <row r="1011" spans="1:44" s="15" customFormat="1" ht="15" x14ac:dyDescent="0.25">
      <c r="A1011" s="200"/>
      <c r="B1011" s="201"/>
      <c r="C1011" s="438" t="s">
        <v>157</v>
      </c>
      <c r="D1011" s="438"/>
      <c r="E1011" s="438"/>
      <c r="F1011" s="172"/>
      <c r="G1011" s="173"/>
      <c r="H1011" s="173"/>
      <c r="I1011" s="173"/>
      <c r="J1011" s="176"/>
      <c r="K1011" s="173"/>
      <c r="L1011" s="202">
        <v>168.8</v>
      </c>
      <c r="M1011" s="195"/>
      <c r="N1011" s="208">
        <v>1377.41</v>
      </c>
      <c r="AF1011" s="168"/>
      <c r="AG1011" s="169"/>
      <c r="AH1011" s="169"/>
      <c r="AM1011" s="169" t="s">
        <v>157</v>
      </c>
      <c r="AP1011" s="169"/>
      <c r="AR1011" s="169"/>
    </row>
    <row r="1012" spans="1:44" s="15" customFormat="1" ht="23.25" x14ac:dyDescent="0.25">
      <c r="A1012" s="170" t="s">
        <v>1528</v>
      </c>
      <c r="B1012" s="171" t="s">
        <v>1529</v>
      </c>
      <c r="C1012" s="438" t="s">
        <v>1530</v>
      </c>
      <c r="D1012" s="438"/>
      <c r="E1012" s="438"/>
      <c r="F1012" s="172" t="s">
        <v>599</v>
      </c>
      <c r="G1012" s="173">
        <v>0.68</v>
      </c>
      <c r="H1012" s="174">
        <v>1</v>
      </c>
      <c r="I1012" s="211">
        <v>0.68</v>
      </c>
      <c r="J1012" s="176"/>
      <c r="K1012" s="173"/>
      <c r="L1012" s="176"/>
      <c r="M1012" s="173"/>
      <c r="N1012" s="177"/>
      <c r="AF1012" s="168"/>
      <c r="AG1012" s="169"/>
      <c r="AH1012" s="169" t="s">
        <v>1530</v>
      </c>
      <c r="AM1012" s="169"/>
      <c r="AP1012" s="169"/>
      <c r="AR1012" s="169"/>
    </row>
    <row r="1013" spans="1:44" s="15" customFormat="1" ht="23.25" x14ac:dyDescent="0.25">
      <c r="A1013" s="178"/>
      <c r="B1013" s="179" t="s">
        <v>136</v>
      </c>
      <c r="C1013" s="439" t="s">
        <v>137</v>
      </c>
      <c r="D1013" s="439"/>
      <c r="E1013" s="439"/>
      <c r="F1013" s="439"/>
      <c r="G1013" s="439"/>
      <c r="H1013" s="439"/>
      <c r="I1013" s="439"/>
      <c r="J1013" s="439"/>
      <c r="K1013" s="439"/>
      <c r="L1013" s="439"/>
      <c r="M1013" s="439"/>
      <c r="N1013" s="440"/>
      <c r="AF1013" s="168"/>
      <c r="AG1013" s="169"/>
      <c r="AH1013" s="169"/>
      <c r="AI1013" s="180" t="s">
        <v>137</v>
      </c>
      <c r="AM1013" s="169"/>
      <c r="AP1013" s="169"/>
      <c r="AR1013" s="169"/>
    </row>
    <row r="1014" spans="1:44" s="15" customFormat="1" ht="68.25" x14ac:dyDescent="0.25">
      <c r="A1014" s="178"/>
      <c r="B1014" s="179" t="s">
        <v>138</v>
      </c>
      <c r="C1014" s="439" t="s">
        <v>139</v>
      </c>
      <c r="D1014" s="439"/>
      <c r="E1014" s="439"/>
      <c r="F1014" s="439"/>
      <c r="G1014" s="439"/>
      <c r="H1014" s="439"/>
      <c r="I1014" s="439"/>
      <c r="J1014" s="439"/>
      <c r="K1014" s="439"/>
      <c r="L1014" s="439"/>
      <c r="M1014" s="439"/>
      <c r="N1014" s="440"/>
      <c r="AF1014" s="168"/>
      <c r="AG1014" s="169"/>
      <c r="AH1014" s="169"/>
      <c r="AI1014" s="180" t="s">
        <v>139</v>
      </c>
      <c r="AM1014" s="169"/>
      <c r="AP1014" s="169"/>
      <c r="AR1014" s="169"/>
    </row>
    <row r="1015" spans="1:44" s="15" customFormat="1" ht="15" x14ac:dyDescent="0.25">
      <c r="A1015" s="181"/>
      <c r="B1015" s="179" t="s">
        <v>130</v>
      </c>
      <c r="C1015" s="429" t="s">
        <v>140</v>
      </c>
      <c r="D1015" s="429"/>
      <c r="E1015" s="429"/>
      <c r="F1015" s="182"/>
      <c r="G1015" s="183"/>
      <c r="H1015" s="183"/>
      <c r="I1015" s="183"/>
      <c r="J1015" s="184">
        <v>134.97999999999999</v>
      </c>
      <c r="K1015" s="205">
        <v>1.3225</v>
      </c>
      <c r="L1015" s="184">
        <v>121.39</v>
      </c>
      <c r="M1015" s="185">
        <v>44.77</v>
      </c>
      <c r="N1015" s="206">
        <v>5434.63</v>
      </c>
      <c r="AF1015" s="168"/>
      <c r="AG1015" s="169"/>
      <c r="AH1015" s="169"/>
      <c r="AJ1015" s="180" t="s">
        <v>140</v>
      </c>
      <c r="AM1015" s="169"/>
      <c r="AP1015" s="169"/>
      <c r="AR1015" s="169"/>
    </row>
    <row r="1016" spans="1:44" s="15" customFormat="1" ht="15" x14ac:dyDescent="0.25">
      <c r="A1016" s="181"/>
      <c r="B1016" s="179" t="s">
        <v>141</v>
      </c>
      <c r="C1016" s="429" t="s">
        <v>142</v>
      </c>
      <c r="D1016" s="429"/>
      <c r="E1016" s="429"/>
      <c r="F1016" s="182"/>
      <c r="G1016" s="183"/>
      <c r="H1016" s="183"/>
      <c r="I1016" s="183"/>
      <c r="J1016" s="184">
        <v>24.64</v>
      </c>
      <c r="K1016" s="205">
        <v>1.4375</v>
      </c>
      <c r="L1016" s="184">
        <v>24.09</v>
      </c>
      <c r="M1016" s="185">
        <v>13.24</v>
      </c>
      <c r="N1016" s="186">
        <v>318.95</v>
      </c>
      <c r="AF1016" s="168"/>
      <c r="AG1016" s="169"/>
      <c r="AH1016" s="169"/>
      <c r="AJ1016" s="180" t="s">
        <v>142</v>
      </c>
      <c r="AM1016" s="169"/>
      <c r="AP1016" s="169"/>
      <c r="AR1016" s="169"/>
    </row>
    <row r="1017" spans="1:44" s="15" customFormat="1" ht="15" x14ac:dyDescent="0.25">
      <c r="A1017" s="181"/>
      <c r="B1017" s="179" t="s">
        <v>143</v>
      </c>
      <c r="C1017" s="429" t="s">
        <v>144</v>
      </c>
      <c r="D1017" s="429"/>
      <c r="E1017" s="429"/>
      <c r="F1017" s="182"/>
      <c r="G1017" s="183"/>
      <c r="H1017" s="183"/>
      <c r="I1017" s="183"/>
      <c r="J1017" s="184">
        <v>3.75</v>
      </c>
      <c r="K1017" s="205">
        <v>1.4375</v>
      </c>
      <c r="L1017" s="184">
        <v>3.67</v>
      </c>
      <c r="M1017" s="185">
        <v>44.77</v>
      </c>
      <c r="N1017" s="186">
        <v>164.31</v>
      </c>
      <c r="AF1017" s="168"/>
      <c r="AG1017" s="169"/>
      <c r="AH1017" s="169"/>
      <c r="AJ1017" s="180" t="s">
        <v>144</v>
      </c>
      <c r="AM1017" s="169"/>
      <c r="AP1017" s="169"/>
      <c r="AR1017" s="169"/>
    </row>
    <row r="1018" spans="1:44" s="15" customFormat="1" ht="15" x14ac:dyDescent="0.25">
      <c r="A1018" s="181"/>
      <c r="B1018" s="179" t="s">
        <v>145</v>
      </c>
      <c r="C1018" s="429" t="s">
        <v>146</v>
      </c>
      <c r="D1018" s="429"/>
      <c r="E1018" s="429"/>
      <c r="F1018" s="182"/>
      <c r="G1018" s="183"/>
      <c r="H1018" s="183"/>
      <c r="I1018" s="183"/>
      <c r="J1018" s="184">
        <v>182.33</v>
      </c>
      <c r="K1018" s="183"/>
      <c r="L1018" s="184">
        <v>123.98</v>
      </c>
      <c r="M1018" s="185">
        <v>8.16</v>
      </c>
      <c r="N1018" s="206">
        <v>1011.68</v>
      </c>
      <c r="AF1018" s="168"/>
      <c r="AG1018" s="169"/>
      <c r="AH1018" s="169"/>
      <c r="AJ1018" s="180" t="s">
        <v>146</v>
      </c>
      <c r="AM1018" s="169"/>
      <c r="AP1018" s="169"/>
      <c r="AR1018" s="169"/>
    </row>
    <row r="1019" spans="1:44" s="15" customFormat="1" ht="15" x14ac:dyDescent="0.25">
      <c r="A1019" s="188"/>
      <c r="B1019" s="179"/>
      <c r="C1019" s="429" t="s">
        <v>147</v>
      </c>
      <c r="D1019" s="429"/>
      <c r="E1019" s="429"/>
      <c r="F1019" s="182" t="s">
        <v>148</v>
      </c>
      <c r="G1019" s="185">
        <v>14.36</v>
      </c>
      <c r="H1019" s="205">
        <v>1.3225</v>
      </c>
      <c r="I1019" s="189">
        <v>12.913948</v>
      </c>
      <c r="J1019" s="190"/>
      <c r="K1019" s="183"/>
      <c r="L1019" s="190"/>
      <c r="M1019" s="183"/>
      <c r="N1019" s="191"/>
      <c r="AF1019" s="168"/>
      <c r="AG1019" s="169"/>
      <c r="AH1019" s="169"/>
      <c r="AK1019" s="180" t="s">
        <v>147</v>
      </c>
      <c r="AM1019" s="169"/>
      <c r="AP1019" s="169"/>
      <c r="AR1019" s="169"/>
    </row>
    <row r="1020" spans="1:44" s="15" customFormat="1" ht="15" x14ac:dyDescent="0.25">
      <c r="A1020" s="188"/>
      <c r="B1020" s="179"/>
      <c r="C1020" s="429" t="s">
        <v>149</v>
      </c>
      <c r="D1020" s="429"/>
      <c r="E1020" s="429"/>
      <c r="F1020" s="182" t="s">
        <v>148</v>
      </c>
      <c r="G1020" s="185">
        <v>0.28999999999999998</v>
      </c>
      <c r="H1020" s="205">
        <v>1.4375</v>
      </c>
      <c r="I1020" s="189">
        <v>0.28347499999999998</v>
      </c>
      <c r="J1020" s="190"/>
      <c r="K1020" s="183"/>
      <c r="L1020" s="190"/>
      <c r="M1020" s="183"/>
      <c r="N1020" s="191"/>
      <c r="AF1020" s="168"/>
      <c r="AG1020" s="169"/>
      <c r="AH1020" s="169"/>
      <c r="AK1020" s="180" t="s">
        <v>149</v>
      </c>
      <c r="AM1020" s="169"/>
      <c r="AP1020" s="169"/>
      <c r="AR1020" s="169"/>
    </row>
    <row r="1021" spans="1:44" s="15" customFormat="1" ht="15" x14ac:dyDescent="0.25">
      <c r="A1021" s="181"/>
      <c r="B1021" s="179"/>
      <c r="C1021" s="430" t="s">
        <v>150</v>
      </c>
      <c r="D1021" s="430"/>
      <c r="E1021" s="430"/>
      <c r="F1021" s="194"/>
      <c r="G1021" s="195"/>
      <c r="H1021" s="195"/>
      <c r="I1021" s="195"/>
      <c r="J1021" s="197">
        <v>341.95</v>
      </c>
      <c r="K1021" s="195"/>
      <c r="L1021" s="197">
        <v>269.45999999999998</v>
      </c>
      <c r="M1021" s="195"/>
      <c r="N1021" s="207">
        <v>6765.26</v>
      </c>
      <c r="AF1021" s="168"/>
      <c r="AG1021" s="169"/>
      <c r="AH1021" s="169"/>
      <c r="AL1021" s="180" t="s">
        <v>150</v>
      </c>
      <c r="AM1021" s="169"/>
      <c r="AP1021" s="169"/>
      <c r="AR1021" s="169"/>
    </row>
    <row r="1022" spans="1:44" s="15" customFormat="1" ht="15" x14ac:dyDescent="0.25">
      <c r="A1022" s="188"/>
      <c r="B1022" s="179"/>
      <c r="C1022" s="429" t="s">
        <v>151</v>
      </c>
      <c r="D1022" s="429"/>
      <c r="E1022" s="429"/>
      <c r="F1022" s="182"/>
      <c r="G1022" s="183"/>
      <c r="H1022" s="183"/>
      <c r="I1022" s="183"/>
      <c r="J1022" s="190"/>
      <c r="K1022" s="183"/>
      <c r="L1022" s="184">
        <v>125.06</v>
      </c>
      <c r="M1022" s="183"/>
      <c r="N1022" s="206">
        <v>5598.94</v>
      </c>
      <c r="AF1022" s="168"/>
      <c r="AG1022" s="169"/>
      <c r="AH1022" s="169"/>
      <c r="AK1022" s="180" t="s">
        <v>151</v>
      </c>
      <c r="AM1022" s="169"/>
      <c r="AP1022" s="169"/>
      <c r="AR1022" s="169"/>
    </row>
    <row r="1023" spans="1:44" s="15" customFormat="1" ht="22.5" x14ac:dyDescent="0.25">
      <c r="A1023" s="188"/>
      <c r="B1023" s="179" t="s">
        <v>1107</v>
      </c>
      <c r="C1023" s="429" t="s">
        <v>1108</v>
      </c>
      <c r="D1023" s="429"/>
      <c r="E1023" s="429"/>
      <c r="F1023" s="182" t="s">
        <v>154</v>
      </c>
      <c r="G1023" s="199">
        <v>109</v>
      </c>
      <c r="H1023" s="183"/>
      <c r="I1023" s="199">
        <v>109</v>
      </c>
      <c r="J1023" s="190"/>
      <c r="K1023" s="183"/>
      <c r="L1023" s="184">
        <v>136.32</v>
      </c>
      <c r="M1023" s="183"/>
      <c r="N1023" s="206">
        <v>6102.84</v>
      </c>
      <c r="AF1023" s="168"/>
      <c r="AG1023" s="169"/>
      <c r="AH1023" s="169"/>
      <c r="AK1023" s="180" t="s">
        <v>1108</v>
      </c>
      <c r="AM1023" s="169"/>
      <c r="AP1023" s="169"/>
      <c r="AR1023" s="169"/>
    </row>
    <row r="1024" spans="1:44" s="15" customFormat="1" ht="45" x14ac:dyDescent="0.25">
      <c r="A1024" s="188"/>
      <c r="B1024" s="179" t="s">
        <v>1412</v>
      </c>
      <c r="C1024" s="429" t="s">
        <v>1110</v>
      </c>
      <c r="D1024" s="429"/>
      <c r="E1024" s="429"/>
      <c r="F1024" s="182" t="s">
        <v>154</v>
      </c>
      <c r="G1024" s="199">
        <v>57</v>
      </c>
      <c r="H1024" s="185">
        <v>0.85</v>
      </c>
      <c r="I1024" s="185">
        <v>48.45</v>
      </c>
      <c r="J1024" s="190"/>
      <c r="K1024" s="183"/>
      <c r="L1024" s="184">
        <v>60.59</v>
      </c>
      <c r="M1024" s="183"/>
      <c r="N1024" s="206">
        <v>2712.69</v>
      </c>
      <c r="AF1024" s="168"/>
      <c r="AG1024" s="169"/>
      <c r="AH1024" s="169"/>
      <c r="AK1024" s="180" t="s">
        <v>1110</v>
      </c>
      <c r="AM1024" s="169"/>
      <c r="AP1024" s="169"/>
      <c r="AR1024" s="169"/>
    </row>
    <row r="1025" spans="1:44" s="15" customFormat="1" ht="15" x14ac:dyDescent="0.25">
      <c r="A1025" s="200"/>
      <c r="B1025" s="201"/>
      <c r="C1025" s="438" t="s">
        <v>157</v>
      </c>
      <c r="D1025" s="438"/>
      <c r="E1025" s="438"/>
      <c r="F1025" s="172"/>
      <c r="G1025" s="173"/>
      <c r="H1025" s="173"/>
      <c r="I1025" s="173"/>
      <c r="J1025" s="176"/>
      <c r="K1025" s="173"/>
      <c r="L1025" s="202">
        <v>466.37</v>
      </c>
      <c r="M1025" s="195"/>
      <c r="N1025" s="208">
        <v>15580.79</v>
      </c>
      <c r="AF1025" s="168"/>
      <c r="AG1025" s="169"/>
      <c r="AH1025" s="169"/>
      <c r="AM1025" s="169" t="s">
        <v>157</v>
      </c>
      <c r="AP1025" s="169"/>
      <c r="AR1025" s="169"/>
    </row>
    <row r="1026" spans="1:44" s="15" customFormat="1" ht="68.25" x14ac:dyDescent="0.25">
      <c r="A1026" s="170" t="s">
        <v>1531</v>
      </c>
      <c r="B1026" s="171" t="s">
        <v>1532</v>
      </c>
      <c r="C1026" s="438" t="s">
        <v>1533</v>
      </c>
      <c r="D1026" s="438"/>
      <c r="E1026" s="438"/>
      <c r="F1026" s="172" t="s">
        <v>644</v>
      </c>
      <c r="G1026" s="173">
        <v>68</v>
      </c>
      <c r="H1026" s="174">
        <v>1</v>
      </c>
      <c r="I1026" s="174">
        <v>68</v>
      </c>
      <c r="J1026" s="202">
        <v>24.7</v>
      </c>
      <c r="K1026" s="173"/>
      <c r="L1026" s="210">
        <v>1679.6</v>
      </c>
      <c r="M1026" s="211">
        <v>8.16</v>
      </c>
      <c r="N1026" s="208">
        <v>13705.54</v>
      </c>
      <c r="AF1026" s="168"/>
      <c r="AG1026" s="169"/>
      <c r="AH1026" s="169" t="s">
        <v>1533</v>
      </c>
      <c r="AM1026" s="169"/>
      <c r="AP1026" s="169"/>
      <c r="AR1026" s="169"/>
    </row>
    <row r="1027" spans="1:44" s="15" customFormat="1" ht="15" x14ac:dyDescent="0.25">
      <c r="A1027" s="200"/>
      <c r="B1027" s="201"/>
      <c r="C1027" s="438" t="s">
        <v>157</v>
      </c>
      <c r="D1027" s="438"/>
      <c r="E1027" s="438"/>
      <c r="F1027" s="172"/>
      <c r="G1027" s="173"/>
      <c r="H1027" s="173"/>
      <c r="I1027" s="173"/>
      <c r="J1027" s="176"/>
      <c r="K1027" s="173"/>
      <c r="L1027" s="210">
        <v>1679.6</v>
      </c>
      <c r="M1027" s="195"/>
      <c r="N1027" s="208">
        <v>13705.54</v>
      </c>
      <c r="AF1027" s="168"/>
      <c r="AG1027" s="169"/>
      <c r="AH1027" s="169"/>
      <c r="AM1027" s="169" t="s">
        <v>157</v>
      </c>
      <c r="AP1027" s="169"/>
      <c r="AR1027" s="169"/>
    </row>
    <row r="1028" spans="1:44" s="15" customFormat="1" ht="79.5" x14ac:dyDescent="0.25">
      <c r="A1028" s="170" t="s">
        <v>1534</v>
      </c>
      <c r="B1028" s="171" t="s">
        <v>1535</v>
      </c>
      <c r="C1028" s="438" t="s">
        <v>1536</v>
      </c>
      <c r="D1028" s="438"/>
      <c r="E1028" s="438"/>
      <c r="F1028" s="172" t="s">
        <v>644</v>
      </c>
      <c r="G1028" s="173">
        <v>68</v>
      </c>
      <c r="H1028" s="174">
        <v>1</v>
      </c>
      <c r="I1028" s="174">
        <v>68</v>
      </c>
      <c r="J1028" s="202">
        <v>24.94</v>
      </c>
      <c r="K1028" s="173"/>
      <c r="L1028" s="210">
        <v>1695.92</v>
      </c>
      <c r="M1028" s="211">
        <v>8.16</v>
      </c>
      <c r="N1028" s="208">
        <v>13838.71</v>
      </c>
      <c r="AF1028" s="168"/>
      <c r="AG1028" s="169"/>
      <c r="AH1028" s="169" t="s">
        <v>1536</v>
      </c>
      <c r="AM1028" s="169"/>
      <c r="AP1028" s="169"/>
      <c r="AR1028" s="169"/>
    </row>
    <row r="1029" spans="1:44" s="15" customFormat="1" ht="15" x14ac:dyDescent="0.25">
      <c r="A1029" s="200"/>
      <c r="B1029" s="201"/>
      <c r="C1029" s="438" t="s">
        <v>157</v>
      </c>
      <c r="D1029" s="438"/>
      <c r="E1029" s="438"/>
      <c r="F1029" s="172"/>
      <c r="G1029" s="173"/>
      <c r="H1029" s="173"/>
      <c r="I1029" s="173"/>
      <c r="J1029" s="176"/>
      <c r="K1029" s="173"/>
      <c r="L1029" s="210">
        <v>1695.92</v>
      </c>
      <c r="M1029" s="195"/>
      <c r="N1029" s="208">
        <v>13838.71</v>
      </c>
      <c r="AF1029" s="168"/>
      <c r="AG1029" s="169"/>
      <c r="AH1029" s="169"/>
      <c r="AM1029" s="169" t="s">
        <v>157</v>
      </c>
      <c r="AP1029" s="169"/>
      <c r="AR1029" s="169"/>
    </row>
    <row r="1030" spans="1:44" s="15" customFormat="1" ht="15" x14ac:dyDescent="0.25">
      <c r="A1030" s="217"/>
      <c r="B1030" s="218"/>
      <c r="C1030" s="218"/>
      <c r="D1030" s="218"/>
      <c r="E1030" s="218"/>
      <c r="F1030" s="219"/>
      <c r="G1030" s="219"/>
      <c r="H1030" s="219"/>
      <c r="I1030" s="219"/>
      <c r="J1030" s="220"/>
      <c r="K1030" s="219"/>
      <c r="L1030" s="220"/>
      <c r="M1030" s="183"/>
      <c r="N1030" s="220"/>
      <c r="AF1030" s="168"/>
      <c r="AG1030" s="169"/>
      <c r="AH1030" s="169"/>
      <c r="AM1030" s="169"/>
      <c r="AP1030" s="169"/>
      <c r="AR1030" s="169"/>
    </row>
    <row r="1031" spans="1:44" s="15" customFormat="1" ht="15" x14ac:dyDescent="0.25">
      <c r="A1031" s="224"/>
      <c r="B1031" s="225"/>
      <c r="C1031" s="438" t="s">
        <v>1537</v>
      </c>
      <c r="D1031" s="438"/>
      <c r="E1031" s="438"/>
      <c r="F1031" s="438"/>
      <c r="G1031" s="438"/>
      <c r="H1031" s="438"/>
      <c r="I1031" s="438"/>
      <c r="J1031" s="438"/>
      <c r="K1031" s="438"/>
      <c r="L1031" s="226"/>
      <c r="M1031" s="227"/>
      <c r="N1031" s="228"/>
      <c r="AF1031" s="168"/>
      <c r="AG1031" s="169"/>
      <c r="AH1031" s="169"/>
      <c r="AM1031" s="169"/>
      <c r="AP1031" s="169" t="s">
        <v>1537</v>
      </c>
      <c r="AR1031" s="169"/>
    </row>
    <row r="1032" spans="1:44" s="15" customFormat="1" ht="15" x14ac:dyDescent="0.25">
      <c r="A1032" s="229"/>
      <c r="B1032" s="179"/>
      <c r="C1032" s="429" t="s">
        <v>205</v>
      </c>
      <c r="D1032" s="429"/>
      <c r="E1032" s="429"/>
      <c r="F1032" s="429"/>
      <c r="G1032" s="429"/>
      <c r="H1032" s="429"/>
      <c r="I1032" s="429"/>
      <c r="J1032" s="429"/>
      <c r="K1032" s="429"/>
      <c r="L1032" s="230">
        <v>17129.02</v>
      </c>
      <c r="M1032" s="231"/>
      <c r="N1032" s="232">
        <v>216897.36</v>
      </c>
      <c r="AF1032" s="168"/>
      <c r="AG1032" s="169"/>
      <c r="AH1032" s="169"/>
      <c r="AM1032" s="169"/>
      <c r="AP1032" s="169"/>
      <c r="AQ1032" s="180" t="s">
        <v>205</v>
      </c>
      <c r="AR1032" s="169"/>
    </row>
    <row r="1033" spans="1:44" s="15" customFormat="1" ht="15" x14ac:dyDescent="0.25">
      <c r="A1033" s="229"/>
      <c r="B1033" s="179"/>
      <c r="C1033" s="429" t="s">
        <v>206</v>
      </c>
      <c r="D1033" s="429"/>
      <c r="E1033" s="429"/>
      <c r="F1033" s="429"/>
      <c r="G1033" s="429"/>
      <c r="H1033" s="429"/>
      <c r="I1033" s="429"/>
      <c r="J1033" s="429"/>
      <c r="K1033" s="429"/>
      <c r="L1033" s="233"/>
      <c r="M1033" s="231"/>
      <c r="N1033" s="234"/>
      <c r="AF1033" s="168"/>
      <c r="AG1033" s="169"/>
      <c r="AH1033" s="169"/>
      <c r="AM1033" s="169"/>
      <c r="AP1033" s="169"/>
      <c r="AQ1033" s="180" t="s">
        <v>206</v>
      </c>
      <c r="AR1033" s="169"/>
    </row>
    <row r="1034" spans="1:44" s="15" customFormat="1" ht="15" x14ac:dyDescent="0.25">
      <c r="A1034" s="229"/>
      <c r="B1034" s="179"/>
      <c r="C1034" s="429" t="s">
        <v>207</v>
      </c>
      <c r="D1034" s="429"/>
      <c r="E1034" s="429"/>
      <c r="F1034" s="429"/>
      <c r="G1034" s="429"/>
      <c r="H1034" s="429"/>
      <c r="I1034" s="429"/>
      <c r="J1034" s="429"/>
      <c r="K1034" s="429"/>
      <c r="L1034" s="230">
        <v>2038.11</v>
      </c>
      <c r="M1034" s="231"/>
      <c r="N1034" s="232">
        <v>91246.2</v>
      </c>
      <c r="AF1034" s="168"/>
      <c r="AG1034" s="169"/>
      <c r="AH1034" s="169"/>
      <c r="AM1034" s="169"/>
      <c r="AP1034" s="169"/>
      <c r="AQ1034" s="180" t="s">
        <v>207</v>
      </c>
      <c r="AR1034" s="169"/>
    </row>
    <row r="1035" spans="1:44" s="15" customFormat="1" ht="15" x14ac:dyDescent="0.25">
      <c r="A1035" s="229"/>
      <c r="B1035" s="179"/>
      <c r="C1035" s="429" t="s">
        <v>208</v>
      </c>
      <c r="D1035" s="429"/>
      <c r="E1035" s="429"/>
      <c r="F1035" s="429"/>
      <c r="G1035" s="429"/>
      <c r="H1035" s="429"/>
      <c r="I1035" s="429"/>
      <c r="J1035" s="429"/>
      <c r="K1035" s="429"/>
      <c r="L1035" s="235">
        <v>493.96</v>
      </c>
      <c r="M1035" s="231"/>
      <c r="N1035" s="232">
        <v>6540.04</v>
      </c>
      <c r="AF1035" s="168"/>
      <c r="AG1035" s="169"/>
      <c r="AH1035" s="169"/>
      <c r="AM1035" s="169"/>
      <c r="AP1035" s="169"/>
      <c r="AQ1035" s="180" t="s">
        <v>208</v>
      </c>
      <c r="AR1035" s="169"/>
    </row>
    <row r="1036" spans="1:44" s="15" customFormat="1" ht="15" x14ac:dyDescent="0.25">
      <c r="A1036" s="229"/>
      <c r="B1036" s="179"/>
      <c r="C1036" s="429" t="s">
        <v>209</v>
      </c>
      <c r="D1036" s="429"/>
      <c r="E1036" s="429"/>
      <c r="F1036" s="429"/>
      <c r="G1036" s="429"/>
      <c r="H1036" s="429"/>
      <c r="I1036" s="429"/>
      <c r="J1036" s="429"/>
      <c r="K1036" s="429"/>
      <c r="L1036" s="235">
        <v>52.47</v>
      </c>
      <c r="M1036" s="231"/>
      <c r="N1036" s="232">
        <v>2349.09</v>
      </c>
      <c r="AF1036" s="168"/>
      <c r="AG1036" s="169"/>
      <c r="AH1036" s="169"/>
      <c r="AM1036" s="169"/>
      <c r="AP1036" s="169"/>
      <c r="AQ1036" s="180" t="s">
        <v>209</v>
      </c>
      <c r="AR1036" s="169"/>
    </row>
    <row r="1037" spans="1:44" s="15" customFormat="1" ht="15" x14ac:dyDescent="0.25">
      <c r="A1037" s="229"/>
      <c r="B1037" s="179"/>
      <c r="C1037" s="429" t="s">
        <v>210</v>
      </c>
      <c r="D1037" s="429"/>
      <c r="E1037" s="429"/>
      <c r="F1037" s="429"/>
      <c r="G1037" s="429"/>
      <c r="H1037" s="429"/>
      <c r="I1037" s="429"/>
      <c r="J1037" s="429"/>
      <c r="K1037" s="429"/>
      <c r="L1037" s="230">
        <v>14596.95</v>
      </c>
      <c r="M1037" s="231"/>
      <c r="N1037" s="232">
        <v>119111.12</v>
      </c>
      <c r="AF1037" s="168"/>
      <c r="AG1037" s="169"/>
      <c r="AH1037" s="169"/>
      <c r="AM1037" s="169"/>
      <c r="AP1037" s="169"/>
      <c r="AQ1037" s="180" t="s">
        <v>210</v>
      </c>
      <c r="AR1037" s="169"/>
    </row>
    <row r="1038" spans="1:44" s="15" customFormat="1" ht="15" x14ac:dyDescent="0.25">
      <c r="A1038" s="229"/>
      <c r="B1038" s="179"/>
      <c r="C1038" s="429" t="s">
        <v>211</v>
      </c>
      <c r="D1038" s="429"/>
      <c r="E1038" s="429"/>
      <c r="F1038" s="429"/>
      <c r="G1038" s="429"/>
      <c r="H1038" s="429"/>
      <c r="I1038" s="429"/>
      <c r="J1038" s="429"/>
      <c r="K1038" s="429"/>
      <c r="L1038" s="230">
        <v>20303.89</v>
      </c>
      <c r="M1038" s="231"/>
      <c r="N1038" s="232">
        <v>359036.58</v>
      </c>
      <c r="AF1038" s="168"/>
      <c r="AG1038" s="169"/>
      <c r="AH1038" s="169"/>
      <c r="AM1038" s="169"/>
      <c r="AP1038" s="169"/>
      <c r="AQ1038" s="180" t="s">
        <v>211</v>
      </c>
      <c r="AR1038" s="169"/>
    </row>
    <row r="1039" spans="1:44" s="15" customFormat="1" ht="15" x14ac:dyDescent="0.25">
      <c r="A1039" s="229"/>
      <c r="B1039" s="179"/>
      <c r="C1039" s="429" t="s">
        <v>206</v>
      </c>
      <c r="D1039" s="429"/>
      <c r="E1039" s="429"/>
      <c r="F1039" s="429"/>
      <c r="G1039" s="429"/>
      <c r="H1039" s="429"/>
      <c r="I1039" s="429"/>
      <c r="J1039" s="429"/>
      <c r="K1039" s="429"/>
      <c r="L1039" s="233"/>
      <c r="M1039" s="231"/>
      <c r="N1039" s="234"/>
      <c r="AF1039" s="168"/>
      <c r="AG1039" s="169"/>
      <c r="AH1039" s="169"/>
      <c r="AM1039" s="169"/>
      <c r="AP1039" s="169"/>
      <c r="AQ1039" s="180" t="s">
        <v>206</v>
      </c>
      <c r="AR1039" s="169"/>
    </row>
    <row r="1040" spans="1:44" s="15" customFormat="1" ht="15" x14ac:dyDescent="0.25">
      <c r="A1040" s="229"/>
      <c r="B1040" s="179"/>
      <c r="C1040" s="429" t="s">
        <v>450</v>
      </c>
      <c r="D1040" s="429"/>
      <c r="E1040" s="429"/>
      <c r="F1040" s="429"/>
      <c r="G1040" s="429"/>
      <c r="H1040" s="429"/>
      <c r="I1040" s="429"/>
      <c r="J1040" s="429"/>
      <c r="K1040" s="429"/>
      <c r="L1040" s="230">
        <v>2038.11</v>
      </c>
      <c r="M1040" s="231"/>
      <c r="N1040" s="232">
        <v>91246.2</v>
      </c>
      <c r="AF1040" s="168"/>
      <c r="AG1040" s="169"/>
      <c r="AH1040" s="169"/>
      <c r="AM1040" s="169"/>
      <c r="AP1040" s="169"/>
      <c r="AQ1040" s="180" t="s">
        <v>450</v>
      </c>
      <c r="AR1040" s="169"/>
    </row>
    <row r="1041" spans="1:44" s="15" customFormat="1" ht="15" x14ac:dyDescent="0.25">
      <c r="A1041" s="229"/>
      <c r="B1041" s="179"/>
      <c r="C1041" s="429" t="s">
        <v>451</v>
      </c>
      <c r="D1041" s="429"/>
      <c r="E1041" s="429"/>
      <c r="F1041" s="429"/>
      <c r="G1041" s="429"/>
      <c r="H1041" s="429"/>
      <c r="I1041" s="429"/>
      <c r="J1041" s="429"/>
      <c r="K1041" s="429"/>
      <c r="L1041" s="235">
        <v>493.96</v>
      </c>
      <c r="M1041" s="231"/>
      <c r="N1041" s="232">
        <v>6540.04</v>
      </c>
      <c r="AF1041" s="168"/>
      <c r="AG1041" s="169"/>
      <c r="AH1041" s="169"/>
      <c r="AM1041" s="169"/>
      <c r="AP1041" s="169"/>
      <c r="AQ1041" s="180" t="s">
        <v>451</v>
      </c>
      <c r="AR1041" s="169"/>
    </row>
    <row r="1042" spans="1:44" s="15" customFormat="1" ht="15" x14ac:dyDescent="0.25">
      <c r="A1042" s="229"/>
      <c r="B1042" s="179"/>
      <c r="C1042" s="429" t="s">
        <v>452</v>
      </c>
      <c r="D1042" s="429"/>
      <c r="E1042" s="429"/>
      <c r="F1042" s="429"/>
      <c r="G1042" s="429"/>
      <c r="H1042" s="429"/>
      <c r="I1042" s="429"/>
      <c r="J1042" s="429"/>
      <c r="K1042" s="429"/>
      <c r="L1042" s="235">
        <v>52.47</v>
      </c>
      <c r="M1042" s="231"/>
      <c r="N1042" s="232">
        <v>2349.09</v>
      </c>
      <c r="AF1042" s="168"/>
      <c r="AG1042" s="169"/>
      <c r="AH1042" s="169"/>
      <c r="AM1042" s="169"/>
      <c r="AP1042" s="169"/>
      <c r="AQ1042" s="180" t="s">
        <v>452</v>
      </c>
      <c r="AR1042" s="169"/>
    </row>
    <row r="1043" spans="1:44" s="15" customFormat="1" ht="15" x14ac:dyDescent="0.25">
      <c r="A1043" s="229"/>
      <c r="B1043" s="179"/>
      <c r="C1043" s="429" t="s">
        <v>453</v>
      </c>
      <c r="D1043" s="429"/>
      <c r="E1043" s="429"/>
      <c r="F1043" s="429"/>
      <c r="G1043" s="429"/>
      <c r="H1043" s="429"/>
      <c r="I1043" s="429"/>
      <c r="J1043" s="429"/>
      <c r="K1043" s="429"/>
      <c r="L1043" s="230">
        <v>14596.95</v>
      </c>
      <c r="M1043" s="231"/>
      <c r="N1043" s="232">
        <v>119111.12</v>
      </c>
      <c r="AF1043" s="168"/>
      <c r="AG1043" s="169"/>
      <c r="AH1043" s="169"/>
      <c r="AM1043" s="169"/>
      <c r="AP1043" s="169"/>
      <c r="AQ1043" s="180" t="s">
        <v>453</v>
      </c>
      <c r="AR1043" s="169"/>
    </row>
    <row r="1044" spans="1:44" s="15" customFormat="1" ht="15" x14ac:dyDescent="0.25">
      <c r="A1044" s="229"/>
      <c r="B1044" s="179"/>
      <c r="C1044" s="429" t="s">
        <v>454</v>
      </c>
      <c r="D1044" s="429"/>
      <c r="E1044" s="429"/>
      <c r="F1044" s="429"/>
      <c r="G1044" s="429"/>
      <c r="H1044" s="429"/>
      <c r="I1044" s="429"/>
      <c r="J1044" s="429"/>
      <c r="K1044" s="429"/>
      <c r="L1044" s="230">
        <v>2191.23</v>
      </c>
      <c r="M1044" s="231"/>
      <c r="N1044" s="232">
        <v>98101.11</v>
      </c>
      <c r="AF1044" s="168"/>
      <c r="AG1044" s="169"/>
      <c r="AH1044" s="169"/>
      <c r="AM1044" s="169"/>
      <c r="AP1044" s="169"/>
      <c r="AQ1044" s="180" t="s">
        <v>454</v>
      </c>
      <c r="AR1044" s="169"/>
    </row>
    <row r="1045" spans="1:44" s="15" customFormat="1" ht="15" x14ac:dyDescent="0.25">
      <c r="A1045" s="229"/>
      <c r="B1045" s="179"/>
      <c r="C1045" s="429" t="s">
        <v>455</v>
      </c>
      <c r="D1045" s="429"/>
      <c r="E1045" s="429"/>
      <c r="F1045" s="429"/>
      <c r="G1045" s="429"/>
      <c r="H1045" s="429"/>
      <c r="I1045" s="429"/>
      <c r="J1045" s="429"/>
      <c r="K1045" s="429"/>
      <c r="L1045" s="235">
        <v>983.64</v>
      </c>
      <c r="M1045" s="231"/>
      <c r="N1045" s="232">
        <v>44038.11</v>
      </c>
      <c r="AF1045" s="168"/>
      <c r="AG1045" s="169"/>
      <c r="AH1045" s="169"/>
      <c r="AM1045" s="169"/>
      <c r="AP1045" s="169"/>
      <c r="AQ1045" s="180" t="s">
        <v>455</v>
      </c>
      <c r="AR1045" s="169"/>
    </row>
    <row r="1046" spans="1:44" s="15" customFormat="1" ht="15" x14ac:dyDescent="0.25">
      <c r="A1046" s="229"/>
      <c r="B1046" s="179"/>
      <c r="C1046" s="429" t="s">
        <v>221</v>
      </c>
      <c r="D1046" s="429"/>
      <c r="E1046" s="429"/>
      <c r="F1046" s="429"/>
      <c r="G1046" s="429"/>
      <c r="H1046" s="429"/>
      <c r="I1046" s="429"/>
      <c r="J1046" s="429"/>
      <c r="K1046" s="429"/>
      <c r="L1046" s="230">
        <v>2090.58</v>
      </c>
      <c r="M1046" s="231"/>
      <c r="N1046" s="232">
        <v>93595.29</v>
      </c>
      <c r="AF1046" s="168"/>
      <c r="AG1046" s="169"/>
      <c r="AH1046" s="169"/>
      <c r="AM1046" s="169"/>
      <c r="AP1046" s="169"/>
      <c r="AQ1046" s="180" t="s">
        <v>221</v>
      </c>
      <c r="AR1046" s="169"/>
    </row>
    <row r="1047" spans="1:44" s="15" customFormat="1" ht="15" x14ac:dyDescent="0.25">
      <c r="A1047" s="229"/>
      <c r="B1047" s="179"/>
      <c r="C1047" s="429" t="s">
        <v>222</v>
      </c>
      <c r="D1047" s="429"/>
      <c r="E1047" s="429"/>
      <c r="F1047" s="429"/>
      <c r="G1047" s="429"/>
      <c r="H1047" s="429"/>
      <c r="I1047" s="429"/>
      <c r="J1047" s="429"/>
      <c r="K1047" s="429"/>
      <c r="L1047" s="230">
        <v>2191.23</v>
      </c>
      <c r="M1047" s="231"/>
      <c r="N1047" s="232">
        <v>98101.11</v>
      </c>
      <c r="AF1047" s="168"/>
      <c r="AG1047" s="169"/>
      <c r="AH1047" s="169"/>
      <c r="AM1047" s="169"/>
      <c r="AP1047" s="169"/>
      <c r="AQ1047" s="180" t="s">
        <v>222</v>
      </c>
      <c r="AR1047" s="169"/>
    </row>
    <row r="1048" spans="1:44" s="15" customFormat="1" ht="15" x14ac:dyDescent="0.25">
      <c r="A1048" s="229"/>
      <c r="B1048" s="179"/>
      <c r="C1048" s="429" t="s">
        <v>223</v>
      </c>
      <c r="D1048" s="429"/>
      <c r="E1048" s="429"/>
      <c r="F1048" s="429"/>
      <c r="G1048" s="429"/>
      <c r="H1048" s="429"/>
      <c r="I1048" s="429"/>
      <c r="J1048" s="429"/>
      <c r="K1048" s="429"/>
      <c r="L1048" s="235">
        <v>983.64</v>
      </c>
      <c r="M1048" s="231"/>
      <c r="N1048" s="232">
        <v>44038.11</v>
      </c>
      <c r="AF1048" s="168"/>
      <c r="AG1048" s="169"/>
      <c r="AH1048" s="169"/>
      <c r="AM1048" s="169"/>
      <c r="AP1048" s="169"/>
      <c r="AQ1048" s="180" t="s">
        <v>223</v>
      </c>
      <c r="AR1048" s="169"/>
    </row>
    <row r="1049" spans="1:44" s="15" customFormat="1" ht="15" x14ac:dyDescent="0.25">
      <c r="A1049" s="229"/>
      <c r="B1049" s="236"/>
      <c r="C1049" s="457" t="s">
        <v>1538</v>
      </c>
      <c r="D1049" s="457"/>
      <c r="E1049" s="457"/>
      <c r="F1049" s="457"/>
      <c r="G1049" s="457"/>
      <c r="H1049" s="457"/>
      <c r="I1049" s="457"/>
      <c r="J1049" s="457"/>
      <c r="K1049" s="457"/>
      <c r="L1049" s="237">
        <v>20303.89</v>
      </c>
      <c r="M1049" s="238"/>
      <c r="N1049" s="239">
        <v>359036.58</v>
      </c>
      <c r="AF1049" s="168"/>
      <c r="AG1049" s="169"/>
      <c r="AH1049" s="169"/>
      <c r="AM1049" s="169"/>
      <c r="AP1049" s="169"/>
      <c r="AR1049" s="169" t="s">
        <v>1538</v>
      </c>
    </row>
    <row r="1050" spans="1:44" s="15" customFormat="1" ht="15" x14ac:dyDescent="0.25">
      <c r="A1050" s="432" t="s">
        <v>1539</v>
      </c>
      <c r="B1050" s="433"/>
      <c r="C1050" s="433"/>
      <c r="D1050" s="433"/>
      <c r="E1050" s="433"/>
      <c r="F1050" s="433"/>
      <c r="G1050" s="433"/>
      <c r="H1050" s="433"/>
      <c r="I1050" s="433"/>
      <c r="J1050" s="433"/>
      <c r="K1050" s="433"/>
      <c r="L1050" s="433"/>
      <c r="M1050" s="433"/>
      <c r="N1050" s="434"/>
      <c r="AF1050" s="168" t="s">
        <v>1539</v>
      </c>
      <c r="AG1050" s="169"/>
      <c r="AH1050" s="169"/>
      <c r="AM1050" s="169"/>
      <c r="AP1050" s="169"/>
      <c r="AR1050" s="169"/>
    </row>
    <row r="1051" spans="1:44" s="15" customFormat="1" ht="15" x14ac:dyDescent="0.25">
      <c r="A1051" s="435" t="s">
        <v>1540</v>
      </c>
      <c r="B1051" s="436"/>
      <c r="C1051" s="436"/>
      <c r="D1051" s="436"/>
      <c r="E1051" s="436"/>
      <c r="F1051" s="436"/>
      <c r="G1051" s="436"/>
      <c r="H1051" s="436"/>
      <c r="I1051" s="436"/>
      <c r="J1051" s="436"/>
      <c r="K1051" s="436"/>
      <c r="L1051" s="436"/>
      <c r="M1051" s="436"/>
      <c r="N1051" s="437"/>
      <c r="AF1051" s="168"/>
      <c r="AG1051" s="169" t="s">
        <v>1540</v>
      </c>
      <c r="AH1051" s="169"/>
      <c r="AM1051" s="169"/>
      <c r="AP1051" s="169"/>
      <c r="AR1051" s="169"/>
    </row>
    <row r="1052" spans="1:44" s="15" customFormat="1" ht="45.75" x14ac:dyDescent="0.25">
      <c r="A1052" s="170" t="s">
        <v>1541</v>
      </c>
      <c r="B1052" s="171" t="s">
        <v>1542</v>
      </c>
      <c r="C1052" s="438" t="s">
        <v>1543</v>
      </c>
      <c r="D1052" s="438"/>
      <c r="E1052" s="438"/>
      <c r="F1052" s="172" t="s">
        <v>573</v>
      </c>
      <c r="G1052" s="173">
        <v>0.17799999999999999</v>
      </c>
      <c r="H1052" s="174">
        <v>1</v>
      </c>
      <c r="I1052" s="204">
        <v>0.17799999999999999</v>
      </c>
      <c r="J1052" s="176"/>
      <c r="K1052" s="173"/>
      <c r="L1052" s="176"/>
      <c r="M1052" s="173"/>
      <c r="N1052" s="177"/>
      <c r="AF1052" s="168"/>
      <c r="AG1052" s="169"/>
      <c r="AH1052" s="169" t="s">
        <v>1543</v>
      </c>
      <c r="AM1052" s="169"/>
      <c r="AP1052" s="169"/>
      <c r="AR1052" s="169"/>
    </row>
    <row r="1053" spans="1:44" s="15" customFormat="1" ht="23.25" x14ac:dyDescent="0.25">
      <c r="A1053" s="178"/>
      <c r="B1053" s="179" t="s">
        <v>136</v>
      </c>
      <c r="C1053" s="439" t="s">
        <v>137</v>
      </c>
      <c r="D1053" s="439"/>
      <c r="E1053" s="439"/>
      <c r="F1053" s="439"/>
      <c r="G1053" s="439"/>
      <c r="H1053" s="439"/>
      <c r="I1053" s="439"/>
      <c r="J1053" s="439"/>
      <c r="K1053" s="439"/>
      <c r="L1053" s="439"/>
      <c r="M1053" s="439"/>
      <c r="N1053" s="440"/>
      <c r="AF1053" s="168"/>
      <c r="AG1053" s="169"/>
      <c r="AH1053" s="169"/>
      <c r="AI1053" s="180" t="s">
        <v>137</v>
      </c>
      <c r="AM1053" s="169"/>
      <c r="AP1053" s="169"/>
      <c r="AR1053" s="169"/>
    </row>
    <row r="1054" spans="1:44" s="15" customFormat="1" ht="68.25" x14ac:dyDescent="0.25">
      <c r="A1054" s="178"/>
      <c r="B1054" s="179" t="s">
        <v>138</v>
      </c>
      <c r="C1054" s="439" t="s">
        <v>139</v>
      </c>
      <c r="D1054" s="439"/>
      <c r="E1054" s="439"/>
      <c r="F1054" s="439"/>
      <c r="G1054" s="439"/>
      <c r="H1054" s="439"/>
      <c r="I1054" s="439"/>
      <c r="J1054" s="439"/>
      <c r="K1054" s="439"/>
      <c r="L1054" s="439"/>
      <c r="M1054" s="439"/>
      <c r="N1054" s="440"/>
      <c r="AF1054" s="168"/>
      <c r="AG1054" s="169"/>
      <c r="AH1054" s="169"/>
      <c r="AI1054" s="180" t="s">
        <v>139</v>
      </c>
      <c r="AM1054" s="169"/>
      <c r="AP1054" s="169"/>
      <c r="AR1054" s="169"/>
    </row>
    <row r="1055" spans="1:44" s="15" customFormat="1" ht="15" x14ac:dyDescent="0.25">
      <c r="A1055" s="181"/>
      <c r="B1055" s="179" t="s">
        <v>130</v>
      </c>
      <c r="C1055" s="429" t="s">
        <v>140</v>
      </c>
      <c r="D1055" s="429"/>
      <c r="E1055" s="429"/>
      <c r="F1055" s="182"/>
      <c r="G1055" s="183"/>
      <c r="H1055" s="183"/>
      <c r="I1055" s="183"/>
      <c r="J1055" s="184">
        <v>479.29</v>
      </c>
      <c r="K1055" s="205">
        <v>1.3225</v>
      </c>
      <c r="L1055" s="184">
        <v>112.83</v>
      </c>
      <c r="M1055" s="185">
        <v>44.77</v>
      </c>
      <c r="N1055" s="206">
        <v>5051.3999999999996</v>
      </c>
      <c r="AF1055" s="168"/>
      <c r="AG1055" s="169"/>
      <c r="AH1055" s="169"/>
      <c r="AJ1055" s="180" t="s">
        <v>140</v>
      </c>
      <c r="AM1055" s="169"/>
      <c r="AP1055" s="169"/>
      <c r="AR1055" s="169"/>
    </row>
    <row r="1056" spans="1:44" s="15" customFormat="1" ht="15" x14ac:dyDescent="0.25">
      <c r="A1056" s="181"/>
      <c r="B1056" s="179" t="s">
        <v>141</v>
      </c>
      <c r="C1056" s="429" t="s">
        <v>142</v>
      </c>
      <c r="D1056" s="429"/>
      <c r="E1056" s="429"/>
      <c r="F1056" s="182"/>
      <c r="G1056" s="183"/>
      <c r="H1056" s="183"/>
      <c r="I1056" s="183"/>
      <c r="J1056" s="184">
        <v>74.8</v>
      </c>
      <c r="K1056" s="205">
        <v>1.4375</v>
      </c>
      <c r="L1056" s="184">
        <v>19.14</v>
      </c>
      <c r="M1056" s="185">
        <v>13.24</v>
      </c>
      <c r="N1056" s="186">
        <v>253.41</v>
      </c>
      <c r="AF1056" s="168"/>
      <c r="AG1056" s="169"/>
      <c r="AH1056" s="169"/>
      <c r="AJ1056" s="180" t="s">
        <v>142</v>
      </c>
      <c r="AM1056" s="169"/>
      <c r="AP1056" s="169"/>
      <c r="AR1056" s="169"/>
    </row>
    <row r="1057" spans="1:44" s="15" customFormat="1" ht="15" x14ac:dyDescent="0.25">
      <c r="A1057" s="181"/>
      <c r="B1057" s="179" t="s">
        <v>143</v>
      </c>
      <c r="C1057" s="429" t="s">
        <v>144</v>
      </c>
      <c r="D1057" s="429"/>
      <c r="E1057" s="429"/>
      <c r="F1057" s="182"/>
      <c r="G1057" s="183"/>
      <c r="H1057" s="183"/>
      <c r="I1057" s="183"/>
      <c r="J1057" s="184">
        <v>11.37</v>
      </c>
      <c r="K1057" s="205">
        <v>1.4375</v>
      </c>
      <c r="L1057" s="184">
        <v>2.91</v>
      </c>
      <c r="M1057" s="185">
        <v>44.77</v>
      </c>
      <c r="N1057" s="186">
        <v>130.28</v>
      </c>
      <c r="AF1057" s="168"/>
      <c r="AG1057" s="169"/>
      <c r="AH1057" s="169"/>
      <c r="AJ1057" s="180" t="s">
        <v>144</v>
      </c>
      <c r="AM1057" s="169"/>
      <c r="AP1057" s="169"/>
      <c r="AR1057" s="169"/>
    </row>
    <row r="1058" spans="1:44" s="15" customFormat="1" ht="15" x14ac:dyDescent="0.25">
      <c r="A1058" s="181"/>
      <c r="B1058" s="179" t="s">
        <v>145</v>
      </c>
      <c r="C1058" s="429" t="s">
        <v>146</v>
      </c>
      <c r="D1058" s="429"/>
      <c r="E1058" s="429"/>
      <c r="F1058" s="182"/>
      <c r="G1058" s="183"/>
      <c r="H1058" s="183"/>
      <c r="I1058" s="183"/>
      <c r="J1058" s="187">
        <v>3302.45</v>
      </c>
      <c r="K1058" s="183"/>
      <c r="L1058" s="184">
        <v>587.84</v>
      </c>
      <c r="M1058" s="185">
        <v>8.16</v>
      </c>
      <c r="N1058" s="206">
        <v>4796.7700000000004</v>
      </c>
      <c r="AF1058" s="168"/>
      <c r="AG1058" s="169"/>
      <c r="AH1058" s="169"/>
      <c r="AJ1058" s="180" t="s">
        <v>146</v>
      </c>
      <c r="AM1058" s="169"/>
      <c r="AP1058" s="169"/>
      <c r="AR1058" s="169"/>
    </row>
    <row r="1059" spans="1:44" s="15" customFormat="1" ht="15" x14ac:dyDescent="0.25">
      <c r="A1059" s="188"/>
      <c r="B1059" s="179"/>
      <c r="C1059" s="429" t="s">
        <v>147</v>
      </c>
      <c r="D1059" s="429"/>
      <c r="E1059" s="429"/>
      <c r="F1059" s="182" t="s">
        <v>148</v>
      </c>
      <c r="G1059" s="185">
        <v>52.21</v>
      </c>
      <c r="H1059" s="205">
        <v>1.3225</v>
      </c>
      <c r="I1059" s="193">
        <v>12.290495099999999</v>
      </c>
      <c r="J1059" s="190"/>
      <c r="K1059" s="183"/>
      <c r="L1059" s="190"/>
      <c r="M1059" s="183"/>
      <c r="N1059" s="191"/>
      <c r="AF1059" s="168"/>
      <c r="AG1059" s="169"/>
      <c r="AH1059" s="169"/>
      <c r="AK1059" s="180" t="s">
        <v>147</v>
      </c>
      <c r="AM1059" s="169"/>
      <c r="AP1059" s="169"/>
      <c r="AR1059" s="169"/>
    </row>
    <row r="1060" spans="1:44" s="15" customFormat="1" ht="15" x14ac:dyDescent="0.25">
      <c r="A1060" s="188"/>
      <c r="B1060" s="179"/>
      <c r="C1060" s="429" t="s">
        <v>149</v>
      </c>
      <c r="D1060" s="429"/>
      <c r="E1060" s="429"/>
      <c r="F1060" s="182" t="s">
        <v>148</v>
      </c>
      <c r="G1060" s="185">
        <v>0.87</v>
      </c>
      <c r="H1060" s="205">
        <v>1.4375</v>
      </c>
      <c r="I1060" s="193">
        <v>0.22261130000000001</v>
      </c>
      <c r="J1060" s="190"/>
      <c r="K1060" s="183"/>
      <c r="L1060" s="190"/>
      <c r="M1060" s="183"/>
      <c r="N1060" s="191"/>
      <c r="AF1060" s="168"/>
      <c r="AG1060" s="169"/>
      <c r="AH1060" s="169"/>
      <c r="AK1060" s="180" t="s">
        <v>149</v>
      </c>
      <c r="AM1060" s="169"/>
      <c r="AP1060" s="169"/>
      <c r="AR1060" s="169"/>
    </row>
    <row r="1061" spans="1:44" s="15" customFormat="1" ht="15" x14ac:dyDescent="0.25">
      <c r="A1061" s="181"/>
      <c r="B1061" s="179"/>
      <c r="C1061" s="430" t="s">
        <v>150</v>
      </c>
      <c r="D1061" s="430"/>
      <c r="E1061" s="430"/>
      <c r="F1061" s="194"/>
      <c r="G1061" s="195"/>
      <c r="H1061" s="195"/>
      <c r="I1061" s="195"/>
      <c r="J1061" s="196">
        <v>3856.54</v>
      </c>
      <c r="K1061" s="195"/>
      <c r="L1061" s="197">
        <v>719.81</v>
      </c>
      <c r="M1061" s="195"/>
      <c r="N1061" s="207">
        <v>10101.58</v>
      </c>
      <c r="AF1061" s="168"/>
      <c r="AG1061" s="169"/>
      <c r="AH1061" s="169"/>
      <c r="AL1061" s="180" t="s">
        <v>150</v>
      </c>
      <c r="AM1061" s="169"/>
      <c r="AP1061" s="169"/>
      <c r="AR1061" s="169"/>
    </row>
    <row r="1062" spans="1:44" s="15" customFormat="1" ht="15" x14ac:dyDescent="0.25">
      <c r="A1062" s="188"/>
      <c r="B1062" s="179"/>
      <c r="C1062" s="429" t="s">
        <v>151</v>
      </c>
      <c r="D1062" s="429"/>
      <c r="E1062" s="429"/>
      <c r="F1062" s="182"/>
      <c r="G1062" s="183"/>
      <c r="H1062" s="183"/>
      <c r="I1062" s="183"/>
      <c r="J1062" s="190"/>
      <c r="K1062" s="183"/>
      <c r="L1062" s="184">
        <v>115.74</v>
      </c>
      <c r="M1062" s="183"/>
      <c r="N1062" s="206">
        <v>5181.68</v>
      </c>
      <c r="AF1062" s="168"/>
      <c r="AG1062" s="169"/>
      <c r="AH1062" s="169"/>
      <c r="AK1062" s="180" t="s">
        <v>151</v>
      </c>
      <c r="AM1062" s="169"/>
      <c r="AP1062" s="169"/>
      <c r="AR1062" s="169"/>
    </row>
    <row r="1063" spans="1:44" s="15" customFormat="1" ht="22.5" x14ac:dyDescent="0.25">
      <c r="A1063" s="188"/>
      <c r="B1063" s="179" t="s">
        <v>1107</v>
      </c>
      <c r="C1063" s="429" t="s">
        <v>1108</v>
      </c>
      <c r="D1063" s="429"/>
      <c r="E1063" s="429"/>
      <c r="F1063" s="182" t="s">
        <v>154</v>
      </c>
      <c r="G1063" s="199">
        <v>109</v>
      </c>
      <c r="H1063" s="183"/>
      <c r="I1063" s="199">
        <v>109</v>
      </c>
      <c r="J1063" s="190"/>
      <c r="K1063" s="183"/>
      <c r="L1063" s="184">
        <v>126.16</v>
      </c>
      <c r="M1063" s="183"/>
      <c r="N1063" s="206">
        <v>5648.03</v>
      </c>
      <c r="AF1063" s="168"/>
      <c r="AG1063" s="169"/>
      <c r="AH1063" s="169"/>
      <c r="AK1063" s="180" t="s">
        <v>1108</v>
      </c>
      <c r="AM1063" s="169"/>
      <c r="AP1063" s="169"/>
      <c r="AR1063" s="169"/>
    </row>
    <row r="1064" spans="1:44" s="15" customFormat="1" ht="45" x14ac:dyDescent="0.25">
      <c r="A1064" s="188"/>
      <c r="B1064" s="179" t="s">
        <v>1412</v>
      </c>
      <c r="C1064" s="429" t="s">
        <v>1110</v>
      </c>
      <c r="D1064" s="429"/>
      <c r="E1064" s="429"/>
      <c r="F1064" s="182" t="s">
        <v>154</v>
      </c>
      <c r="G1064" s="199">
        <v>57</v>
      </c>
      <c r="H1064" s="185">
        <v>0.85</v>
      </c>
      <c r="I1064" s="185">
        <v>48.45</v>
      </c>
      <c r="J1064" s="190"/>
      <c r="K1064" s="183"/>
      <c r="L1064" s="184">
        <v>56.08</v>
      </c>
      <c r="M1064" s="183"/>
      <c r="N1064" s="206">
        <v>2510.52</v>
      </c>
      <c r="AF1064" s="168"/>
      <c r="AG1064" s="169"/>
      <c r="AH1064" s="169"/>
      <c r="AK1064" s="180" t="s">
        <v>1110</v>
      </c>
      <c r="AM1064" s="169"/>
      <c r="AP1064" s="169"/>
      <c r="AR1064" s="169"/>
    </row>
    <row r="1065" spans="1:44" s="15" customFormat="1" ht="15" x14ac:dyDescent="0.25">
      <c r="A1065" s="200"/>
      <c r="B1065" s="201"/>
      <c r="C1065" s="438" t="s">
        <v>157</v>
      </c>
      <c r="D1065" s="438"/>
      <c r="E1065" s="438"/>
      <c r="F1065" s="172"/>
      <c r="G1065" s="173"/>
      <c r="H1065" s="173"/>
      <c r="I1065" s="173"/>
      <c r="J1065" s="176"/>
      <c r="K1065" s="173"/>
      <c r="L1065" s="202">
        <v>902.05</v>
      </c>
      <c r="M1065" s="195"/>
      <c r="N1065" s="208">
        <v>18260.13</v>
      </c>
      <c r="AF1065" s="168"/>
      <c r="AG1065" s="169"/>
      <c r="AH1065" s="169"/>
      <c r="AM1065" s="169" t="s">
        <v>157</v>
      </c>
      <c r="AP1065" s="169"/>
      <c r="AR1065" s="169"/>
    </row>
    <row r="1066" spans="1:44" s="15" customFormat="1" ht="23.25" x14ac:dyDescent="0.25">
      <c r="A1066" s="170" t="s">
        <v>1544</v>
      </c>
      <c r="B1066" s="171" t="s">
        <v>666</v>
      </c>
      <c r="C1066" s="438" t="s">
        <v>667</v>
      </c>
      <c r="D1066" s="438"/>
      <c r="E1066" s="438"/>
      <c r="F1066" s="172" t="s">
        <v>174</v>
      </c>
      <c r="G1066" s="173">
        <v>-9.078E-2</v>
      </c>
      <c r="H1066" s="174">
        <v>1</v>
      </c>
      <c r="I1066" s="175">
        <v>-9.078E-2</v>
      </c>
      <c r="J1066" s="202">
        <v>519.79999999999995</v>
      </c>
      <c r="K1066" s="173"/>
      <c r="L1066" s="202">
        <v>-47.19</v>
      </c>
      <c r="M1066" s="211">
        <v>8.16</v>
      </c>
      <c r="N1066" s="203">
        <v>-385.07</v>
      </c>
      <c r="AF1066" s="168"/>
      <c r="AG1066" s="169"/>
      <c r="AH1066" s="169" t="s">
        <v>667</v>
      </c>
      <c r="AM1066" s="169"/>
      <c r="AP1066" s="169"/>
      <c r="AR1066" s="169"/>
    </row>
    <row r="1067" spans="1:44" s="15" customFormat="1" ht="15" x14ac:dyDescent="0.25">
      <c r="A1067" s="200"/>
      <c r="B1067" s="201"/>
      <c r="C1067" s="438" t="s">
        <v>157</v>
      </c>
      <c r="D1067" s="438"/>
      <c r="E1067" s="438"/>
      <c r="F1067" s="172"/>
      <c r="G1067" s="173"/>
      <c r="H1067" s="173"/>
      <c r="I1067" s="173"/>
      <c r="J1067" s="176"/>
      <c r="K1067" s="173"/>
      <c r="L1067" s="202">
        <v>-47.19</v>
      </c>
      <c r="M1067" s="195"/>
      <c r="N1067" s="203">
        <v>-385.07</v>
      </c>
      <c r="AF1067" s="168"/>
      <c r="AG1067" s="169"/>
      <c r="AH1067" s="169"/>
      <c r="AM1067" s="169" t="s">
        <v>157</v>
      </c>
      <c r="AP1067" s="169"/>
      <c r="AR1067" s="169"/>
    </row>
    <row r="1068" spans="1:44" s="15" customFormat="1" ht="15" x14ac:dyDescent="0.25">
      <c r="A1068" s="170" t="s">
        <v>1545</v>
      </c>
      <c r="B1068" s="171" t="s">
        <v>1546</v>
      </c>
      <c r="C1068" s="438" t="s">
        <v>1547</v>
      </c>
      <c r="D1068" s="438"/>
      <c r="E1068" s="438"/>
      <c r="F1068" s="172" t="s">
        <v>278</v>
      </c>
      <c r="G1068" s="173">
        <v>-3.56E-2</v>
      </c>
      <c r="H1068" s="174">
        <v>1</v>
      </c>
      <c r="I1068" s="209">
        <v>-3.56E-2</v>
      </c>
      <c r="J1068" s="210">
        <v>11200</v>
      </c>
      <c r="K1068" s="173"/>
      <c r="L1068" s="202">
        <v>-398.72</v>
      </c>
      <c r="M1068" s="211">
        <v>8.16</v>
      </c>
      <c r="N1068" s="208">
        <v>-3253.56</v>
      </c>
      <c r="AF1068" s="168"/>
      <c r="AG1068" s="169"/>
      <c r="AH1068" s="169" t="s">
        <v>1547</v>
      </c>
      <c r="AM1068" s="169"/>
      <c r="AP1068" s="169"/>
      <c r="AR1068" s="169"/>
    </row>
    <row r="1069" spans="1:44" s="15" customFormat="1" ht="15" x14ac:dyDescent="0.25">
      <c r="A1069" s="200"/>
      <c r="B1069" s="201"/>
      <c r="C1069" s="438" t="s">
        <v>157</v>
      </c>
      <c r="D1069" s="438"/>
      <c r="E1069" s="438"/>
      <c r="F1069" s="172"/>
      <c r="G1069" s="173"/>
      <c r="H1069" s="173"/>
      <c r="I1069" s="173"/>
      <c r="J1069" s="176"/>
      <c r="K1069" s="173"/>
      <c r="L1069" s="202">
        <v>-398.72</v>
      </c>
      <c r="M1069" s="195"/>
      <c r="N1069" s="208">
        <v>-3253.56</v>
      </c>
      <c r="AF1069" s="168"/>
      <c r="AG1069" s="169"/>
      <c r="AH1069" s="169"/>
      <c r="AM1069" s="169" t="s">
        <v>157</v>
      </c>
      <c r="AP1069" s="169"/>
      <c r="AR1069" s="169"/>
    </row>
    <row r="1070" spans="1:44" s="15" customFormat="1" ht="34.5" x14ac:dyDescent="0.25">
      <c r="A1070" s="170" t="s">
        <v>1548</v>
      </c>
      <c r="B1070" s="171" t="s">
        <v>1549</v>
      </c>
      <c r="C1070" s="438" t="s">
        <v>1550</v>
      </c>
      <c r="D1070" s="438"/>
      <c r="E1070" s="438"/>
      <c r="F1070" s="172" t="s">
        <v>659</v>
      </c>
      <c r="G1070" s="173">
        <v>-1.1926000000000001</v>
      </c>
      <c r="H1070" s="174">
        <v>1</v>
      </c>
      <c r="I1070" s="209">
        <v>-1.1926000000000001</v>
      </c>
      <c r="J1070" s="202">
        <v>74.58</v>
      </c>
      <c r="K1070" s="173"/>
      <c r="L1070" s="202">
        <v>-88.94</v>
      </c>
      <c r="M1070" s="211">
        <v>8.16</v>
      </c>
      <c r="N1070" s="203">
        <v>-725.75</v>
      </c>
      <c r="AF1070" s="168"/>
      <c r="AG1070" s="169"/>
      <c r="AH1070" s="169" t="s">
        <v>1550</v>
      </c>
      <c r="AM1070" s="169"/>
      <c r="AP1070" s="169"/>
      <c r="AR1070" s="169"/>
    </row>
    <row r="1071" spans="1:44" s="15" customFormat="1" ht="15" x14ac:dyDescent="0.25">
      <c r="A1071" s="200"/>
      <c r="B1071" s="201"/>
      <c r="C1071" s="438" t="s">
        <v>157</v>
      </c>
      <c r="D1071" s="438"/>
      <c r="E1071" s="438"/>
      <c r="F1071" s="172"/>
      <c r="G1071" s="173"/>
      <c r="H1071" s="173"/>
      <c r="I1071" s="173"/>
      <c r="J1071" s="176"/>
      <c r="K1071" s="173"/>
      <c r="L1071" s="202">
        <v>-88.94</v>
      </c>
      <c r="M1071" s="195"/>
      <c r="N1071" s="203">
        <v>-725.75</v>
      </c>
      <c r="AF1071" s="168"/>
      <c r="AG1071" s="169"/>
      <c r="AH1071" s="169"/>
      <c r="AM1071" s="169" t="s">
        <v>157</v>
      </c>
      <c r="AP1071" s="169"/>
      <c r="AR1071" s="169"/>
    </row>
    <row r="1072" spans="1:44" s="15" customFormat="1" ht="23.25" x14ac:dyDescent="0.25">
      <c r="A1072" s="170" t="s">
        <v>1551</v>
      </c>
      <c r="B1072" s="171" t="s">
        <v>1460</v>
      </c>
      <c r="C1072" s="438" t="s">
        <v>1461</v>
      </c>
      <c r="D1072" s="438"/>
      <c r="E1072" s="438"/>
      <c r="F1072" s="172" t="s">
        <v>278</v>
      </c>
      <c r="G1072" s="173">
        <v>8.6599999999999996E-2</v>
      </c>
      <c r="H1072" s="174">
        <v>1</v>
      </c>
      <c r="I1072" s="209">
        <v>8.6599999999999996E-2</v>
      </c>
      <c r="J1072" s="210">
        <v>10898.65</v>
      </c>
      <c r="K1072" s="173"/>
      <c r="L1072" s="202">
        <v>943.82</v>
      </c>
      <c r="M1072" s="211">
        <v>8.16</v>
      </c>
      <c r="N1072" s="208">
        <v>7701.57</v>
      </c>
      <c r="AF1072" s="168"/>
      <c r="AG1072" s="169"/>
      <c r="AH1072" s="169" t="s">
        <v>1461</v>
      </c>
      <c r="AM1072" s="169"/>
      <c r="AP1072" s="169"/>
      <c r="AR1072" s="169"/>
    </row>
    <row r="1073" spans="1:44" s="15" customFormat="1" ht="15" x14ac:dyDescent="0.25">
      <c r="A1073" s="200"/>
      <c r="B1073" s="201"/>
      <c r="C1073" s="438" t="s">
        <v>157</v>
      </c>
      <c r="D1073" s="438"/>
      <c r="E1073" s="438"/>
      <c r="F1073" s="172"/>
      <c r="G1073" s="173"/>
      <c r="H1073" s="173"/>
      <c r="I1073" s="173"/>
      <c r="J1073" s="176"/>
      <c r="K1073" s="173"/>
      <c r="L1073" s="202">
        <v>943.82</v>
      </c>
      <c r="M1073" s="195"/>
      <c r="N1073" s="208">
        <v>7701.57</v>
      </c>
      <c r="AF1073" s="168"/>
      <c r="AG1073" s="169"/>
      <c r="AH1073" s="169"/>
      <c r="AM1073" s="169" t="s">
        <v>157</v>
      </c>
      <c r="AP1073" s="169"/>
      <c r="AR1073" s="169"/>
    </row>
    <row r="1074" spans="1:44" s="15" customFormat="1" ht="34.5" x14ac:dyDescent="0.25">
      <c r="A1074" s="170" t="s">
        <v>1552</v>
      </c>
      <c r="B1074" s="171" t="s">
        <v>1553</v>
      </c>
      <c r="C1074" s="438" t="s">
        <v>1554</v>
      </c>
      <c r="D1074" s="438"/>
      <c r="E1074" s="438"/>
      <c r="F1074" s="172" t="s">
        <v>174</v>
      </c>
      <c r="G1074" s="173">
        <v>0.5</v>
      </c>
      <c r="H1074" s="174">
        <v>1</v>
      </c>
      <c r="I1074" s="214">
        <v>0.5</v>
      </c>
      <c r="J1074" s="210">
        <v>1588.5</v>
      </c>
      <c r="K1074" s="173"/>
      <c r="L1074" s="202">
        <v>794.25</v>
      </c>
      <c r="M1074" s="211">
        <v>8.16</v>
      </c>
      <c r="N1074" s="208">
        <v>6481.08</v>
      </c>
      <c r="AF1074" s="168"/>
      <c r="AG1074" s="169"/>
      <c r="AH1074" s="169" t="s">
        <v>1554</v>
      </c>
      <c r="AM1074" s="169"/>
      <c r="AP1074" s="169"/>
      <c r="AR1074" s="169"/>
    </row>
    <row r="1075" spans="1:44" s="15" customFormat="1" ht="15" x14ac:dyDescent="0.25">
      <c r="A1075" s="200"/>
      <c r="B1075" s="201"/>
      <c r="C1075" s="438" t="s">
        <v>157</v>
      </c>
      <c r="D1075" s="438"/>
      <c r="E1075" s="438"/>
      <c r="F1075" s="172"/>
      <c r="G1075" s="173"/>
      <c r="H1075" s="173"/>
      <c r="I1075" s="173"/>
      <c r="J1075" s="176"/>
      <c r="K1075" s="173"/>
      <c r="L1075" s="202">
        <v>794.25</v>
      </c>
      <c r="M1075" s="195"/>
      <c r="N1075" s="208">
        <v>6481.08</v>
      </c>
      <c r="AF1075" s="168"/>
      <c r="AG1075" s="169"/>
      <c r="AH1075" s="169"/>
      <c r="AM1075" s="169" t="s">
        <v>157</v>
      </c>
      <c r="AP1075" s="169"/>
      <c r="AR1075" s="169"/>
    </row>
    <row r="1076" spans="1:44" s="15" customFormat="1" ht="68.25" x14ac:dyDescent="0.25">
      <c r="A1076" s="170" t="s">
        <v>1555</v>
      </c>
      <c r="B1076" s="171" t="s">
        <v>1556</v>
      </c>
      <c r="C1076" s="438" t="s">
        <v>1557</v>
      </c>
      <c r="D1076" s="438"/>
      <c r="E1076" s="438"/>
      <c r="F1076" s="172" t="s">
        <v>644</v>
      </c>
      <c r="G1076" s="173">
        <v>41.201999999999998</v>
      </c>
      <c r="H1076" s="174">
        <v>1</v>
      </c>
      <c r="I1076" s="204">
        <v>41.201999999999998</v>
      </c>
      <c r="J1076" s="202">
        <v>38.42</v>
      </c>
      <c r="K1076" s="173"/>
      <c r="L1076" s="210">
        <v>1582.98</v>
      </c>
      <c r="M1076" s="211">
        <v>8.16</v>
      </c>
      <c r="N1076" s="208">
        <v>12917.12</v>
      </c>
      <c r="AF1076" s="168"/>
      <c r="AG1076" s="169"/>
      <c r="AH1076" s="169" t="s">
        <v>1557</v>
      </c>
      <c r="AM1076" s="169"/>
      <c r="AP1076" s="169"/>
      <c r="AR1076" s="169"/>
    </row>
    <row r="1077" spans="1:44" s="15" customFormat="1" ht="15" x14ac:dyDescent="0.25">
      <c r="A1077" s="200"/>
      <c r="B1077" s="201"/>
      <c r="C1077" s="438" t="s">
        <v>157</v>
      </c>
      <c r="D1077" s="438"/>
      <c r="E1077" s="438"/>
      <c r="F1077" s="172"/>
      <c r="G1077" s="173"/>
      <c r="H1077" s="173"/>
      <c r="I1077" s="173"/>
      <c r="J1077" s="176"/>
      <c r="K1077" s="173"/>
      <c r="L1077" s="210">
        <v>1582.98</v>
      </c>
      <c r="M1077" s="195"/>
      <c r="N1077" s="208">
        <v>12917.12</v>
      </c>
      <c r="AF1077" s="168"/>
      <c r="AG1077" s="169"/>
      <c r="AH1077" s="169"/>
      <c r="AM1077" s="169" t="s">
        <v>157</v>
      </c>
      <c r="AP1077" s="169"/>
      <c r="AR1077" s="169"/>
    </row>
    <row r="1078" spans="1:44" s="15" customFormat="1" ht="57" x14ac:dyDescent="0.25">
      <c r="A1078" s="170" t="s">
        <v>1558</v>
      </c>
      <c r="B1078" s="171" t="s">
        <v>1559</v>
      </c>
      <c r="C1078" s="438" t="s">
        <v>1560</v>
      </c>
      <c r="D1078" s="438"/>
      <c r="E1078" s="438"/>
      <c r="F1078" s="172" t="s">
        <v>659</v>
      </c>
      <c r="G1078" s="173">
        <v>4.2510000000000003</v>
      </c>
      <c r="H1078" s="174">
        <v>1</v>
      </c>
      <c r="I1078" s="204">
        <v>4.2510000000000003</v>
      </c>
      <c r="J1078" s="202">
        <v>24.69</v>
      </c>
      <c r="K1078" s="173"/>
      <c r="L1078" s="202">
        <v>104.96</v>
      </c>
      <c r="M1078" s="211">
        <v>8.16</v>
      </c>
      <c r="N1078" s="203">
        <v>856.47</v>
      </c>
      <c r="AF1078" s="168"/>
      <c r="AG1078" s="169"/>
      <c r="AH1078" s="169" t="s">
        <v>1560</v>
      </c>
      <c r="AM1078" s="169"/>
      <c r="AP1078" s="169"/>
      <c r="AR1078" s="169"/>
    </row>
    <row r="1079" spans="1:44" s="15" customFormat="1" ht="15" x14ac:dyDescent="0.25">
      <c r="A1079" s="200"/>
      <c r="B1079" s="201"/>
      <c r="C1079" s="438" t="s">
        <v>157</v>
      </c>
      <c r="D1079" s="438"/>
      <c r="E1079" s="438"/>
      <c r="F1079" s="172"/>
      <c r="G1079" s="173"/>
      <c r="H1079" s="173"/>
      <c r="I1079" s="173"/>
      <c r="J1079" s="176"/>
      <c r="K1079" s="173"/>
      <c r="L1079" s="202">
        <v>104.96</v>
      </c>
      <c r="M1079" s="195"/>
      <c r="N1079" s="203">
        <v>856.47</v>
      </c>
      <c r="AF1079" s="168"/>
      <c r="AG1079" s="169"/>
      <c r="AH1079" s="169"/>
      <c r="AM1079" s="169" t="s">
        <v>157</v>
      </c>
      <c r="AP1079" s="169"/>
      <c r="AR1079" s="169"/>
    </row>
    <row r="1080" spans="1:44" s="15" customFormat="1" ht="15" x14ac:dyDescent="0.25">
      <c r="A1080" s="435" t="s">
        <v>1561</v>
      </c>
      <c r="B1080" s="436"/>
      <c r="C1080" s="436"/>
      <c r="D1080" s="436"/>
      <c r="E1080" s="436"/>
      <c r="F1080" s="436"/>
      <c r="G1080" s="436"/>
      <c r="H1080" s="436"/>
      <c r="I1080" s="436"/>
      <c r="J1080" s="436"/>
      <c r="K1080" s="436"/>
      <c r="L1080" s="436"/>
      <c r="M1080" s="436"/>
      <c r="N1080" s="437"/>
      <c r="AF1080" s="168"/>
      <c r="AG1080" s="169" t="s">
        <v>1561</v>
      </c>
      <c r="AH1080" s="169"/>
      <c r="AM1080" s="169"/>
      <c r="AP1080" s="169"/>
      <c r="AR1080" s="169"/>
    </row>
    <row r="1081" spans="1:44" s="15" customFormat="1" ht="34.5" x14ac:dyDescent="0.25">
      <c r="A1081" s="170" t="s">
        <v>1562</v>
      </c>
      <c r="B1081" s="171" t="s">
        <v>1410</v>
      </c>
      <c r="C1081" s="438" t="s">
        <v>1563</v>
      </c>
      <c r="D1081" s="438"/>
      <c r="E1081" s="438"/>
      <c r="F1081" s="172" t="s">
        <v>599</v>
      </c>
      <c r="G1081" s="173">
        <v>0.10199999999999999</v>
      </c>
      <c r="H1081" s="174">
        <v>1</v>
      </c>
      <c r="I1081" s="204">
        <v>0.10199999999999999</v>
      </c>
      <c r="J1081" s="176"/>
      <c r="K1081" s="173"/>
      <c r="L1081" s="176"/>
      <c r="M1081" s="173"/>
      <c r="N1081" s="177"/>
      <c r="AF1081" s="168"/>
      <c r="AG1081" s="169"/>
      <c r="AH1081" s="169" t="s">
        <v>1563</v>
      </c>
      <c r="AM1081" s="169"/>
      <c r="AP1081" s="169"/>
      <c r="AR1081" s="169"/>
    </row>
    <row r="1082" spans="1:44" s="15" customFormat="1" ht="23.25" x14ac:dyDescent="0.25">
      <c r="A1082" s="178"/>
      <c r="B1082" s="179" t="s">
        <v>136</v>
      </c>
      <c r="C1082" s="439" t="s">
        <v>137</v>
      </c>
      <c r="D1082" s="439"/>
      <c r="E1082" s="439"/>
      <c r="F1082" s="439"/>
      <c r="G1082" s="439"/>
      <c r="H1082" s="439"/>
      <c r="I1082" s="439"/>
      <c r="J1082" s="439"/>
      <c r="K1082" s="439"/>
      <c r="L1082" s="439"/>
      <c r="M1082" s="439"/>
      <c r="N1082" s="440"/>
      <c r="AF1082" s="168"/>
      <c r="AG1082" s="169"/>
      <c r="AH1082" s="169"/>
      <c r="AI1082" s="180" t="s">
        <v>137</v>
      </c>
      <c r="AM1082" s="169"/>
      <c r="AP1082" s="169"/>
      <c r="AR1082" s="169"/>
    </row>
    <row r="1083" spans="1:44" s="15" customFormat="1" ht="68.25" x14ac:dyDescent="0.25">
      <c r="A1083" s="178"/>
      <c r="B1083" s="179" t="s">
        <v>138</v>
      </c>
      <c r="C1083" s="439" t="s">
        <v>139</v>
      </c>
      <c r="D1083" s="439"/>
      <c r="E1083" s="439"/>
      <c r="F1083" s="439"/>
      <c r="G1083" s="439"/>
      <c r="H1083" s="439"/>
      <c r="I1083" s="439"/>
      <c r="J1083" s="439"/>
      <c r="K1083" s="439"/>
      <c r="L1083" s="439"/>
      <c r="M1083" s="439"/>
      <c r="N1083" s="440"/>
      <c r="AF1083" s="168"/>
      <c r="AG1083" s="169"/>
      <c r="AH1083" s="169"/>
      <c r="AI1083" s="180" t="s">
        <v>139</v>
      </c>
      <c r="AM1083" s="169"/>
      <c r="AP1083" s="169"/>
      <c r="AR1083" s="169"/>
    </row>
    <row r="1084" spans="1:44" s="15" customFormat="1" ht="15" x14ac:dyDescent="0.25">
      <c r="A1084" s="181"/>
      <c r="B1084" s="179" t="s">
        <v>130</v>
      </c>
      <c r="C1084" s="429" t="s">
        <v>140</v>
      </c>
      <c r="D1084" s="429"/>
      <c r="E1084" s="429"/>
      <c r="F1084" s="182"/>
      <c r="G1084" s="183"/>
      <c r="H1084" s="183"/>
      <c r="I1084" s="183"/>
      <c r="J1084" s="184">
        <v>829.12</v>
      </c>
      <c r="K1084" s="205">
        <v>1.3225</v>
      </c>
      <c r="L1084" s="184">
        <v>111.84</v>
      </c>
      <c r="M1084" s="185">
        <v>44.77</v>
      </c>
      <c r="N1084" s="206">
        <v>5007.08</v>
      </c>
      <c r="AF1084" s="168"/>
      <c r="AG1084" s="169"/>
      <c r="AH1084" s="169"/>
      <c r="AJ1084" s="180" t="s">
        <v>140</v>
      </c>
      <c r="AM1084" s="169"/>
      <c r="AP1084" s="169"/>
      <c r="AR1084" s="169"/>
    </row>
    <row r="1085" spans="1:44" s="15" customFormat="1" ht="15" x14ac:dyDescent="0.25">
      <c r="A1085" s="181"/>
      <c r="B1085" s="179" t="s">
        <v>141</v>
      </c>
      <c r="C1085" s="429" t="s">
        <v>142</v>
      </c>
      <c r="D1085" s="429"/>
      <c r="E1085" s="429"/>
      <c r="F1085" s="182"/>
      <c r="G1085" s="183"/>
      <c r="H1085" s="183"/>
      <c r="I1085" s="183"/>
      <c r="J1085" s="184">
        <v>21.88</v>
      </c>
      <c r="K1085" s="205">
        <v>1.4375</v>
      </c>
      <c r="L1085" s="184">
        <v>3.21</v>
      </c>
      <c r="M1085" s="185">
        <v>13.24</v>
      </c>
      <c r="N1085" s="186">
        <v>42.5</v>
      </c>
      <c r="AF1085" s="168"/>
      <c r="AG1085" s="169"/>
      <c r="AH1085" s="169"/>
      <c r="AJ1085" s="180" t="s">
        <v>142</v>
      </c>
      <c r="AM1085" s="169"/>
      <c r="AP1085" s="169"/>
      <c r="AR1085" s="169"/>
    </row>
    <row r="1086" spans="1:44" s="15" customFormat="1" ht="15" x14ac:dyDescent="0.25">
      <c r="A1086" s="181"/>
      <c r="B1086" s="179" t="s">
        <v>143</v>
      </c>
      <c r="C1086" s="429" t="s">
        <v>144</v>
      </c>
      <c r="D1086" s="429"/>
      <c r="E1086" s="429"/>
      <c r="F1086" s="182"/>
      <c r="G1086" s="183"/>
      <c r="H1086" s="183"/>
      <c r="I1086" s="183"/>
      <c r="J1086" s="184">
        <v>3.51</v>
      </c>
      <c r="K1086" s="205">
        <v>1.4375</v>
      </c>
      <c r="L1086" s="184">
        <v>0.51</v>
      </c>
      <c r="M1086" s="185">
        <v>44.77</v>
      </c>
      <c r="N1086" s="186">
        <v>22.83</v>
      </c>
      <c r="AF1086" s="168"/>
      <c r="AG1086" s="169"/>
      <c r="AH1086" s="169"/>
      <c r="AJ1086" s="180" t="s">
        <v>144</v>
      </c>
      <c r="AM1086" s="169"/>
      <c r="AP1086" s="169"/>
      <c r="AR1086" s="169"/>
    </row>
    <row r="1087" spans="1:44" s="15" customFormat="1" ht="15" x14ac:dyDescent="0.25">
      <c r="A1087" s="181"/>
      <c r="B1087" s="179" t="s">
        <v>145</v>
      </c>
      <c r="C1087" s="429" t="s">
        <v>146</v>
      </c>
      <c r="D1087" s="429"/>
      <c r="E1087" s="429"/>
      <c r="F1087" s="182"/>
      <c r="G1087" s="183"/>
      <c r="H1087" s="183"/>
      <c r="I1087" s="183"/>
      <c r="J1087" s="187">
        <v>6516.18</v>
      </c>
      <c r="K1087" s="183"/>
      <c r="L1087" s="184">
        <v>664.65</v>
      </c>
      <c r="M1087" s="185">
        <v>8.16</v>
      </c>
      <c r="N1087" s="206">
        <v>5423.54</v>
      </c>
      <c r="AF1087" s="168"/>
      <c r="AG1087" s="169"/>
      <c r="AH1087" s="169"/>
      <c r="AJ1087" s="180" t="s">
        <v>146</v>
      </c>
      <c r="AM1087" s="169"/>
      <c r="AP1087" s="169"/>
      <c r="AR1087" s="169"/>
    </row>
    <row r="1088" spans="1:44" s="15" customFormat="1" ht="15" x14ac:dyDescent="0.25">
      <c r="A1088" s="188"/>
      <c r="B1088" s="179"/>
      <c r="C1088" s="429" t="s">
        <v>147</v>
      </c>
      <c r="D1088" s="429"/>
      <c r="E1088" s="429"/>
      <c r="F1088" s="182" t="s">
        <v>148</v>
      </c>
      <c r="G1088" s="192">
        <v>97.2</v>
      </c>
      <c r="H1088" s="205">
        <v>1.3225</v>
      </c>
      <c r="I1088" s="189">
        <v>13.111794</v>
      </c>
      <c r="J1088" s="190"/>
      <c r="K1088" s="183"/>
      <c r="L1088" s="190"/>
      <c r="M1088" s="183"/>
      <c r="N1088" s="191"/>
      <c r="AF1088" s="168"/>
      <c r="AG1088" s="169"/>
      <c r="AH1088" s="169"/>
      <c r="AK1088" s="180" t="s">
        <v>147</v>
      </c>
      <c r="AM1088" s="169"/>
      <c r="AP1088" s="169"/>
      <c r="AR1088" s="169"/>
    </row>
    <row r="1089" spans="1:44" s="15" customFormat="1" ht="15" x14ac:dyDescent="0.25">
      <c r="A1089" s="188"/>
      <c r="B1089" s="179"/>
      <c r="C1089" s="429" t="s">
        <v>149</v>
      </c>
      <c r="D1089" s="429"/>
      <c r="E1089" s="429"/>
      <c r="F1089" s="182" t="s">
        <v>148</v>
      </c>
      <c r="G1089" s="185">
        <v>0.27</v>
      </c>
      <c r="H1089" s="205">
        <v>1.4375</v>
      </c>
      <c r="I1089" s="193">
        <v>3.95888E-2</v>
      </c>
      <c r="J1089" s="190"/>
      <c r="K1089" s="183"/>
      <c r="L1089" s="190"/>
      <c r="M1089" s="183"/>
      <c r="N1089" s="191"/>
      <c r="AF1089" s="168"/>
      <c r="AG1089" s="169"/>
      <c r="AH1089" s="169"/>
      <c r="AK1089" s="180" t="s">
        <v>149</v>
      </c>
      <c r="AM1089" s="169"/>
      <c r="AP1089" s="169"/>
      <c r="AR1089" s="169"/>
    </row>
    <row r="1090" spans="1:44" s="15" customFormat="1" ht="15" x14ac:dyDescent="0.25">
      <c r="A1090" s="181"/>
      <c r="B1090" s="179"/>
      <c r="C1090" s="430" t="s">
        <v>150</v>
      </c>
      <c r="D1090" s="430"/>
      <c r="E1090" s="430"/>
      <c r="F1090" s="194"/>
      <c r="G1090" s="195"/>
      <c r="H1090" s="195"/>
      <c r="I1090" s="195"/>
      <c r="J1090" s="196">
        <v>7367.18</v>
      </c>
      <c r="K1090" s="195"/>
      <c r="L1090" s="197">
        <v>779.7</v>
      </c>
      <c r="M1090" s="195"/>
      <c r="N1090" s="207">
        <v>10473.120000000001</v>
      </c>
      <c r="AF1090" s="168"/>
      <c r="AG1090" s="169"/>
      <c r="AH1090" s="169"/>
      <c r="AL1090" s="180" t="s">
        <v>150</v>
      </c>
      <c r="AM1090" s="169"/>
      <c r="AP1090" s="169"/>
      <c r="AR1090" s="169"/>
    </row>
    <row r="1091" spans="1:44" s="15" customFormat="1" ht="15" x14ac:dyDescent="0.25">
      <c r="A1091" s="188"/>
      <c r="B1091" s="179"/>
      <c r="C1091" s="429" t="s">
        <v>151</v>
      </c>
      <c r="D1091" s="429"/>
      <c r="E1091" s="429"/>
      <c r="F1091" s="182"/>
      <c r="G1091" s="183"/>
      <c r="H1091" s="183"/>
      <c r="I1091" s="183"/>
      <c r="J1091" s="190"/>
      <c r="K1091" s="183"/>
      <c r="L1091" s="184">
        <v>112.35</v>
      </c>
      <c r="M1091" s="183"/>
      <c r="N1091" s="206">
        <v>5029.91</v>
      </c>
      <c r="AF1091" s="168"/>
      <c r="AG1091" s="169"/>
      <c r="AH1091" s="169"/>
      <c r="AK1091" s="180" t="s">
        <v>151</v>
      </c>
      <c r="AM1091" s="169"/>
      <c r="AP1091" s="169"/>
      <c r="AR1091" s="169"/>
    </row>
    <row r="1092" spans="1:44" s="15" customFormat="1" ht="22.5" x14ac:dyDescent="0.25">
      <c r="A1092" s="188"/>
      <c r="B1092" s="179" t="s">
        <v>1107</v>
      </c>
      <c r="C1092" s="429" t="s">
        <v>1108</v>
      </c>
      <c r="D1092" s="429"/>
      <c r="E1092" s="429"/>
      <c r="F1092" s="182" t="s">
        <v>154</v>
      </c>
      <c r="G1092" s="199">
        <v>109</v>
      </c>
      <c r="H1092" s="183"/>
      <c r="I1092" s="199">
        <v>109</v>
      </c>
      <c r="J1092" s="190"/>
      <c r="K1092" s="183"/>
      <c r="L1092" s="184">
        <v>122.46</v>
      </c>
      <c r="M1092" s="183"/>
      <c r="N1092" s="206">
        <v>5482.6</v>
      </c>
      <c r="AF1092" s="168"/>
      <c r="AG1092" s="169"/>
      <c r="AH1092" s="169"/>
      <c r="AK1092" s="180" t="s">
        <v>1108</v>
      </c>
      <c r="AM1092" s="169"/>
      <c r="AP1092" s="169"/>
      <c r="AR1092" s="169"/>
    </row>
    <row r="1093" spans="1:44" s="15" customFormat="1" ht="45" x14ac:dyDescent="0.25">
      <c r="A1093" s="188"/>
      <c r="B1093" s="179" t="s">
        <v>1412</v>
      </c>
      <c r="C1093" s="429" t="s">
        <v>1110</v>
      </c>
      <c r="D1093" s="429"/>
      <c r="E1093" s="429"/>
      <c r="F1093" s="182" t="s">
        <v>154</v>
      </c>
      <c r="G1093" s="199">
        <v>57</v>
      </c>
      <c r="H1093" s="185">
        <v>0.85</v>
      </c>
      <c r="I1093" s="185">
        <v>48.45</v>
      </c>
      <c r="J1093" s="190"/>
      <c r="K1093" s="183"/>
      <c r="L1093" s="184">
        <v>54.43</v>
      </c>
      <c r="M1093" s="183"/>
      <c r="N1093" s="206">
        <v>2436.9899999999998</v>
      </c>
      <c r="AF1093" s="168"/>
      <c r="AG1093" s="169"/>
      <c r="AH1093" s="169"/>
      <c r="AK1093" s="180" t="s">
        <v>1110</v>
      </c>
      <c r="AM1093" s="169"/>
      <c r="AP1093" s="169"/>
      <c r="AR1093" s="169"/>
    </row>
    <row r="1094" spans="1:44" s="15" customFormat="1" ht="15" x14ac:dyDescent="0.25">
      <c r="A1094" s="200"/>
      <c r="B1094" s="201"/>
      <c r="C1094" s="438" t="s">
        <v>157</v>
      </c>
      <c r="D1094" s="438"/>
      <c r="E1094" s="438"/>
      <c r="F1094" s="172"/>
      <c r="G1094" s="173"/>
      <c r="H1094" s="173"/>
      <c r="I1094" s="173"/>
      <c r="J1094" s="176"/>
      <c r="K1094" s="173"/>
      <c r="L1094" s="202">
        <v>956.59</v>
      </c>
      <c r="M1094" s="195"/>
      <c r="N1094" s="208">
        <v>18392.71</v>
      </c>
      <c r="AF1094" s="168"/>
      <c r="AG1094" s="169"/>
      <c r="AH1094" s="169"/>
      <c r="AM1094" s="169" t="s">
        <v>157</v>
      </c>
      <c r="AP1094" s="169"/>
      <c r="AR1094" s="169"/>
    </row>
    <row r="1095" spans="1:44" s="15" customFormat="1" ht="15" x14ac:dyDescent="0.25">
      <c r="A1095" s="170" t="s">
        <v>1564</v>
      </c>
      <c r="B1095" s="171" t="s">
        <v>1413</v>
      </c>
      <c r="C1095" s="438" t="s">
        <v>1414</v>
      </c>
      <c r="D1095" s="438"/>
      <c r="E1095" s="438"/>
      <c r="F1095" s="172" t="s">
        <v>278</v>
      </c>
      <c r="G1095" s="173">
        <v>-4.08E-4</v>
      </c>
      <c r="H1095" s="174">
        <v>1</v>
      </c>
      <c r="I1095" s="241">
        <v>-4.08E-4</v>
      </c>
      <c r="J1095" s="210">
        <v>8475</v>
      </c>
      <c r="K1095" s="173"/>
      <c r="L1095" s="202">
        <v>-3.46</v>
      </c>
      <c r="M1095" s="211">
        <v>8.16</v>
      </c>
      <c r="N1095" s="203">
        <v>-28.23</v>
      </c>
      <c r="AF1095" s="168"/>
      <c r="AG1095" s="169"/>
      <c r="AH1095" s="169" t="s">
        <v>1414</v>
      </c>
      <c r="AM1095" s="169"/>
      <c r="AP1095" s="169"/>
      <c r="AR1095" s="169"/>
    </row>
    <row r="1096" spans="1:44" s="15" customFormat="1" ht="15" x14ac:dyDescent="0.25">
      <c r="A1096" s="200"/>
      <c r="B1096" s="201"/>
      <c r="C1096" s="438" t="s">
        <v>157</v>
      </c>
      <c r="D1096" s="438"/>
      <c r="E1096" s="438"/>
      <c r="F1096" s="172"/>
      <c r="G1096" s="173"/>
      <c r="H1096" s="173"/>
      <c r="I1096" s="173"/>
      <c r="J1096" s="176"/>
      <c r="K1096" s="173"/>
      <c r="L1096" s="202">
        <v>-3.46</v>
      </c>
      <c r="M1096" s="195"/>
      <c r="N1096" s="203">
        <v>-28.23</v>
      </c>
      <c r="AF1096" s="168"/>
      <c r="AG1096" s="169"/>
      <c r="AH1096" s="169"/>
      <c r="AM1096" s="169" t="s">
        <v>157</v>
      </c>
      <c r="AP1096" s="169"/>
      <c r="AR1096" s="169"/>
    </row>
    <row r="1097" spans="1:44" s="15" customFormat="1" ht="45.75" x14ac:dyDescent="0.25">
      <c r="A1097" s="170" t="s">
        <v>1565</v>
      </c>
      <c r="B1097" s="171" t="s">
        <v>1415</v>
      </c>
      <c r="C1097" s="438" t="s">
        <v>1566</v>
      </c>
      <c r="D1097" s="438"/>
      <c r="E1097" s="438"/>
      <c r="F1097" s="172" t="s">
        <v>229</v>
      </c>
      <c r="G1097" s="173">
        <v>288</v>
      </c>
      <c r="H1097" s="174">
        <v>1</v>
      </c>
      <c r="I1097" s="174">
        <v>288</v>
      </c>
      <c r="J1097" s="202">
        <v>2.33</v>
      </c>
      <c r="K1097" s="175">
        <v>1.04236</v>
      </c>
      <c r="L1097" s="202">
        <v>699.47</v>
      </c>
      <c r="M1097" s="211">
        <v>8.16</v>
      </c>
      <c r="N1097" s="208">
        <v>5707.68</v>
      </c>
      <c r="AF1097" s="168"/>
      <c r="AG1097" s="169"/>
      <c r="AH1097" s="169" t="s">
        <v>1566</v>
      </c>
      <c r="AM1097" s="169"/>
      <c r="AP1097" s="169"/>
      <c r="AR1097" s="169"/>
    </row>
    <row r="1098" spans="1:44" s="15" customFormat="1" ht="15" x14ac:dyDescent="0.25">
      <c r="A1098" s="212"/>
      <c r="B1098" s="213"/>
      <c r="C1098" s="429" t="s">
        <v>1417</v>
      </c>
      <c r="D1098" s="429"/>
      <c r="E1098" s="429"/>
      <c r="F1098" s="429"/>
      <c r="G1098" s="429"/>
      <c r="H1098" s="429"/>
      <c r="I1098" s="429"/>
      <c r="J1098" s="429"/>
      <c r="K1098" s="429"/>
      <c r="L1098" s="429"/>
      <c r="M1098" s="429"/>
      <c r="N1098" s="441"/>
      <c r="AF1098" s="168"/>
      <c r="AG1098" s="169"/>
      <c r="AH1098" s="169"/>
      <c r="AM1098" s="169"/>
      <c r="AN1098" s="180" t="s">
        <v>1417</v>
      </c>
      <c r="AP1098" s="169"/>
      <c r="AR1098" s="169"/>
    </row>
    <row r="1099" spans="1:44" s="15" customFormat="1" ht="15" x14ac:dyDescent="0.25">
      <c r="A1099" s="178"/>
      <c r="B1099" s="179"/>
      <c r="C1099" s="439" t="s">
        <v>1408</v>
      </c>
      <c r="D1099" s="439"/>
      <c r="E1099" s="439"/>
      <c r="F1099" s="439"/>
      <c r="G1099" s="439"/>
      <c r="H1099" s="439"/>
      <c r="I1099" s="439"/>
      <c r="J1099" s="439"/>
      <c r="K1099" s="439"/>
      <c r="L1099" s="439"/>
      <c r="M1099" s="439"/>
      <c r="N1099" s="440"/>
      <c r="AF1099" s="168"/>
      <c r="AG1099" s="169"/>
      <c r="AH1099" s="169"/>
      <c r="AI1099" s="180" t="s">
        <v>1408</v>
      </c>
      <c r="AM1099" s="169"/>
      <c r="AP1099" s="169"/>
      <c r="AR1099" s="169"/>
    </row>
    <row r="1100" spans="1:44" s="15" customFormat="1" ht="15" x14ac:dyDescent="0.25">
      <c r="A1100" s="178"/>
      <c r="B1100" s="179"/>
      <c r="C1100" s="439" t="s">
        <v>280</v>
      </c>
      <c r="D1100" s="439"/>
      <c r="E1100" s="439"/>
      <c r="F1100" s="439"/>
      <c r="G1100" s="439"/>
      <c r="H1100" s="439"/>
      <c r="I1100" s="439"/>
      <c r="J1100" s="439"/>
      <c r="K1100" s="439"/>
      <c r="L1100" s="439"/>
      <c r="M1100" s="439"/>
      <c r="N1100" s="440"/>
      <c r="AF1100" s="168"/>
      <c r="AG1100" s="169"/>
      <c r="AH1100" s="169"/>
      <c r="AI1100" s="180" t="s">
        <v>280</v>
      </c>
      <c r="AM1100" s="169"/>
      <c r="AP1100" s="169"/>
      <c r="AR1100" s="169"/>
    </row>
    <row r="1101" spans="1:44" s="15" customFormat="1" ht="15" x14ac:dyDescent="0.25">
      <c r="A1101" s="200"/>
      <c r="B1101" s="201"/>
      <c r="C1101" s="438" t="s">
        <v>157</v>
      </c>
      <c r="D1101" s="438"/>
      <c r="E1101" s="438"/>
      <c r="F1101" s="172"/>
      <c r="G1101" s="173"/>
      <c r="H1101" s="173"/>
      <c r="I1101" s="173"/>
      <c r="J1101" s="176"/>
      <c r="K1101" s="173"/>
      <c r="L1101" s="202">
        <v>699.47</v>
      </c>
      <c r="M1101" s="195"/>
      <c r="N1101" s="208">
        <v>5707.68</v>
      </c>
      <c r="AF1101" s="168"/>
      <c r="AG1101" s="169"/>
      <c r="AH1101" s="169"/>
      <c r="AM1101" s="169" t="s">
        <v>157</v>
      </c>
      <c r="AP1101" s="169"/>
      <c r="AR1101" s="169"/>
    </row>
    <row r="1102" spans="1:44" s="15" customFormat="1" ht="33.75" x14ac:dyDescent="0.25">
      <c r="A1102" s="170" t="s">
        <v>1567</v>
      </c>
      <c r="B1102" s="171" t="s">
        <v>1405</v>
      </c>
      <c r="C1102" s="438" t="s">
        <v>1406</v>
      </c>
      <c r="D1102" s="438"/>
      <c r="E1102" s="438"/>
      <c r="F1102" s="172" t="s">
        <v>229</v>
      </c>
      <c r="G1102" s="173">
        <v>45</v>
      </c>
      <c r="H1102" s="174">
        <v>1</v>
      </c>
      <c r="I1102" s="174">
        <v>45</v>
      </c>
      <c r="J1102" s="202">
        <v>9.73</v>
      </c>
      <c r="K1102" s="175">
        <v>1.04236</v>
      </c>
      <c r="L1102" s="202">
        <v>456.4</v>
      </c>
      <c r="M1102" s="211">
        <v>8.16</v>
      </c>
      <c r="N1102" s="208">
        <v>3724.22</v>
      </c>
      <c r="AF1102" s="168"/>
      <c r="AG1102" s="169"/>
      <c r="AH1102" s="169" t="s">
        <v>1406</v>
      </c>
      <c r="AM1102" s="169"/>
      <c r="AP1102" s="169"/>
      <c r="AR1102" s="169"/>
    </row>
    <row r="1103" spans="1:44" s="15" customFormat="1" ht="15" x14ac:dyDescent="0.25">
      <c r="A1103" s="212"/>
      <c r="B1103" s="213"/>
      <c r="C1103" s="429" t="s">
        <v>1407</v>
      </c>
      <c r="D1103" s="429"/>
      <c r="E1103" s="429"/>
      <c r="F1103" s="429"/>
      <c r="G1103" s="429"/>
      <c r="H1103" s="429"/>
      <c r="I1103" s="429"/>
      <c r="J1103" s="429"/>
      <c r="K1103" s="429"/>
      <c r="L1103" s="429"/>
      <c r="M1103" s="429"/>
      <c r="N1103" s="441"/>
      <c r="AF1103" s="168"/>
      <c r="AG1103" s="169"/>
      <c r="AH1103" s="169"/>
      <c r="AM1103" s="169"/>
      <c r="AN1103" s="180" t="s">
        <v>1407</v>
      </c>
      <c r="AP1103" s="169"/>
      <c r="AR1103" s="169"/>
    </row>
    <row r="1104" spans="1:44" s="15" customFormat="1" ht="15" x14ac:dyDescent="0.25">
      <c r="A1104" s="178"/>
      <c r="B1104" s="179"/>
      <c r="C1104" s="439" t="s">
        <v>1408</v>
      </c>
      <c r="D1104" s="439"/>
      <c r="E1104" s="439"/>
      <c r="F1104" s="439"/>
      <c r="G1104" s="439"/>
      <c r="H1104" s="439"/>
      <c r="I1104" s="439"/>
      <c r="J1104" s="439"/>
      <c r="K1104" s="439"/>
      <c r="L1104" s="439"/>
      <c r="M1104" s="439"/>
      <c r="N1104" s="440"/>
      <c r="AF1104" s="168"/>
      <c r="AG1104" s="169"/>
      <c r="AH1104" s="169"/>
      <c r="AI1104" s="180" t="s">
        <v>1408</v>
      </c>
      <c r="AM1104" s="169"/>
      <c r="AP1104" s="169"/>
      <c r="AR1104" s="169"/>
    </row>
    <row r="1105" spans="1:44" s="15" customFormat="1" ht="15" x14ac:dyDescent="0.25">
      <c r="A1105" s="178"/>
      <c r="B1105" s="179"/>
      <c r="C1105" s="439" t="s">
        <v>280</v>
      </c>
      <c r="D1105" s="439"/>
      <c r="E1105" s="439"/>
      <c r="F1105" s="439"/>
      <c r="G1105" s="439"/>
      <c r="H1105" s="439"/>
      <c r="I1105" s="439"/>
      <c r="J1105" s="439"/>
      <c r="K1105" s="439"/>
      <c r="L1105" s="439"/>
      <c r="M1105" s="439"/>
      <c r="N1105" s="440"/>
      <c r="AF1105" s="168"/>
      <c r="AG1105" s="169"/>
      <c r="AH1105" s="169"/>
      <c r="AI1105" s="180" t="s">
        <v>280</v>
      </c>
      <c r="AM1105" s="169"/>
      <c r="AP1105" s="169"/>
      <c r="AR1105" s="169"/>
    </row>
    <row r="1106" spans="1:44" s="15" customFormat="1" ht="15" x14ac:dyDescent="0.25">
      <c r="A1106" s="200"/>
      <c r="B1106" s="201"/>
      <c r="C1106" s="438" t="s">
        <v>157</v>
      </c>
      <c r="D1106" s="438"/>
      <c r="E1106" s="438"/>
      <c r="F1106" s="172"/>
      <c r="G1106" s="173"/>
      <c r="H1106" s="173"/>
      <c r="I1106" s="173"/>
      <c r="J1106" s="176"/>
      <c r="K1106" s="173"/>
      <c r="L1106" s="202">
        <v>456.4</v>
      </c>
      <c r="M1106" s="195"/>
      <c r="N1106" s="208">
        <v>3724.22</v>
      </c>
      <c r="AF1106" s="168"/>
      <c r="AG1106" s="169"/>
      <c r="AH1106" s="169"/>
      <c r="AM1106" s="169" t="s">
        <v>157</v>
      </c>
      <c r="AP1106" s="169"/>
      <c r="AR1106" s="169"/>
    </row>
    <row r="1107" spans="1:44" s="15" customFormat="1" ht="15" x14ac:dyDescent="0.25">
      <c r="A1107" s="217"/>
      <c r="B1107" s="218"/>
      <c r="C1107" s="218"/>
      <c r="D1107" s="218"/>
      <c r="E1107" s="218"/>
      <c r="F1107" s="219"/>
      <c r="G1107" s="219"/>
      <c r="H1107" s="219"/>
      <c r="I1107" s="219"/>
      <c r="J1107" s="220"/>
      <c r="K1107" s="219"/>
      <c r="L1107" s="220"/>
      <c r="M1107" s="183"/>
      <c r="N1107" s="220"/>
      <c r="AF1107" s="168"/>
      <c r="AG1107" s="169"/>
      <c r="AH1107" s="169"/>
      <c r="AM1107" s="169"/>
      <c r="AP1107" s="169"/>
      <c r="AR1107" s="169"/>
    </row>
    <row r="1108" spans="1:44" s="15" customFormat="1" ht="15" x14ac:dyDescent="0.25">
      <c r="A1108" s="224"/>
      <c r="B1108" s="225"/>
      <c r="C1108" s="438" t="s">
        <v>1568</v>
      </c>
      <c r="D1108" s="438"/>
      <c r="E1108" s="438"/>
      <c r="F1108" s="438"/>
      <c r="G1108" s="438"/>
      <c r="H1108" s="438"/>
      <c r="I1108" s="438"/>
      <c r="J1108" s="438"/>
      <c r="K1108" s="438"/>
      <c r="L1108" s="226"/>
      <c r="M1108" s="227"/>
      <c r="N1108" s="228"/>
      <c r="AF1108" s="168"/>
      <c r="AG1108" s="169"/>
      <c r="AH1108" s="169"/>
      <c r="AM1108" s="169"/>
      <c r="AP1108" s="169" t="s">
        <v>1568</v>
      </c>
      <c r="AR1108" s="169"/>
    </row>
    <row r="1109" spans="1:44" s="15" customFormat="1" ht="15" x14ac:dyDescent="0.25">
      <c r="A1109" s="229"/>
      <c r="B1109" s="179"/>
      <c r="C1109" s="429" t="s">
        <v>205</v>
      </c>
      <c r="D1109" s="429"/>
      <c r="E1109" s="429"/>
      <c r="F1109" s="429"/>
      <c r="G1109" s="429"/>
      <c r="H1109" s="429"/>
      <c r="I1109" s="429"/>
      <c r="J1109" s="429"/>
      <c r="K1109" s="429"/>
      <c r="L1109" s="230">
        <v>5543.08</v>
      </c>
      <c r="M1109" s="231"/>
      <c r="N1109" s="232">
        <v>53570.23</v>
      </c>
      <c r="AF1109" s="168"/>
      <c r="AG1109" s="169"/>
      <c r="AH1109" s="169"/>
      <c r="AM1109" s="169"/>
      <c r="AP1109" s="169"/>
      <c r="AQ1109" s="180" t="s">
        <v>205</v>
      </c>
      <c r="AR1109" s="169"/>
    </row>
    <row r="1110" spans="1:44" s="15" customFormat="1" ht="15" x14ac:dyDescent="0.25">
      <c r="A1110" s="229"/>
      <c r="B1110" s="179"/>
      <c r="C1110" s="429" t="s">
        <v>206</v>
      </c>
      <c r="D1110" s="429"/>
      <c r="E1110" s="429"/>
      <c r="F1110" s="429"/>
      <c r="G1110" s="429"/>
      <c r="H1110" s="429"/>
      <c r="I1110" s="429"/>
      <c r="J1110" s="429"/>
      <c r="K1110" s="429"/>
      <c r="L1110" s="233"/>
      <c r="M1110" s="231"/>
      <c r="N1110" s="234"/>
      <c r="AF1110" s="168"/>
      <c r="AG1110" s="169"/>
      <c r="AH1110" s="169"/>
      <c r="AM1110" s="169"/>
      <c r="AP1110" s="169"/>
      <c r="AQ1110" s="180" t="s">
        <v>206</v>
      </c>
      <c r="AR1110" s="169"/>
    </row>
    <row r="1111" spans="1:44" s="15" customFormat="1" ht="15" x14ac:dyDescent="0.25">
      <c r="A1111" s="229"/>
      <c r="B1111" s="179"/>
      <c r="C1111" s="429" t="s">
        <v>207</v>
      </c>
      <c r="D1111" s="429"/>
      <c r="E1111" s="429"/>
      <c r="F1111" s="429"/>
      <c r="G1111" s="429"/>
      <c r="H1111" s="429"/>
      <c r="I1111" s="429"/>
      <c r="J1111" s="429"/>
      <c r="K1111" s="429"/>
      <c r="L1111" s="235">
        <v>224.67</v>
      </c>
      <c r="M1111" s="231"/>
      <c r="N1111" s="232">
        <v>10058.48</v>
      </c>
      <c r="AF1111" s="168"/>
      <c r="AG1111" s="169"/>
      <c r="AH1111" s="169"/>
      <c r="AM1111" s="169"/>
      <c r="AP1111" s="169"/>
      <c r="AQ1111" s="180" t="s">
        <v>207</v>
      </c>
      <c r="AR1111" s="169"/>
    </row>
    <row r="1112" spans="1:44" s="15" customFormat="1" ht="15" x14ac:dyDescent="0.25">
      <c r="A1112" s="229"/>
      <c r="B1112" s="179"/>
      <c r="C1112" s="429" t="s">
        <v>208</v>
      </c>
      <c r="D1112" s="429"/>
      <c r="E1112" s="429"/>
      <c r="F1112" s="429"/>
      <c r="G1112" s="429"/>
      <c r="H1112" s="429"/>
      <c r="I1112" s="429"/>
      <c r="J1112" s="429"/>
      <c r="K1112" s="429"/>
      <c r="L1112" s="235">
        <v>22.35</v>
      </c>
      <c r="M1112" s="231"/>
      <c r="N1112" s="245">
        <v>295.91000000000003</v>
      </c>
      <c r="AF1112" s="168"/>
      <c r="AG1112" s="169"/>
      <c r="AH1112" s="169"/>
      <c r="AM1112" s="169"/>
      <c r="AP1112" s="169"/>
      <c r="AQ1112" s="180" t="s">
        <v>208</v>
      </c>
      <c r="AR1112" s="169"/>
    </row>
    <row r="1113" spans="1:44" s="15" customFormat="1" ht="15" x14ac:dyDescent="0.25">
      <c r="A1113" s="229"/>
      <c r="B1113" s="179"/>
      <c r="C1113" s="429" t="s">
        <v>209</v>
      </c>
      <c r="D1113" s="429"/>
      <c r="E1113" s="429"/>
      <c r="F1113" s="429"/>
      <c r="G1113" s="429"/>
      <c r="H1113" s="429"/>
      <c r="I1113" s="429"/>
      <c r="J1113" s="429"/>
      <c r="K1113" s="429"/>
      <c r="L1113" s="235">
        <v>3.42</v>
      </c>
      <c r="M1113" s="231"/>
      <c r="N1113" s="245">
        <v>153.11000000000001</v>
      </c>
      <c r="AF1113" s="168"/>
      <c r="AG1113" s="169"/>
      <c r="AH1113" s="169"/>
      <c r="AM1113" s="169"/>
      <c r="AP1113" s="169"/>
      <c r="AQ1113" s="180" t="s">
        <v>209</v>
      </c>
      <c r="AR1113" s="169"/>
    </row>
    <row r="1114" spans="1:44" s="15" customFormat="1" ht="15" x14ac:dyDescent="0.25">
      <c r="A1114" s="229"/>
      <c r="B1114" s="179"/>
      <c r="C1114" s="429" t="s">
        <v>210</v>
      </c>
      <c r="D1114" s="429"/>
      <c r="E1114" s="429"/>
      <c r="F1114" s="429"/>
      <c r="G1114" s="429"/>
      <c r="H1114" s="429"/>
      <c r="I1114" s="429"/>
      <c r="J1114" s="429"/>
      <c r="K1114" s="429"/>
      <c r="L1114" s="230">
        <v>5296.06</v>
      </c>
      <c r="M1114" s="231"/>
      <c r="N1114" s="232">
        <v>43215.839999999997</v>
      </c>
      <c r="AF1114" s="168"/>
      <c r="AG1114" s="169"/>
      <c r="AH1114" s="169"/>
      <c r="AM1114" s="169"/>
      <c r="AP1114" s="169"/>
      <c r="AQ1114" s="180" t="s">
        <v>210</v>
      </c>
      <c r="AR1114" s="169"/>
    </row>
    <row r="1115" spans="1:44" s="15" customFormat="1" ht="15" x14ac:dyDescent="0.25">
      <c r="A1115" s="229"/>
      <c r="B1115" s="179"/>
      <c r="C1115" s="429" t="s">
        <v>211</v>
      </c>
      <c r="D1115" s="429"/>
      <c r="E1115" s="429"/>
      <c r="F1115" s="429"/>
      <c r="G1115" s="429"/>
      <c r="H1115" s="429"/>
      <c r="I1115" s="429"/>
      <c r="J1115" s="429"/>
      <c r="K1115" s="429"/>
      <c r="L1115" s="230">
        <v>5902.21</v>
      </c>
      <c r="M1115" s="231"/>
      <c r="N1115" s="232">
        <v>69648.37</v>
      </c>
      <c r="AF1115" s="168"/>
      <c r="AG1115" s="169"/>
      <c r="AH1115" s="169"/>
      <c r="AM1115" s="169"/>
      <c r="AP1115" s="169"/>
      <c r="AQ1115" s="180" t="s">
        <v>211</v>
      </c>
      <c r="AR1115" s="169"/>
    </row>
    <row r="1116" spans="1:44" s="15" customFormat="1" ht="15" x14ac:dyDescent="0.25">
      <c r="A1116" s="229"/>
      <c r="B1116" s="179"/>
      <c r="C1116" s="429" t="s">
        <v>206</v>
      </c>
      <c r="D1116" s="429"/>
      <c r="E1116" s="429"/>
      <c r="F1116" s="429"/>
      <c r="G1116" s="429"/>
      <c r="H1116" s="429"/>
      <c r="I1116" s="429"/>
      <c r="J1116" s="429"/>
      <c r="K1116" s="429"/>
      <c r="L1116" s="233"/>
      <c r="M1116" s="231"/>
      <c r="N1116" s="234"/>
      <c r="AF1116" s="168"/>
      <c r="AG1116" s="169"/>
      <c r="AH1116" s="169"/>
      <c r="AM1116" s="169"/>
      <c r="AP1116" s="169"/>
      <c r="AQ1116" s="180" t="s">
        <v>206</v>
      </c>
      <c r="AR1116" s="169"/>
    </row>
    <row r="1117" spans="1:44" s="15" customFormat="1" ht="15" x14ac:dyDescent="0.25">
      <c r="A1117" s="229"/>
      <c r="B1117" s="179"/>
      <c r="C1117" s="429" t="s">
        <v>450</v>
      </c>
      <c r="D1117" s="429"/>
      <c r="E1117" s="429"/>
      <c r="F1117" s="429"/>
      <c r="G1117" s="429"/>
      <c r="H1117" s="429"/>
      <c r="I1117" s="429"/>
      <c r="J1117" s="429"/>
      <c r="K1117" s="429"/>
      <c r="L1117" s="235">
        <v>224.67</v>
      </c>
      <c r="M1117" s="231"/>
      <c r="N1117" s="232">
        <v>10058.48</v>
      </c>
      <c r="AF1117" s="168"/>
      <c r="AG1117" s="169"/>
      <c r="AH1117" s="169"/>
      <c r="AM1117" s="169"/>
      <c r="AP1117" s="169"/>
      <c r="AQ1117" s="180" t="s">
        <v>450</v>
      </c>
      <c r="AR1117" s="169"/>
    </row>
    <row r="1118" spans="1:44" s="15" customFormat="1" ht="15" x14ac:dyDescent="0.25">
      <c r="A1118" s="229"/>
      <c r="B1118" s="179"/>
      <c r="C1118" s="429" t="s">
        <v>451</v>
      </c>
      <c r="D1118" s="429"/>
      <c r="E1118" s="429"/>
      <c r="F1118" s="429"/>
      <c r="G1118" s="429"/>
      <c r="H1118" s="429"/>
      <c r="I1118" s="429"/>
      <c r="J1118" s="429"/>
      <c r="K1118" s="429"/>
      <c r="L1118" s="235">
        <v>22.35</v>
      </c>
      <c r="M1118" s="231"/>
      <c r="N1118" s="245">
        <v>295.91000000000003</v>
      </c>
      <c r="AF1118" s="168"/>
      <c r="AG1118" s="169"/>
      <c r="AH1118" s="169"/>
      <c r="AM1118" s="169"/>
      <c r="AP1118" s="169"/>
      <c r="AQ1118" s="180" t="s">
        <v>451</v>
      </c>
      <c r="AR1118" s="169"/>
    </row>
    <row r="1119" spans="1:44" s="15" customFormat="1" ht="15" x14ac:dyDescent="0.25">
      <c r="A1119" s="229"/>
      <c r="B1119" s="179"/>
      <c r="C1119" s="429" t="s">
        <v>452</v>
      </c>
      <c r="D1119" s="429"/>
      <c r="E1119" s="429"/>
      <c r="F1119" s="429"/>
      <c r="G1119" s="429"/>
      <c r="H1119" s="429"/>
      <c r="I1119" s="429"/>
      <c r="J1119" s="429"/>
      <c r="K1119" s="429"/>
      <c r="L1119" s="235">
        <v>3.42</v>
      </c>
      <c r="M1119" s="231"/>
      <c r="N1119" s="245">
        <v>153.11000000000001</v>
      </c>
      <c r="AF1119" s="168"/>
      <c r="AG1119" s="169"/>
      <c r="AH1119" s="169"/>
      <c r="AM1119" s="169"/>
      <c r="AP1119" s="169"/>
      <c r="AQ1119" s="180" t="s">
        <v>452</v>
      </c>
      <c r="AR1119" s="169"/>
    </row>
    <row r="1120" spans="1:44" s="15" customFormat="1" ht="15" x14ac:dyDescent="0.25">
      <c r="A1120" s="229"/>
      <c r="B1120" s="179"/>
      <c r="C1120" s="429" t="s">
        <v>453</v>
      </c>
      <c r="D1120" s="429"/>
      <c r="E1120" s="429"/>
      <c r="F1120" s="429"/>
      <c r="G1120" s="429"/>
      <c r="H1120" s="429"/>
      <c r="I1120" s="429"/>
      <c r="J1120" s="429"/>
      <c r="K1120" s="429"/>
      <c r="L1120" s="230">
        <v>5296.06</v>
      </c>
      <c r="M1120" s="231"/>
      <c r="N1120" s="232">
        <v>43215.839999999997</v>
      </c>
      <c r="AF1120" s="168"/>
      <c r="AG1120" s="169"/>
      <c r="AH1120" s="169"/>
      <c r="AM1120" s="169"/>
      <c r="AP1120" s="169"/>
      <c r="AQ1120" s="180" t="s">
        <v>453</v>
      </c>
      <c r="AR1120" s="169"/>
    </row>
    <row r="1121" spans="1:46" s="15" customFormat="1" ht="15" x14ac:dyDescent="0.25">
      <c r="A1121" s="229"/>
      <c r="B1121" s="179"/>
      <c r="C1121" s="429" t="s">
        <v>454</v>
      </c>
      <c r="D1121" s="429"/>
      <c r="E1121" s="429"/>
      <c r="F1121" s="429"/>
      <c r="G1121" s="429"/>
      <c r="H1121" s="429"/>
      <c r="I1121" s="429"/>
      <c r="J1121" s="429"/>
      <c r="K1121" s="429"/>
      <c r="L1121" s="235">
        <v>248.62</v>
      </c>
      <c r="M1121" s="231"/>
      <c r="N1121" s="232">
        <v>11130.63</v>
      </c>
      <c r="AF1121" s="168"/>
      <c r="AG1121" s="169"/>
      <c r="AH1121" s="169"/>
      <c r="AM1121" s="169"/>
      <c r="AP1121" s="169"/>
      <c r="AQ1121" s="180" t="s">
        <v>454</v>
      </c>
      <c r="AR1121" s="169"/>
    </row>
    <row r="1122" spans="1:46" s="15" customFormat="1" ht="15" x14ac:dyDescent="0.25">
      <c r="A1122" s="229"/>
      <c r="B1122" s="179"/>
      <c r="C1122" s="429" t="s">
        <v>455</v>
      </c>
      <c r="D1122" s="429"/>
      <c r="E1122" s="429"/>
      <c r="F1122" s="429"/>
      <c r="G1122" s="429"/>
      <c r="H1122" s="429"/>
      <c r="I1122" s="429"/>
      <c r="J1122" s="429"/>
      <c r="K1122" s="429"/>
      <c r="L1122" s="235">
        <v>110.51</v>
      </c>
      <c r="M1122" s="231"/>
      <c r="N1122" s="232">
        <v>4947.51</v>
      </c>
      <c r="AF1122" s="168"/>
      <c r="AG1122" s="169"/>
      <c r="AH1122" s="169"/>
      <c r="AM1122" s="169"/>
      <c r="AP1122" s="169"/>
      <c r="AQ1122" s="180" t="s">
        <v>455</v>
      </c>
      <c r="AR1122" s="169"/>
    </row>
    <row r="1123" spans="1:46" s="15" customFormat="1" ht="15" x14ac:dyDescent="0.25">
      <c r="A1123" s="229"/>
      <c r="B1123" s="179"/>
      <c r="C1123" s="429" t="s">
        <v>221</v>
      </c>
      <c r="D1123" s="429"/>
      <c r="E1123" s="429"/>
      <c r="F1123" s="429"/>
      <c r="G1123" s="429"/>
      <c r="H1123" s="429"/>
      <c r="I1123" s="429"/>
      <c r="J1123" s="429"/>
      <c r="K1123" s="429"/>
      <c r="L1123" s="235">
        <v>228.09</v>
      </c>
      <c r="M1123" s="231"/>
      <c r="N1123" s="232">
        <v>10211.59</v>
      </c>
      <c r="AF1123" s="168"/>
      <c r="AG1123" s="169"/>
      <c r="AH1123" s="169"/>
      <c r="AM1123" s="169"/>
      <c r="AP1123" s="169"/>
      <c r="AQ1123" s="180" t="s">
        <v>221</v>
      </c>
      <c r="AR1123" s="169"/>
    </row>
    <row r="1124" spans="1:46" s="15" customFormat="1" ht="15" x14ac:dyDescent="0.25">
      <c r="A1124" s="229"/>
      <c r="B1124" s="179"/>
      <c r="C1124" s="429" t="s">
        <v>222</v>
      </c>
      <c r="D1124" s="429"/>
      <c r="E1124" s="429"/>
      <c r="F1124" s="429"/>
      <c r="G1124" s="429"/>
      <c r="H1124" s="429"/>
      <c r="I1124" s="429"/>
      <c r="J1124" s="429"/>
      <c r="K1124" s="429"/>
      <c r="L1124" s="235">
        <v>248.62</v>
      </c>
      <c r="M1124" s="231"/>
      <c r="N1124" s="232">
        <v>11130.63</v>
      </c>
      <c r="AF1124" s="168"/>
      <c r="AG1124" s="169"/>
      <c r="AH1124" s="169"/>
      <c r="AM1124" s="169"/>
      <c r="AP1124" s="169"/>
      <c r="AQ1124" s="180" t="s">
        <v>222</v>
      </c>
      <c r="AR1124" s="169"/>
    </row>
    <row r="1125" spans="1:46" s="15" customFormat="1" ht="15" x14ac:dyDescent="0.25">
      <c r="A1125" s="229"/>
      <c r="B1125" s="179"/>
      <c r="C1125" s="429" t="s">
        <v>223</v>
      </c>
      <c r="D1125" s="429"/>
      <c r="E1125" s="429"/>
      <c r="F1125" s="429"/>
      <c r="G1125" s="429"/>
      <c r="H1125" s="429"/>
      <c r="I1125" s="429"/>
      <c r="J1125" s="429"/>
      <c r="K1125" s="429"/>
      <c r="L1125" s="235">
        <v>110.51</v>
      </c>
      <c r="M1125" s="231"/>
      <c r="N1125" s="232">
        <v>4947.51</v>
      </c>
      <c r="AF1125" s="168"/>
      <c r="AG1125" s="169"/>
      <c r="AH1125" s="169"/>
      <c r="AM1125" s="169"/>
      <c r="AP1125" s="169"/>
      <c r="AQ1125" s="180" t="s">
        <v>223</v>
      </c>
      <c r="AR1125" s="169"/>
    </row>
    <row r="1126" spans="1:46" s="15" customFormat="1" ht="15" x14ac:dyDescent="0.25">
      <c r="A1126" s="229"/>
      <c r="B1126" s="236"/>
      <c r="C1126" s="457" t="s">
        <v>1569</v>
      </c>
      <c r="D1126" s="457"/>
      <c r="E1126" s="457"/>
      <c r="F1126" s="457"/>
      <c r="G1126" s="457"/>
      <c r="H1126" s="457"/>
      <c r="I1126" s="457"/>
      <c r="J1126" s="457"/>
      <c r="K1126" s="457"/>
      <c r="L1126" s="237">
        <v>5902.21</v>
      </c>
      <c r="M1126" s="238"/>
      <c r="N1126" s="239">
        <v>69648.37</v>
      </c>
      <c r="AF1126" s="168"/>
      <c r="AG1126" s="169"/>
      <c r="AH1126" s="169"/>
      <c r="AM1126" s="169"/>
      <c r="AP1126" s="169"/>
      <c r="AR1126" s="169" t="s">
        <v>1569</v>
      </c>
    </row>
    <row r="1127" spans="1:46" s="15" customFormat="1" ht="11.25" hidden="1" customHeight="1" x14ac:dyDescent="0.25">
      <c r="B1127" s="221"/>
      <c r="C1127" s="221"/>
      <c r="D1127" s="221"/>
      <c r="E1127" s="221"/>
      <c r="F1127" s="221"/>
      <c r="G1127" s="221"/>
      <c r="H1127" s="221"/>
      <c r="I1127" s="221"/>
      <c r="J1127" s="221"/>
      <c r="K1127" s="221"/>
      <c r="L1127" s="222"/>
      <c r="M1127" s="222"/>
      <c r="N1127" s="222"/>
      <c r="R1127" s="223"/>
    </row>
    <row r="1128" spans="1:46" s="15" customFormat="1" ht="15" x14ac:dyDescent="0.25">
      <c r="A1128" s="224"/>
      <c r="B1128" s="225"/>
      <c r="C1128" s="438" t="s">
        <v>523</v>
      </c>
      <c r="D1128" s="438"/>
      <c r="E1128" s="438"/>
      <c r="F1128" s="438"/>
      <c r="G1128" s="438"/>
      <c r="H1128" s="438"/>
      <c r="I1128" s="438"/>
      <c r="J1128" s="438"/>
      <c r="K1128" s="438"/>
      <c r="L1128" s="226"/>
      <c r="M1128" s="227"/>
      <c r="N1128" s="228"/>
      <c r="AS1128" s="169" t="s">
        <v>523</v>
      </c>
    </row>
    <row r="1129" spans="1:46" s="15" customFormat="1" ht="15" x14ac:dyDescent="0.25">
      <c r="A1129" s="229"/>
      <c r="B1129" s="327"/>
      <c r="C1129" s="442" t="s">
        <v>205</v>
      </c>
      <c r="D1129" s="442"/>
      <c r="E1129" s="442"/>
      <c r="F1129" s="442"/>
      <c r="G1129" s="442"/>
      <c r="H1129" s="442"/>
      <c r="I1129" s="442"/>
      <c r="J1129" s="442"/>
      <c r="K1129" s="442"/>
      <c r="L1129" s="328">
        <v>268203.52000000002</v>
      </c>
      <c r="M1129" s="329"/>
      <c r="N1129" s="232">
        <v>2773849.03</v>
      </c>
      <c r="AS1129" s="169"/>
      <c r="AT1129" s="180" t="s">
        <v>205</v>
      </c>
    </row>
    <row r="1130" spans="1:46" s="15" customFormat="1" ht="15" x14ac:dyDescent="0.25">
      <c r="A1130" s="229"/>
      <c r="B1130" s="327"/>
      <c r="C1130" s="442" t="s">
        <v>206</v>
      </c>
      <c r="D1130" s="442"/>
      <c r="E1130" s="442"/>
      <c r="F1130" s="442"/>
      <c r="G1130" s="442"/>
      <c r="H1130" s="442"/>
      <c r="I1130" s="442"/>
      <c r="J1130" s="442"/>
      <c r="K1130" s="442"/>
      <c r="L1130" s="330"/>
      <c r="M1130" s="329"/>
      <c r="N1130" s="234"/>
      <c r="AS1130" s="169"/>
      <c r="AT1130" s="180" t="s">
        <v>206</v>
      </c>
    </row>
    <row r="1131" spans="1:46" s="15" customFormat="1" ht="15" x14ac:dyDescent="0.25">
      <c r="A1131" s="229"/>
      <c r="B1131" s="327"/>
      <c r="C1131" s="442" t="s">
        <v>207</v>
      </c>
      <c r="D1131" s="442"/>
      <c r="E1131" s="442"/>
      <c r="F1131" s="442"/>
      <c r="G1131" s="442"/>
      <c r="H1131" s="442"/>
      <c r="I1131" s="442"/>
      <c r="J1131" s="442"/>
      <c r="K1131" s="442"/>
      <c r="L1131" s="328">
        <v>12091.19</v>
      </c>
      <c r="M1131" s="329"/>
      <c r="N1131" s="232">
        <v>541322.62</v>
      </c>
      <c r="AS1131" s="169"/>
      <c r="AT1131" s="180" t="s">
        <v>207</v>
      </c>
    </row>
    <row r="1132" spans="1:46" s="15" customFormat="1" ht="15" x14ac:dyDescent="0.25">
      <c r="A1132" s="229"/>
      <c r="B1132" s="327"/>
      <c r="C1132" s="442" t="s">
        <v>208</v>
      </c>
      <c r="D1132" s="442"/>
      <c r="E1132" s="442"/>
      <c r="F1132" s="442"/>
      <c r="G1132" s="442"/>
      <c r="H1132" s="442"/>
      <c r="I1132" s="442"/>
      <c r="J1132" s="442"/>
      <c r="K1132" s="442"/>
      <c r="L1132" s="328">
        <v>28080.67</v>
      </c>
      <c r="M1132" s="329"/>
      <c r="N1132" s="232">
        <v>371788.05</v>
      </c>
      <c r="AS1132" s="169"/>
      <c r="AT1132" s="180" t="s">
        <v>208</v>
      </c>
    </row>
    <row r="1133" spans="1:46" s="15" customFormat="1" ht="15" x14ac:dyDescent="0.25">
      <c r="A1133" s="229"/>
      <c r="B1133" s="327"/>
      <c r="C1133" s="442" t="s">
        <v>209</v>
      </c>
      <c r="D1133" s="442"/>
      <c r="E1133" s="442"/>
      <c r="F1133" s="442"/>
      <c r="G1133" s="442"/>
      <c r="H1133" s="442"/>
      <c r="I1133" s="442"/>
      <c r="J1133" s="442"/>
      <c r="K1133" s="442"/>
      <c r="L1133" s="328">
        <v>2659.32</v>
      </c>
      <c r="M1133" s="329"/>
      <c r="N1133" s="232">
        <v>119057.77</v>
      </c>
      <c r="AS1133" s="169"/>
      <c r="AT1133" s="180" t="s">
        <v>209</v>
      </c>
    </row>
    <row r="1134" spans="1:46" s="15" customFormat="1" ht="15" x14ac:dyDescent="0.25">
      <c r="A1134" s="229"/>
      <c r="B1134" s="327"/>
      <c r="C1134" s="442" t="s">
        <v>210</v>
      </c>
      <c r="D1134" s="442"/>
      <c r="E1134" s="442"/>
      <c r="F1134" s="442"/>
      <c r="G1134" s="442"/>
      <c r="H1134" s="442"/>
      <c r="I1134" s="442"/>
      <c r="J1134" s="442"/>
      <c r="K1134" s="442"/>
      <c r="L1134" s="328">
        <v>228031.66</v>
      </c>
      <c r="M1134" s="329"/>
      <c r="N1134" s="232">
        <v>1860738.36</v>
      </c>
      <c r="AS1134" s="169"/>
      <c r="AT1134" s="180" t="s">
        <v>210</v>
      </c>
    </row>
    <row r="1135" spans="1:46" s="15" customFormat="1" ht="15" x14ac:dyDescent="0.25">
      <c r="A1135" s="229"/>
      <c r="B1135" s="327"/>
      <c r="C1135" s="442" t="s">
        <v>211</v>
      </c>
      <c r="D1135" s="442"/>
      <c r="E1135" s="442"/>
      <c r="F1135" s="442"/>
      <c r="G1135" s="442"/>
      <c r="H1135" s="442"/>
      <c r="I1135" s="442"/>
      <c r="J1135" s="442"/>
      <c r="K1135" s="442"/>
      <c r="L1135" s="328">
        <v>290057.07</v>
      </c>
      <c r="M1135" s="329"/>
      <c r="N1135" s="232">
        <v>3752233.29</v>
      </c>
      <c r="AS1135" s="169"/>
      <c r="AT1135" s="180" t="s">
        <v>211</v>
      </c>
    </row>
    <row r="1136" spans="1:46" s="15" customFormat="1" ht="15" x14ac:dyDescent="0.25">
      <c r="A1136" s="229"/>
      <c r="B1136" s="327"/>
      <c r="C1136" s="442" t="s">
        <v>212</v>
      </c>
      <c r="D1136" s="442"/>
      <c r="E1136" s="442"/>
      <c r="F1136" s="442"/>
      <c r="G1136" s="442"/>
      <c r="H1136" s="442"/>
      <c r="I1136" s="442"/>
      <c r="J1136" s="442"/>
      <c r="K1136" s="442"/>
      <c r="L1136" s="328">
        <v>289820.25</v>
      </c>
      <c r="M1136" s="329"/>
      <c r="N1136" s="232">
        <v>3743803.56</v>
      </c>
      <c r="AS1136" s="169"/>
      <c r="AT1136" s="180" t="s">
        <v>212</v>
      </c>
    </row>
    <row r="1137" spans="1:46" s="15" customFormat="1" ht="15" x14ac:dyDescent="0.25">
      <c r="A1137" s="229"/>
      <c r="B1137" s="327"/>
      <c r="C1137" s="442" t="s">
        <v>213</v>
      </c>
      <c r="D1137" s="442"/>
      <c r="E1137" s="442"/>
      <c r="F1137" s="442"/>
      <c r="G1137" s="442"/>
      <c r="H1137" s="442"/>
      <c r="I1137" s="442"/>
      <c r="J1137" s="442"/>
      <c r="K1137" s="442"/>
      <c r="L1137" s="330"/>
      <c r="M1137" s="329"/>
      <c r="N1137" s="234"/>
      <c r="AS1137" s="169"/>
      <c r="AT1137" s="180" t="s">
        <v>213</v>
      </c>
    </row>
    <row r="1138" spans="1:46" s="15" customFormat="1" ht="15" x14ac:dyDescent="0.25">
      <c r="A1138" s="229"/>
      <c r="B1138" s="327"/>
      <c r="C1138" s="442" t="s">
        <v>214</v>
      </c>
      <c r="D1138" s="442"/>
      <c r="E1138" s="442"/>
      <c r="F1138" s="442"/>
      <c r="G1138" s="442"/>
      <c r="H1138" s="442"/>
      <c r="I1138" s="442"/>
      <c r="J1138" s="442"/>
      <c r="K1138" s="442"/>
      <c r="L1138" s="328">
        <v>12009.2</v>
      </c>
      <c r="M1138" s="329"/>
      <c r="N1138" s="232">
        <v>537651.93000000005</v>
      </c>
      <c r="AS1138" s="169"/>
      <c r="AT1138" s="180" t="s">
        <v>214</v>
      </c>
    </row>
    <row r="1139" spans="1:46" s="15" customFormat="1" ht="15" x14ac:dyDescent="0.25">
      <c r="A1139" s="229"/>
      <c r="B1139" s="327"/>
      <c r="C1139" s="442" t="s">
        <v>215</v>
      </c>
      <c r="D1139" s="442"/>
      <c r="E1139" s="442"/>
      <c r="F1139" s="442"/>
      <c r="G1139" s="442"/>
      <c r="H1139" s="442"/>
      <c r="I1139" s="442"/>
      <c r="J1139" s="442"/>
      <c r="K1139" s="442"/>
      <c r="L1139" s="328">
        <v>28027.42</v>
      </c>
      <c r="M1139" s="329"/>
      <c r="N1139" s="232">
        <v>371083.02</v>
      </c>
      <c r="AS1139" s="169"/>
      <c r="AT1139" s="180" t="s">
        <v>215</v>
      </c>
    </row>
    <row r="1140" spans="1:46" s="15" customFormat="1" ht="15" x14ac:dyDescent="0.25">
      <c r="A1140" s="229"/>
      <c r="B1140" s="327"/>
      <c r="C1140" s="442" t="s">
        <v>216</v>
      </c>
      <c r="D1140" s="442"/>
      <c r="E1140" s="442"/>
      <c r="F1140" s="442"/>
      <c r="G1140" s="442"/>
      <c r="H1140" s="442"/>
      <c r="I1140" s="442"/>
      <c r="J1140" s="442"/>
      <c r="K1140" s="442"/>
      <c r="L1140" s="328">
        <v>2658.98</v>
      </c>
      <c r="M1140" s="329"/>
      <c r="N1140" s="232">
        <v>119042.55</v>
      </c>
      <c r="AS1140" s="169"/>
      <c r="AT1140" s="180" t="s">
        <v>216</v>
      </c>
    </row>
    <row r="1141" spans="1:46" s="15" customFormat="1" ht="15" x14ac:dyDescent="0.25">
      <c r="A1141" s="229"/>
      <c r="B1141" s="327"/>
      <c r="C1141" s="442" t="s">
        <v>217</v>
      </c>
      <c r="D1141" s="442"/>
      <c r="E1141" s="442"/>
      <c r="F1141" s="442"/>
      <c r="G1141" s="442"/>
      <c r="H1141" s="442"/>
      <c r="I1141" s="442"/>
      <c r="J1141" s="442"/>
      <c r="K1141" s="442"/>
      <c r="L1141" s="328">
        <v>228018.17</v>
      </c>
      <c r="M1141" s="329"/>
      <c r="N1141" s="232">
        <v>1860628.28</v>
      </c>
      <c r="AS1141" s="169"/>
      <c r="AT1141" s="180" t="s">
        <v>217</v>
      </c>
    </row>
    <row r="1142" spans="1:46" s="15" customFormat="1" ht="15" x14ac:dyDescent="0.25">
      <c r="A1142" s="229"/>
      <c r="B1142" s="327"/>
      <c r="C1142" s="442" t="s">
        <v>218</v>
      </c>
      <c r="D1142" s="442"/>
      <c r="E1142" s="442"/>
      <c r="F1142" s="442"/>
      <c r="G1142" s="442"/>
      <c r="H1142" s="442"/>
      <c r="I1142" s="442"/>
      <c r="J1142" s="442"/>
      <c r="K1142" s="442"/>
      <c r="L1142" s="328">
        <v>14208.48</v>
      </c>
      <c r="M1142" s="329"/>
      <c r="N1142" s="232">
        <v>636113.94999999995</v>
      </c>
      <c r="AS1142" s="169"/>
      <c r="AT1142" s="180" t="s">
        <v>218</v>
      </c>
    </row>
    <row r="1143" spans="1:46" s="15" customFormat="1" ht="15" x14ac:dyDescent="0.25">
      <c r="A1143" s="229"/>
      <c r="B1143" s="327"/>
      <c r="C1143" s="442" t="s">
        <v>219</v>
      </c>
      <c r="D1143" s="442"/>
      <c r="E1143" s="442"/>
      <c r="F1143" s="442"/>
      <c r="G1143" s="442"/>
      <c r="H1143" s="442"/>
      <c r="I1143" s="442"/>
      <c r="J1143" s="442"/>
      <c r="K1143" s="442"/>
      <c r="L1143" s="328">
        <v>7556.98</v>
      </c>
      <c r="M1143" s="329"/>
      <c r="N1143" s="232">
        <v>338326.38</v>
      </c>
      <c r="AS1143" s="169"/>
      <c r="AT1143" s="180" t="s">
        <v>219</v>
      </c>
    </row>
    <row r="1144" spans="1:46" s="15" customFormat="1" ht="15" x14ac:dyDescent="0.25">
      <c r="A1144" s="229"/>
      <c r="B1144" s="327"/>
      <c r="C1144" s="442" t="s">
        <v>1372</v>
      </c>
      <c r="D1144" s="442"/>
      <c r="E1144" s="442"/>
      <c r="F1144" s="442"/>
      <c r="G1144" s="442"/>
      <c r="H1144" s="442"/>
      <c r="I1144" s="442"/>
      <c r="J1144" s="442"/>
      <c r="K1144" s="442"/>
      <c r="L1144" s="364">
        <v>236.82</v>
      </c>
      <c r="M1144" s="329"/>
      <c r="N1144" s="232">
        <v>8429.73</v>
      </c>
      <c r="AS1144" s="169"/>
      <c r="AT1144" s="180" t="s">
        <v>1372</v>
      </c>
    </row>
    <row r="1145" spans="1:46" s="15" customFormat="1" ht="15" x14ac:dyDescent="0.25">
      <c r="A1145" s="229"/>
      <c r="B1145" s="327"/>
      <c r="C1145" s="442" t="s">
        <v>213</v>
      </c>
      <c r="D1145" s="442"/>
      <c r="E1145" s="442"/>
      <c r="F1145" s="442"/>
      <c r="G1145" s="442"/>
      <c r="H1145" s="442"/>
      <c r="I1145" s="442"/>
      <c r="J1145" s="442"/>
      <c r="K1145" s="442"/>
      <c r="L1145" s="330"/>
      <c r="M1145" s="329"/>
      <c r="N1145" s="234"/>
      <c r="AS1145" s="169"/>
      <c r="AT1145" s="180" t="s">
        <v>213</v>
      </c>
    </row>
    <row r="1146" spans="1:46" s="15" customFormat="1" ht="15" x14ac:dyDescent="0.25">
      <c r="A1146" s="229"/>
      <c r="B1146" s="327"/>
      <c r="C1146" s="442" t="s">
        <v>214</v>
      </c>
      <c r="D1146" s="442"/>
      <c r="E1146" s="442"/>
      <c r="F1146" s="442"/>
      <c r="G1146" s="442"/>
      <c r="H1146" s="442"/>
      <c r="I1146" s="442"/>
      <c r="J1146" s="442"/>
      <c r="K1146" s="442"/>
      <c r="L1146" s="364">
        <v>81.99</v>
      </c>
      <c r="M1146" s="329"/>
      <c r="N1146" s="232">
        <v>3670.69</v>
      </c>
      <c r="AS1146" s="169"/>
      <c r="AT1146" s="180" t="s">
        <v>214</v>
      </c>
    </row>
    <row r="1147" spans="1:46" s="15" customFormat="1" ht="15" x14ac:dyDescent="0.25">
      <c r="A1147" s="229"/>
      <c r="B1147" s="327"/>
      <c r="C1147" s="442" t="s">
        <v>215</v>
      </c>
      <c r="D1147" s="442"/>
      <c r="E1147" s="442"/>
      <c r="F1147" s="442"/>
      <c r="G1147" s="442"/>
      <c r="H1147" s="442"/>
      <c r="I1147" s="442"/>
      <c r="J1147" s="442"/>
      <c r="K1147" s="442"/>
      <c r="L1147" s="364">
        <v>53.25</v>
      </c>
      <c r="M1147" s="329"/>
      <c r="N1147" s="245">
        <v>705.03</v>
      </c>
      <c r="AS1147" s="169"/>
      <c r="AT1147" s="180" t="s">
        <v>215</v>
      </c>
    </row>
    <row r="1148" spans="1:46" s="15" customFormat="1" ht="15" x14ac:dyDescent="0.25">
      <c r="A1148" s="229"/>
      <c r="B1148" s="327"/>
      <c r="C1148" s="442" t="s">
        <v>216</v>
      </c>
      <c r="D1148" s="442"/>
      <c r="E1148" s="442"/>
      <c r="F1148" s="442"/>
      <c r="G1148" s="442"/>
      <c r="H1148" s="442"/>
      <c r="I1148" s="442"/>
      <c r="J1148" s="442"/>
      <c r="K1148" s="442"/>
      <c r="L1148" s="364">
        <v>0.34</v>
      </c>
      <c r="M1148" s="329"/>
      <c r="N1148" s="245">
        <v>15.22</v>
      </c>
      <c r="AS1148" s="169"/>
      <c r="AT1148" s="180" t="s">
        <v>216</v>
      </c>
    </row>
    <row r="1149" spans="1:46" s="15" customFormat="1" ht="15" x14ac:dyDescent="0.25">
      <c r="A1149" s="229"/>
      <c r="B1149" s="327"/>
      <c r="C1149" s="442" t="s">
        <v>217</v>
      </c>
      <c r="D1149" s="442"/>
      <c r="E1149" s="442"/>
      <c r="F1149" s="442"/>
      <c r="G1149" s="442"/>
      <c r="H1149" s="442"/>
      <c r="I1149" s="442"/>
      <c r="J1149" s="442"/>
      <c r="K1149" s="442"/>
      <c r="L1149" s="364">
        <v>13.49</v>
      </c>
      <c r="M1149" s="329"/>
      <c r="N1149" s="245">
        <v>110.08</v>
      </c>
      <c r="AS1149" s="169"/>
      <c r="AT1149" s="180" t="s">
        <v>217</v>
      </c>
    </row>
    <row r="1150" spans="1:46" s="15" customFormat="1" ht="15" x14ac:dyDescent="0.25">
      <c r="A1150" s="229"/>
      <c r="B1150" s="327"/>
      <c r="C1150" s="442" t="s">
        <v>218</v>
      </c>
      <c r="D1150" s="442"/>
      <c r="E1150" s="442"/>
      <c r="F1150" s="442"/>
      <c r="G1150" s="442"/>
      <c r="H1150" s="442"/>
      <c r="I1150" s="442"/>
      <c r="J1150" s="442"/>
      <c r="K1150" s="442"/>
      <c r="L1150" s="364">
        <v>60.1</v>
      </c>
      <c r="M1150" s="329"/>
      <c r="N1150" s="232">
        <v>2690.72</v>
      </c>
      <c r="AS1150" s="169"/>
      <c r="AT1150" s="180" t="s">
        <v>218</v>
      </c>
    </row>
    <row r="1151" spans="1:46" s="15" customFormat="1" ht="15" x14ac:dyDescent="0.25">
      <c r="A1151" s="229"/>
      <c r="B1151" s="327"/>
      <c r="C1151" s="442" t="s">
        <v>219</v>
      </c>
      <c r="D1151" s="442"/>
      <c r="E1151" s="442"/>
      <c r="F1151" s="442"/>
      <c r="G1151" s="442"/>
      <c r="H1151" s="442"/>
      <c r="I1151" s="442"/>
      <c r="J1151" s="442"/>
      <c r="K1151" s="442"/>
      <c r="L1151" s="364">
        <v>27.99</v>
      </c>
      <c r="M1151" s="329"/>
      <c r="N1151" s="232">
        <v>1253.21</v>
      </c>
      <c r="AS1151" s="169"/>
      <c r="AT1151" s="180" t="s">
        <v>219</v>
      </c>
    </row>
    <row r="1152" spans="1:46" s="15" customFormat="1" ht="15" x14ac:dyDescent="0.25">
      <c r="A1152" s="229"/>
      <c r="B1152" s="327"/>
      <c r="C1152" s="442" t="s">
        <v>221</v>
      </c>
      <c r="D1152" s="442"/>
      <c r="E1152" s="442"/>
      <c r="F1152" s="442"/>
      <c r="G1152" s="442"/>
      <c r="H1152" s="442"/>
      <c r="I1152" s="442"/>
      <c r="J1152" s="442"/>
      <c r="K1152" s="442"/>
      <c r="L1152" s="328">
        <v>14750.51</v>
      </c>
      <c r="M1152" s="329"/>
      <c r="N1152" s="232">
        <v>660380.39</v>
      </c>
      <c r="AS1152" s="169"/>
      <c r="AT1152" s="180" t="s">
        <v>221</v>
      </c>
    </row>
    <row r="1153" spans="1:52" s="15" customFormat="1" ht="15" x14ac:dyDescent="0.25">
      <c r="A1153" s="229"/>
      <c r="B1153" s="327"/>
      <c r="C1153" s="442" t="s">
        <v>222</v>
      </c>
      <c r="D1153" s="442"/>
      <c r="E1153" s="442"/>
      <c r="F1153" s="442"/>
      <c r="G1153" s="442"/>
      <c r="H1153" s="442"/>
      <c r="I1153" s="442"/>
      <c r="J1153" s="442"/>
      <c r="K1153" s="442"/>
      <c r="L1153" s="328">
        <v>14268.58</v>
      </c>
      <c r="M1153" s="329"/>
      <c r="N1153" s="232">
        <v>638804.67000000004</v>
      </c>
      <c r="AS1153" s="169"/>
      <c r="AT1153" s="180" t="s">
        <v>222</v>
      </c>
    </row>
    <row r="1154" spans="1:52" s="15" customFormat="1" ht="15" x14ac:dyDescent="0.25">
      <c r="A1154" s="229"/>
      <c r="B1154" s="327"/>
      <c r="C1154" s="442" t="s">
        <v>223</v>
      </c>
      <c r="D1154" s="442"/>
      <c r="E1154" s="442"/>
      <c r="F1154" s="442"/>
      <c r="G1154" s="442"/>
      <c r="H1154" s="442"/>
      <c r="I1154" s="442"/>
      <c r="J1154" s="442"/>
      <c r="K1154" s="442"/>
      <c r="L1154" s="328">
        <v>7584.97</v>
      </c>
      <c r="M1154" s="329"/>
      <c r="N1154" s="232">
        <v>339579.59</v>
      </c>
      <c r="AS1154" s="169"/>
      <c r="AT1154" s="180" t="s">
        <v>223</v>
      </c>
    </row>
    <row r="1155" spans="1:52" s="15" customFormat="1" ht="15" x14ac:dyDescent="0.25">
      <c r="A1155" s="229"/>
      <c r="B1155" s="331"/>
      <c r="C1155" s="443" t="s">
        <v>524</v>
      </c>
      <c r="D1155" s="443"/>
      <c r="E1155" s="443"/>
      <c r="F1155" s="443"/>
      <c r="G1155" s="443"/>
      <c r="H1155" s="443"/>
      <c r="I1155" s="443"/>
      <c r="J1155" s="443"/>
      <c r="K1155" s="443"/>
      <c r="L1155" s="332">
        <v>290057.07</v>
      </c>
      <c r="M1155" s="333"/>
      <c r="N1155" s="239">
        <v>3752233.29</v>
      </c>
      <c r="AS1155" s="169"/>
      <c r="AU1155" s="169" t="s">
        <v>524</v>
      </c>
    </row>
    <row r="1156" spans="1:52" s="15" customFormat="1" ht="15" x14ac:dyDescent="0.25">
      <c r="A1156" s="229"/>
      <c r="B1156" s="331"/>
      <c r="C1156" s="443" t="s">
        <v>524</v>
      </c>
      <c r="D1156" s="443"/>
      <c r="E1156" s="443"/>
      <c r="F1156" s="443"/>
      <c r="G1156" s="443"/>
      <c r="H1156" s="443"/>
      <c r="I1156" s="443"/>
      <c r="J1156" s="443"/>
      <c r="K1156" s="443"/>
      <c r="L1156" s="332">
        <v>290057.07</v>
      </c>
      <c r="M1156" s="333"/>
      <c r="N1156" s="239">
        <v>3752233.29</v>
      </c>
      <c r="AS1156" s="169"/>
      <c r="AU1156" s="169" t="s">
        <v>524</v>
      </c>
    </row>
    <row r="1157" spans="1:52" s="15" customFormat="1" ht="15" x14ac:dyDescent="0.25">
      <c r="A1157" s="229"/>
      <c r="B1157" s="331"/>
      <c r="C1157" s="443" t="s">
        <v>525</v>
      </c>
      <c r="D1157" s="443"/>
      <c r="E1157" s="443"/>
      <c r="F1157" s="443"/>
      <c r="G1157" s="443"/>
      <c r="H1157" s="443"/>
      <c r="I1157" s="443"/>
      <c r="J1157" s="443"/>
      <c r="K1157" s="443"/>
      <c r="L1157" s="332">
        <v>290057.07</v>
      </c>
      <c r="M1157" s="333"/>
      <c r="N1157" s="239">
        <v>3752233.29</v>
      </c>
      <c r="AS1157" s="169"/>
      <c r="AU1157" s="169" t="s">
        <v>525</v>
      </c>
    </row>
    <row r="1158" spans="1:52" s="15" customFormat="1" ht="15" hidden="1" x14ac:dyDescent="0.25">
      <c r="A1158" s="229"/>
      <c r="B1158" s="331"/>
      <c r="C1158" s="443" t="s">
        <v>526</v>
      </c>
      <c r="D1158" s="443"/>
      <c r="E1158" s="443"/>
      <c r="F1158" s="443"/>
      <c r="G1158" s="443"/>
      <c r="H1158" s="443"/>
      <c r="I1158" s="443"/>
      <c r="J1158" s="443"/>
      <c r="K1158" s="443"/>
      <c r="L1158" s="332">
        <v>290057.07</v>
      </c>
      <c r="M1158" s="333"/>
      <c r="N1158" s="239">
        <v>3752233.29</v>
      </c>
      <c r="AS1158" s="169"/>
      <c r="AU1158" s="169"/>
      <c r="AV1158" s="169" t="s">
        <v>526</v>
      </c>
    </row>
    <row r="1159" spans="1:52" s="15" customFormat="1" ht="15" x14ac:dyDescent="0.25">
      <c r="A1159" s="229"/>
      <c r="B1159" s="331"/>
      <c r="C1159" s="443" t="s">
        <v>526</v>
      </c>
      <c r="D1159" s="443"/>
      <c r="E1159" s="443"/>
      <c r="F1159" s="443"/>
      <c r="G1159" s="443"/>
      <c r="H1159" s="443"/>
      <c r="I1159" s="443"/>
      <c r="J1159" s="443"/>
      <c r="K1159" s="443"/>
      <c r="L1159" s="332">
        <v>2396399.5</v>
      </c>
      <c r="M1159" s="333"/>
      <c r="N1159" s="239">
        <f>N1158</f>
        <v>3752233.29</v>
      </c>
      <c r="AP1159" s="169"/>
      <c r="AR1159" s="169"/>
      <c r="AS1159" s="169" t="s">
        <v>526</v>
      </c>
    </row>
    <row r="1160" spans="1:52" s="15" customFormat="1" ht="15" x14ac:dyDescent="0.25">
      <c r="A1160" s="253"/>
      <c r="B1160" s="324"/>
      <c r="C1160" s="445" t="s">
        <v>56</v>
      </c>
      <c r="D1160" s="445"/>
      <c r="E1160" s="445"/>
      <c r="F1160" s="445"/>
      <c r="G1160" s="445"/>
      <c r="H1160" s="445"/>
      <c r="I1160" s="445"/>
      <c r="J1160" s="445"/>
      <c r="K1160" s="445"/>
      <c r="L1160" s="325"/>
      <c r="M1160" s="326"/>
      <c r="N1160" s="257">
        <f>ROUND(N1159*0.082,2)</f>
        <v>307683.13</v>
      </c>
      <c r="AQ1160" s="258"/>
      <c r="AS1160" s="258"/>
    </row>
    <row r="1161" spans="1:52" s="15" customFormat="1" ht="15" x14ac:dyDescent="0.25">
      <c r="A1161" s="253"/>
      <c r="B1161" s="324"/>
      <c r="C1161" s="444" t="s">
        <v>1729</v>
      </c>
      <c r="D1161" s="444"/>
      <c r="E1161" s="444"/>
      <c r="F1161" s="444"/>
      <c r="G1161" s="444"/>
      <c r="H1161" s="444"/>
      <c r="I1161" s="444"/>
      <c r="J1161" s="444"/>
      <c r="K1161" s="444"/>
      <c r="L1161" s="325"/>
      <c r="M1161" s="326"/>
      <c r="N1161" s="259">
        <f>N1159+N1160</f>
        <v>4059916.42</v>
      </c>
      <c r="AQ1161" s="258"/>
      <c r="AS1161" s="258"/>
    </row>
    <row r="1162" spans="1:52" s="15" customFormat="1" ht="15" x14ac:dyDescent="0.25">
      <c r="A1162" s="253"/>
      <c r="B1162" s="324"/>
      <c r="C1162" s="445" t="s">
        <v>63</v>
      </c>
      <c r="D1162" s="445"/>
      <c r="E1162" s="445"/>
      <c r="F1162" s="445"/>
      <c r="G1162" s="445"/>
      <c r="H1162" s="445"/>
      <c r="I1162" s="445"/>
      <c r="J1162" s="445"/>
      <c r="K1162" s="445"/>
      <c r="L1162" s="325"/>
      <c r="M1162" s="326"/>
      <c r="N1162" s="257">
        <f>ROUND(N1161*0.024,2)</f>
        <v>97437.99</v>
      </c>
      <c r="AQ1162" s="258"/>
      <c r="AS1162" s="258"/>
    </row>
    <row r="1163" spans="1:52" s="15" customFormat="1" ht="15" x14ac:dyDescent="0.25">
      <c r="A1163" s="253"/>
      <c r="B1163" s="324"/>
      <c r="C1163" s="444" t="s">
        <v>1730</v>
      </c>
      <c r="D1163" s="444"/>
      <c r="E1163" s="444"/>
      <c r="F1163" s="444"/>
      <c r="G1163" s="444"/>
      <c r="H1163" s="444"/>
      <c r="I1163" s="444"/>
      <c r="J1163" s="444"/>
      <c r="K1163" s="444"/>
      <c r="L1163" s="325"/>
      <c r="M1163" s="326"/>
      <c r="N1163" s="259">
        <f>N1161+N1162</f>
        <v>4157354.41</v>
      </c>
      <c r="AQ1163" s="258"/>
      <c r="AS1163" s="258"/>
    </row>
    <row r="1164" spans="1:52" s="15" customFormat="1" ht="15" x14ac:dyDescent="0.25">
      <c r="A1164" s="253"/>
      <c r="B1164" s="324"/>
      <c r="C1164" s="444" t="s">
        <v>1754</v>
      </c>
      <c r="D1164" s="444"/>
      <c r="E1164" s="444"/>
      <c r="F1164" s="444"/>
      <c r="G1164" s="444"/>
      <c r="H1164" s="444"/>
      <c r="I1164" s="444"/>
      <c r="J1164" s="444"/>
      <c r="K1164" s="444"/>
      <c r="L1164" s="325"/>
      <c r="M1164" s="326"/>
      <c r="N1164" s="259">
        <f>ROUND(N1163*1.0514*0.83,2)+0.01</f>
        <v>3627965.2199999997</v>
      </c>
      <c r="R1164" s="259"/>
      <c r="S1164" s="312"/>
      <c r="AQ1164" s="258"/>
      <c r="AS1164" s="258"/>
    </row>
    <row r="1165" spans="1:52" s="15" customFormat="1" ht="15" x14ac:dyDescent="0.25">
      <c r="A1165" s="253"/>
      <c r="B1165" s="324"/>
      <c r="C1165" s="444" t="s">
        <v>1751</v>
      </c>
      <c r="D1165" s="444"/>
      <c r="E1165" s="444"/>
      <c r="F1165" s="444"/>
      <c r="G1165" s="444"/>
      <c r="H1165" s="444"/>
      <c r="I1165" s="444"/>
      <c r="J1165" s="444"/>
      <c r="K1165" s="444"/>
      <c r="L1165" s="325"/>
      <c r="M1165" s="326"/>
      <c r="N1165" s="259">
        <f>N1164</f>
        <v>3627965.2199999997</v>
      </c>
      <c r="AQ1165" s="258"/>
      <c r="AS1165" s="258"/>
    </row>
    <row r="1166" spans="1:52" s="15" customFormat="1" ht="15" x14ac:dyDescent="0.25">
      <c r="A1166" s="253"/>
      <c r="B1166" s="334"/>
      <c r="C1166" s="445" t="s">
        <v>1752</v>
      </c>
      <c r="D1166" s="445"/>
      <c r="E1166" s="445"/>
      <c r="F1166" s="445"/>
      <c r="G1166" s="445"/>
      <c r="H1166" s="445"/>
      <c r="I1166" s="445"/>
      <c r="J1166" s="445"/>
      <c r="K1166" s="445"/>
      <c r="L1166" s="335"/>
      <c r="M1166" s="336"/>
      <c r="N1166" s="257">
        <f>ROUND(N1165*0.2,2)</f>
        <v>725593.04</v>
      </c>
      <c r="AQ1166" s="314"/>
      <c r="AS1166" s="314"/>
    </row>
    <row r="1167" spans="1:52" s="15" customFormat="1" ht="15" x14ac:dyDescent="0.25">
      <c r="A1167" s="260"/>
      <c r="B1167" s="261"/>
      <c r="C1167" s="446" t="s">
        <v>1753</v>
      </c>
      <c r="D1167" s="446"/>
      <c r="E1167" s="446"/>
      <c r="F1167" s="446"/>
      <c r="G1167" s="446"/>
      <c r="H1167" s="446"/>
      <c r="I1167" s="446"/>
      <c r="J1167" s="446"/>
      <c r="K1167" s="446"/>
      <c r="L1167" s="262"/>
      <c r="M1167" s="263"/>
      <c r="N1167" s="264">
        <f>N1165+N1166</f>
        <v>4353558.26</v>
      </c>
      <c r="AQ1167" s="258"/>
      <c r="AS1167" s="258"/>
    </row>
    <row r="1168" spans="1:52" ht="11.25" customHeight="1" x14ac:dyDescent="0.2">
      <c r="AX1168" s="240"/>
      <c r="AY1168" s="240"/>
      <c r="AZ1168" s="240"/>
    </row>
    <row r="1169" spans="1:52" ht="11.25" customHeight="1" x14ac:dyDescent="0.2">
      <c r="AX1169" s="240"/>
      <c r="AY1169" s="240"/>
      <c r="AZ1169" s="240"/>
    </row>
    <row r="1170" spans="1:52" s="15" customFormat="1" ht="15" x14ac:dyDescent="0.25">
      <c r="A1170" s="313"/>
      <c r="B1170" s="254"/>
      <c r="C1170" s="291"/>
      <c r="D1170" s="291"/>
      <c r="E1170" s="291"/>
      <c r="F1170" s="291"/>
      <c r="G1170" s="291"/>
      <c r="H1170" s="291"/>
      <c r="I1170" s="291"/>
      <c r="J1170" s="291"/>
      <c r="K1170" s="291"/>
      <c r="L1170" s="255"/>
      <c r="M1170" s="256"/>
      <c r="N1170" s="255"/>
      <c r="AQ1170" s="258"/>
      <c r="AS1170" s="258"/>
    </row>
    <row r="1171" spans="1:52" s="15" customFormat="1" ht="15" x14ac:dyDescent="0.25">
      <c r="A1171" s="313"/>
      <c r="B1171" s="254"/>
      <c r="C1171" s="291"/>
      <c r="D1171" s="291"/>
      <c r="E1171" s="291"/>
      <c r="F1171" s="291"/>
      <c r="G1171" s="291"/>
      <c r="H1171" s="291"/>
      <c r="I1171" s="291"/>
      <c r="J1171" s="291"/>
      <c r="K1171" s="291"/>
      <c r="L1171" s="255"/>
      <c r="M1171" s="256"/>
      <c r="N1171" s="255"/>
      <c r="AQ1171" s="258"/>
      <c r="AS1171" s="258"/>
    </row>
    <row r="1172" spans="1:52" s="318" customFormat="1" ht="15" x14ac:dyDescent="0.25">
      <c r="A1172" s="315"/>
      <c r="B1172" s="316" t="s">
        <v>527</v>
      </c>
      <c r="C1172" s="407"/>
      <c r="D1172" s="407"/>
      <c r="E1172" s="407"/>
      <c r="F1172" s="407"/>
      <c r="G1172" s="407"/>
      <c r="H1172" s="408"/>
      <c r="I1172" s="408"/>
      <c r="J1172" s="408"/>
      <c r="K1172" s="408"/>
      <c r="L1172" s="408"/>
      <c r="M1172" s="15"/>
      <c r="N1172" s="15"/>
      <c r="O1172" s="15"/>
      <c r="P1172" s="15"/>
      <c r="Q1172" s="15"/>
      <c r="R1172" s="15"/>
      <c r="S1172" s="15"/>
      <c r="T1172" s="15"/>
      <c r="U1172" s="15"/>
      <c r="V1172" s="317"/>
      <c r="W1172" s="317"/>
      <c r="X1172" s="317"/>
      <c r="Y1172" s="317"/>
      <c r="Z1172" s="317"/>
      <c r="AA1172" s="317"/>
      <c r="AB1172" s="317"/>
      <c r="AC1172" s="317"/>
      <c r="AD1172" s="317"/>
      <c r="AE1172" s="317"/>
      <c r="AF1172" s="317"/>
      <c r="AG1172" s="317"/>
      <c r="AH1172" s="317"/>
      <c r="AI1172" s="317"/>
      <c r="AJ1172" s="317"/>
      <c r="AK1172" s="317"/>
      <c r="AL1172" s="317"/>
      <c r="AM1172" s="317"/>
      <c r="AN1172" s="317"/>
      <c r="AO1172" s="317"/>
      <c r="AP1172" s="317"/>
      <c r="AQ1172" s="317"/>
      <c r="AR1172" s="317"/>
      <c r="AS1172" s="317"/>
      <c r="AT1172" s="317" t="s">
        <v>6</v>
      </c>
      <c r="AU1172" s="317" t="s">
        <v>6</v>
      </c>
      <c r="AV1172" s="317"/>
      <c r="AW1172" s="317"/>
    </row>
    <row r="1173" spans="1:52" s="320" customFormat="1" ht="16.5" customHeight="1" x14ac:dyDescent="0.25">
      <c r="A1173" s="319"/>
      <c r="B1173" s="316"/>
      <c r="C1173" s="406" t="s">
        <v>81</v>
      </c>
      <c r="D1173" s="406"/>
      <c r="E1173" s="406"/>
      <c r="F1173" s="406"/>
      <c r="G1173" s="406"/>
      <c r="H1173" s="406"/>
      <c r="I1173" s="406"/>
      <c r="J1173" s="406"/>
      <c r="K1173" s="406"/>
      <c r="L1173" s="406"/>
      <c r="V1173" s="321"/>
      <c r="W1173" s="321"/>
      <c r="X1173" s="321"/>
      <c r="Y1173" s="321"/>
      <c r="Z1173" s="321"/>
      <c r="AA1173" s="321"/>
      <c r="AB1173" s="321"/>
      <c r="AC1173" s="321"/>
      <c r="AD1173" s="321"/>
      <c r="AE1173" s="321"/>
      <c r="AF1173" s="321"/>
      <c r="AG1173" s="321"/>
      <c r="AH1173" s="321"/>
      <c r="AI1173" s="321"/>
      <c r="AJ1173" s="321"/>
      <c r="AK1173" s="321"/>
      <c r="AL1173" s="321"/>
      <c r="AM1173" s="321"/>
      <c r="AN1173" s="321"/>
      <c r="AO1173" s="321"/>
      <c r="AP1173" s="321"/>
      <c r="AQ1173" s="321"/>
      <c r="AR1173" s="321"/>
      <c r="AS1173" s="321"/>
      <c r="AT1173" s="321"/>
      <c r="AU1173" s="321"/>
      <c r="AV1173" s="321"/>
      <c r="AW1173" s="321"/>
    </row>
    <row r="1174" spans="1:52" s="318" customFormat="1" ht="15" x14ac:dyDescent="0.25">
      <c r="A1174" s="315"/>
      <c r="B1174" s="316" t="s">
        <v>528</v>
      </c>
      <c r="C1174" s="407"/>
      <c r="D1174" s="407"/>
      <c r="E1174" s="407"/>
      <c r="F1174" s="407"/>
      <c r="G1174" s="407"/>
      <c r="H1174" s="408"/>
      <c r="I1174" s="408"/>
      <c r="J1174" s="408"/>
      <c r="K1174" s="408"/>
      <c r="L1174" s="408"/>
      <c r="M1174" s="15"/>
      <c r="N1174" s="15"/>
      <c r="O1174" s="15"/>
      <c r="P1174" s="15"/>
      <c r="Q1174" s="15"/>
      <c r="R1174" s="15"/>
      <c r="S1174" s="15"/>
      <c r="T1174" s="15"/>
      <c r="U1174" s="15"/>
      <c r="V1174" s="317"/>
      <c r="W1174" s="317"/>
      <c r="X1174" s="317"/>
      <c r="Y1174" s="317"/>
      <c r="Z1174" s="317"/>
      <c r="AA1174" s="317"/>
      <c r="AB1174" s="317"/>
      <c r="AC1174" s="317"/>
      <c r="AD1174" s="317"/>
      <c r="AE1174" s="317"/>
      <c r="AF1174" s="317"/>
      <c r="AG1174" s="317"/>
      <c r="AH1174" s="317"/>
      <c r="AI1174" s="317"/>
      <c r="AJ1174" s="317"/>
      <c r="AK1174" s="317"/>
      <c r="AL1174" s="317"/>
      <c r="AM1174" s="317"/>
      <c r="AN1174" s="317"/>
      <c r="AO1174" s="317"/>
      <c r="AP1174" s="317"/>
      <c r="AQ1174" s="317"/>
      <c r="AR1174" s="317"/>
      <c r="AS1174" s="317"/>
      <c r="AT1174" s="317"/>
      <c r="AU1174" s="317"/>
      <c r="AV1174" s="317" t="s">
        <v>6</v>
      </c>
      <c r="AW1174" s="317" t="s">
        <v>6</v>
      </c>
    </row>
    <row r="1175" spans="1:52" s="320" customFormat="1" ht="16.5" customHeight="1" x14ac:dyDescent="0.25">
      <c r="A1175" s="319"/>
      <c r="C1175" s="406" t="s">
        <v>81</v>
      </c>
      <c r="D1175" s="406"/>
      <c r="E1175" s="406"/>
      <c r="F1175" s="406"/>
      <c r="G1175" s="406"/>
      <c r="H1175" s="406"/>
      <c r="I1175" s="406"/>
      <c r="J1175" s="406"/>
      <c r="K1175" s="406"/>
      <c r="L1175" s="406"/>
      <c r="V1175" s="321"/>
      <c r="W1175" s="321"/>
      <c r="X1175" s="321"/>
      <c r="Y1175" s="321"/>
      <c r="Z1175" s="321"/>
      <c r="AA1175" s="321"/>
      <c r="AB1175" s="321"/>
      <c r="AC1175" s="321"/>
      <c r="AD1175" s="321"/>
      <c r="AE1175" s="321"/>
      <c r="AF1175" s="321"/>
      <c r="AG1175" s="321"/>
      <c r="AH1175" s="321"/>
      <c r="AI1175" s="321"/>
      <c r="AJ1175" s="321"/>
      <c r="AK1175" s="321"/>
      <c r="AL1175" s="321"/>
      <c r="AM1175" s="321"/>
      <c r="AN1175" s="321"/>
      <c r="AO1175" s="321"/>
      <c r="AP1175" s="321"/>
      <c r="AQ1175" s="321"/>
      <c r="AR1175" s="321"/>
      <c r="AS1175" s="321"/>
      <c r="AT1175" s="321"/>
      <c r="AU1175" s="321"/>
      <c r="AV1175" s="321"/>
      <c r="AW1175" s="321"/>
    </row>
    <row r="1176" spans="1:52" s="318" customFormat="1" ht="19.5" customHeight="1" x14ac:dyDescent="0.2">
      <c r="A1176" s="315"/>
      <c r="C1176" s="322"/>
      <c r="D1176" s="322"/>
      <c r="E1176" s="322"/>
      <c r="F1176" s="322"/>
      <c r="G1176" s="322"/>
      <c r="H1176" s="322"/>
      <c r="I1176" s="322"/>
      <c r="J1176" s="322"/>
      <c r="K1176" s="322"/>
      <c r="L1176" s="322"/>
      <c r="V1176" s="317"/>
      <c r="W1176" s="317"/>
      <c r="X1176" s="317"/>
      <c r="Y1176" s="317"/>
      <c r="Z1176" s="317"/>
      <c r="AA1176" s="317"/>
      <c r="AB1176" s="317"/>
      <c r="AC1176" s="317"/>
      <c r="AD1176" s="317"/>
      <c r="AE1176" s="317"/>
      <c r="AF1176" s="317"/>
      <c r="AG1176" s="317"/>
      <c r="AH1176" s="317"/>
      <c r="AI1176" s="317"/>
      <c r="AJ1176" s="317"/>
      <c r="AK1176" s="317"/>
      <c r="AL1176" s="317"/>
      <c r="AM1176" s="317"/>
      <c r="AN1176" s="317"/>
      <c r="AO1176" s="317"/>
      <c r="AP1176" s="317"/>
      <c r="AQ1176" s="317"/>
      <c r="AR1176" s="317"/>
      <c r="AS1176" s="317"/>
      <c r="AT1176" s="317"/>
      <c r="AU1176" s="317"/>
      <c r="AV1176" s="317"/>
      <c r="AW1176" s="317"/>
    </row>
    <row r="1177" spans="1:52" s="15" customFormat="1" ht="22.5" customHeight="1" x14ac:dyDescent="0.25">
      <c r="A1177" s="409" t="s">
        <v>529</v>
      </c>
      <c r="B1177" s="409"/>
      <c r="C1177" s="409"/>
      <c r="D1177" s="409"/>
      <c r="E1177" s="409"/>
      <c r="F1177" s="409"/>
      <c r="G1177" s="409"/>
      <c r="H1177" s="409"/>
      <c r="I1177" s="409"/>
      <c r="J1177" s="409"/>
      <c r="K1177" s="409"/>
      <c r="L1177" s="409"/>
      <c r="M1177" s="409"/>
      <c r="N1177" s="409"/>
      <c r="O1177" s="323"/>
      <c r="P1177" s="323"/>
    </row>
    <row r="1178" spans="1:52" s="15" customFormat="1" ht="12.75" customHeight="1" x14ac:dyDescent="0.25">
      <c r="A1178" s="409" t="s">
        <v>530</v>
      </c>
      <c r="B1178" s="409"/>
      <c r="C1178" s="409"/>
      <c r="D1178" s="409"/>
      <c r="E1178" s="409"/>
      <c r="F1178" s="409"/>
      <c r="G1178" s="409"/>
      <c r="H1178" s="409"/>
      <c r="I1178" s="409"/>
      <c r="J1178" s="409"/>
      <c r="K1178" s="409"/>
      <c r="L1178" s="409"/>
      <c r="M1178" s="409"/>
      <c r="N1178" s="409"/>
      <c r="O1178" s="323"/>
      <c r="P1178" s="323"/>
    </row>
    <row r="1179" spans="1:52" s="15" customFormat="1" ht="12.75" customHeight="1" x14ac:dyDescent="0.25">
      <c r="A1179" s="409" t="s">
        <v>531</v>
      </c>
      <c r="B1179" s="409"/>
      <c r="C1179" s="409"/>
      <c r="D1179" s="409"/>
      <c r="E1179" s="409"/>
      <c r="F1179" s="409"/>
      <c r="G1179" s="409"/>
      <c r="H1179" s="409"/>
      <c r="I1179" s="409"/>
      <c r="J1179" s="409"/>
      <c r="K1179" s="409"/>
      <c r="L1179" s="409"/>
      <c r="M1179" s="409"/>
      <c r="N1179" s="409"/>
      <c r="O1179" s="323"/>
      <c r="P1179" s="323"/>
    </row>
    <row r="1180" spans="1:52" ht="11.25" customHeight="1" x14ac:dyDescent="0.2">
      <c r="AX1180" s="240"/>
      <c r="AY1180" s="240"/>
      <c r="AZ1180" s="240"/>
    </row>
    <row r="1181" spans="1:52" ht="11.25" customHeight="1" x14ac:dyDescent="0.2">
      <c r="AX1181" s="240"/>
      <c r="AY1181" s="240"/>
      <c r="AZ1181" s="240"/>
    </row>
  </sheetData>
  <autoFilter ref="A43:N336" xr:uid="{D8E00022-1472-4E55-9E40-F6ACF7C6E7F7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1160">
    <mergeCell ref="C1154:K1154"/>
    <mergeCell ref="C1155:K1155"/>
    <mergeCell ref="C1156:K1156"/>
    <mergeCell ref="C1157:K1157"/>
    <mergeCell ref="C1158:K1158"/>
    <mergeCell ref="C1148:K1148"/>
    <mergeCell ref="C1149:K1149"/>
    <mergeCell ref="C1150:K1150"/>
    <mergeCell ref="C1151:K1151"/>
    <mergeCell ref="C1152:K1152"/>
    <mergeCell ref="C1153:K1153"/>
    <mergeCell ref="C1163:K1163"/>
    <mergeCell ref="C1159:K1159"/>
    <mergeCell ref="C1160:K1160"/>
    <mergeCell ref="C1161:K1161"/>
    <mergeCell ref="C1162:K1162"/>
    <mergeCell ref="C1142:K1142"/>
    <mergeCell ref="C1143:K1143"/>
    <mergeCell ref="C1144:K1144"/>
    <mergeCell ref="C1145:K1145"/>
    <mergeCell ref="C1146:K1146"/>
    <mergeCell ref="C1147:K1147"/>
    <mergeCell ref="C1136:K1136"/>
    <mergeCell ref="C1137:K1137"/>
    <mergeCell ref="C1138:K1138"/>
    <mergeCell ref="C1139:K1139"/>
    <mergeCell ref="C1140:K1140"/>
    <mergeCell ref="C1141:K1141"/>
    <mergeCell ref="C1130:K1130"/>
    <mergeCell ref="C1131:K1131"/>
    <mergeCell ref="C1132:K1132"/>
    <mergeCell ref="C1133:K1133"/>
    <mergeCell ref="C1134:K1134"/>
    <mergeCell ref="C1135:K1135"/>
    <mergeCell ref="C1123:K1123"/>
    <mergeCell ref="C1124:K1124"/>
    <mergeCell ref="C1125:K1125"/>
    <mergeCell ref="C1126:K1126"/>
    <mergeCell ref="C1128:K1128"/>
    <mergeCell ref="C1129:K1129"/>
    <mergeCell ref="C1117:K1117"/>
    <mergeCell ref="C1118:K1118"/>
    <mergeCell ref="C1119:K1119"/>
    <mergeCell ref="C1120:K1120"/>
    <mergeCell ref="C1121:K1121"/>
    <mergeCell ref="C1122:K1122"/>
    <mergeCell ref="C1111:K1111"/>
    <mergeCell ref="C1112:K1112"/>
    <mergeCell ref="C1113:K1113"/>
    <mergeCell ref="C1114:K1114"/>
    <mergeCell ref="C1115:K1115"/>
    <mergeCell ref="C1116:K1116"/>
    <mergeCell ref="C1104:N1104"/>
    <mergeCell ref="C1105:N1105"/>
    <mergeCell ref="C1106:E1106"/>
    <mergeCell ref="C1108:K1108"/>
    <mergeCell ref="C1109:K1109"/>
    <mergeCell ref="C1110:K1110"/>
    <mergeCell ref="C1098:N1098"/>
    <mergeCell ref="C1099:N1099"/>
    <mergeCell ref="C1100:N1100"/>
    <mergeCell ref="C1101:E1101"/>
    <mergeCell ref="C1102:E1102"/>
    <mergeCell ref="C1103:N1103"/>
    <mergeCell ref="C1092:E1092"/>
    <mergeCell ref="C1093:E1093"/>
    <mergeCell ref="C1094:E1094"/>
    <mergeCell ref="C1095:E1095"/>
    <mergeCell ref="C1096:E1096"/>
    <mergeCell ref="C1097:E1097"/>
    <mergeCell ref="C1086:E1086"/>
    <mergeCell ref="C1087:E1087"/>
    <mergeCell ref="C1088:E1088"/>
    <mergeCell ref="C1089:E1089"/>
    <mergeCell ref="C1090:E1090"/>
    <mergeCell ref="C1091:E1091"/>
    <mergeCell ref="A1080:N1080"/>
    <mergeCell ref="C1081:E1081"/>
    <mergeCell ref="C1082:N1082"/>
    <mergeCell ref="C1083:N1083"/>
    <mergeCell ref="C1084:E1084"/>
    <mergeCell ref="C1085:E1085"/>
    <mergeCell ref="C1074:E1074"/>
    <mergeCell ref="C1075:E1075"/>
    <mergeCell ref="C1076:E1076"/>
    <mergeCell ref="C1077:E1077"/>
    <mergeCell ref="C1078:E1078"/>
    <mergeCell ref="C1079:E1079"/>
    <mergeCell ref="C1068:E1068"/>
    <mergeCell ref="C1069:E1069"/>
    <mergeCell ref="C1070:E1070"/>
    <mergeCell ref="C1071:E1071"/>
    <mergeCell ref="C1072:E1072"/>
    <mergeCell ref="C1073:E1073"/>
    <mergeCell ref="C1062:E1062"/>
    <mergeCell ref="C1063:E1063"/>
    <mergeCell ref="C1064:E1064"/>
    <mergeCell ref="C1065:E1065"/>
    <mergeCell ref="C1066:E1066"/>
    <mergeCell ref="C1067:E1067"/>
    <mergeCell ref="C1056:E1056"/>
    <mergeCell ref="C1057:E1057"/>
    <mergeCell ref="C1058:E1058"/>
    <mergeCell ref="C1059:E1059"/>
    <mergeCell ref="C1060:E1060"/>
    <mergeCell ref="C1061:E1061"/>
    <mergeCell ref="A1050:N1050"/>
    <mergeCell ref="A1051:N1051"/>
    <mergeCell ref="C1052:E1052"/>
    <mergeCell ref="C1053:N1053"/>
    <mergeCell ref="C1054:N1054"/>
    <mergeCell ref="C1055:E1055"/>
    <mergeCell ref="C1044:K1044"/>
    <mergeCell ref="C1045:K1045"/>
    <mergeCell ref="C1046:K1046"/>
    <mergeCell ref="C1047:K1047"/>
    <mergeCell ref="C1048:K1048"/>
    <mergeCell ref="C1049:K1049"/>
    <mergeCell ref="C1038:K1038"/>
    <mergeCell ref="C1039:K1039"/>
    <mergeCell ref="C1040:K1040"/>
    <mergeCell ref="C1041:K1041"/>
    <mergeCell ref="C1042:K1042"/>
    <mergeCell ref="C1043:K1043"/>
    <mergeCell ref="C1032:K1032"/>
    <mergeCell ref="C1033:K1033"/>
    <mergeCell ref="C1034:K1034"/>
    <mergeCell ref="C1035:K1035"/>
    <mergeCell ref="C1036:K1036"/>
    <mergeCell ref="C1037:K1037"/>
    <mergeCell ref="C1025:E1025"/>
    <mergeCell ref="C1026:E1026"/>
    <mergeCell ref="C1027:E1027"/>
    <mergeCell ref="C1028:E1028"/>
    <mergeCell ref="C1029:E1029"/>
    <mergeCell ref="C1031:K1031"/>
    <mergeCell ref="C1019:E1019"/>
    <mergeCell ref="C1020:E1020"/>
    <mergeCell ref="C1021:E1021"/>
    <mergeCell ref="C1022:E1022"/>
    <mergeCell ref="C1023:E1023"/>
    <mergeCell ref="C1024:E1024"/>
    <mergeCell ref="C1013:N1013"/>
    <mergeCell ref="C1014:N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01:E1001"/>
    <mergeCell ref="C1002:E1002"/>
    <mergeCell ref="C1003:E1003"/>
    <mergeCell ref="C1004:E1004"/>
    <mergeCell ref="C1005:E1005"/>
    <mergeCell ref="C1006:E1006"/>
    <mergeCell ref="C995:N995"/>
    <mergeCell ref="C996:N996"/>
    <mergeCell ref="C997:E997"/>
    <mergeCell ref="C998:E998"/>
    <mergeCell ref="C999:E999"/>
    <mergeCell ref="C1000:E1000"/>
    <mergeCell ref="C989:E989"/>
    <mergeCell ref="C990:E990"/>
    <mergeCell ref="C991:E991"/>
    <mergeCell ref="C992:E992"/>
    <mergeCell ref="C993:E993"/>
    <mergeCell ref="C994:E994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N979"/>
    <mergeCell ref="C980:N980"/>
    <mergeCell ref="C981:E981"/>
    <mergeCell ref="C982:E982"/>
    <mergeCell ref="C971:E971"/>
    <mergeCell ref="C972:E972"/>
    <mergeCell ref="C973:E973"/>
    <mergeCell ref="C974:E974"/>
    <mergeCell ref="C975:E975"/>
    <mergeCell ref="C976:E976"/>
    <mergeCell ref="C965:N965"/>
    <mergeCell ref="C966:E966"/>
    <mergeCell ref="C967:E967"/>
    <mergeCell ref="C968:E968"/>
    <mergeCell ref="C969:E969"/>
    <mergeCell ref="C970:E970"/>
    <mergeCell ref="C959:E959"/>
    <mergeCell ref="C960:E960"/>
    <mergeCell ref="C961:E961"/>
    <mergeCell ref="C962:E962"/>
    <mergeCell ref="C963:N963"/>
    <mergeCell ref="C964:N964"/>
    <mergeCell ref="C953:E953"/>
    <mergeCell ref="C954:E954"/>
    <mergeCell ref="C955:E955"/>
    <mergeCell ref="C956:E956"/>
    <mergeCell ref="C957:E957"/>
    <mergeCell ref="C958:E958"/>
    <mergeCell ref="C947:E947"/>
    <mergeCell ref="C948:E948"/>
    <mergeCell ref="C949:N949"/>
    <mergeCell ref="C950:N950"/>
    <mergeCell ref="C951:E951"/>
    <mergeCell ref="C952:E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N931"/>
    <mergeCell ref="C932:N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11:E911"/>
    <mergeCell ref="C912:E912"/>
    <mergeCell ref="C913:E913"/>
    <mergeCell ref="C914:E914"/>
    <mergeCell ref="C915:N915"/>
    <mergeCell ref="C916:N916"/>
    <mergeCell ref="C905:E905"/>
    <mergeCell ref="C906:E906"/>
    <mergeCell ref="C907:E907"/>
    <mergeCell ref="C908:E908"/>
    <mergeCell ref="C909:E909"/>
    <mergeCell ref="C910:E910"/>
    <mergeCell ref="C899:E899"/>
    <mergeCell ref="C900:E900"/>
    <mergeCell ref="C901:N901"/>
    <mergeCell ref="C902:N902"/>
    <mergeCell ref="C903:E903"/>
    <mergeCell ref="C904:E904"/>
    <mergeCell ref="C893:E893"/>
    <mergeCell ref="C894:E894"/>
    <mergeCell ref="C895:E895"/>
    <mergeCell ref="C896:E896"/>
    <mergeCell ref="C897:E897"/>
    <mergeCell ref="C898:E898"/>
    <mergeCell ref="C887:E887"/>
    <mergeCell ref="C888:E888"/>
    <mergeCell ref="C889:E889"/>
    <mergeCell ref="C890:E890"/>
    <mergeCell ref="C891:E891"/>
    <mergeCell ref="C892:E892"/>
    <mergeCell ref="C881:E881"/>
    <mergeCell ref="C882:E882"/>
    <mergeCell ref="C883:N883"/>
    <mergeCell ref="C884:N884"/>
    <mergeCell ref="C885:E885"/>
    <mergeCell ref="C886:E886"/>
    <mergeCell ref="C875:E875"/>
    <mergeCell ref="C876:E876"/>
    <mergeCell ref="C877:E877"/>
    <mergeCell ref="C878:E878"/>
    <mergeCell ref="C879:E879"/>
    <mergeCell ref="C880:E880"/>
    <mergeCell ref="C869:K869"/>
    <mergeCell ref="C870:K870"/>
    <mergeCell ref="A871:N871"/>
    <mergeCell ref="C872:E872"/>
    <mergeCell ref="C873:N873"/>
    <mergeCell ref="C874:N874"/>
    <mergeCell ref="C863:K863"/>
    <mergeCell ref="C864:K864"/>
    <mergeCell ref="C865:K865"/>
    <mergeCell ref="C866:K866"/>
    <mergeCell ref="C867:K867"/>
    <mergeCell ref="C868:K868"/>
    <mergeCell ref="C857:K857"/>
    <mergeCell ref="C858:K858"/>
    <mergeCell ref="C859:K859"/>
    <mergeCell ref="C860:K860"/>
    <mergeCell ref="C861:K861"/>
    <mergeCell ref="C862:K862"/>
    <mergeCell ref="C850:E850"/>
    <mergeCell ref="C852:K852"/>
    <mergeCell ref="C853:K853"/>
    <mergeCell ref="C854:K854"/>
    <mergeCell ref="C855:K855"/>
    <mergeCell ref="C856:K856"/>
    <mergeCell ref="C844:E844"/>
    <mergeCell ref="C845:E845"/>
    <mergeCell ref="C846:E846"/>
    <mergeCell ref="C847:E847"/>
    <mergeCell ref="C848:E848"/>
    <mergeCell ref="C849:N849"/>
    <mergeCell ref="C838:E838"/>
    <mergeCell ref="C839:E839"/>
    <mergeCell ref="C840:E840"/>
    <mergeCell ref="C841:E841"/>
    <mergeCell ref="C842:E842"/>
    <mergeCell ref="C843:E843"/>
    <mergeCell ref="C832:E832"/>
    <mergeCell ref="C833:N833"/>
    <mergeCell ref="C834:N834"/>
    <mergeCell ref="C835:N835"/>
    <mergeCell ref="C836:N836"/>
    <mergeCell ref="C837:E837"/>
    <mergeCell ref="C826:K826"/>
    <mergeCell ref="C827:K827"/>
    <mergeCell ref="C828:K828"/>
    <mergeCell ref="C829:K829"/>
    <mergeCell ref="C830:K830"/>
    <mergeCell ref="A831:N831"/>
    <mergeCell ref="C820:K820"/>
    <mergeCell ref="C821:K821"/>
    <mergeCell ref="C822:K822"/>
    <mergeCell ref="C823:K823"/>
    <mergeCell ref="C824:K824"/>
    <mergeCell ref="C825:K825"/>
    <mergeCell ref="C814:K814"/>
    <mergeCell ref="C815:K815"/>
    <mergeCell ref="C816:K816"/>
    <mergeCell ref="C817:K817"/>
    <mergeCell ref="C818:K818"/>
    <mergeCell ref="C819:K819"/>
    <mergeCell ref="C807:N807"/>
    <mergeCell ref="C808:N808"/>
    <mergeCell ref="C809:N809"/>
    <mergeCell ref="C810:E810"/>
    <mergeCell ref="C812:K812"/>
    <mergeCell ref="C813:K813"/>
    <mergeCell ref="C801:E801"/>
    <mergeCell ref="C802:E802"/>
    <mergeCell ref="C803:E803"/>
    <mergeCell ref="C804:E804"/>
    <mergeCell ref="C805:E805"/>
    <mergeCell ref="C806:E806"/>
    <mergeCell ref="C795:N795"/>
    <mergeCell ref="C796:E796"/>
    <mergeCell ref="C797:E797"/>
    <mergeCell ref="C798:E798"/>
    <mergeCell ref="C799:E799"/>
    <mergeCell ref="C800:E800"/>
    <mergeCell ref="C789:E789"/>
    <mergeCell ref="C790:E790"/>
    <mergeCell ref="C791:E791"/>
    <mergeCell ref="C792:E792"/>
    <mergeCell ref="C793:E793"/>
    <mergeCell ref="C794:N794"/>
    <mergeCell ref="C783:E783"/>
    <mergeCell ref="C784:E784"/>
    <mergeCell ref="C785:E785"/>
    <mergeCell ref="C786:E786"/>
    <mergeCell ref="C787:E787"/>
    <mergeCell ref="C788:E788"/>
    <mergeCell ref="A777:N777"/>
    <mergeCell ref="C778:E778"/>
    <mergeCell ref="C779:N779"/>
    <mergeCell ref="C780:E780"/>
    <mergeCell ref="C781:E781"/>
    <mergeCell ref="C782:E782"/>
    <mergeCell ref="C771:E771"/>
    <mergeCell ref="C772:E772"/>
    <mergeCell ref="C773:E773"/>
    <mergeCell ref="C774:E774"/>
    <mergeCell ref="C775:E775"/>
    <mergeCell ref="C776:E776"/>
    <mergeCell ref="C765:N765"/>
    <mergeCell ref="C766:E766"/>
    <mergeCell ref="C767:E767"/>
    <mergeCell ref="C768:N768"/>
    <mergeCell ref="C769:N769"/>
    <mergeCell ref="C770:E770"/>
    <mergeCell ref="C759:N759"/>
    <mergeCell ref="C760:N760"/>
    <mergeCell ref="C761:E761"/>
    <mergeCell ref="C762:E762"/>
    <mergeCell ref="C763:N763"/>
    <mergeCell ref="C764:N764"/>
    <mergeCell ref="C753:E753"/>
    <mergeCell ref="C754:E754"/>
    <mergeCell ref="C755:E755"/>
    <mergeCell ref="C756:E756"/>
    <mergeCell ref="C757:E757"/>
    <mergeCell ref="C758:N758"/>
    <mergeCell ref="C747:E747"/>
    <mergeCell ref="C748:E748"/>
    <mergeCell ref="C749:E749"/>
    <mergeCell ref="C750:E750"/>
    <mergeCell ref="C751:E751"/>
    <mergeCell ref="C752:E752"/>
    <mergeCell ref="C741:N741"/>
    <mergeCell ref="C742:E742"/>
    <mergeCell ref="C743:E743"/>
    <mergeCell ref="C744:E744"/>
    <mergeCell ref="C745:E745"/>
    <mergeCell ref="C746:E746"/>
    <mergeCell ref="C735:K735"/>
    <mergeCell ref="C736:K736"/>
    <mergeCell ref="A737:N737"/>
    <mergeCell ref="C738:E738"/>
    <mergeCell ref="C739:N739"/>
    <mergeCell ref="C740:N740"/>
    <mergeCell ref="C729:K729"/>
    <mergeCell ref="C730:K730"/>
    <mergeCell ref="C731:K731"/>
    <mergeCell ref="C732:K732"/>
    <mergeCell ref="C733:K733"/>
    <mergeCell ref="C734:K734"/>
    <mergeCell ref="C723:K723"/>
    <mergeCell ref="C724:K724"/>
    <mergeCell ref="C725:K725"/>
    <mergeCell ref="C726:K726"/>
    <mergeCell ref="C727:K727"/>
    <mergeCell ref="C728:K728"/>
    <mergeCell ref="C716:E716"/>
    <mergeCell ref="C718:K718"/>
    <mergeCell ref="C719:K719"/>
    <mergeCell ref="C720:K720"/>
    <mergeCell ref="C721:K721"/>
    <mergeCell ref="C722:K722"/>
    <mergeCell ref="C710:E710"/>
    <mergeCell ref="C711:E711"/>
    <mergeCell ref="C712:E712"/>
    <mergeCell ref="C713:E713"/>
    <mergeCell ref="C714:E714"/>
    <mergeCell ref="C715:E715"/>
    <mergeCell ref="C704:E704"/>
    <mergeCell ref="C705:E705"/>
    <mergeCell ref="C706:E706"/>
    <mergeCell ref="C707:E707"/>
    <mergeCell ref="C708:E708"/>
    <mergeCell ref="C709:E709"/>
    <mergeCell ref="C698:K698"/>
    <mergeCell ref="C699:K699"/>
    <mergeCell ref="A700:N700"/>
    <mergeCell ref="C701:E701"/>
    <mergeCell ref="C702:N702"/>
    <mergeCell ref="C703:E703"/>
    <mergeCell ref="C692:K692"/>
    <mergeCell ref="C693:K693"/>
    <mergeCell ref="C694:K694"/>
    <mergeCell ref="C695:K695"/>
    <mergeCell ref="C696:K696"/>
    <mergeCell ref="C697:K697"/>
    <mergeCell ref="C686:K686"/>
    <mergeCell ref="C687:K687"/>
    <mergeCell ref="C688:K688"/>
    <mergeCell ref="C689:K689"/>
    <mergeCell ref="C690:K690"/>
    <mergeCell ref="C691:K691"/>
    <mergeCell ref="C679:E679"/>
    <mergeCell ref="C681:K681"/>
    <mergeCell ref="C682:K682"/>
    <mergeCell ref="C683:K683"/>
    <mergeCell ref="C684:K684"/>
    <mergeCell ref="C685:K685"/>
    <mergeCell ref="C673:E673"/>
    <mergeCell ref="C674:E674"/>
    <mergeCell ref="C675:E675"/>
    <mergeCell ref="C676:E676"/>
    <mergeCell ref="C677:E677"/>
    <mergeCell ref="C678:E678"/>
    <mergeCell ref="C667:N667"/>
    <mergeCell ref="C668:E668"/>
    <mergeCell ref="C669:E669"/>
    <mergeCell ref="C670:E670"/>
    <mergeCell ref="C671:E671"/>
    <mergeCell ref="C672:E672"/>
    <mergeCell ref="C661:K661"/>
    <mergeCell ref="C662:K662"/>
    <mergeCell ref="C663:K663"/>
    <mergeCell ref="A664:N664"/>
    <mergeCell ref="C665:E665"/>
    <mergeCell ref="C666:N666"/>
    <mergeCell ref="C655:K655"/>
    <mergeCell ref="C656:K656"/>
    <mergeCell ref="C657:K657"/>
    <mergeCell ref="C658:K658"/>
    <mergeCell ref="C659:K659"/>
    <mergeCell ref="C660:K660"/>
    <mergeCell ref="C649:K649"/>
    <mergeCell ref="C650:K650"/>
    <mergeCell ref="C651:K651"/>
    <mergeCell ref="C652:K652"/>
    <mergeCell ref="C653:K653"/>
    <mergeCell ref="C654:K654"/>
    <mergeCell ref="C642:N642"/>
    <mergeCell ref="C643:E643"/>
    <mergeCell ref="C645:K645"/>
    <mergeCell ref="C646:K646"/>
    <mergeCell ref="C647:K647"/>
    <mergeCell ref="C648:K648"/>
    <mergeCell ref="C636:E636"/>
    <mergeCell ref="C637:E637"/>
    <mergeCell ref="C638:E638"/>
    <mergeCell ref="C639:E639"/>
    <mergeCell ref="C640:E640"/>
    <mergeCell ref="C641:N641"/>
    <mergeCell ref="C630:E630"/>
    <mergeCell ref="C631:E631"/>
    <mergeCell ref="C632:E632"/>
    <mergeCell ref="C633:E633"/>
    <mergeCell ref="C634:E634"/>
    <mergeCell ref="C635:E635"/>
    <mergeCell ref="C624:E624"/>
    <mergeCell ref="C625:E625"/>
    <mergeCell ref="C626:E626"/>
    <mergeCell ref="C627:N627"/>
    <mergeCell ref="C628:N628"/>
    <mergeCell ref="C629:E629"/>
    <mergeCell ref="C618:E618"/>
    <mergeCell ref="C619:E619"/>
    <mergeCell ref="C620:E620"/>
    <mergeCell ref="C621:E621"/>
    <mergeCell ref="C622:E622"/>
    <mergeCell ref="C623:E623"/>
    <mergeCell ref="C612:N612"/>
    <mergeCell ref="C613:E613"/>
    <mergeCell ref="C614:E614"/>
    <mergeCell ref="C615:E615"/>
    <mergeCell ref="C616:E616"/>
    <mergeCell ref="C617:E617"/>
    <mergeCell ref="C606:E606"/>
    <mergeCell ref="C607:E607"/>
    <mergeCell ref="C608:E608"/>
    <mergeCell ref="C609:E609"/>
    <mergeCell ref="C610:E610"/>
    <mergeCell ref="C611:N611"/>
    <mergeCell ref="C600:E600"/>
    <mergeCell ref="C601:E601"/>
    <mergeCell ref="C602:E602"/>
    <mergeCell ref="C603:E603"/>
    <mergeCell ref="C604:E604"/>
    <mergeCell ref="C605:E605"/>
    <mergeCell ref="C594:E594"/>
    <mergeCell ref="C595:N595"/>
    <mergeCell ref="C596:N596"/>
    <mergeCell ref="C597:E597"/>
    <mergeCell ref="C598:E598"/>
    <mergeCell ref="C599:E599"/>
    <mergeCell ref="C588:E588"/>
    <mergeCell ref="C589:E589"/>
    <mergeCell ref="C590:E590"/>
    <mergeCell ref="C591:N591"/>
    <mergeCell ref="C592:N592"/>
    <mergeCell ref="C593:E593"/>
    <mergeCell ref="C582:E582"/>
    <mergeCell ref="C583:E583"/>
    <mergeCell ref="C584:E584"/>
    <mergeCell ref="C585:E585"/>
    <mergeCell ref="C586:E586"/>
    <mergeCell ref="C587:E587"/>
    <mergeCell ref="C576:E576"/>
    <mergeCell ref="C577:N577"/>
    <mergeCell ref="C578:N578"/>
    <mergeCell ref="C579:E579"/>
    <mergeCell ref="C580:E580"/>
    <mergeCell ref="C581:E581"/>
    <mergeCell ref="C570:K570"/>
    <mergeCell ref="C571:K571"/>
    <mergeCell ref="C572:K572"/>
    <mergeCell ref="C573:K573"/>
    <mergeCell ref="C574:K574"/>
    <mergeCell ref="A575:N575"/>
    <mergeCell ref="C564:K564"/>
    <mergeCell ref="C565:K565"/>
    <mergeCell ref="C566:K566"/>
    <mergeCell ref="C567:K567"/>
    <mergeCell ref="C568:K568"/>
    <mergeCell ref="C569:K569"/>
    <mergeCell ref="C558:K558"/>
    <mergeCell ref="C559:K559"/>
    <mergeCell ref="C560:K560"/>
    <mergeCell ref="C561:K561"/>
    <mergeCell ref="C562:K562"/>
    <mergeCell ref="C563:K563"/>
    <mergeCell ref="C551:N551"/>
    <mergeCell ref="C552:N552"/>
    <mergeCell ref="C553:N553"/>
    <mergeCell ref="C554:E554"/>
    <mergeCell ref="C556:K556"/>
    <mergeCell ref="C557:K557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E541"/>
    <mergeCell ref="C542:E542"/>
    <mergeCell ref="C543:E543"/>
    <mergeCell ref="C544:E544"/>
    <mergeCell ref="A533:N533"/>
    <mergeCell ref="C534:E534"/>
    <mergeCell ref="C535:N535"/>
    <mergeCell ref="C536:N536"/>
    <mergeCell ref="C537:E537"/>
    <mergeCell ref="C538:E538"/>
    <mergeCell ref="C527:E527"/>
    <mergeCell ref="C528:E528"/>
    <mergeCell ref="C529:N529"/>
    <mergeCell ref="C530:N530"/>
    <mergeCell ref="C531:N531"/>
    <mergeCell ref="C532:E532"/>
    <mergeCell ref="C521:E521"/>
    <mergeCell ref="C522:E522"/>
    <mergeCell ref="C523:E523"/>
    <mergeCell ref="C524:E524"/>
    <mergeCell ref="C525:E525"/>
    <mergeCell ref="C526:E526"/>
    <mergeCell ref="C515:E515"/>
    <mergeCell ref="C516:E516"/>
    <mergeCell ref="C517:E517"/>
    <mergeCell ref="C518:E518"/>
    <mergeCell ref="C519:E519"/>
    <mergeCell ref="C520:E520"/>
    <mergeCell ref="C509:E509"/>
    <mergeCell ref="C510:E510"/>
    <mergeCell ref="C511:N511"/>
    <mergeCell ref="C512:N512"/>
    <mergeCell ref="C513:E513"/>
    <mergeCell ref="C514:E514"/>
    <mergeCell ref="C503:E503"/>
    <mergeCell ref="C504:E504"/>
    <mergeCell ref="C505:N505"/>
    <mergeCell ref="C506:N506"/>
    <mergeCell ref="C507:E507"/>
    <mergeCell ref="C508:E508"/>
    <mergeCell ref="C497:E497"/>
    <mergeCell ref="C498:E498"/>
    <mergeCell ref="C499:E499"/>
    <mergeCell ref="C500:E500"/>
    <mergeCell ref="C501:E501"/>
    <mergeCell ref="C502:E502"/>
    <mergeCell ref="C491:E491"/>
    <mergeCell ref="C492:E492"/>
    <mergeCell ref="C493:E493"/>
    <mergeCell ref="C494:E494"/>
    <mergeCell ref="C495:E495"/>
    <mergeCell ref="C496:E496"/>
    <mergeCell ref="C485:E485"/>
    <mergeCell ref="C486:E486"/>
    <mergeCell ref="C487:E487"/>
    <mergeCell ref="C488:E488"/>
    <mergeCell ref="C489:N489"/>
    <mergeCell ref="C490:N490"/>
    <mergeCell ref="C479:E479"/>
    <mergeCell ref="C480:E480"/>
    <mergeCell ref="C481:E481"/>
    <mergeCell ref="C482:E482"/>
    <mergeCell ref="C483:E483"/>
    <mergeCell ref="C484:E484"/>
    <mergeCell ref="C473:E473"/>
    <mergeCell ref="C474:E474"/>
    <mergeCell ref="C475:E475"/>
    <mergeCell ref="C476:E476"/>
    <mergeCell ref="C477:E477"/>
    <mergeCell ref="C478:E478"/>
    <mergeCell ref="C467:K467"/>
    <mergeCell ref="C468:K468"/>
    <mergeCell ref="A469:N469"/>
    <mergeCell ref="C470:E470"/>
    <mergeCell ref="C471:N471"/>
    <mergeCell ref="C472:N472"/>
    <mergeCell ref="C461:K461"/>
    <mergeCell ref="C462:K462"/>
    <mergeCell ref="C463:K463"/>
    <mergeCell ref="C464:K464"/>
    <mergeCell ref="C465:K465"/>
    <mergeCell ref="C466:K466"/>
    <mergeCell ref="C455:K455"/>
    <mergeCell ref="C456:K456"/>
    <mergeCell ref="C457:K457"/>
    <mergeCell ref="C458:K458"/>
    <mergeCell ref="C459:K459"/>
    <mergeCell ref="C460:K460"/>
    <mergeCell ref="C448:E448"/>
    <mergeCell ref="C450:K450"/>
    <mergeCell ref="C451:K451"/>
    <mergeCell ref="C452:K452"/>
    <mergeCell ref="C453:K453"/>
    <mergeCell ref="C454:K454"/>
    <mergeCell ref="C442:E442"/>
    <mergeCell ref="C443:E443"/>
    <mergeCell ref="C444:E444"/>
    <mergeCell ref="C445:E445"/>
    <mergeCell ref="C446:E446"/>
    <mergeCell ref="C447:E447"/>
    <mergeCell ref="C436:N436"/>
    <mergeCell ref="C437:N437"/>
    <mergeCell ref="C438:E438"/>
    <mergeCell ref="C439:E439"/>
    <mergeCell ref="C440:E440"/>
    <mergeCell ref="C441:E441"/>
    <mergeCell ref="C430:E430"/>
    <mergeCell ref="C431:E431"/>
    <mergeCell ref="C432:E432"/>
    <mergeCell ref="C433:E433"/>
    <mergeCell ref="C434:E434"/>
    <mergeCell ref="C435:N435"/>
    <mergeCell ref="C424:E424"/>
    <mergeCell ref="C425:E425"/>
    <mergeCell ref="C426:E426"/>
    <mergeCell ref="C427:E427"/>
    <mergeCell ref="C428:E428"/>
    <mergeCell ref="C429:E429"/>
    <mergeCell ref="C418:E418"/>
    <mergeCell ref="C419:E419"/>
    <mergeCell ref="C420:E420"/>
    <mergeCell ref="C421:N421"/>
    <mergeCell ref="C422:N422"/>
    <mergeCell ref="C423:E423"/>
    <mergeCell ref="C412:E412"/>
    <mergeCell ref="C413:E413"/>
    <mergeCell ref="C414:E414"/>
    <mergeCell ref="C415:E415"/>
    <mergeCell ref="C416:E416"/>
    <mergeCell ref="C417:E417"/>
    <mergeCell ref="C406:E406"/>
    <mergeCell ref="C407:E407"/>
    <mergeCell ref="C408:E408"/>
    <mergeCell ref="C409:E409"/>
    <mergeCell ref="C410:E410"/>
    <mergeCell ref="C411:E411"/>
    <mergeCell ref="C400:E400"/>
    <mergeCell ref="C401:N401"/>
    <mergeCell ref="C402:N402"/>
    <mergeCell ref="C403:N403"/>
    <mergeCell ref="C404:N404"/>
    <mergeCell ref="C405:E405"/>
    <mergeCell ref="C394:E394"/>
    <mergeCell ref="C395:E395"/>
    <mergeCell ref="C396:E396"/>
    <mergeCell ref="C397:E397"/>
    <mergeCell ref="C398:E398"/>
    <mergeCell ref="C399:E399"/>
    <mergeCell ref="C388:E388"/>
    <mergeCell ref="C389:E389"/>
    <mergeCell ref="C390:E390"/>
    <mergeCell ref="C391:E391"/>
    <mergeCell ref="C392:E392"/>
    <mergeCell ref="C393:E393"/>
    <mergeCell ref="C382:E382"/>
    <mergeCell ref="C383:N383"/>
    <mergeCell ref="C384:N384"/>
    <mergeCell ref="C385:N385"/>
    <mergeCell ref="C386:N386"/>
    <mergeCell ref="C387:E387"/>
    <mergeCell ref="C376:E376"/>
    <mergeCell ref="C377:E377"/>
    <mergeCell ref="C378:E378"/>
    <mergeCell ref="C379:E379"/>
    <mergeCell ref="C380:E380"/>
    <mergeCell ref="C381:E381"/>
    <mergeCell ref="C370:N370"/>
    <mergeCell ref="C371:E371"/>
    <mergeCell ref="C372:E372"/>
    <mergeCell ref="C373:E373"/>
    <mergeCell ref="C374:E374"/>
    <mergeCell ref="C375:E375"/>
    <mergeCell ref="C364:K364"/>
    <mergeCell ref="C365:K365"/>
    <mergeCell ref="A366:N366"/>
    <mergeCell ref="C367:E367"/>
    <mergeCell ref="C368:N368"/>
    <mergeCell ref="C369:N369"/>
    <mergeCell ref="C358:K358"/>
    <mergeCell ref="C359:K359"/>
    <mergeCell ref="C360:K360"/>
    <mergeCell ref="C361:K361"/>
    <mergeCell ref="C362:K362"/>
    <mergeCell ref="C363:K363"/>
    <mergeCell ref="C352:K352"/>
    <mergeCell ref="C353:K353"/>
    <mergeCell ref="C354:K354"/>
    <mergeCell ref="C355:K355"/>
    <mergeCell ref="C356:K356"/>
    <mergeCell ref="C357:K357"/>
    <mergeCell ref="C346:K346"/>
    <mergeCell ref="C347:K347"/>
    <mergeCell ref="C348:K348"/>
    <mergeCell ref="C349:K349"/>
    <mergeCell ref="C350:K350"/>
    <mergeCell ref="C351:K351"/>
    <mergeCell ref="C340:K340"/>
    <mergeCell ref="C341:K341"/>
    <mergeCell ref="C342:K342"/>
    <mergeCell ref="C343:K343"/>
    <mergeCell ref="C344:K344"/>
    <mergeCell ref="C345:K345"/>
    <mergeCell ref="C333:E333"/>
    <mergeCell ref="C334:E334"/>
    <mergeCell ref="C335:E335"/>
    <mergeCell ref="C336:E336"/>
    <mergeCell ref="C338:K338"/>
    <mergeCell ref="C339:K339"/>
    <mergeCell ref="C327:E327"/>
    <mergeCell ref="C328:E328"/>
    <mergeCell ref="C329:E329"/>
    <mergeCell ref="C330:E330"/>
    <mergeCell ref="C331:E331"/>
    <mergeCell ref="C332:E332"/>
    <mergeCell ref="A321:N321"/>
    <mergeCell ref="C322:E322"/>
    <mergeCell ref="C323:N323"/>
    <mergeCell ref="C324:N324"/>
    <mergeCell ref="C325:E325"/>
    <mergeCell ref="C326:E326"/>
    <mergeCell ref="C315:E315"/>
    <mergeCell ref="C316:E316"/>
    <mergeCell ref="C317:E317"/>
    <mergeCell ref="C318:E318"/>
    <mergeCell ref="C319:E319"/>
    <mergeCell ref="C320:E320"/>
    <mergeCell ref="C309:E309"/>
    <mergeCell ref="C310:E310"/>
    <mergeCell ref="C311:E311"/>
    <mergeCell ref="C312:E312"/>
    <mergeCell ref="C313:E313"/>
    <mergeCell ref="C314:E314"/>
    <mergeCell ref="C303:E303"/>
    <mergeCell ref="C304:E304"/>
    <mergeCell ref="A305:N305"/>
    <mergeCell ref="C306:E306"/>
    <mergeCell ref="C307:N307"/>
    <mergeCell ref="C308:E308"/>
    <mergeCell ref="C297:E297"/>
    <mergeCell ref="C298:E298"/>
    <mergeCell ref="C299:E299"/>
    <mergeCell ref="C300:E300"/>
    <mergeCell ref="C301:E301"/>
    <mergeCell ref="C302:E302"/>
    <mergeCell ref="C291:E291"/>
    <mergeCell ref="C292:E292"/>
    <mergeCell ref="C293:E293"/>
    <mergeCell ref="C294:E294"/>
    <mergeCell ref="C295:E295"/>
    <mergeCell ref="C296:E296"/>
    <mergeCell ref="C285:E285"/>
    <mergeCell ref="A286:N286"/>
    <mergeCell ref="C287:E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73:E273"/>
    <mergeCell ref="C274:E274"/>
    <mergeCell ref="C275:E275"/>
    <mergeCell ref="C276:E276"/>
    <mergeCell ref="C277:E277"/>
    <mergeCell ref="C278:E278"/>
    <mergeCell ref="C267:E267"/>
    <mergeCell ref="C268:N268"/>
    <mergeCell ref="C269:N269"/>
    <mergeCell ref="C270:N270"/>
    <mergeCell ref="C271:E271"/>
    <mergeCell ref="C272:E272"/>
    <mergeCell ref="C261:E261"/>
    <mergeCell ref="C262:E262"/>
    <mergeCell ref="C263:E263"/>
    <mergeCell ref="C264:E264"/>
    <mergeCell ref="C265:E265"/>
    <mergeCell ref="A266:N266"/>
    <mergeCell ref="C255:E255"/>
    <mergeCell ref="C256:E256"/>
    <mergeCell ref="C257:E257"/>
    <mergeCell ref="C258:E258"/>
    <mergeCell ref="C259:E259"/>
    <mergeCell ref="C260:E260"/>
    <mergeCell ref="C249:E249"/>
    <mergeCell ref="C250:E250"/>
    <mergeCell ref="C251:E251"/>
    <mergeCell ref="C252:N252"/>
    <mergeCell ref="C253:E253"/>
    <mergeCell ref="C254:E254"/>
    <mergeCell ref="C243:E243"/>
    <mergeCell ref="C244:E244"/>
    <mergeCell ref="C245:E245"/>
    <mergeCell ref="C246:E246"/>
    <mergeCell ref="C247:E247"/>
    <mergeCell ref="C248:E248"/>
    <mergeCell ref="C237:N237"/>
    <mergeCell ref="C238:E238"/>
    <mergeCell ref="C239:E239"/>
    <mergeCell ref="C240:E240"/>
    <mergeCell ref="C241:E241"/>
    <mergeCell ref="C242:E242"/>
    <mergeCell ref="C231:E231"/>
    <mergeCell ref="C232:E232"/>
    <mergeCell ref="C233:N233"/>
    <mergeCell ref="C234:N234"/>
    <mergeCell ref="C235:E235"/>
    <mergeCell ref="C236:E236"/>
    <mergeCell ref="C225:E225"/>
    <mergeCell ref="C226:E226"/>
    <mergeCell ref="C227:E227"/>
    <mergeCell ref="C228:E228"/>
    <mergeCell ref="C229:E229"/>
    <mergeCell ref="C230:E230"/>
    <mergeCell ref="C219:E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E216"/>
    <mergeCell ref="C217:N217"/>
    <mergeCell ref="C218:N218"/>
    <mergeCell ref="C207:E207"/>
    <mergeCell ref="C208:E208"/>
    <mergeCell ref="C209:E209"/>
    <mergeCell ref="C210:E210"/>
    <mergeCell ref="C211:E211"/>
    <mergeCell ref="C212:E212"/>
    <mergeCell ref="C201:N201"/>
    <mergeCell ref="C202:N202"/>
    <mergeCell ref="C203:E203"/>
    <mergeCell ref="C204:E204"/>
    <mergeCell ref="C205:E205"/>
    <mergeCell ref="C206:E206"/>
    <mergeCell ref="C195:E195"/>
    <mergeCell ref="C196:E196"/>
    <mergeCell ref="C197:E197"/>
    <mergeCell ref="C198:E198"/>
    <mergeCell ref="A199:N199"/>
    <mergeCell ref="C200:E200"/>
    <mergeCell ref="C189:E189"/>
    <mergeCell ref="C190:E190"/>
    <mergeCell ref="C191:E191"/>
    <mergeCell ref="C192:E192"/>
    <mergeCell ref="C193:E193"/>
    <mergeCell ref="C194:E194"/>
    <mergeCell ref="C183:E183"/>
    <mergeCell ref="C184:E184"/>
    <mergeCell ref="C185:N185"/>
    <mergeCell ref="C186:N186"/>
    <mergeCell ref="C187:E187"/>
    <mergeCell ref="C188:E188"/>
    <mergeCell ref="C177:E177"/>
    <mergeCell ref="C178:E178"/>
    <mergeCell ref="C179:E179"/>
    <mergeCell ref="C180:E180"/>
    <mergeCell ref="C181:E181"/>
    <mergeCell ref="C182:E182"/>
    <mergeCell ref="C171:E171"/>
    <mergeCell ref="C172:E172"/>
    <mergeCell ref="C173:E173"/>
    <mergeCell ref="C174:E174"/>
    <mergeCell ref="C175:E175"/>
    <mergeCell ref="C176:E176"/>
    <mergeCell ref="C165:E165"/>
    <mergeCell ref="C166:E166"/>
    <mergeCell ref="C167:N167"/>
    <mergeCell ref="C168:N168"/>
    <mergeCell ref="C169:E169"/>
    <mergeCell ref="C170:E170"/>
    <mergeCell ref="C159:N159"/>
    <mergeCell ref="C160:N160"/>
    <mergeCell ref="C161:E161"/>
    <mergeCell ref="C162:E162"/>
    <mergeCell ref="C163:E163"/>
    <mergeCell ref="C164:E164"/>
    <mergeCell ref="C153:E153"/>
    <mergeCell ref="C154:E154"/>
    <mergeCell ref="C155:E155"/>
    <mergeCell ref="C156:E156"/>
    <mergeCell ref="C157:E157"/>
    <mergeCell ref="C158:E158"/>
    <mergeCell ref="C147:E147"/>
    <mergeCell ref="C148:E148"/>
    <mergeCell ref="C149:E149"/>
    <mergeCell ref="C150:E150"/>
    <mergeCell ref="C151:E151"/>
    <mergeCell ref="C152:E152"/>
    <mergeCell ref="C141:E141"/>
    <mergeCell ref="C142:E142"/>
    <mergeCell ref="C143:N143"/>
    <mergeCell ref="C144:N144"/>
    <mergeCell ref="C145:E145"/>
    <mergeCell ref="C146:E146"/>
    <mergeCell ref="C135:E135"/>
    <mergeCell ref="C136:E136"/>
    <mergeCell ref="C137:E137"/>
    <mergeCell ref="C138:E138"/>
    <mergeCell ref="C139:E139"/>
    <mergeCell ref="C140:E140"/>
    <mergeCell ref="C129:N129"/>
    <mergeCell ref="C130:N130"/>
    <mergeCell ref="C131:E131"/>
    <mergeCell ref="C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7:E117"/>
    <mergeCell ref="C118:E118"/>
    <mergeCell ref="C119:E119"/>
    <mergeCell ref="C120:E120"/>
    <mergeCell ref="C121:E121"/>
    <mergeCell ref="C122:E122"/>
    <mergeCell ref="A111:N111"/>
    <mergeCell ref="C112:E112"/>
    <mergeCell ref="C113:N113"/>
    <mergeCell ref="C114:N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99:E99"/>
    <mergeCell ref="C100:E100"/>
    <mergeCell ref="C101:E101"/>
    <mergeCell ref="C102:N102"/>
    <mergeCell ref="C103:N103"/>
    <mergeCell ref="C104:E104"/>
    <mergeCell ref="C93:E93"/>
    <mergeCell ref="C94:E94"/>
    <mergeCell ref="C95:E95"/>
    <mergeCell ref="C96:E96"/>
    <mergeCell ref="C97:E97"/>
    <mergeCell ref="C98:E98"/>
    <mergeCell ref="C87:E87"/>
    <mergeCell ref="C88:N88"/>
    <mergeCell ref="C89:E89"/>
    <mergeCell ref="C90:E90"/>
    <mergeCell ref="C91:N91"/>
    <mergeCell ref="C92:N92"/>
    <mergeCell ref="C81:E81"/>
    <mergeCell ref="C82:E82"/>
    <mergeCell ref="C83:E83"/>
    <mergeCell ref="C84:E84"/>
    <mergeCell ref="C85:E85"/>
    <mergeCell ref="C86:E86"/>
    <mergeCell ref="C75:E75"/>
    <mergeCell ref="C76:E76"/>
    <mergeCell ref="C77:N77"/>
    <mergeCell ref="C78:N78"/>
    <mergeCell ref="C79:N79"/>
    <mergeCell ref="C80:E80"/>
    <mergeCell ref="A26:N26"/>
    <mergeCell ref="A28:N28"/>
    <mergeCell ref="A17:F17"/>
    <mergeCell ref="G17:N17"/>
    <mergeCell ref="A18:F18"/>
    <mergeCell ref="G18:N18"/>
    <mergeCell ref="A19:F19"/>
    <mergeCell ref="G19:N19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N62"/>
    <mergeCell ref="C49:E49"/>
    <mergeCell ref="C50:N50"/>
    <mergeCell ref="L41:M41"/>
    <mergeCell ref="C7:D7"/>
    <mergeCell ref="A1:N1"/>
    <mergeCell ref="A3:N3"/>
    <mergeCell ref="H5:I5"/>
    <mergeCell ref="A6:D6"/>
    <mergeCell ref="H6:K6"/>
    <mergeCell ref="J7:K7"/>
    <mergeCell ref="G13:N13"/>
    <mergeCell ref="G14:N14"/>
    <mergeCell ref="A15:F15"/>
    <mergeCell ref="G15:N15"/>
    <mergeCell ref="A16:F16"/>
    <mergeCell ref="G16:N16"/>
    <mergeCell ref="A43:A45"/>
    <mergeCell ref="B43:B45"/>
    <mergeCell ref="C43:E45"/>
    <mergeCell ref="F43:F45"/>
    <mergeCell ref="G43:I44"/>
    <mergeCell ref="J43:L44"/>
    <mergeCell ref="A29:N29"/>
    <mergeCell ref="B31:F31"/>
    <mergeCell ref="B32:F32"/>
    <mergeCell ref="D34:F34"/>
    <mergeCell ref="L39:M39"/>
    <mergeCell ref="L40:M40"/>
    <mergeCell ref="A21:N21"/>
    <mergeCell ref="A22:N22"/>
    <mergeCell ref="A24:N24"/>
    <mergeCell ref="A25:N25"/>
    <mergeCell ref="C1175:L1175"/>
    <mergeCell ref="A1177:N1177"/>
    <mergeCell ref="A1178:N1178"/>
    <mergeCell ref="A1179:N1179"/>
    <mergeCell ref="M43:M45"/>
    <mergeCell ref="C69:E69"/>
    <mergeCell ref="C70:E70"/>
    <mergeCell ref="C71:E71"/>
    <mergeCell ref="C72:E72"/>
    <mergeCell ref="C73:E73"/>
    <mergeCell ref="C74:E74"/>
    <mergeCell ref="C63:N63"/>
    <mergeCell ref="C64:N64"/>
    <mergeCell ref="C1164:K1164"/>
    <mergeCell ref="C1165:K1165"/>
    <mergeCell ref="C1166:K1166"/>
    <mergeCell ref="C1167:K1167"/>
    <mergeCell ref="C1172:G1172"/>
    <mergeCell ref="H1172:L1172"/>
    <mergeCell ref="C1173:L1173"/>
    <mergeCell ref="C1174:G1174"/>
    <mergeCell ref="H1174:L1174"/>
    <mergeCell ref="C51:N51"/>
    <mergeCell ref="C52:N52"/>
    <mergeCell ref="C53:E53"/>
    <mergeCell ref="C54:E54"/>
    <mergeCell ref="C55:E55"/>
    <mergeCell ref="C56:E56"/>
    <mergeCell ref="N43:N45"/>
    <mergeCell ref="C46:E46"/>
    <mergeCell ref="A47:N47"/>
    <mergeCell ref="A48:N48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39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064C2-3F14-4C9E-9216-43FB45B1CC07}">
  <sheetPr>
    <pageSetUpPr fitToPage="1"/>
  </sheetPr>
  <dimension ref="A1:AY369"/>
  <sheetViews>
    <sheetView topLeftCell="A21" workbookViewId="0">
      <selection activeCell="B43" sqref="B43:B45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2" width="164.140625" style="180" hidden="1" customWidth="1"/>
    <col min="33" max="33" width="39.5703125" style="180" hidden="1" customWidth="1"/>
    <col min="34" max="34" width="134.85546875" style="180" hidden="1" customWidth="1"/>
    <col min="35" max="38" width="39.5703125" style="180" hidden="1" customWidth="1"/>
    <col min="39" max="39" width="134.85546875" style="180" hidden="1" customWidth="1"/>
    <col min="40" max="42" width="101.140625" style="180" hidden="1" customWidth="1"/>
    <col min="43" max="43" width="134.85546875" style="180" hidden="1" customWidth="1"/>
    <col min="44" max="47" width="101.140625" style="180" hidden="1" customWidth="1"/>
    <col min="48" max="48" width="58.7109375" style="180" hidden="1" customWidth="1"/>
    <col min="49" max="49" width="55.28515625" style="180" hidden="1" customWidth="1"/>
    <col min="50" max="50" width="58.7109375" style="180" hidden="1" customWidth="1"/>
    <col min="51" max="51" width="55.28515625" style="180" hidden="1" customWidth="1"/>
    <col min="52" max="16384" width="9.140625" style="240"/>
  </cols>
  <sheetData>
    <row r="1" spans="1:49" s="271" customFormat="1" ht="11.25" customHeight="1" x14ac:dyDescent="0.2">
      <c r="A1" s="410" t="s">
        <v>1744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410" t="s">
        <v>1745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411" t="s">
        <v>1734</v>
      </c>
      <c r="I5" s="411"/>
      <c r="L5" s="276"/>
      <c r="M5" s="276"/>
    </row>
    <row r="6" spans="1:49" s="275" customFormat="1" ht="31.15" customHeight="1" x14ac:dyDescent="0.2">
      <c r="A6" s="412" t="s">
        <v>1735</v>
      </c>
      <c r="B6" s="412"/>
      <c r="C6" s="412"/>
      <c r="D6" s="412"/>
      <c r="H6" s="412" t="s">
        <v>1746</v>
      </c>
      <c r="I6" s="412"/>
      <c r="J6" s="412"/>
      <c r="K6" s="412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413" t="s">
        <v>1736</v>
      </c>
      <c r="D7" s="413"/>
      <c r="H7" s="280"/>
      <c r="I7" s="281"/>
      <c r="J7" s="413" t="s">
        <v>1747</v>
      </c>
      <c r="K7" s="413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5" customFormat="1" ht="15" x14ac:dyDescent="0.25">
      <c r="N9" s="16" t="s">
        <v>86</v>
      </c>
    </row>
    <row r="10" spans="1:49" s="15" customFormat="1" ht="11.25" customHeight="1" x14ac:dyDescent="0.25">
      <c r="A10" s="140"/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1" t="s">
        <v>87</v>
      </c>
    </row>
    <row r="11" spans="1:49" s="15" customFormat="1" ht="6.75" customHeight="1" x14ac:dyDescent="0.25">
      <c r="A11" s="140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6"/>
    </row>
    <row r="12" spans="1:49" s="15" customFormat="1" ht="2.25" customHeight="1" x14ac:dyDescent="0.25">
      <c r="A12" s="142"/>
      <c r="B12" s="143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49" s="15" customFormat="1" ht="11.25" customHeight="1" x14ac:dyDescent="0.25">
      <c r="A13" s="142" t="s">
        <v>88</v>
      </c>
      <c r="B13" s="143"/>
      <c r="C13" s="140"/>
      <c r="E13" s="140"/>
      <c r="F13" s="140"/>
      <c r="G13" s="414" t="s">
        <v>532</v>
      </c>
      <c r="H13" s="414"/>
      <c r="I13" s="414"/>
      <c r="J13" s="414"/>
      <c r="K13" s="414"/>
      <c r="L13" s="414"/>
      <c r="M13" s="414"/>
      <c r="N13" s="414"/>
    </row>
    <row r="14" spans="1:49" s="15" customFormat="1" ht="56.25" customHeight="1" x14ac:dyDescent="0.25">
      <c r="A14" s="142" t="s">
        <v>89</v>
      </c>
      <c r="B14" s="143"/>
      <c r="C14" s="140"/>
      <c r="E14" s="144"/>
      <c r="F14" s="144"/>
      <c r="G14" s="415" t="s">
        <v>90</v>
      </c>
      <c r="H14" s="415"/>
      <c r="I14" s="415"/>
      <c r="J14" s="415"/>
      <c r="K14" s="415"/>
      <c r="L14" s="415"/>
      <c r="M14" s="415"/>
      <c r="N14" s="415"/>
      <c r="V14" s="21" t="s">
        <v>90</v>
      </c>
    </row>
    <row r="15" spans="1:49" s="15" customFormat="1" ht="45" customHeight="1" x14ac:dyDescent="0.25">
      <c r="A15" s="416" t="s">
        <v>91</v>
      </c>
      <c r="B15" s="416"/>
      <c r="C15" s="416"/>
      <c r="D15" s="416"/>
      <c r="E15" s="416"/>
      <c r="F15" s="416"/>
      <c r="G15" s="415" t="s">
        <v>92</v>
      </c>
      <c r="H15" s="415"/>
      <c r="I15" s="415"/>
      <c r="J15" s="415"/>
      <c r="K15" s="415"/>
      <c r="L15" s="415"/>
      <c r="M15" s="415"/>
      <c r="N15" s="415"/>
      <c r="P15" s="145" t="s">
        <v>91</v>
      </c>
      <c r="Q15" s="145" t="s">
        <v>92</v>
      </c>
      <c r="R15" s="146"/>
      <c r="S15" s="146"/>
      <c r="T15" s="146"/>
      <c r="U15" s="146"/>
      <c r="W15" s="21" t="s">
        <v>92</v>
      </c>
    </row>
    <row r="16" spans="1:49" s="15" customFormat="1" ht="67.5" customHeight="1" x14ac:dyDescent="0.25">
      <c r="A16" s="417" t="s">
        <v>93</v>
      </c>
      <c r="B16" s="417"/>
      <c r="C16" s="417"/>
      <c r="D16" s="417"/>
      <c r="E16" s="417"/>
      <c r="F16" s="417"/>
      <c r="G16" s="415"/>
      <c r="H16" s="415"/>
      <c r="I16" s="415"/>
      <c r="J16" s="415"/>
      <c r="K16" s="415"/>
      <c r="L16" s="415"/>
      <c r="M16" s="415"/>
      <c r="N16" s="415"/>
      <c r="P16" s="145" t="s">
        <v>94</v>
      </c>
      <c r="Q16" s="145"/>
      <c r="R16" s="146"/>
      <c r="S16" s="146"/>
      <c r="T16" s="146"/>
      <c r="U16" s="146"/>
      <c r="X16" s="21" t="s">
        <v>6</v>
      </c>
    </row>
    <row r="17" spans="1:30" s="15" customFormat="1" ht="33.75" customHeight="1" x14ac:dyDescent="0.25">
      <c r="A17" s="416" t="s">
        <v>95</v>
      </c>
      <c r="B17" s="416"/>
      <c r="C17" s="416"/>
      <c r="D17" s="416"/>
      <c r="E17" s="416"/>
      <c r="F17" s="416"/>
      <c r="G17" s="415"/>
      <c r="H17" s="415"/>
      <c r="I17" s="415"/>
      <c r="J17" s="415"/>
      <c r="K17" s="415"/>
      <c r="L17" s="415"/>
      <c r="M17" s="415"/>
      <c r="N17" s="415"/>
      <c r="P17" s="145" t="s">
        <v>95</v>
      </c>
      <c r="Q17" s="145"/>
      <c r="R17" s="146"/>
      <c r="S17" s="146"/>
      <c r="T17" s="146"/>
      <c r="U17" s="146"/>
      <c r="Y17" s="21" t="s">
        <v>6</v>
      </c>
    </row>
    <row r="18" spans="1:30" s="15" customFormat="1" ht="11.25" customHeight="1" x14ac:dyDescent="0.25">
      <c r="A18" s="422" t="s">
        <v>96</v>
      </c>
      <c r="B18" s="422"/>
      <c r="C18" s="422"/>
      <c r="D18" s="422"/>
      <c r="E18" s="422"/>
      <c r="F18" s="422"/>
      <c r="G18" s="415" t="s">
        <v>97</v>
      </c>
      <c r="H18" s="415"/>
      <c r="I18" s="415"/>
      <c r="J18" s="415"/>
      <c r="K18" s="415"/>
      <c r="L18" s="415"/>
      <c r="M18" s="415"/>
      <c r="N18" s="415"/>
      <c r="Z18" s="21" t="s">
        <v>97</v>
      </c>
    </row>
    <row r="19" spans="1:30" s="15" customFormat="1" ht="15" x14ac:dyDescent="0.25">
      <c r="A19" s="422" t="s">
        <v>98</v>
      </c>
      <c r="B19" s="422"/>
      <c r="C19" s="422"/>
      <c r="D19" s="422"/>
      <c r="E19" s="422"/>
      <c r="F19" s="422"/>
      <c r="G19" s="415"/>
      <c r="H19" s="415"/>
      <c r="I19" s="415"/>
      <c r="J19" s="415"/>
      <c r="K19" s="415"/>
      <c r="L19" s="415"/>
      <c r="M19" s="415"/>
      <c r="N19" s="415"/>
      <c r="AA19" s="21" t="s">
        <v>6</v>
      </c>
    </row>
    <row r="20" spans="1:30" s="15" customFormat="1" ht="3.75" customHeight="1" x14ac:dyDescent="0.25">
      <c r="A20" s="147"/>
      <c r="B20" s="140"/>
      <c r="C20" s="140"/>
      <c r="D20" s="140"/>
      <c r="E20" s="140"/>
      <c r="F20" s="143"/>
      <c r="G20" s="143"/>
      <c r="H20" s="143"/>
      <c r="I20" s="143"/>
      <c r="J20" s="143"/>
      <c r="K20" s="143"/>
      <c r="L20" s="143"/>
      <c r="M20" s="143"/>
      <c r="N20" s="143"/>
    </row>
    <row r="21" spans="1:30" s="15" customFormat="1" ht="15" x14ac:dyDescent="0.25">
      <c r="A21" s="418" t="s">
        <v>83</v>
      </c>
      <c r="B21" s="418"/>
      <c r="C21" s="418"/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AB21" s="21" t="s">
        <v>6</v>
      </c>
    </row>
    <row r="22" spans="1:30" s="15" customFormat="1" ht="15" x14ac:dyDescent="0.25">
      <c r="A22" s="419" t="s">
        <v>7</v>
      </c>
      <c r="B22" s="419"/>
      <c r="C22" s="419"/>
      <c r="D22" s="419"/>
      <c r="E22" s="419"/>
      <c r="F22" s="419"/>
      <c r="G22" s="419"/>
      <c r="H22" s="419"/>
      <c r="I22" s="419"/>
      <c r="J22" s="419"/>
      <c r="K22" s="419"/>
      <c r="L22" s="419"/>
      <c r="M22" s="419"/>
      <c r="N22" s="419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418" t="s">
        <v>83</v>
      </c>
      <c r="B24" s="418"/>
      <c r="C24" s="418"/>
      <c r="D24" s="418"/>
      <c r="E24" s="418"/>
      <c r="F24" s="418"/>
      <c r="G24" s="418"/>
      <c r="H24" s="418"/>
      <c r="I24" s="418"/>
      <c r="J24" s="418"/>
      <c r="K24" s="418"/>
      <c r="L24" s="418"/>
      <c r="M24" s="418"/>
      <c r="N24" s="418"/>
      <c r="AC24" s="21" t="s">
        <v>6</v>
      </c>
    </row>
    <row r="25" spans="1:30" s="15" customFormat="1" ht="15" x14ac:dyDescent="0.25">
      <c r="A25" s="419" t="s">
        <v>99</v>
      </c>
      <c r="B25" s="419"/>
      <c r="C25" s="419"/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</row>
    <row r="26" spans="1:30" s="15" customFormat="1" ht="21" customHeight="1" x14ac:dyDescent="0.25">
      <c r="A26" s="420" t="s">
        <v>1571</v>
      </c>
      <c r="B26" s="420"/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</row>
    <row r="27" spans="1:30" s="15" customFormat="1" ht="3.75" customHeight="1" x14ac:dyDescent="0.25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</row>
    <row r="28" spans="1:30" s="15" customFormat="1" ht="15" x14ac:dyDescent="0.25">
      <c r="A28" s="421" t="s">
        <v>31</v>
      </c>
      <c r="B28" s="421"/>
      <c r="C28" s="421"/>
      <c r="D28" s="421"/>
      <c r="E28" s="421"/>
      <c r="F28" s="421"/>
      <c r="G28" s="421"/>
      <c r="H28" s="421"/>
      <c r="I28" s="421"/>
      <c r="J28" s="421"/>
      <c r="K28" s="421"/>
      <c r="L28" s="421"/>
      <c r="M28" s="421"/>
      <c r="N28" s="421"/>
      <c r="AD28" s="21" t="s">
        <v>31</v>
      </c>
    </row>
    <row r="29" spans="1:30" s="15" customFormat="1" ht="12" customHeight="1" x14ac:dyDescent="0.25">
      <c r="A29" s="419" t="s">
        <v>101</v>
      </c>
      <c r="B29" s="419"/>
      <c r="C29" s="419"/>
      <c r="D29" s="419"/>
      <c r="E29" s="419"/>
      <c r="F29" s="419"/>
      <c r="G29" s="419"/>
      <c r="H29" s="419"/>
      <c r="I29" s="419"/>
      <c r="J29" s="419"/>
      <c r="K29" s="419"/>
      <c r="L29" s="419"/>
      <c r="M29" s="419"/>
      <c r="N29" s="419"/>
    </row>
    <row r="30" spans="1:30" s="15" customFormat="1" ht="12" customHeight="1" x14ac:dyDescent="0.25">
      <c r="A30" s="140" t="s">
        <v>102</v>
      </c>
      <c r="B30" s="149" t="s">
        <v>103</v>
      </c>
      <c r="C30" s="150" t="s">
        <v>104</v>
      </c>
      <c r="D30" s="150"/>
      <c r="E30" s="150"/>
      <c r="F30" s="144"/>
      <c r="G30" s="144"/>
      <c r="H30" s="144"/>
      <c r="I30" s="144"/>
      <c r="J30" s="144"/>
      <c r="K30" s="144"/>
      <c r="L30" s="144"/>
      <c r="M30" s="144"/>
      <c r="N30" s="144"/>
    </row>
    <row r="31" spans="1:30" s="15" customFormat="1" ht="12" customHeight="1" x14ac:dyDescent="0.25">
      <c r="A31" s="140" t="s">
        <v>105</v>
      </c>
      <c r="B31" s="414" t="s">
        <v>1624</v>
      </c>
      <c r="C31" s="414"/>
      <c r="D31" s="414"/>
      <c r="E31" s="414"/>
      <c r="F31" s="414"/>
      <c r="G31" s="144"/>
      <c r="H31" s="144"/>
      <c r="I31" s="144"/>
      <c r="J31" s="144"/>
      <c r="K31" s="144"/>
      <c r="L31" s="144"/>
      <c r="M31" s="144"/>
      <c r="N31" s="144"/>
    </row>
    <row r="32" spans="1:30" s="15" customFormat="1" ht="15" x14ac:dyDescent="0.25">
      <c r="A32" s="140"/>
      <c r="B32" s="426" t="s">
        <v>106</v>
      </c>
      <c r="C32" s="426"/>
      <c r="D32" s="426"/>
      <c r="E32" s="426"/>
      <c r="F32" s="426"/>
      <c r="G32" s="151"/>
      <c r="H32" s="151"/>
      <c r="I32" s="151"/>
      <c r="J32" s="151"/>
      <c r="K32" s="151"/>
      <c r="L32" s="151"/>
      <c r="M32" s="152"/>
      <c r="N32" s="151"/>
    </row>
    <row r="33" spans="1:33" s="15" customFormat="1" ht="5.25" customHeight="1" x14ac:dyDescent="0.25">
      <c r="A33" s="140"/>
      <c r="B33" s="140"/>
      <c r="C33" s="140"/>
      <c r="D33" s="153"/>
      <c r="E33" s="153"/>
      <c r="F33" s="153"/>
      <c r="G33" s="153"/>
      <c r="H33" s="153"/>
      <c r="I33" s="153"/>
      <c r="J33" s="153"/>
      <c r="K33" s="153"/>
      <c r="L33" s="153"/>
      <c r="M33" s="151"/>
      <c r="N33" s="151"/>
    </row>
    <row r="34" spans="1:33" s="15" customFormat="1" ht="15" x14ac:dyDescent="0.25">
      <c r="A34" s="154" t="s">
        <v>107</v>
      </c>
      <c r="B34" s="140"/>
      <c r="C34" s="140"/>
      <c r="D34" s="427" t="s">
        <v>534</v>
      </c>
      <c r="E34" s="427"/>
      <c r="F34" s="427"/>
      <c r="G34" s="155"/>
      <c r="H34" s="155"/>
      <c r="I34" s="155"/>
      <c r="J34" s="155"/>
      <c r="K34" s="155"/>
      <c r="L34" s="155"/>
      <c r="M34" s="155"/>
      <c r="N34" s="155"/>
      <c r="AE34" s="21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7708.02</v>
      </c>
      <c r="D36" s="157" t="s">
        <v>1572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7708.02</v>
      </c>
      <c r="D38" s="157" t="s">
        <v>1572</v>
      </c>
      <c r="E38" s="158" t="s">
        <v>110</v>
      </c>
      <c r="G38" s="17" t="s">
        <v>113</v>
      </c>
      <c r="I38" s="17"/>
      <c r="J38" s="17"/>
      <c r="K38" s="17"/>
      <c r="L38" s="156">
        <v>222.54</v>
      </c>
      <c r="M38" s="162" t="s">
        <v>1573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0</v>
      </c>
      <c r="D39" s="163" t="s">
        <v>115</v>
      </c>
      <c r="E39" s="158" t="s">
        <v>110</v>
      </c>
      <c r="G39" s="17" t="s">
        <v>116</v>
      </c>
      <c r="I39" s="17"/>
      <c r="J39" s="17"/>
      <c r="K39" s="17"/>
      <c r="L39" s="428">
        <v>607.04</v>
      </c>
      <c r="M39" s="42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428">
        <v>215.41</v>
      </c>
      <c r="M40" s="42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423" t="s">
        <v>119</v>
      </c>
      <c r="M41" s="423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424" t="s">
        <v>8</v>
      </c>
      <c r="B43" s="425" t="s">
        <v>9</v>
      </c>
      <c r="C43" s="425" t="s">
        <v>120</v>
      </c>
      <c r="D43" s="425"/>
      <c r="E43" s="425"/>
      <c r="F43" s="425" t="s">
        <v>121</v>
      </c>
      <c r="G43" s="425" t="s">
        <v>122</v>
      </c>
      <c r="H43" s="425"/>
      <c r="I43" s="425"/>
      <c r="J43" s="425" t="s">
        <v>123</v>
      </c>
      <c r="K43" s="425"/>
      <c r="L43" s="425"/>
      <c r="M43" s="425" t="s">
        <v>124</v>
      </c>
      <c r="N43" s="425" t="s">
        <v>125</v>
      </c>
    </row>
    <row r="44" spans="1:33" s="15" customFormat="1" ht="28.5" customHeight="1" x14ac:dyDescent="0.25">
      <c r="A44" s="424"/>
      <c r="B44" s="425"/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</row>
    <row r="45" spans="1:33" s="15" customFormat="1" ht="22.5" x14ac:dyDescent="0.25">
      <c r="A45" s="424"/>
      <c r="B45" s="425"/>
      <c r="C45" s="425"/>
      <c r="D45" s="425"/>
      <c r="E45" s="425"/>
      <c r="F45" s="425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425"/>
      <c r="N45" s="425"/>
    </row>
    <row r="46" spans="1:33" s="15" customFormat="1" ht="15" x14ac:dyDescent="0.25">
      <c r="A46" s="166">
        <v>1</v>
      </c>
      <c r="B46" s="167">
        <v>2</v>
      </c>
      <c r="C46" s="431">
        <v>3</v>
      </c>
      <c r="D46" s="431"/>
      <c r="E46" s="431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432" t="s">
        <v>1574</v>
      </c>
      <c r="B47" s="433"/>
      <c r="C47" s="433"/>
      <c r="D47" s="433"/>
      <c r="E47" s="433"/>
      <c r="F47" s="433"/>
      <c r="G47" s="433"/>
      <c r="H47" s="433"/>
      <c r="I47" s="433"/>
      <c r="J47" s="433"/>
      <c r="K47" s="433"/>
      <c r="L47" s="433"/>
      <c r="M47" s="433"/>
      <c r="N47" s="434"/>
      <c r="AF47" s="168" t="s">
        <v>1574</v>
      </c>
    </row>
    <row r="48" spans="1:33" s="15" customFormat="1" ht="45.75" x14ac:dyDescent="0.25">
      <c r="A48" s="170" t="s">
        <v>176</v>
      </c>
      <c r="B48" s="171" t="s">
        <v>1575</v>
      </c>
      <c r="C48" s="438" t="s">
        <v>1576</v>
      </c>
      <c r="D48" s="438"/>
      <c r="E48" s="438"/>
      <c r="F48" s="172" t="s">
        <v>133</v>
      </c>
      <c r="G48" s="173">
        <v>1.08</v>
      </c>
      <c r="H48" s="174">
        <v>1</v>
      </c>
      <c r="I48" s="211">
        <v>1.08</v>
      </c>
      <c r="J48" s="176"/>
      <c r="K48" s="173"/>
      <c r="L48" s="176"/>
      <c r="M48" s="173"/>
      <c r="N48" s="177"/>
      <c r="AF48" s="168"/>
      <c r="AG48" s="169" t="s">
        <v>1576</v>
      </c>
    </row>
    <row r="49" spans="1:38" s="15" customFormat="1" ht="23.25" x14ac:dyDescent="0.25">
      <c r="A49" s="178"/>
      <c r="B49" s="179" t="s">
        <v>134</v>
      </c>
      <c r="C49" s="439" t="s">
        <v>135</v>
      </c>
      <c r="D49" s="439"/>
      <c r="E49" s="439"/>
      <c r="F49" s="439"/>
      <c r="G49" s="439"/>
      <c r="H49" s="439"/>
      <c r="I49" s="439"/>
      <c r="J49" s="439"/>
      <c r="K49" s="439"/>
      <c r="L49" s="439"/>
      <c r="M49" s="439"/>
      <c r="N49" s="440"/>
      <c r="AF49" s="168"/>
      <c r="AG49" s="169"/>
      <c r="AH49" s="180" t="s">
        <v>135</v>
      </c>
    </row>
    <row r="50" spans="1:38" s="15" customFormat="1" ht="23.25" x14ac:dyDescent="0.25">
      <c r="A50" s="178"/>
      <c r="B50" s="179" t="s">
        <v>136</v>
      </c>
      <c r="C50" s="439" t="s">
        <v>137</v>
      </c>
      <c r="D50" s="439"/>
      <c r="E50" s="439"/>
      <c r="F50" s="439"/>
      <c r="G50" s="439"/>
      <c r="H50" s="439"/>
      <c r="I50" s="439"/>
      <c r="J50" s="439"/>
      <c r="K50" s="439"/>
      <c r="L50" s="439"/>
      <c r="M50" s="439"/>
      <c r="N50" s="440"/>
      <c r="AF50" s="168"/>
      <c r="AG50" s="169"/>
      <c r="AH50" s="180" t="s">
        <v>137</v>
      </c>
    </row>
    <row r="51" spans="1:38" s="15" customFormat="1" ht="68.25" x14ac:dyDescent="0.25">
      <c r="A51" s="178"/>
      <c r="B51" s="179" t="s">
        <v>138</v>
      </c>
      <c r="C51" s="439" t="s">
        <v>139</v>
      </c>
      <c r="D51" s="439"/>
      <c r="E51" s="439"/>
      <c r="F51" s="439"/>
      <c r="G51" s="439"/>
      <c r="H51" s="439"/>
      <c r="I51" s="439"/>
      <c r="J51" s="439"/>
      <c r="K51" s="439"/>
      <c r="L51" s="439"/>
      <c r="M51" s="439"/>
      <c r="N51" s="440"/>
      <c r="AF51" s="168"/>
      <c r="AG51" s="169"/>
      <c r="AH51" s="180" t="s">
        <v>139</v>
      </c>
    </row>
    <row r="52" spans="1:38" s="15" customFormat="1" ht="15" x14ac:dyDescent="0.25">
      <c r="A52" s="181"/>
      <c r="B52" s="179" t="s">
        <v>130</v>
      </c>
      <c r="C52" s="429" t="s">
        <v>140</v>
      </c>
      <c r="D52" s="429"/>
      <c r="E52" s="429"/>
      <c r="F52" s="182"/>
      <c r="G52" s="183"/>
      <c r="H52" s="183"/>
      <c r="I52" s="183"/>
      <c r="J52" s="184">
        <v>80.650000000000006</v>
      </c>
      <c r="K52" s="215">
        <v>1.587</v>
      </c>
      <c r="L52" s="184">
        <v>138.22999999999999</v>
      </c>
      <c r="M52" s="185">
        <v>44.77</v>
      </c>
      <c r="N52" s="206">
        <v>6188.56</v>
      </c>
      <c r="AF52" s="168"/>
      <c r="AG52" s="169"/>
      <c r="AI52" s="180" t="s">
        <v>140</v>
      </c>
    </row>
    <row r="53" spans="1:38" s="15" customFormat="1" ht="15" x14ac:dyDescent="0.25">
      <c r="A53" s="181"/>
      <c r="B53" s="179" t="s">
        <v>141</v>
      </c>
      <c r="C53" s="429" t="s">
        <v>142</v>
      </c>
      <c r="D53" s="429"/>
      <c r="E53" s="429"/>
      <c r="F53" s="182"/>
      <c r="G53" s="183"/>
      <c r="H53" s="183"/>
      <c r="I53" s="183"/>
      <c r="J53" s="187">
        <v>4139.95</v>
      </c>
      <c r="K53" s="215">
        <v>1.7250000000000001</v>
      </c>
      <c r="L53" s="187">
        <v>7712.73</v>
      </c>
      <c r="M53" s="185">
        <v>13.24</v>
      </c>
      <c r="N53" s="206">
        <v>102116.55</v>
      </c>
      <c r="AF53" s="168"/>
      <c r="AG53" s="169"/>
      <c r="AI53" s="180" t="s">
        <v>142</v>
      </c>
    </row>
    <row r="54" spans="1:38" s="15" customFormat="1" ht="15" x14ac:dyDescent="0.25">
      <c r="A54" s="181"/>
      <c r="B54" s="179" t="s">
        <v>143</v>
      </c>
      <c r="C54" s="429" t="s">
        <v>144</v>
      </c>
      <c r="D54" s="429"/>
      <c r="E54" s="429"/>
      <c r="F54" s="182"/>
      <c r="G54" s="183"/>
      <c r="H54" s="183"/>
      <c r="I54" s="183"/>
      <c r="J54" s="184">
        <v>394.34</v>
      </c>
      <c r="K54" s="215">
        <v>1.7250000000000001</v>
      </c>
      <c r="L54" s="184">
        <v>734.66</v>
      </c>
      <c r="M54" s="185">
        <v>44.77</v>
      </c>
      <c r="N54" s="206">
        <v>32890.730000000003</v>
      </c>
      <c r="AF54" s="168"/>
      <c r="AG54" s="169"/>
      <c r="AI54" s="180" t="s">
        <v>144</v>
      </c>
    </row>
    <row r="55" spans="1:38" s="15" customFormat="1" ht="15" x14ac:dyDescent="0.25">
      <c r="A55" s="181"/>
      <c r="B55" s="179" t="s">
        <v>145</v>
      </c>
      <c r="C55" s="429" t="s">
        <v>146</v>
      </c>
      <c r="D55" s="429"/>
      <c r="E55" s="429"/>
      <c r="F55" s="182"/>
      <c r="G55" s="183"/>
      <c r="H55" s="183"/>
      <c r="I55" s="183"/>
      <c r="J55" s="184">
        <v>13.01</v>
      </c>
      <c r="K55" s="183"/>
      <c r="L55" s="184">
        <v>14.05</v>
      </c>
      <c r="M55" s="185">
        <v>8.16</v>
      </c>
      <c r="N55" s="186">
        <v>114.65</v>
      </c>
      <c r="AF55" s="168"/>
      <c r="AG55" s="169"/>
      <c r="AI55" s="180" t="s">
        <v>146</v>
      </c>
    </row>
    <row r="56" spans="1:38" s="15" customFormat="1" ht="15" x14ac:dyDescent="0.25">
      <c r="A56" s="188"/>
      <c r="B56" s="179"/>
      <c r="C56" s="429" t="s">
        <v>147</v>
      </c>
      <c r="D56" s="429"/>
      <c r="E56" s="429"/>
      <c r="F56" s="182" t="s">
        <v>148</v>
      </c>
      <c r="G56" s="185">
        <v>10.34</v>
      </c>
      <c r="H56" s="215">
        <v>1.587</v>
      </c>
      <c r="I56" s="193">
        <v>17.722346399999999</v>
      </c>
      <c r="J56" s="190"/>
      <c r="K56" s="183"/>
      <c r="L56" s="190"/>
      <c r="M56" s="183"/>
      <c r="N56" s="191"/>
      <c r="AF56" s="168"/>
      <c r="AG56" s="169"/>
      <c r="AJ56" s="180" t="s">
        <v>147</v>
      </c>
    </row>
    <row r="57" spans="1:38" s="15" customFormat="1" ht="15" x14ac:dyDescent="0.25">
      <c r="A57" s="188"/>
      <c r="B57" s="179"/>
      <c r="C57" s="429" t="s">
        <v>149</v>
      </c>
      <c r="D57" s="429"/>
      <c r="E57" s="429"/>
      <c r="F57" s="182" t="s">
        <v>148</v>
      </c>
      <c r="G57" s="185">
        <v>29.21</v>
      </c>
      <c r="H57" s="215">
        <v>1.7250000000000001</v>
      </c>
      <c r="I57" s="216">
        <v>54.418230000000001</v>
      </c>
      <c r="J57" s="190"/>
      <c r="K57" s="183"/>
      <c r="L57" s="190"/>
      <c r="M57" s="183"/>
      <c r="N57" s="191"/>
      <c r="AF57" s="168"/>
      <c r="AG57" s="169"/>
      <c r="AJ57" s="180" t="s">
        <v>149</v>
      </c>
    </row>
    <row r="58" spans="1:38" s="15" customFormat="1" ht="15" x14ac:dyDescent="0.25">
      <c r="A58" s="181"/>
      <c r="B58" s="179"/>
      <c r="C58" s="430" t="s">
        <v>150</v>
      </c>
      <c r="D58" s="430"/>
      <c r="E58" s="430"/>
      <c r="F58" s="194"/>
      <c r="G58" s="195"/>
      <c r="H58" s="195"/>
      <c r="I58" s="195"/>
      <c r="J58" s="196">
        <v>4233.6099999999997</v>
      </c>
      <c r="K58" s="195"/>
      <c r="L58" s="196">
        <v>7865.01</v>
      </c>
      <c r="M58" s="195"/>
      <c r="N58" s="207">
        <v>108419.76</v>
      </c>
      <c r="AF58" s="168"/>
      <c r="AG58" s="169"/>
      <c r="AK58" s="180" t="s">
        <v>150</v>
      </c>
    </row>
    <row r="59" spans="1:38" s="15" customFormat="1" ht="15" x14ac:dyDescent="0.25">
      <c r="A59" s="188"/>
      <c r="B59" s="179"/>
      <c r="C59" s="429" t="s">
        <v>151</v>
      </c>
      <c r="D59" s="429"/>
      <c r="E59" s="429"/>
      <c r="F59" s="182"/>
      <c r="G59" s="183"/>
      <c r="H59" s="183"/>
      <c r="I59" s="183"/>
      <c r="J59" s="190"/>
      <c r="K59" s="183"/>
      <c r="L59" s="184">
        <v>872.89</v>
      </c>
      <c r="M59" s="183"/>
      <c r="N59" s="206">
        <v>39079.29</v>
      </c>
      <c r="AF59" s="168"/>
      <c r="AG59" s="169"/>
      <c r="AJ59" s="180" t="s">
        <v>151</v>
      </c>
    </row>
    <row r="60" spans="1:38" s="15" customFormat="1" ht="23.25" x14ac:dyDescent="0.25">
      <c r="A60" s="188"/>
      <c r="B60" s="179" t="s">
        <v>152</v>
      </c>
      <c r="C60" s="429" t="s">
        <v>153</v>
      </c>
      <c r="D60" s="429"/>
      <c r="E60" s="429"/>
      <c r="F60" s="182" t="s">
        <v>154</v>
      </c>
      <c r="G60" s="199">
        <v>92</v>
      </c>
      <c r="H60" s="183"/>
      <c r="I60" s="199">
        <v>92</v>
      </c>
      <c r="J60" s="190"/>
      <c r="K60" s="183"/>
      <c r="L60" s="184">
        <v>803.06</v>
      </c>
      <c r="M60" s="183"/>
      <c r="N60" s="206">
        <v>35952.949999999997</v>
      </c>
      <c r="AF60" s="168"/>
      <c r="AG60" s="169"/>
      <c r="AJ60" s="180" t="s">
        <v>153</v>
      </c>
    </row>
    <row r="61" spans="1:38" s="15" customFormat="1" ht="45" x14ac:dyDescent="0.25">
      <c r="A61" s="188"/>
      <c r="B61" s="179" t="s">
        <v>155</v>
      </c>
      <c r="C61" s="429" t="s">
        <v>156</v>
      </c>
      <c r="D61" s="429"/>
      <c r="E61" s="429"/>
      <c r="F61" s="182" t="s">
        <v>154</v>
      </c>
      <c r="G61" s="199">
        <v>46</v>
      </c>
      <c r="H61" s="185">
        <v>0.85</v>
      </c>
      <c r="I61" s="192">
        <v>39.1</v>
      </c>
      <c r="J61" s="190"/>
      <c r="K61" s="183"/>
      <c r="L61" s="184">
        <v>341.3</v>
      </c>
      <c r="M61" s="183"/>
      <c r="N61" s="206">
        <v>15280</v>
      </c>
      <c r="AF61" s="168"/>
      <c r="AG61" s="169"/>
      <c r="AJ61" s="180" t="s">
        <v>156</v>
      </c>
    </row>
    <row r="62" spans="1:38" s="15" customFormat="1" ht="15" x14ac:dyDescent="0.25">
      <c r="A62" s="200"/>
      <c r="B62" s="201"/>
      <c r="C62" s="438" t="s">
        <v>157</v>
      </c>
      <c r="D62" s="438"/>
      <c r="E62" s="438"/>
      <c r="F62" s="172"/>
      <c r="G62" s="173"/>
      <c r="H62" s="173"/>
      <c r="I62" s="173"/>
      <c r="J62" s="176"/>
      <c r="K62" s="173"/>
      <c r="L62" s="210">
        <v>9009.3700000000008</v>
      </c>
      <c r="M62" s="195"/>
      <c r="N62" s="208">
        <v>159652.71</v>
      </c>
      <c r="AF62" s="168"/>
      <c r="AG62" s="169"/>
      <c r="AL62" s="169" t="s">
        <v>157</v>
      </c>
    </row>
    <row r="63" spans="1:38" s="15" customFormat="1" ht="34.5" x14ac:dyDescent="0.25">
      <c r="A63" s="170" t="s">
        <v>180</v>
      </c>
      <c r="B63" s="171" t="s">
        <v>545</v>
      </c>
      <c r="C63" s="438" t="s">
        <v>1577</v>
      </c>
      <c r="D63" s="438"/>
      <c r="E63" s="438"/>
      <c r="F63" s="172" t="s">
        <v>160</v>
      </c>
      <c r="G63" s="173">
        <v>0.2</v>
      </c>
      <c r="H63" s="174">
        <v>1</v>
      </c>
      <c r="I63" s="214">
        <v>0.2</v>
      </c>
      <c r="J63" s="176"/>
      <c r="K63" s="173"/>
      <c r="L63" s="176"/>
      <c r="M63" s="173"/>
      <c r="N63" s="177"/>
      <c r="AF63" s="168"/>
      <c r="AG63" s="169" t="s">
        <v>1577</v>
      </c>
      <c r="AL63" s="169"/>
    </row>
    <row r="64" spans="1:38" s="15" customFormat="1" ht="23.25" x14ac:dyDescent="0.25">
      <c r="A64" s="178"/>
      <c r="B64" s="179" t="s">
        <v>136</v>
      </c>
      <c r="C64" s="439" t="s">
        <v>137</v>
      </c>
      <c r="D64" s="439"/>
      <c r="E64" s="439"/>
      <c r="F64" s="439"/>
      <c r="G64" s="439"/>
      <c r="H64" s="439"/>
      <c r="I64" s="439"/>
      <c r="J64" s="439"/>
      <c r="K64" s="439"/>
      <c r="L64" s="439"/>
      <c r="M64" s="439"/>
      <c r="N64" s="440"/>
      <c r="AF64" s="168"/>
      <c r="AG64" s="169"/>
      <c r="AH64" s="180" t="s">
        <v>137</v>
      </c>
      <c r="AL64" s="169"/>
    </row>
    <row r="65" spans="1:38" s="15" customFormat="1" ht="68.25" x14ac:dyDescent="0.25">
      <c r="A65" s="178"/>
      <c r="B65" s="179" t="s">
        <v>138</v>
      </c>
      <c r="C65" s="439" t="s">
        <v>139</v>
      </c>
      <c r="D65" s="439"/>
      <c r="E65" s="439"/>
      <c r="F65" s="439"/>
      <c r="G65" s="439"/>
      <c r="H65" s="439"/>
      <c r="I65" s="439"/>
      <c r="J65" s="439"/>
      <c r="K65" s="439"/>
      <c r="L65" s="439"/>
      <c r="M65" s="439"/>
      <c r="N65" s="440"/>
      <c r="AF65" s="168"/>
      <c r="AG65" s="169"/>
      <c r="AH65" s="180" t="s">
        <v>139</v>
      </c>
      <c r="AL65" s="169"/>
    </row>
    <row r="66" spans="1:38" s="15" customFormat="1" ht="15" x14ac:dyDescent="0.25">
      <c r="A66" s="181"/>
      <c r="B66" s="179" t="s">
        <v>130</v>
      </c>
      <c r="C66" s="429" t="s">
        <v>140</v>
      </c>
      <c r="D66" s="429"/>
      <c r="E66" s="429"/>
      <c r="F66" s="182"/>
      <c r="G66" s="183"/>
      <c r="H66" s="183"/>
      <c r="I66" s="183"/>
      <c r="J66" s="187">
        <v>1201.2</v>
      </c>
      <c r="K66" s="205">
        <v>1.3225</v>
      </c>
      <c r="L66" s="184">
        <v>317.72000000000003</v>
      </c>
      <c r="M66" s="185">
        <v>44.77</v>
      </c>
      <c r="N66" s="206">
        <v>14224.32</v>
      </c>
      <c r="AF66" s="168"/>
      <c r="AG66" s="169"/>
      <c r="AI66" s="180" t="s">
        <v>140</v>
      </c>
      <c r="AL66" s="169"/>
    </row>
    <row r="67" spans="1:38" s="15" customFormat="1" ht="15" x14ac:dyDescent="0.25">
      <c r="A67" s="188"/>
      <c r="B67" s="179"/>
      <c r="C67" s="429" t="s">
        <v>147</v>
      </c>
      <c r="D67" s="429"/>
      <c r="E67" s="429"/>
      <c r="F67" s="182" t="s">
        <v>148</v>
      </c>
      <c r="G67" s="199">
        <v>154</v>
      </c>
      <c r="H67" s="205">
        <v>1.3225</v>
      </c>
      <c r="I67" s="215">
        <v>40.732999999999997</v>
      </c>
      <c r="J67" s="190"/>
      <c r="K67" s="183"/>
      <c r="L67" s="190"/>
      <c r="M67" s="183"/>
      <c r="N67" s="191"/>
      <c r="AF67" s="168"/>
      <c r="AG67" s="169"/>
      <c r="AJ67" s="180" t="s">
        <v>147</v>
      </c>
      <c r="AL67" s="169"/>
    </row>
    <row r="68" spans="1:38" s="15" customFormat="1" ht="15" x14ac:dyDescent="0.25">
      <c r="A68" s="181"/>
      <c r="B68" s="179"/>
      <c r="C68" s="430" t="s">
        <v>150</v>
      </c>
      <c r="D68" s="430"/>
      <c r="E68" s="430"/>
      <c r="F68" s="194"/>
      <c r="G68" s="195"/>
      <c r="H68" s="195"/>
      <c r="I68" s="195"/>
      <c r="J68" s="196">
        <v>1201.2</v>
      </c>
      <c r="K68" s="195"/>
      <c r="L68" s="197">
        <v>317.72000000000003</v>
      </c>
      <c r="M68" s="195"/>
      <c r="N68" s="207">
        <v>14224.32</v>
      </c>
      <c r="AF68" s="168"/>
      <c r="AG68" s="169"/>
      <c r="AK68" s="180" t="s">
        <v>150</v>
      </c>
      <c r="AL68" s="169"/>
    </row>
    <row r="69" spans="1:38" s="15" customFormat="1" ht="15" x14ac:dyDescent="0.25">
      <c r="A69" s="188"/>
      <c r="B69" s="179"/>
      <c r="C69" s="429" t="s">
        <v>151</v>
      </c>
      <c r="D69" s="429"/>
      <c r="E69" s="429"/>
      <c r="F69" s="182"/>
      <c r="G69" s="183"/>
      <c r="H69" s="183"/>
      <c r="I69" s="183"/>
      <c r="J69" s="190"/>
      <c r="K69" s="183"/>
      <c r="L69" s="184">
        <v>317.72000000000003</v>
      </c>
      <c r="M69" s="183"/>
      <c r="N69" s="206">
        <v>14224.32</v>
      </c>
      <c r="AF69" s="168"/>
      <c r="AG69" s="169"/>
      <c r="AJ69" s="180" t="s">
        <v>151</v>
      </c>
      <c r="AL69" s="169"/>
    </row>
    <row r="70" spans="1:38" s="15" customFormat="1" ht="23.25" x14ac:dyDescent="0.25">
      <c r="A70" s="188"/>
      <c r="B70" s="179" t="s">
        <v>163</v>
      </c>
      <c r="C70" s="429" t="s">
        <v>164</v>
      </c>
      <c r="D70" s="429"/>
      <c r="E70" s="429"/>
      <c r="F70" s="182" t="s">
        <v>154</v>
      </c>
      <c r="G70" s="199">
        <v>89</v>
      </c>
      <c r="H70" s="183"/>
      <c r="I70" s="199">
        <v>89</v>
      </c>
      <c r="J70" s="190"/>
      <c r="K70" s="183"/>
      <c r="L70" s="184">
        <v>282.77</v>
      </c>
      <c r="M70" s="183"/>
      <c r="N70" s="206">
        <v>12659.64</v>
      </c>
      <c r="AF70" s="168"/>
      <c r="AG70" s="169"/>
      <c r="AJ70" s="180" t="s">
        <v>164</v>
      </c>
      <c r="AL70" s="169"/>
    </row>
    <row r="71" spans="1:38" s="15" customFormat="1" ht="45" x14ac:dyDescent="0.25">
      <c r="A71" s="188"/>
      <c r="B71" s="179" t="s">
        <v>165</v>
      </c>
      <c r="C71" s="429" t="s">
        <v>166</v>
      </c>
      <c r="D71" s="429"/>
      <c r="E71" s="429"/>
      <c r="F71" s="182" t="s">
        <v>154</v>
      </c>
      <c r="G71" s="199">
        <v>40</v>
      </c>
      <c r="H71" s="185">
        <v>0.85</v>
      </c>
      <c r="I71" s="199">
        <v>34</v>
      </c>
      <c r="J71" s="190"/>
      <c r="K71" s="183"/>
      <c r="L71" s="184">
        <v>108.02</v>
      </c>
      <c r="M71" s="183"/>
      <c r="N71" s="206">
        <v>4836.2700000000004</v>
      </c>
      <c r="AF71" s="168"/>
      <c r="AG71" s="169"/>
      <c r="AJ71" s="180" t="s">
        <v>166</v>
      </c>
      <c r="AL71" s="169"/>
    </row>
    <row r="72" spans="1:38" s="15" customFormat="1" ht="15" x14ac:dyDescent="0.25">
      <c r="A72" s="200"/>
      <c r="B72" s="201"/>
      <c r="C72" s="438" t="s">
        <v>157</v>
      </c>
      <c r="D72" s="438"/>
      <c r="E72" s="438"/>
      <c r="F72" s="172"/>
      <c r="G72" s="173"/>
      <c r="H72" s="173"/>
      <c r="I72" s="173"/>
      <c r="J72" s="176"/>
      <c r="K72" s="173"/>
      <c r="L72" s="202">
        <v>708.51</v>
      </c>
      <c r="M72" s="195"/>
      <c r="N72" s="208">
        <v>31720.23</v>
      </c>
      <c r="AF72" s="168"/>
      <c r="AG72" s="169"/>
      <c r="AL72" s="169" t="s">
        <v>157</v>
      </c>
    </row>
    <row r="73" spans="1:38" s="15" customFormat="1" ht="34.5" x14ac:dyDescent="0.25">
      <c r="A73" s="170" t="s">
        <v>183</v>
      </c>
      <c r="B73" s="171" t="s">
        <v>1578</v>
      </c>
      <c r="C73" s="438" t="s">
        <v>1579</v>
      </c>
      <c r="D73" s="438"/>
      <c r="E73" s="438"/>
      <c r="F73" s="172" t="s">
        <v>160</v>
      </c>
      <c r="G73" s="173">
        <v>0.1</v>
      </c>
      <c r="H73" s="174">
        <v>1</v>
      </c>
      <c r="I73" s="214">
        <v>0.1</v>
      </c>
      <c r="J73" s="176"/>
      <c r="K73" s="173"/>
      <c r="L73" s="176"/>
      <c r="M73" s="173"/>
      <c r="N73" s="177"/>
      <c r="AF73" s="168"/>
      <c r="AG73" s="169" t="s">
        <v>1579</v>
      </c>
      <c r="AL73" s="169"/>
    </row>
    <row r="74" spans="1:38" s="15" customFormat="1" ht="23.25" x14ac:dyDescent="0.25">
      <c r="A74" s="178"/>
      <c r="B74" s="179" t="s">
        <v>136</v>
      </c>
      <c r="C74" s="439" t="s">
        <v>137</v>
      </c>
      <c r="D74" s="439"/>
      <c r="E74" s="439"/>
      <c r="F74" s="439"/>
      <c r="G74" s="439"/>
      <c r="H74" s="439"/>
      <c r="I74" s="439"/>
      <c r="J74" s="439"/>
      <c r="K74" s="439"/>
      <c r="L74" s="439"/>
      <c r="M74" s="439"/>
      <c r="N74" s="440"/>
      <c r="AF74" s="168"/>
      <c r="AG74" s="169"/>
      <c r="AH74" s="180" t="s">
        <v>137</v>
      </c>
      <c r="AL74" s="169"/>
    </row>
    <row r="75" spans="1:38" s="15" customFormat="1" ht="68.25" x14ac:dyDescent="0.25">
      <c r="A75" s="178"/>
      <c r="B75" s="179" t="s">
        <v>138</v>
      </c>
      <c r="C75" s="439" t="s">
        <v>139</v>
      </c>
      <c r="D75" s="439"/>
      <c r="E75" s="439"/>
      <c r="F75" s="439"/>
      <c r="G75" s="439"/>
      <c r="H75" s="439"/>
      <c r="I75" s="439"/>
      <c r="J75" s="439"/>
      <c r="K75" s="439"/>
      <c r="L75" s="439"/>
      <c r="M75" s="439"/>
      <c r="N75" s="440"/>
      <c r="AF75" s="168"/>
      <c r="AG75" s="169"/>
      <c r="AH75" s="180" t="s">
        <v>139</v>
      </c>
      <c r="AL75" s="169"/>
    </row>
    <row r="76" spans="1:38" s="15" customFormat="1" ht="15" x14ac:dyDescent="0.25">
      <c r="A76" s="181"/>
      <c r="B76" s="179" t="s">
        <v>130</v>
      </c>
      <c r="C76" s="429" t="s">
        <v>140</v>
      </c>
      <c r="D76" s="429"/>
      <c r="E76" s="429"/>
      <c r="F76" s="182"/>
      <c r="G76" s="183"/>
      <c r="H76" s="183"/>
      <c r="I76" s="183"/>
      <c r="J76" s="184">
        <v>463.5</v>
      </c>
      <c r="K76" s="205">
        <v>1.3225</v>
      </c>
      <c r="L76" s="184">
        <v>61.3</v>
      </c>
      <c r="M76" s="185">
        <v>44.77</v>
      </c>
      <c r="N76" s="206">
        <v>2744.4</v>
      </c>
      <c r="AF76" s="168"/>
      <c r="AG76" s="169"/>
      <c r="AI76" s="180" t="s">
        <v>140</v>
      </c>
      <c r="AL76" s="169"/>
    </row>
    <row r="77" spans="1:38" s="15" customFormat="1" ht="15" x14ac:dyDescent="0.25">
      <c r="A77" s="188"/>
      <c r="B77" s="179"/>
      <c r="C77" s="429" t="s">
        <v>147</v>
      </c>
      <c r="D77" s="429"/>
      <c r="E77" s="429"/>
      <c r="F77" s="182" t="s">
        <v>148</v>
      </c>
      <c r="G77" s="192">
        <v>61.8</v>
      </c>
      <c r="H77" s="205">
        <v>1.3225</v>
      </c>
      <c r="I77" s="216">
        <v>8.1730499999999999</v>
      </c>
      <c r="J77" s="190"/>
      <c r="K77" s="183"/>
      <c r="L77" s="190"/>
      <c r="M77" s="183"/>
      <c r="N77" s="191"/>
      <c r="AF77" s="168"/>
      <c r="AG77" s="169"/>
      <c r="AJ77" s="180" t="s">
        <v>147</v>
      </c>
      <c r="AL77" s="169"/>
    </row>
    <row r="78" spans="1:38" s="15" customFormat="1" ht="15" x14ac:dyDescent="0.25">
      <c r="A78" s="181"/>
      <c r="B78" s="179"/>
      <c r="C78" s="430" t="s">
        <v>150</v>
      </c>
      <c r="D78" s="430"/>
      <c r="E78" s="430"/>
      <c r="F78" s="194"/>
      <c r="G78" s="195"/>
      <c r="H78" s="195"/>
      <c r="I78" s="195"/>
      <c r="J78" s="197">
        <v>463.5</v>
      </c>
      <c r="K78" s="195"/>
      <c r="L78" s="197">
        <v>61.3</v>
      </c>
      <c r="M78" s="195"/>
      <c r="N78" s="207">
        <v>2744.4</v>
      </c>
      <c r="AF78" s="168"/>
      <c r="AG78" s="169"/>
      <c r="AK78" s="180" t="s">
        <v>150</v>
      </c>
      <c r="AL78" s="169"/>
    </row>
    <row r="79" spans="1:38" s="15" customFormat="1" ht="15" x14ac:dyDescent="0.25">
      <c r="A79" s="188"/>
      <c r="B79" s="179"/>
      <c r="C79" s="429" t="s">
        <v>151</v>
      </c>
      <c r="D79" s="429"/>
      <c r="E79" s="429"/>
      <c r="F79" s="182"/>
      <c r="G79" s="183"/>
      <c r="H79" s="183"/>
      <c r="I79" s="183"/>
      <c r="J79" s="190"/>
      <c r="K79" s="183"/>
      <c r="L79" s="184">
        <v>61.3</v>
      </c>
      <c r="M79" s="183"/>
      <c r="N79" s="206">
        <v>2744.4</v>
      </c>
      <c r="AF79" s="168"/>
      <c r="AG79" s="169"/>
      <c r="AJ79" s="180" t="s">
        <v>151</v>
      </c>
      <c r="AL79" s="169"/>
    </row>
    <row r="80" spans="1:38" s="15" customFormat="1" ht="23.25" x14ac:dyDescent="0.25">
      <c r="A80" s="188"/>
      <c r="B80" s="179" t="s">
        <v>163</v>
      </c>
      <c r="C80" s="429" t="s">
        <v>164</v>
      </c>
      <c r="D80" s="429"/>
      <c r="E80" s="429"/>
      <c r="F80" s="182" t="s">
        <v>154</v>
      </c>
      <c r="G80" s="199">
        <v>89</v>
      </c>
      <c r="H80" s="183"/>
      <c r="I80" s="199">
        <v>89</v>
      </c>
      <c r="J80" s="190"/>
      <c r="K80" s="183"/>
      <c r="L80" s="184">
        <v>54.56</v>
      </c>
      <c r="M80" s="183"/>
      <c r="N80" s="206">
        <v>2442.52</v>
      </c>
      <c r="AF80" s="168"/>
      <c r="AG80" s="169"/>
      <c r="AJ80" s="180" t="s">
        <v>164</v>
      </c>
      <c r="AL80" s="169"/>
    </row>
    <row r="81" spans="1:39" s="15" customFormat="1" ht="45" x14ac:dyDescent="0.25">
      <c r="A81" s="188"/>
      <c r="B81" s="179" t="s">
        <v>165</v>
      </c>
      <c r="C81" s="429" t="s">
        <v>166</v>
      </c>
      <c r="D81" s="429"/>
      <c r="E81" s="429"/>
      <c r="F81" s="182" t="s">
        <v>154</v>
      </c>
      <c r="G81" s="199">
        <v>40</v>
      </c>
      <c r="H81" s="185">
        <v>0.85</v>
      </c>
      <c r="I81" s="199">
        <v>34</v>
      </c>
      <c r="J81" s="190"/>
      <c r="K81" s="183"/>
      <c r="L81" s="184">
        <v>20.84</v>
      </c>
      <c r="M81" s="183"/>
      <c r="N81" s="186">
        <v>933.1</v>
      </c>
      <c r="AF81" s="168"/>
      <c r="AG81" s="169"/>
      <c r="AJ81" s="180" t="s">
        <v>166</v>
      </c>
      <c r="AL81" s="169"/>
    </row>
    <row r="82" spans="1:39" s="15" customFormat="1" ht="15" x14ac:dyDescent="0.25">
      <c r="A82" s="200"/>
      <c r="B82" s="201"/>
      <c r="C82" s="438" t="s">
        <v>157</v>
      </c>
      <c r="D82" s="438"/>
      <c r="E82" s="438"/>
      <c r="F82" s="172"/>
      <c r="G82" s="173"/>
      <c r="H82" s="173"/>
      <c r="I82" s="173"/>
      <c r="J82" s="176"/>
      <c r="K82" s="173"/>
      <c r="L82" s="202">
        <v>136.69999999999999</v>
      </c>
      <c r="M82" s="195"/>
      <c r="N82" s="208">
        <v>6120.02</v>
      </c>
      <c r="AF82" s="168"/>
      <c r="AG82" s="169"/>
      <c r="AL82" s="169" t="s">
        <v>157</v>
      </c>
    </row>
    <row r="83" spans="1:39" s="15" customFormat="1" ht="23.25" x14ac:dyDescent="0.25">
      <c r="A83" s="170" t="s">
        <v>186</v>
      </c>
      <c r="B83" s="171" t="s">
        <v>494</v>
      </c>
      <c r="C83" s="438" t="s">
        <v>173</v>
      </c>
      <c r="D83" s="438"/>
      <c r="E83" s="438"/>
      <c r="F83" s="172" t="s">
        <v>174</v>
      </c>
      <c r="G83" s="173">
        <v>1090</v>
      </c>
      <c r="H83" s="174">
        <v>1</v>
      </c>
      <c r="I83" s="174">
        <v>1090</v>
      </c>
      <c r="J83" s="202">
        <v>162.38</v>
      </c>
      <c r="K83" s="173"/>
      <c r="L83" s="210">
        <v>176994.2</v>
      </c>
      <c r="M83" s="211">
        <v>8.16</v>
      </c>
      <c r="N83" s="208">
        <v>1444272.67</v>
      </c>
      <c r="AF83" s="168"/>
      <c r="AG83" s="169" t="s">
        <v>173</v>
      </c>
      <c r="AL83" s="169"/>
    </row>
    <row r="84" spans="1:39" s="15" customFormat="1" ht="15" x14ac:dyDescent="0.25">
      <c r="A84" s="212"/>
      <c r="B84" s="213"/>
      <c r="C84" s="429" t="s">
        <v>175</v>
      </c>
      <c r="D84" s="429"/>
      <c r="E84" s="429"/>
      <c r="F84" s="429"/>
      <c r="G84" s="429"/>
      <c r="H84" s="429"/>
      <c r="I84" s="429"/>
      <c r="J84" s="429"/>
      <c r="K84" s="429"/>
      <c r="L84" s="429"/>
      <c r="M84" s="429"/>
      <c r="N84" s="441"/>
      <c r="AF84" s="168"/>
      <c r="AG84" s="169"/>
      <c r="AL84" s="169"/>
      <c r="AM84" s="180" t="s">
        <v>175</v>
      </c>
    </row>
    <row r="85" spans="1:39" s="15" customFormat="1" ht="15" x14ac:dyDescent="0.25">
      <c r="A85" s="200"/>
      <c r="B85" s="201"/>
      <c r="C85" s="438" t="s">
        <v>157</v>
      </c>
      <c r="D85" s="438"/>
      <c r="E85" s="438"/>
      <c r="F85" s="172"/>
      <c r="G85" s="173"/>
      <c r="H85" s="173"/>
      <c r="I85" s="173"/>
      <c r="J85" s="176"/>
      <c r="K85" s="173"/>
      <c r="L85" s="210">
        <v>176994.2</v>
      </c>
      <c r="M85" s="195"/>
      <c r="N85" s="208">
        <v>1444272.67</v>
      </c>
      <c r="AF85" s="168"/>
      <c r="AG85" s="169"/>
      <c r="AL85" s="169" t="s">
        <v>157</v>
      </c>
    </row>
    <row r="86" spans="1:39" s="15" customFormat="1" ht="34.5" x14ac:dyDescent="0.25">
      <c r="A86" s="170" t="s">
        <v>187</v>
      </c>
      <c r="B86" s="171" t="s">
        <v>513</v>
      </c>
      <c r="C86" s="438" t="s">
        <v>514</v>
      </c>
      <c r="D86" s="438"/>
      <c r="E86" s="438"/>
      <c r="F86" s="172" t="s">
        <v>133</v>
      </c>
      <c r="G86" s="173">
        <v>8.0000000000000002E-3</v>
      </c>
      <c r="H86" s="174">
        <v>1</v>
      </c>
      <c r="I86" s="204">
        <v>8.0000000000000002E-3</v>
      </c>
      <c r="J86" s="176"/>
      <c r="K86" s="173"/>
      <c r="L86" s="176"/>
      <c r="M86" s="173"/>
      <c r="N86" s="177"/>
      <c r="AF86" s="168"/>
      <c r="AG86" s="169" t="s">
        <v>514</v>
      </c>
      <c r="AL86" s="169"/>
    </row>
    <row r="87" spans="1:39" s="15" customFormat="1" ht="23.25" x14ac:dyDescent="0.25">
      <c r="A87" s="178"/>
      <c r="B87" s="179" t="s">
        <v>136</v>
      </c>
      <c r="C87" s="439" t="s">
        <v>137</v>
      </c>
      <c r="D87" s="439"/>
      <c r="E87" s="439"/>
      <c r="F87" s="439"/>
      <c r="G87" s="439"/>
      <c r="H87" s="439"/>
      <c r="I87" s="439"/>
      <c r="J87" s="439"/>
      <c r="K87" s="439"/>
      <c r="L87" s="439"/>
      <c r="M87" s="439"/>
      <c r="N87" s="440"/>
      <c r="AF87" s="168"/>
      <c r="AG87" s="169"/>
      <c r="AH87" s="180" t="s">
        <v>137</v>
      </c>
      <c r="AL87" s="169"/>
    </row>
    <row r="88" spans="1:39" s="15" customFormat="1" ht="68.25" x14ac:dyDescent="0.25">
      <c r="A88" s="178"/>
      <c r="B88" s="179" t="s">
        <v>138</v>
      </c>
      <c r="C88" s="439" t="s">
        <v>139</v>
      </c>
      <c r="D88" s="439"/>
      <c r="E88" s="439"/>
      <c r="F88" s="439"/>
      <c r="G88" s="439"/>
      <c r="H88" s="439"/>
      <c r="I88" s="439"/>
      <c r="J88" s="439"/>
      <c r="K88" s="439"/>
      <c r="L88" s="439"/>
      <c r="M88" s="439"/>
      <c r="N88" s="440"/>
      <c r="AF88" s="168"/>
      <c r="AG88" s="169"/>
      <c r="AH88" s="180" t="s">
        <v>139</v>
      </c>
      <c r="AL88" s="169"/>
    </row>
    <row r="89" spans="1:39" s="15" customFormat="1" ht="15" x14ac:dyDescent="0.25">
      <c r="A89" s="181"/>
      <c r="B89" s="179" t="s">
        <v>141</v>
      </c>
      <c r="C89" s="429" t="s">
        <v>142</v>
      </c>
      <c r="D89" s="429"/>
      <c r="E89" s="429"/>
      <c r="F89" s="182"/>
      <c r="G89" s="183"/>
      <c r="H89" s="183"/>
      <c r="I89" s="183"/>
      <c r="J89" s="184">
        <v>479.33</v>
      </c>
      <c r="K89" s="205">
        <v>1.4375</v>
      </c>
      <c r="L89" s="184">
        <v>5.51</v>
      </c>
      <c r="M89" s="185">
        <v>13.24</v>
      </c>
      <c r="N89" s="186">
        <v>72.95</v>
      </c>
      <c r="AF89" s="168"/>
      <c r="AG89" s="169"/>
      <c r="AI89" s="180" t="s">
        <v>142</v>
      </c>
      <c r="AL89" s="169"/>
    </row>
    <row r="90" spans="1:39" s="15" customFormat="1" ht="15" x14ac:dyDescent="0.25">
      <c r="A90" s="181"/>
      <c r="B90" s="179" t="s">
        <v>143</v>
      </c>
      <c r="C90" s="429" t="s">
        <v>144</v>
      </c>
      <c r="D90" s="429"/>
      <c r="E90" s="429"/>
      <c r="F90" s="182"/>
      <c r="G90" s="183"/>
      <c r="H90" s="183"/>
      <c r="I90" s="183"/>
      <c r="J90" s="184">
        <v>93.5</v>
      </c>
      <c r="K90" s="205">
        <v>1.4375</v>
      </c>
      <c r="L90" s="184">
        <v>1.08</v>
      </c>
      <c r="M90" s="185">
        <v>44.77</v>
      </c>
      <c r="N90" s="186">
        <v>48.35</v>
      </c>
      <c r="AF90" s="168"/>
      <c r="AG90" s="169"/>
      <c r="AI90" s="180" t="s">
        <v>144</v>
      </c>
      <c r="AL90" s="169"/>
    </row>
    <row r="91" spans="1:39" s="15" customFormat="1" ht="15" x14ac:dyDescent="0.25">
      <c r="A91" s="188"/>
      <c r="B91" s="179"/>
      <c r="C91" s="429" t="s">
        <v>149</v>
      </c>
      <c r="D91" s="429"/>
      <c r="E91" s="429"/>
      <c r="F91" s="182" t="s">
        <v>148</v>
      </c>
      <c r="G91" s="185">
        <v>8.06</v>
      </c>
      <c r="H91" s="205">
        <v>1.4375</v>
      </c>
      <c r="I91" s="216">
        <v>9.2689999999999995E-2</v>
      </c>
      <c r="J91" s="190"/>
      <c r="K91" s="183"/>
      <c r="L91" s="190"/>
      <c r="M91" s="183"/>
      <c r="N91" s="191"/>
      <c r="AF91" s="168"/>
      <c r="AG91" s="169"/>
      <c r="AJ91" s="180" t="s">
        <v>149</v>
      </c>
      <c r="AL91" s="169"/>
    </row>
    <row r="92" spans="1:39" s="15" customFormat="1" ht="15" x14ac:dyDescent="0.25">
      <c r="A92" s="181"/>
      <c r="B92" s="179"/>
      <c r="C92" s="430" t="s">
        <v>150</v>
      </c>
      <c r="D92" s="430"/>
      <c r="E92" s="430"/>
      <c r="F92" s="194"/>
      <c r="G92" s="195"/>
      <c r="H92" s="195"/>
      <c r="I92" s="195"/>
      <c r="J92" s="197">
        <v>479.33</v>
      </c>
      <c r="K92" s="195"/>
      <c r="L92" s="197">
        <v>5.51</v>
      </c>
      <c r="M92" s="195"/>
      <c r="N92" s="198">
        <v>72.95</v>
      </c>
      <c r="AF92" s="168"/>
      <c r="AG92" s="169"/>
      <c r="AK92" s="180" t="s">
        <v>150</v>
      </c>
      <c r="AL92" s="169"/>
    </row>
    <row r="93" spans="1:39" s="15" customFormat="1" ht="15" x14ac:dyDescent="0.25">
      <c r="A93" s="188"/>
      <c r="B93" s="179"/>
      <c r="C93" s="429" t="s">
        <v>151</v>
      </c>
      <c r="D93" s="429"/>
      <c r="E93" s="429"/>
      <c r="F93" s="182"/>
      <c r="G93" s="183"/>
      <c r="H93" s="183"/>
      <c r="I93" s="183"/>
      <c r="J93" s="190"/>
      <c r="K93" s="183"/>
      <c r="L93" s="184">
        <v>1.08</v>
      </c>
      <c r="M93" s="183"/>
      <c r="N93" s="186">
        <v>48.35</v>
      </c>
      <c r="AF93" s="168"/>
      <c r="AG93" s="169"/>
      <c r="AJ93" s="180" t="s">
        <v>151</v>
      </c>
      <c r="AL93" s="169"/>
    </row>
    <row r="94" spans="1:39" s="15" customFormat="1" ht="23.25" x14ac:dyDescent="0.25">
      <c r="A94" s="188"/>
      <c r="B94" s="179" t="s">
        <v>152</v>
      </c>
      <c r="C94" s="429" t="s">
        <v>153</v>
      </c>
      <c r="D94" s="429"/>
      <c r="E94" s="429"/>
      <c r="F94" s="182" t="s">
        <v>154</v>
      </c>
      <c r="G94" s="199">
        <v>92</v>
      </c>
      <c r="H94" s="183"/>
      <c r="I94" s="199">
        <v>92</v>
      </c>
      <c r="J94" s="190"/>
      <c r="K94" s="183"/>
      <c r="L94" s="184">
        <v>0.99</v>
      </c>
      <c r="M94" s="183"/>
      <c r="N94" s="186">
        <v>44.48</v>
      </c>
      <c r="AF94" s="168"/>
      <c r="AG94" s="169"/>
      <c r="AJ94" s="180" t="s">
        <v>153</v>
      </c>
      <c r="AL94" s="169"/>
    </row>
    <row r="95" spans="1:39" s="15" customFormat="1" ht="45" x14ac:dyDescent="0.25">
      <c r="A95" s="188"/>
      <c r="B95" s="179" t="s">
        <v>155</v>
      </c>
      <c r="C95" s="429" t="s">
        <v>156</v>
      </c>
      <c r="D95" s="429"/>
      <c r="E95" s="429"/>
      <c r="F95" s="182" t="s">
        <v>154</v>
      </c>
      <c r="G95" s="199">
        <v>46</v>
      </c>
      <c r="H95" s="185">
        <v>0.85</v>
      </c>
      <c r="I95" s="192">
        <v>39.1</v>
      </c>
      <c r="J95" s="190"/>
      <c r="K95" s="183"/>
      <c r="L95" s="184">
        <v>0.42</v>
      </c>
      <c r="M95" s="183"/>
      <c r="N95" s="186">
        <v>18.899999999999999</v>
      </c>
      <c r="AF95" s="168"/>
      <c r="AG95" s="169"/>
      <c r="AJ95" s="180" t="s">
        <v>156</v>
      </c>
      <c r="AL95" s="169"/>
    </row>
    <row r="96" spans="1:39" s="15" customFormat="1" ht="15" x14ac:dyDescent="0.25">
      <c r="A96" s="200"/>
      <c r="B96" s="201"/>
      <c r="C96" s="438" t="s">
        <v>157</v>
      </c>
      <c r="D96" s="438"/>
      <c r="E96" s="438"/>
      <c r="F96" s="172"/>
      <c r="G96" s="173"/>
      <c r="H96" s="173"/>
      <c r="I96" s="173"/>
      <c r="J96" s="176"/>
      <c r="K96" s="173"/>
      <c r="L96" s="202">
        <v>6.92</v>
      </c>
      <c r="M96" s="195"/>
      <c r="N96" s="203">
        <v>136.33000000000001</v>
      </c>
      <c r="AF96" s="168"/>
      <c r="AG96" s="169"/>
      <c r="AL96" s="169" t="s">
        <v>157</v>
      </c>
    </row>
    <row r="97" spans="1:38" s="15" customFormat="1" ht="23.25" x14ac:dyDescent="0.25">
      <c r="A97" s="170" t="s">
        <v>194</v>
      </c>
      <c r="B97" s="171" t="s">
        <v>551</v>
      </c>
      <c r="C97" s="438" t="s">
        <v>552</v>
      </c>
      <c r="D97" s="438"/>
      <c r="E97" s="438"/>
      <c r="F97" s="172" t="s">
        <v>160</v>
      </c>
      <c r="G97" s="173">
        <v>0.02</v>
      </c>
      <c r="H97" s="174">
        <v>1</v>
      </c>
      <c r="I97" s="211">
        <v>0.02</v>
      </c>
      <c r="J97" s="176"/>
      <c r="K97" s="173"/>
      <c r="L97" s="176"/>
      <c r="M97" s="173"/>
      <c r="N97" s="177"/>
      <c r="AF97" s="168"/>
      <c r="AG97" s="169" t="s">
        <v>552</v>
      </c>
      <c r="AL97" s="169"/>
    </row>
    <row r="98" spans="1:38" s="15" customFormat="1" ht="23.25" x14ac:dyDescent="0.25">
      <c r="A98" s="178"/>
      <c r="B98" s="179" t="s">
        <v>136</v>
      </c>
      <c r="C98" s="439" t="s">
        <v>137</v>
      </c>
      <c r="D98" s="439"/>
      <c r="E98" s="439"/>
      <c r="F98" s="439"/>
      <c r="G98" s="439"/>
      <c r="H98" s="439"/>
      <c r="I98" s="439"/>
      <c r="J98" s="439"/>
      <c r="K98" s="439"/>
      <c r="L98" s="439"/>
      <c r="M98" s="439"/>
      <c r="N98" s="440"/>
      <c r="AF98" s="168"/>
      <c r="AG98" s="169"/>
      <c r="AH98" s="180" t="s">
        <v>137</v>
      </c>
      <c r="AL98" s="169"/>
    </row>
    <row r="99" spans="1:38" s="15" customFormat="1" ht="68.25" x14ac:dyDescent="0.25">
      <c r="A99" s="178"/>
      <c r="B99" s="179" t="s">
        <v>138</v>
      </c>
      <c r="C99" s="439" t="s">
        <v>139</v>
      </c>
      <c r="D99" s="439"/>
      <c r="E99" s="439"/>
      <c r="F99" s="439"/>
      <c r="G99" s="439"/>
      <c r="H99" s="439"/>
      <c r="I99" s="439"/>
      <c r="J99" s="439"/>
      <c r="K99" s="439"/>
      <c r="L99" s="439"/>
      <c r="M99" s="439"/>
      <c r="N99" s="440"/>
      <c r="AF99" s="168"/>
      <c r="AG99" s="169"/>
      <c r="AH99" s="180" t="s">
        <v>139</v>
      </c>
      <c r="AL99" s="169"/>
    </row>
    <row r="100" spans="1:38" s="15" customFormat="1" ht="15" x14ac:dyDescent="0.25">
      <c r="A100" s="181"/>
      <c r="B100" s="179" t="s">
        <v>130</v>
      </c>
      <c r="C100" s="429" t="s">
        <v>140</v>
      </c>
      <c r="D100" s="429"/>
      <c r="E100" s="429"/>
      <c r="F100" s="182"/>
      <c r="G100" s="183"/>
      <c r="H100" s="183"/>
      <c r="I100" s="183"/>
      <c r="J100" s="184">
        <v>729</v>
      </c>
      <c r="K100" s="205">
        <v>1.3225</v>
      </c>
      <c r="L100" s="184">
        <v>19.28</v>
      </c>
      <c r="M100" s="185">
        <v>44.77</v>
      </c>
      <c r="N100" s="186">
        <v>863.17</v>
      </c>
      <c r="AF100" s="168"/>
      <c r="AG100" s="169"/>
      <c r="AI100" s="180" t="s">
        <v>140</v>
      </c>
      <c r="AL100" s="169"/>
    </row>
    <row r="101" spans="1:38" s="15" customFormat="1" ht="15" x14ac:dyDescent="0.25">
      <c r="A101" s="188"/>
      <c r="B101" s="179"/>
      <c r="C101" s="429" t="s">
        <v>147</v>
      </c>
      <c r="D101" s="429"/>
      <c r="E101" s="429"/>
      <c r="F101" s="182" t="s">
        <v>148</v>
      </c>
      <c r="G101" s="192">
        <v>97.2</v>
      </c>
      <c r="H101" s="205">
        <v>1.3225</v>
      </c>
      <c r="I101" s="216">
        <v>2.5709399999999998</v>
      </c>
      <c r="J101" s="190"/>
      <c r="K101" s="183"/>
      <c r="L101" s="190"/>
      <c r="M101" s="183"/>
      <c r="N101" s="191"/>
      <c r="AF101" s="168"/>
      <c r="AG101" s="169"/>
      <c r="AJ101" s="180" t="s">
        <v>147</v>
      </c>
      <c r="AL101" s="169"/>
    </row>
    <row r="102" spans="1:38" s="15" customFormat="1" ht="15" x14ac:dyDescent="0.25">
      <c r="A102" s="181"/>
      <c r="B102" s="179"/>
      <c r="C102" s="430" t="s">
        <v>150</v>
      </c>
      <c r="D102" s="430"/>
      <c r="E102" s="430"/>
      <c r="F102" s="194"/>
      <c r="G102" s="195"/>
      <c r="H102" s="195"/>
      <c r="I102" s="195"/>
      <c r="J102" s="197">
        <v>729</v>
      </c>
      <c r="K102" s="195"/>
      <c r="L102" s="197">
        <v>19.28</v>
      </c>
      <c r="M102" s="195"/>
      <c r="N102" s="198">
        <v>863.17</v>
      </c>
      <c r="AF102" s="168"/>
      <c r="AG102" s="169"/>
      <c r="AK102" s="180" t="s">
        <v>150</v>
      </c>
      <c r="AL102" s="169"/>
    </row>
    <row r="103" spans="1:38" s="15" customFormat="1" ht="15" x14ac:dyDescent="0.25">
      <c r="A103" s="188"/>
      <c r="B103" s="179"/>
      <c r="C103" s="429" t="s">
        <v>151</v>
      </c>
      <c r="D103" s="429"/>
      <c r="E103" s="429"/>
      <c r="F103" s="182"/>
      <c r="G103" s="183"/>
      <c r="H103" s="183"/>
      <c r="I103" s="183"/>
      <c r="J103" s="190"/>
      <c r="K103" s="183"/>
      <c r="L103" s="184">
        <v>19.28</v>
      </c>
      <c r="M103" s="183"/>
      <c r="N103" s="186">
        <v>863.17</v>
      </c>
      <c r="AF103" s="168"/>
      <c r="AG103" s="169"/>
      <c r="AJ103" s="180" t="s">
        <v>151</v>
      </c>
      <c r="AL103" s="169"/>
    </row>
    <row r="104" spans="1:38" s="15" customFormat="1" ht="23.25" x14ac:dyDescent="0.25">
      <c r="A104" s="188"/>
      <c r="B104" s="179" t="s">
        <v>163</v>
      </c>
      <c r="C104" s="429" t="s">
        <v>164</v>
      </c>
      <c r="D104" s="429"/>
      <c r="E104" s="429"/>
      <c r="F104" s="182" t="s">
        <v>154</v>
      </c>
      <c r="G104" s="199">
        <v>89</v>
      </c>
      <c r="H104" s="183"/>
      <c r="I104" s="199">
        <v>89</v>
      </c>
      <c r="J104" s="190"/>
      <c r="K104" s="183"/>
      <c r="L104" s="184">
        <v>17.16</v>
      </c>
      <c r="M104" s="183"/>
      <c r="N104" s="186">
        <v>768.22</v>
      </c>
      <c r="AF104" s="168"/>
      <c r="AG104" s="169"/>
      <c r="AJ104" s="180" t="s">
        <v>164</v>
      </c>
      <c r="AL104" s="169"/>
    </row>
    <row r="105" spans="1:38" s="15" customFormat="1" ht="45" x14ac:dyDescent="0.25">
      <c r="A105" s="188"/>
      <c r="B105" s="179" t="s">
        <v>165</v>
      </c>
      <c r="C105" s="429" t="s">
        <v>166</v>
      </c>
      <c r="D105" s="429"/>
      <c r="E105" s="429"/>
      <c r="F105" s="182" t="s">
        <v>154</v>
      </c>
      <c r="G105" s="199">
        <v>40</v>
      </c>
      <c r="H105" s="185">
        <v>0.85</v>
      </c>
      <c r="I105" s="199">
        <v>34</v>
      </c>
      <c r="J105" s="190"/>
      <c r="K105" s="183"/>
      <c r="L105" s="184">
        <v>6.56</v>
      </c>
      <c r="M105" s="183"/>
      <c r="N105" s="186">
        <v>293.48</v>
      </c>
      <c r="AF105" s="168"/>
      <c r="AG105" s="169"/>
      <c r="AJ105" s="180" t="s">
        <v>166</v>
      </c>
      <c r="AL105" s="169"/>
    </row>
    <row r="106" spans="1:38" s="15" customFormat="1" ht="15" x14ac:dyDescent="0.25">
      <c r="A106" s="200"/>
      <c r="B106" s="201"/>
      <c r="C106" s="438" t="s">
        <v>157</v>
      </c>
      <c r="D106" s="438"/>
      <c r="E106" s="438"/>
      <c r="F106" s="172"/>
      <c r="G106" s="173"/>
      <c r="H106" s="173"/>
      <c r="I106" s="173"/>
      <c r="J106" s="176"/>
      <c r="K106" s="173"/>
      <c r="L106" s="202">
        <v>43</v>
      </c>
      <c r="M106" s="195"/>
      <c r="N106" s="208">
        <v>1924.87</v>
      </c>
      <c r="AF106" s="168"/>
      <c r="AG106" s="169"/>
      <c r="AL106" s="169" t="s">
        <v>157</v>
      </c>
    </row>
    <row r="107" spans="1:38" s="15" customFormat="1" ht="23.25" x14ac:dyDescent="0.25">
      <c r="A107" s="170" t="s">
        <v>198</v>
      </c>
      <c r="B107" s="171" t="s">
        <v>629</v>
      </c>
      <c r="C107" s="438" t="s">
        <v>630</v>
      </c>
      <c r="D107" s="438"/>
      <c r="E107" s="438"/>
      <c r="F107" s="172" t="s">
        <v>160</v>
      </c>
      <c r="G107" s="173">
        <v>0.08</v>
      </c>
      <c r="H107" s="174">
        <v>1</v>
      </c>
      <c r="I107" s="211">
        <v>0.08</v>
      </c>
      <c r="J107" s="176"/>
      <c r="K107" s="173"/>
      <c r="L107" s="176"/>
      <c r="M107" s="173"/>
      <c r="N107" s="177"/>
      <c r="AF107" s="168"/>
      <c r="AG107" s="169" t="s">
        <v>630</v>
      </c>
      <c r="AL107" s="169"/>
    </row>
    <row r="108" spans="1:38" s="15" customFormat="1" ht="23.25" x14ac:dyDescent="0.25">
      <c r="A108" s="178"/>
      <c r="B108" s="179" t="s">
        <v>136</v>
      </c>
      <c r="C108" s="439" t="s">
        <v>137</v>
      </c>
      <c r="D108" s="439"/>
      <c r="E108" s="439"/>
      <c r="F108" s="439"/>
      <c r="G108" s="439"/>
      <c r="H108" s="439"/>
      <c r="I108" s="439"/>
      <c r="J108" s="439"/>
      <c r="K108" s="439"/>
      <c r="L108" s="439"/>
      <c r="M108" s="439"/>
      <c r="N108" s="440"/>
      <c r="AF108" s="168"/>
      <c r="AG108" s="169"/>
      <c r="AH108" s="180" t="s">
        <v>137</v>
      </c>
      <c r="AL108" s="169"/>
    </row>
    <row r="109" spans="1:38" s="15" customFormat="1" ht="68.25" x14ac:dyDescent="0.25">
      <c r="A109" s="178"/>
      <c r="B109" s="179" t="s">
        <v>138</v>
      </c>
      <c r="C109" s="439" t="s">
        <v>139</v>
      </c>
      <c r="D109" s="439"/>
      <c r="E109" s="439"/>
      <c r="F109" s="439"/>
      <c r="G109" s="439"/>
      <c r="H109" s="439"/>
      <c r="I109" s="439"/>
      <c r="J109" s="439"/>
      <c r="K109" s="439"/>
      <c r="L109" s="439"/>
      <c r="M109" s="439"/>
      <c r="N109" s="440"/>
      <c r="AF109" s="168"/>
      <c r="AG109" s="169"/>
      <c r="AH109" s="180" t="s">
        <v>139</v>
      </c>
      <c r="AL109" s="169"/>
    </row>
    <row r="110" spans="1:38" s="15" customFormat="1" ht="15" x14ac:dyDescent="0.25">
      <c r="A110" s="181"/>
      <c r="B110" s="179" t="s">
        <v>130</v>
      </c>
      <c r="C110" s="429" t="s">
        <v>140</v>
      </c>
      <c r="D110" s="429"/>
      <c r="E110" s="429"/>
      <c r="F110" s="182"/>
      <c r="G110" s="183"/>
      <c r="H110" s="183"/>
      <c r="I110" s="183"/>
      <c r="J110" s="184">
        <v>106.88</v>
      </c>
      <c r="K110" s="205">
        <v>1.3225</v>
      </c>
      <c r="L110" s="184">
        <v>11.31</v>
      </c>
      <c r="M110" s="185">
        <v>44.77</v>
      </c>
      <c r="N110" s="186">
        <v>506.35</v>
      </c>
      <c r="AF110" s="168"/>
      <c r="AG110" s="169"/>
      <c r="AI110" s="180" t="s">
        <v>140</v>
      </c>
      <c r="AL110" s="169"/>
    </row>
    <row r="111" spans="1:38" s="15" customFormat="1" ht="15" x14ac:dyDescent="0.25">
      <c r="A111" s="181"/>
      <c r="B111" s="179" t="s">
        <v>141</v>
      </c>
      <c r="C111" s="429" t="s">
        <v>142</v>
      </c>
      <c r="D111" s="429"/>
      <c r="E111" s="429"/>
      <c r="F111" s="182"/>
      <c r="G111" s="183"/>
      <c r="H111" s="183"/>
      <c r="I111" s="183"/>
      <c r="J111" s="184">
        <v>241.58</v>
      </c>
      <c r="K111" s="205">
        <v>1.4375</v>
      </c>
      <c r="L111" s="184">
        <v>27.78</v>
      </c>
      <c r="M111" s="185">
        <v>13.24</v>
      </c>
      <c r="N111" s="186">
        <v>367.81</v>
      </c>
      <c r="AF111" s="168"/>
      <c r="AG111" s="169"/>
      <c r="AI111" s="180" t="s">
        <v>142</v>
      </c>
      <c r="AL111" s="169"/>
    </row>
    <row r="112" spans="1:38" s="15" customFormat="1" ht="15" x14ac:dyDescent="0.25">
      <c r="A112" s="181"/>
      <c r="B112" s="179" t="s">
        <v>143</v>
      </c>
      <c r="C112" s="429" t="s">
        <v>144</v>
      </c>
      <c r="D112" s="429"/>
      <c r="E112" s="429"/>
      <c r="F112" s="182"/>
      <c r="G112" s="183"/>
      <c r="H112" s="183"/>
      <c r="I112" s="183"/>
      <c r="J112" s="184">
        <v>26.36</v>
      </c>
      <c r="K112" s="205">
        <v>1.4375</v>
      </c>
      <c r="L112" s="184">
        <v>3.03</v>
      </c>
      <c r="M112" s="185">
        <v>44.77</v>
      </c>
      <c r="N112" s="186">
        <v>135.65</v>
      </c>
      <c r="AF112" s="168"/>
      <c r="AG112" s="169"/>
      <c r="AI112" s="180" t="s">
        <v>144</v>
      </c>
      <c r="AL112" s="169"/>
    </row>
    <row r="113" spans="1:41" s="15" customFormat="1" ht="15" x14ac:dyDescent="0.25">
      <c r="A113" s="188"/>
      <c r="B113" s="179"/>
      <c r="C113" s="429" t="s">
        <v>147</v>
      </c>
      <c r="D113" s="429"/>
      <c r="E113" s="429"/>
      <c r="F113" s="182" t="s">
        <v>148</v>
      </c>
      <c r="G113" s="185">
        <v>12.53</v>
      </c>
      <c r="H113" s="205">
        <v>1.3225</v>
      </c>
      <c r="I113" s="189">
        <v>1.325674</v>
      </c>
      <c r="J113" s="190"/>
      <c r="K113" s="183"/>
      <c r="L113" s="190"/>
      <c r="M113" s="183"/>
      <c r="N113" s="191"/>
      <c r="AF113" s="168"/>
      <c r="AG113" s="169"/>
      <c r="AJ113" s="180" t="s">
        <v>147</v>
      </c>
      <c r="AL113" s="169"/>
    </row>
    <row r="114" spans="1:41" s="15" customFormat="1" ht="15" x14ac:dyDescent="0.25">
      <c r="A114" s="188"/>
      <c r="B114" s="179"/>
      <c r="C114" s="429" t="s">
        <v>149</v>
      </c>
      <c r="D114" s="429"/>
      <c r="E114" s="429"/>
      <c r="F114" s="182" t="s">
        <v>148</v>
      </c>
      <c r="G114" s="185">
        <v>2.62</v>
      </c>
      <c r="H114" s="205">
        <v>1.4375</v>
      </c>
      <c r="I114" s="205">
        <v>0.30130000000000001</v>
      </c>
      <c r="J114" s="190"/>
      <c r="K114" s="183"/>
      <c r="L114" s="190"/>
      <c r="M114" s="183"/>
      <c r="N114" s="191"/>
      <c r="AF114" s="168"/>
      <c r="AG114" s="169"/>
      <c r="AJ114" s="180" t="s">
        <v>149</v>
      </c>
      <c r="AL114" s="169"/>
    </row>
    <row r="115" spans="1:41" s="15" customFormat="1" ht="15" x14ac:dyDescent="0.25">
      <c r="A115" s="181"/>
      <c r="B115" s="179"/>
      <c r="C115" s="430" t="s">
        <v>150</v>
      </c>
      <c r="D115" s="430"/>
      <c r="E115" s="430"/>
      <c r="F115" s="194"/>
      <c r="G115" s="195"/>
      <c r="H115" s="195"/>
      <c r="I115" s="195"/>
      <c r="J115" s="197">
        <v>348.46</v>
      </c>
      <c r="K115" s="195"/>
      <c r="L115" s="197">
        <v>39.090000000000003</v>
      </c>
      <c r="M115" s="195"/>
      <c r="N115" s="198">
        <v>874.16</v>
      </c>
      <c r="AF115" s="168"/>
      <c r="AG115" s="169"/>
      <c r="AK115" s="180" t="s">
        <v>150</v>
      </c>
      <c r="AL115" s="169"/>
    </row>
    <row r="116" spans="1:41" s="15" customFormat="1" ht="15" x14ac:dyDescent="0.25">
      <c r="A116" s="188"/>
      <c r="B116" s="179"/>
      <c r="C116" s="429" t="s">
        <v>151</v>
      </c>
      <c r="D116" s="429"/>
      <c r="E116" s="429"/>
      <c r="F116" s="182"/>
      <c r="G116" s="183"/>
      <c r="H116" s="183"/>
      <c r="I116" s="183"/>
      <c r="J116" s="190"/>
      <c r="K116" s="183"/>
      <c r="L116" s="184">
        <v>14.34</v>
      </c>
      <c r="M116" s="183"/>
      <c r="N116" s="186">
        <v>642</v>
      </c>
      <c r="AF116" s="168"/>
      <c r="AG116" s="169"/>
      <c r="AJ116" s="180" t="s">
        <v>151</v>
      </c>
      <c r="AL116" s="169"/>
    </row>
    <row r="117" spans="1:41" s="15" customFormat="1" ht="23.25" x14ac:dyDescent="0.25">
      <c r="A117" s="188"/>
      <c r="B117" s="179" t="s">
        <v>152</v>
      </c>
      <c r="C117" s="429" t="s">
        <v>153</v>
      </c>
      <c r="D117" s="429"/>
      <c r="E117" s="429"/>
      <c r="F117" s="182" t="s">
        <v>154</v>
      </c>
      <c r="G117" s="199">
        <v>92</v>
      </c>
      <c r="H117" s="183"/>
      <c r="I117" s="199">
        <v>92</v>
      </c>
      <c r="J117" s="190"/>
      <c r="K117" s="183"/>
      <c r="L117" s="184">
        <v>13.19</v>
      </c>
      <c r="M117" s="183"/>
      <c r="N117" s="186">
        <v>590.64</v>
      </c>
      <c r="AF117" s="168"/>
      <c r="AG117" s="169"/>
      <c r="AJ117" s="180" t="s">
        <v>153</v>
      </c>
      <c r="AL117" s="169"/>
    </row>
    <row r="118" spans="1:41" s="15" customFormat="1" ht="45" x14ac:dyDescent="0.25">
      <c r="A118" s="188"/>
      <c r="B118" s="179" t="s">
        <v>155</v>
      </c>
      <c r="C118" s="429" t="s">
        <v>156</v>
      </c>
      <c r="D118" s="429"/>
      <c r="E118" s="429"/>
      <c r="F118" s="182" t="s">
        <v>154</v>
      </c>
      <c r="G118" s="199">
        <v>46</v>
      </c>
      <c r="H118" s="185">
        <v>0.85</v>
      </c>
      <c r="I118" s="192">
        <v>39.1</v>
      </c>
      <c r="J118" s="190"/>
      <c r="K118" s="183"/>
      <c r="L118" s="184">
        <v>5.61</v>
      </c>
      <c r="M118" s="183"/>
      <c r="N118" s="186">
        <v>251.02</v>
      </c>
      <c r="AF118" s="168"/>
      <c r="AG118" s="169"/>
      <c r="AJ118" s="180" t="s">
        <v>156</v>
      </c>
      <c r="AL118" s="169"/>
    </row>
    <row r="119" spans="1:41" s="15" customFormat="1" ht="15" x14ac:dyDescent="0.25">
      <c r="A119" s="200"/>
      <c r="B119" s="201"/>
      <c r="C119" s="438" t="s">
        <v>157</v>
      </c>
      <c r="D119" s="438"/>
      <c r="E119" s="438"/>
      <c r="F119" s="172"/>
      <c r="G119" s="173"/>
      <c r="H119" s="173"/>
      <c r="I119" s="173"/>
      <c r="J119" s="176"/>
      <c r="K119" s="173"/>
      <c r="L119" s="202">
        <v>57.89</v>
      </c>
      <c r="M119" s="195"/>
      <c r="N119" s="208">
        <v>1715.82</v>
      </c>
      <c r="AF119" s="168"/>
      <c r="AG119" s="169"/>
      <c r="AL119" s="169" t="s">
        <v>157</v>
      </c>
    </row>
    <row r="120" spans="1:41" s="15" customFormat="1" ht="15" x14ac:dyDescent="0.25">
      <c r="A120" s="217"/>
      <c r="B120" s="218"/>
      <c r="C120" s="218"/>
      <c r="D120" s="218"/>
      <c r="E120" s="218"/>
      <c r="F120" s="219"/>
      <c r="G120" s="219"/>
      <c r="H120" s="219"/>
      <c r="I120" s="219"/>
      <c r="J120" s="220"/>
      <c r="K120" s="219"/>
      <c r="L120" s="220"/>
      <c r="M120" s="183"/>
      <c r="N120" s="220"/>
      <c r="AF120" s="168"/>
      <c r="AG120" s="169"/>
      <c r="AL120" s="169"/>
    </row>
    <row r="121" spans="1:41" s="15" customFormat="1" ht="15" x14ac:dyDescent="0.25">
      <c r="A121" s="224"/>
      <c r="B121" s="225"/>
      <c r="C121" s="438" t="s">
        <v>1580</v>
      </c>
      <c r="D121" s="438"/>
      <c r="E121" s="438"/>
      <c r="F121" s="438"/>
      <c r="G121" s="438"/>
      <c r="H121" s="438"/>
      <c r="I121" s="438"/>
      <c r="J121" s="438"/>
      <c r="K121" s="438"/>
      <c r="L121" s="226"/>
      <c r="M121" s="227"/>
      <c r="N121" s="228"/>
      <c r="AF121" s="168"/>
      <c r="AG121" s="169"/>
      <c r="AL121" s="169"/>
      <c r="AN121" s="169" t="s">
        <v>1580</v>
      </c>
    </row>
    <row r="122" spans="1:41" s="15" customFormat="1" ht="15" x14ac:dyDescent="0.25">
      <c r="A122" s="229"/>
      <c r="B122" s="179"/>
      <c r="C122" s="429" t="s">
        <v>205</v>
      </c>
      <c r="D122" s="429"/>
      <c r="E122" s="429"/>
      <c r="F122" s="429"/>
      <c r="G122" s="429"/>
      <c r="H122" s="429"/>
      <c r="I122" s="429"/>
      <c r="J122" s="429"/>
      <c r="K122" s="429"/>
      <c r="L122" s="230">
        <v>185302.11</v>
      </c>
      <c r="M122" s="231"/>
      <c r="N122" s="232">
        <v>1571471.43</v>
      </c>
      <c r="AF122" s="168"/>
      <c r="AG122" s="169"/>
      <c r="AL122" s="169"/>
      <c r="AN122" s="169"/>
      <c r="AO122" s="180" t="s">
        <v>205</v>
      </c>
    </row>
    <row r="123" spans="1:41" s="15" customFormat="1" ht="15" x14ac:dyDescent="0.25">
      <c r="A123" s="229"/>
      <c r="B123" s="179"/>
      <c r="C123" s="429" t="s">
        <v>206</v>
      </c>
      <c r="D123" s="429"/>
      <c r="E123" s="429"/>
      <c r="F123" s="429"/>
      <c r="G123" s="429"/>
      <c r="H123" s="429"/>
      <c r="I123" s="429"/>
      <c r="J123" s="429"/>
      <c r="K123" s="429"/>
      <c r="L123" s="233"/>
      <c r="M123" s="231"/>
      <c r="N123" s="234"/>
      <c r="AF123" s="168"/>
      <c r="AG123" s="169"/>
      <c r="AL123" s="169"/>
      <c r="AN123" s="169"/>
      <c r="AO123" s="180" t="s">
        <v>206</v>
      </c>
    </row>
    <row r="124" spans="1:41" s="15" customFormat="1" ht="15" x14ac:dyDescent="0.25">
      <c r="A124" s="229"/>
      <c r="B124" s="179"/>
      <c r="C124" s="429" t="s">
        <v>207</v>
      </c>
      <c r="D124" s="429"/>
      <c r="E124" s="429"/>
      <c r="F124" s="429"/>
      <c r="G124" s="429"/>
      <c r="H124" s="429"/>
      <c r="I124" s="429"/>
      <c r="J124" s="429"/>
      <c r="K124" s="429"/>
      <c r="L124" s="235">
        <v>547.84</v>
      </c>
      <c r="M124" s="231"/>
      <c r="N124" s="232">
        <v>24526.799999999999</v>
      </c>
      <c r="AF124" s="168"/>
      <c r="AG124" s="169"/>
      <c r="AL124" s="169"/>
      <c r="AN124" s="169"/>
      <c r="AO124" s="180" t="s">
        <v>207</v>
      </c>
    </row>
    <row r="125" spans="1:41" s="15" customFormat="1" ht="15" x14ac:dyDescent="0.25">
      <c r="A125" s="229"/>
      <c r="B125" s="179"/>
      <c r="C125" s="429" t="s">
        <v>208</v>
      </c>
      <c r="D125" s="429"/>
      <c r="E125" s="429"/>
      <c r="F125" s="429"/>
      <c r="G125" s="429"/>
      <c r="H125" s="429"/>
      <c r="I125" s="429"/>
      <c r="J125" s="429"/>
      <c r="K125" s="429"/>
      <c r="L125" s="230">
        <v>7746.02</v>
      </c>
      <c r="M125" s="231"/>
      <c r="N125" s="232">
        <v>102557.31</v>
      </c>
      <c r="AF125" s="168"/>
      <c r="AG125" s="169"/>
      <c r="AL125" s="169"/>
      <c r="AN125" s="169"/>
      <c r="AO125" s="180" t="s">
        <v>208</v>
      </c>
    </row>
    <row r="126" spans="1:41" s="15" customFormat="1" ht="15" x14ac:dyDescent="0.25">
      <c r="A126" s="229"/>
      <c r="B126" s="179"/>
      <c r="C126" s="429" t="s">
        <v>209</v>
      </c>
      <c r="D126" s="429"/>
      <c r="E126" s="429"/>
      <c r="F126" s="429"/>
      <c r="G126" s="429"/>
      <c r="H126" s="429"/>
      <c r="I126" s="429"/>
      <c r="J126" s="429"/>
      <c r="K126" s="429"/>
      <c r="L126" s="235">
        <v>738.77</v>
      </c>
      <c r="M126" s="231"/>
      <c r="N126" s="232">
        <v>33074.730000000003</v>
      </c>
      <c r="AF126" s="168"/>
      <c r="AG126" s="169"/>
      <c r="AL126" s="169"/>
      <c r="AN126" s="169"/>
      <c r="AO126" s="180" t="s">
        <v>209</v>
      </c>
    </row>
    <row r="127" spans="1:41" s="15" customFormat="1" ht="15" x14ac:dyDescent="0.25">
      <c r="A127" s="229"/>
      <c r="B127" s="179"/>
      <c r="C127" s="429" t="s">
        <v>210</v>
      </c>
      <c r="D127" s="429"/>
      <c r="E127" s="429"/>
      <c r="F127" s="429"/>
      <c r="G127" s="429"/>
      <c r="H127" s="429"/>
      <c r="I127" s="429"/>
      <c r="J127" s="429"/>
      <c r="K127" s="429"/>
      <c r="L127" s="230">
        <v>177008.25</v>
      </c>
      <c r="M127" s="231"/>
      <c r="N127" s="232">
        <v>1444387.32</v>
      </c>
      <c r="AF127" s="168"/>
      <c r="AG127" s="169"/>
      <c r="AL127" s="169"/>
      <c r="AN127" s="169"/>
      <c r="AO127" s="180" t="s">
        <v>210</v>
      </c>
    </row>
    <row r="128" spans="1:41" s="15" customFormat="1" ht="15" x14ac:dyDescent="0.25">
      <c r="A128" s="229"/>
      <c r="B128" s="179"/>
      <c r="C128" s="429" t="s">
        <v>211</v>
      </c>
      <c r="D128" s="429"/>
      <c r="E128" s="429"/>
      <c r="F128" s="429"/>
      <c r="G128" s="429"/>
      <c r="H128" s="429"/>
      <c r="I128" s="429"/>
      <c r="J128" s="429"/>
      <c r="K128" s="429"/>
      <c r="L128" s="230">
        <v>186956.59</v>
      </c>
      <c r="M128" s="231"/>
      <c r="N128" s="232">
        <v>1645542.65</v>
      </c>
      <c r="AF128" s="168"/>
      <c r="AG128" s="169"/>
      <c r="AL128" s="169"/>
      <c r="AN128" s="169"/>
      <c r="AO128" s="180" t="s">
        <v>211</v>
      </c>
    </row>
    <row r="129" spans="1:42" s="15" customFormat="1" ht="15" x14ac:dyDescent="0.25">
      <c r="A129" s="229"/>
      <c r="B129" s="179"/>
      <c r="C129" s="429" t="s">
        <v>206</v>
      </c>
      <c r="D129" s="429"/>
      <c r="E129" s="429"/>
      <c r="F129" s="429"/>
      <c r="G129" s="429"/>
      <c r="H129" s="429"/>
      <c r="I129" s="429"/>
      <c r="J129" s="429"/>
      <c r="K129" s="429"/>
      <c r="L129" s="233"/>
      <c r="M129" s="231"/>
      <c r="N129" s="234"/>
      <c r="AF129" s="168"/>
      <c r="AG129" s="169"/>
      <c r="AL129" s="169"/>
      <c r="AN129" s="169"/>
      <c r="AO129" s="180" t="s">
        <v>206</v>
      </c>
    </row>
    <row r="130" spans="1:42" s="15" customFormat="1" ht="15" x14ac:dyDescent="0.25">
      <c r="A130" s="229"/>
      <c r="B130" s="179"/>
      <c r="C130" s="429" t="s">
        <v>450</v>
      </c>
      <c r="D130" s="429"/>
      <c r="E130" s="429"/>
      <c r="F130" s="429"/>
      <c r="G130" s="429"/>
      <c r="H130" s="429"/>
      <c r="I130" s="429"/>
      <c r="J130" s="429"/>
      <c r="K130" s="429"/>
      <c r="L130" s="235">
        <v>547.84</v>
      </c>
      <c r="M130" s="231"/>
      <c r="N130" s="232">
        <v>24526.799999999999</v>
      </c>
      <c r="AF130" s="168"/>
      <c r="AG130" s="169"/>
      <c r="AL130" s="169"/>
      <c r="AN130" s="169"/>
      <c r="AO130" s="180" t="s">
        <v>450</v>
      </c>
    </row>
    <row r="131" spans="1:42" s="15" customFormat="1" ht="15" x14ac:dyDescent="0.25">
      <c r="A131" s="229"/>
      <c r="B131" s="179"/>
      <c r="C131" s="429" t="s">
        <v>451</v>
      </c>
      <c r="D131" s="429"/>
      <c r="E131" s="429"/>
      <c r="F131" s="429"/>
      <c r="G131" s="429"/>
      <c r="H131" s="429"/>
      <c r="I131" s="429"/>
      <c r="J131" s="429"/>
      <c r="K131" s="429"/>
      <c r="L131" s="230">
        <v>7746.02</v>
      </c>
      <c r="M131" s="231"/>
      <c r="N131" s="232">
        <v>102557.31</v>
      </c>
      <c r="AF131" s="168"/>
      <c r="AG131" s="169"/>
      <c r="AL131" s="169"/>
      <c r="AN131" s="169"/>
      <c r="AO131" s="180" t="s">
        <v>451</v>
      </c>
    </row>
    <row r="132" spans="1:42" s="15" customFormat="1" ht="15" x14ac:dyDescent="0.25">
      <c r="A132" s="229"/>
      <c r="B132" s="179"/>
      <c r="C132" s="429" t="s">
        <v>452</v>
      </c>
      <c r="D132" s="429"/>
      <c r="E132" s="429"/>
      <c r="F132" s="429"/>
      <c r="G132" s="429"/>
      <c r="H132" s="429"/>
      <c r="I132" s="429"/>
      <c r="J132" s="429"/>
      <c r="K132" s="429"/>
      <c r="L132" s="235">
        <v>738.77</v>
      </c>
      <c r="M132" s="231"/>
      <c r="N132" s="232">
        <v>33074.730000000003</v>
      </c>
      <c r="AF132" s="168"/>
      <c r="AG132" s="169"/>
      <c r="AL132" s="169"/>
      <c r="AN132" s="169"/>
      <c r="AO132" s="180" t="s">
        <v>452</v>
      </c>
    </row>
    <row r="133" spans="1:42" s="15" customFormat="1" ht="15" x14ac:dyDescent="0.25">
      <c r="A133" s="229"/>
      <c r="B133" s="179"/>
      <c r="C133" s="429" t="s">
        <v>453</v>
      </c>
      <c r="D133" s="429"/>
      <c r="E133" s="429"/>
      <c r="F133" s="429"/>
      <c r="G133" s="429"/>
      <c r="H133" s="429"/>
      <c r="I133" s="429"/>
      <c r="J133" s="429"/>
      <c r="K133" s="429"/>
      <c r="L133" s="230">
        <v>177008.25</v>
      </c>
      <c r="M133" s="231"/>
      <c r="N133" s="232">
        <v>1444387.32</v>
      </c>
      <c r="AF133" s="168"/>
      <c r="AG133" s="169"/>
      <c r="AL133" s="169"/>
      <c r="AN133" s="169"/>
      <c r="AO133" s="180" t="s">
        <v>453</v>
      </c>
    </row>
    <row r="134" spans="1:42" s="15" customFormat="1" ht="15" x14ac:dyDescent="0.25">
      <c r="A134" s="229"/>
      <c r="B134" s="179"/>
      <c r="C134" s="429" t="s">
        <v>454</v>
      </c>
      <c r="D134" s="429"/>
      <c r="E134" s="429"/>
      <c r="F134" s="429"/>
      <c r="G134" s="429"/>
      <c r="H134" s="429"/>
      <c r="I134" s="429"/>
      <c r="J134" s="429"/>
      <c r="K134" s="429"/>
      <c r="L134" s="230">
        <v>1171.73</v>
      </c>
      <c r="M134" s="231"/>
      <c r="N134" s="232">
        <v>52458.45</v>
      </c>
      <c r="AF134" s="168"/>
      <c r="AG134" s="169"/>
      <c r="AL134" s="169"/>
      <c r="AN134" s="169"/>
      <c r="AO134" s="180" t="s">
        <v>454</v>
      </c>
    </row>
    <row r="135" spans="1:42" s="15" customFormat="1" ht="15" x14ac:dyDescent="0.25">
      <c r="A135" s="229"/>
      <c r="B135" s="179"/>
      <c r="C135" s="429" t="s">
        <v>455</v>
      </c>
      <c r="D135" s="429"/>
      <c r="E135" s="429"/>
      <c r="F135" s="429"/>
      <c r="G135" s="429"/>
      <c r="H135" s="429"/>
      <c r="I135" s="429"/>
      <c r="J135" s="429"/>
      <c r="K135" s="429"/>
      <c r="L135" s="235">
        <v>482.75</v>
      </c>
      <c r="M135" s="231"/>
      <c r="N135" s="232">
        <v>21612.77</v>
      </c>
      <c r="AF135" s="168"/>
      <c r="AG135" s="169"/>
      <c r="AL135" s="169"/>
      <c r="AN135" s="169"/>
      <c r="AO135" s="180" t="s">
        <v>455</v>
      </c>
    </row>
    <row r="136" spans="1:42" s="15" customFormat="1" ht="15" x14ac:dyDescent="0.25">
      <c r="A136" s="229"/>
      <c r="B136" s="179"/>
      <c r="C136" s="429" t="s">
        <v>221</v>
      </c>
      <c r="D136" s="429"/>
      <c r="E136" s="429"/>
      <c r="F136" s="429"/>
      <c r="G136" s="429"/>
      <c r="H136" s="429"/>
      <c r="I136" s="429"/>
      <c r="J136" s="429"/>
      <c r="K136" s="429"/>
      <c r="L136" s="230">
        <v>1286.6099999999999</v>
      </c>
      <c r="M136" s="231"/>
      <c r="N136" s="232">
        <v>57601.53</v>
      </c>
      <c r="AF136" s="168"/>
      <c r="AG136" s="169"/>
      <c r="AL136" s="169"/>
      <c r="AN136" s="169"/>
      <c r="AO136" s="180" t="s">
        <v>221</v>
      </c>
    </row>
    <row r="137" spans="1:42" s="15" customFormat="1" ht="15" x14ac:dyDescent="0.25">
      <c r="A137" s="229"/>
      <c r="B137" s="179"/>
      <c r="C137" s="429" t="s">
        <v>222</v>
      </c>
      <c r="D137" s="429"/>
      <c r="E137" s="429"/>
      <c r="F137" s="429"/>
      <c r="G137" s="429"/>
      <c r="H137" s="429"/>
      <c r="I137" s="429"/>
      <c r="J137" s="429"/>
      <c r="K137" s="429"/>
      <c r="L137" s="230">
        <v>1171.73</v>
      </c>
      <c r="M137" s="231"/>
      <c r="N137" s="232">
        <v>52458.45</v>
      </c>
      <c r="AF137" s="168"/>
      <c r="AG137" s="169"/>
      <c r="AL137" s="169"/>
      <c r="AN137" s="169"/>
      <c r="AO137" s="180" t="s">
        <v>222</v>
      </c>
    </row>
    <row r="138" spans="1:42" s="15" customFormat="1" ht="15" x14ac:dyDescent="0.25">
      <c r="A138" s="229"/>
      <c r="B138" s="179"/>
      <c r="C138" s="429" t="s">
        <v>223</v>
      </c>
      <c r="D138" s="429"/>
      <c r="E138" s="429"/>
      <c r="F138" s="429"/>
      <c r="G138" s="429"/>
      <c r="H138" s="429"/>
      <c r="I138" s="429"/>
      <c r="J138" s="429"/>
      <c r="K138" s="429"/>
      <c r="L138" s="235">
        <v>482.75</v>
      </c>
      <c r="M138" s="231"/>
      <c r="N138" s="232">
        <v>21612.77</v>
      </c>
      <c r="AF138" s="168"/>
      <c r="AG138" s="169"/>
      <c r="AL138" s="169"/>
      <c r="AN138" s="169"/>
      <c r="AO138" s="180" t="s">
        <v>223</v>
      </c>
    </row>
    <row r="139" spans="1:42" s="15" customFormat="1" ht="15" x14ac:dyDescent="0.25">
      <c r="A139" s="229"/>
      <c r="B139" s="236"/>
      <c r="C139" s="457" t="s">
        <v>1581</v>
      </c>
      <c r="D139" s="457"/>
      <c r="E139" s="457"/>
      <c r="F139" s="457"/>
      <c r="G139" s="457"/>
      <c r="H139" s="457"/>
      <c r="I139" s="457"/>
      <c r="J139" s="457"/>
      <c r="K139" s="457"/>
      <c r="L139" s="237">
        <v>186956.59</v>
      </c>
      <c r="M139" s="238"/>
      <c r="N139" s="239">
        <v>1645542.65</v>
      </c>
      <c r="AF139" s="168"/>
      <c r="AG139" s="169"/>
      <c r="AL139" s="169"/>
      <c r="AN139" s="169"/>
      <c r="AP139" s="169" t="s">
        <v>1581</v>
      </c>
    </row>
    <row r="140" spans="1:42" s="15" customFormat="1" ht="15" x14ac:dyDescent="0.25">
      <c r="A140" s="432" t="s">
        <v>1582</v>
      </c>
      <c r="B140" s="433"/>
      <c r="C140" s="433"/>
      <c r="D140" s="433"/>
      <c r="E140" s="433"/>
      <c r="F140" s="433"/>
      <c r="G140" s="433"/>
      <c r="H140" s="433"/>
      <c r="I140" s="433"/>
      <c r="J140" s="433"/>
      <c r="K140" s="433"/>
      <c r="L140" s="433"/>
      <c r="M140" s="433"/>
      <c r="N140" s="434"/>
      <c r="AF140" s="168" t="s">
        <v>1582</v>
      </c>
      <c r="AG140" s="169"/>
      <c r="AL140" s="169"/>
      <c r="AN140" s="169"/>
      <c r="AP140" s="169"/>
    </row>
    <row r="141" spans="1:42" s="15" customFormat="1" ht="45.75" x14ac:dyDescent="0.25">
      <c r="A141" s="170" t="s">
        <v>201</v>
      </c>
      <c r="B141" s="171" t="s">
        <v>1583</v>
      </c>
      <c r="C141" s="438" t="s">
        <v>1584</v>
      </c>
      <c r="D141" s="438"/>
      <c r="E141" s="438"/>
      <c r="F141" s="172" t="s">
        <v>179</v>
      </c>
      <c r="G141" s="173">
        <v>0.90375000000000005</v>
      </c>
      <c r="H141" s="174">
        <v>1</v>
      </c>
      <c r="I141" s="175">
        <v>0.90375000000000005</v>
      </c>
      <c r="J141" s="176"/>
      <c r="K141" s="173"/>
      <c r="L141" s="176"/>
      <c r="M141" s="173"/>
      <c r="N141" s="177"/>
      <c r="AF141" s="168"/>
      <c r="AG141" s="169" t="s">
        <v>1584</v>
      </c>
      <c r="AL141" s="169"/>
      <c r="AN141" s="169"/>
      <c r="AP141" s="169"/>
    </row>
    <row r="142" spans="1:42" s="15" customFormat="1" ht="23.25" x14ac:dyDescent="0.25">
      <c r="A142" s="178"/>
      <c r="B142" s="179" t="s">
        <v>136</v>
      </c>
      <c r="C142" s="439" t="s">
        <v>137</v>
      </c>
      <c r="D142" s="439"/>
      <c r="E142" s="439"/>
      <c r="F142" s="439"/>
      <c r="G142" s="439"/>
      <c r="H142" s="439"/>
      <c r="I142" s="439"/>
      <c r="J142" s="439"/>
      <c r="K142" s="439"/>
      <c r="L142" s="439"/>
      <c r="M142" s="439"/>
      <c r="N142" s="440"/>
      <c r="AF142" s="168"/>
      <c r="AG142" s="169"/>
      <c r="AH142" s="180" t="s">
        <v>137</v>
      </c>
      <c r="AL142" s="169"/>
      <c r="AN142" s="169"/>
      <c r="AP142" s="169"/>
    </row>
    <row r="143" spans="1:42" s="15" customFormat="1" ht="68.25" x14ac:dyDescent="0.25">
      <c r="A143" s="178"/>
      <c r="B143" s="179" t="s">
        <v>138</v>
      </c>
      <c r="C143" s="439" t="s">
        <v>139</v>
      </c>
      <c r="D143" s="439"/>
      <c r="E143" s="439"/>
      <c r="F143" s="439"/>
      <c r="G143" s="439"/>
      <c r="H143" s="439"/>
      <c r="I143" s="439"/>
      <c r="J143" s="439"/>
      <c r="K143" s="439"/>
      <c r="L143" s="439"/>
      <c r="M143" s="439"/>
      <c r="N143" s="440"/>
      <c r="AF143" s="168"/>
      <c r="AG143" s="169"/>
      <c r="AH143" s="180" t="s">
        <v>139</v>
      </c>
      <c r="AL143" s="169"/>
      <c r="AN143" s="169"/>
      <c r="AP143" s="169"/>
    </row>
    <row r="144" spans="1:42" s="15" customFormat="1" ht="15" x14ac:dyDescent="0.25">
      <c r="A144" s="181"/>
      <c r="B144" s="179" t="s">
        <v>130</v>
      </c>
      <c r="C144" s="429" t="s">
        <v>140</v>
      </c>
      <c r="D144" s="429"/>
      <c r="E144" s="429"/>
      <c r="F144" s="182"/>
      <c r="G144" s="183"/>
      <c r="H144" s="183"/>
      <c r="I144" s="183"/>
      <c r="J144" s="184">
        <v>386.99</v>
      </c>
      <c r="K144" s="205">
        <v>1.3225</v>
      </c>
      <c r="L144" s="184">
        <v>462.53</v>
      </c>
      <c r="M144" s="185">
        <v>44.77</v>
      </c>
      <c r="N144" s="206">
        <v>20707.47</v>
      </c>
      <c r="AF144" s="168"/>
      <c r="AG144" s="169"/>
      <c r="AI144" s="180" t="s">
        <v>140</v>
      </c>
      <c r="AL144" s="169"/>
      <c r="AN144" s="169"/>
      <c r="AP144" s="169"/>
    </row>
    <row r="145" spans="1:42" s="15" customFormat="1" ht="15" x14ac:dyDescent="0.25">
      <c r="A145" s="181"/>
      <c r="B145" s="179" t="s">
        <v>141</v>
      </c>
      <c r="C145" s="429" t="s">
        <v>142</v>
      </c>
      <c r="D145" s="429"/>
      <c r="E145" s="429"/>
      <c r="F145" s="182"/>
      <c r="G145" s="183"/>
      <c r="H145" s="183"/>
      <c r="I145" s="183"/>
      <c r="J145" s="187">
        <v>5326.89</v>
      </c>
      <c r="K145" s="205">
        <v>1.4375</v>
      </c>
      <c r="L145" s="187">
        <v>6920.38</v>
      </c>
      <c r="M145" s="185">
        <v>13.24</v>
      </c>
      <c r="N145" s="206">
        <v>91625.83</v>
      </c>
      <c r="AF145" s="168"/>
      <c r="AG145" s="169"/>
      <c r="AI145" s="180" t="s">
        <v>142</v>
      </c>
      <c r="AL145" s="169"/>
      <c r="AN145" s="169"/>
      <c r="AP145" s="169"/>
    </row>
    <row r="146" spans="1:42" s="15" customFormat="1" ht="15" x14ac:dyDescent="0.25">
      <c r="A146" s="181"/>
      <c r="B146" s="179" t="s">
        <v>143</v>
      </c>
      <c r="C146" s="429" t="s">
        <v>144</v>
      </c>
      <c r="D146" s="429"/>
      <c r="E146" s="429"/>
      <c r="F146" s="182"/>
      <c r="G146" s="183"/>
      <c r="H146" s="183"/>
      <c r="I146" s="183"/>
      <c r="J146" s="184">
        <v>321.77</v>
      </c>
      <c r="K146" s="205">
        <v>1.4375</v>
      </c>
      <c r="L146" s="184">
        <v>418.02</v>
      </c>
      <c r="M146" s="185">
        <v>44.77</v>
      </c>
      <c r="N146" s="206">
        <v>18714.759999999998</v>
      </c>
      <c r="AF146" s="168"/>
      <c r="AG146" s="169"/>
      <c r="AI146" s="180" t="s">
        <v>144</v>
      </c>
      <c r="AL146" s="169"/>
      <c r="AN146" s="169"/>
      <c r="AP146" s="169"/>
    </row>
    <row r="147" spans="1:42" s="15" customFormat="1" ht="15" x14ac:dyDescent="0.25">
      <c r="A147" s="181"/>
      <c r="B147" s="179" t="s">
        <v>145</v>
      </c>
      <c r="C147" s="429" t="s">
        <v>146</v>
      </c>
      <c r="D147" s="429"/>
      <c r="E147" s="429"/>
      <c r="F147" s="182"/>
      <c r="G147" s="183"/>
      <c r="H147" s="183"/>
      <c r="I147" s="183"/>
      <c r="J147" s="184">
        <v>25.62</v>
      </c>
      <c r="K147" s="183"/>
      <c r="L147" s="184">
        <v>23.15</v>
      </c>
      <c r="M147" s="185">
        <v>8.16</v>
      </c>
      <c r="N147" s="186">
        <v>188.9</v>
      </c>
      <c r="AF147" s="168"/>
      <c r="AG147" s="169"/>
      <c r="AI147" s="180" t="s">
        <v>146</v>
      </c>
      <c r="AL147" s="169"/>
      <c r="AN147" s="169"/>
      <c r="AP147" s="169"/>
    </row>
    <row r="148" spans="1:42" s="15" customFormat="1" ht="15" x14ac:dyDescent="0.25">
      <c r="A148" s="188"/>
      <c r="B148" s="179"/>
      <c r="C148" s="429" t="s">
        <v>147</v>
      </c>
      <c r="D148" s="429"/>
      <c r="E148" s="429"/>
      <c r="F148" s="182" t="s">
        <v>148</v>
      </c>
      <c r="G148" s="185">
        <v>46.18</v>
      </c>
      <c r="H148" s="205">
        <v>1.3225</v>
      </c>
      <c r="I148" s="193">
        <v>55.1947689</v>
      </c>
      <c r="J148" s="190"/>
      <c r="K148" s="183"/>
      <c r="L148" s="190"/>
      <c r="M148" s="183"/>
      <c r="N148" s="191"/>
      <c r="AF148" s="168"/>
      <c r="AG148" s="169"/>
      <c r="AJ148" s="180" t="s">
        <v>147</v>
      </c>
      <c r="AL148" s="169"/>
      <c r="AN148" s="169"/>
      <c r="AP148" s="169"/>
    </row>
    <row r="149" spans="1:42" s="15" customFormat="1" ht="15" x14ac:dyDescent="0.25">
      <c r="A149" s="188"/>
      <c r="B149" s="179"/>
      <c r="C149" s="429" t="s">
        <v>149</v>
      </c>
      <c r="D149" s="429"/>
      <c r="E149" s="429"/>
      <c r="F149" s="182" t="s">
        <v>148</v>
      </c>
      <c r="G149" s="185">
        <v>26.74</v>
      </c>
      <c r="H149" s="205">
        <v>1.4375</v>
      </c>
      <c r="I149" s="193">
        <v>34.7390203</v>
      </c>
      <c r="J149" s="190"/>
      <c r="K149" s="183"/>
      <c r="L149" s="190"/>
      <c r="M149" s="183"/>
      <c r="N149" s="191"/>
      <c r="AF149" s="168"/>
      <c r="AG149" s="169"/>
      <c r="AJ149" s="180" t="s">
        <v>149</v>
      </c>
      <c r="AL149" s="169"/>
      <c r="AN149" s="169"/>
      <c r="AP149" s="169"/>
    </row>
    <row r="150" spans="1:42" s="15" customFormat="1" ht="15" x14ac:dyDescent="0.25">
      <c r="A150" s="181"/>
      <c r="B150" s="179"/>
      <c r="C150" s="430" t="s">
        <v>150</v>
      </c>
      <c r="D150" s="430"/>
      <c r="E150" s="430"/>
      <c r="F150" s="194"/>
      <c r="G150" s="195"/>
      <c r="H150" s="195"/>
      <c r="I150" s="195"/>
      <c r="J150" s="196">
        <v>5739.5</v>
      </c>
      <c r="K150" s="195"/>
      <c r="L150" s="196">
        <v>7406.06</v>
      </c>
      <c r="M150" s="195"/>
      <c r="N150" s="207">
        <v>112522.2</v>
      </c>
      <c r="AF150" s="168"/>
      <c r="AG150" s="169"/>
      <c r="AK150" s="180" t="s">
        <v>150</v>
      </c>
      <c r="AL150" s="169"/>
      <c r="AN150" s="169"/>
      <c r="AP150" s="169"/>
    </row>
    <row r="151" spans="1:42" s="15" customFormat="1" ht="15" x14ac:dyDescent="0.25">
      <c r="A151" s="188"/>
      <c r="B151" s="179"/>
      <c r="C151" s="429" t="s">
        <v>151</v>
      </c>
      <c r="D151" s="429"/>
      <c r="E151" s="429"/>
      <c r="F151" s="182"/>
      <c r="G151" s="183"/>
      <c r="H151" s="183"/>
      <c r="I151" s="183"/>
      <c r="J151" s="190"/>
      <c r="K151" s="183"/>
      <c r="L151" s="184">
        <v>880.55</v>
      </c>
      <c r="M151" s="183"/>
      <c r="N151" s="206">
        <v>39422.230000000003</v>
      </c>
      <c r="AF151" s="168"/>
      <c r="AG151" s="169"/>
      <c r="AJ151" s="180" t="s">
        <v>151</v>
      </c>
      <c r="AL151" s="169"/>
      <c r="AN151" s="169"/>
      <c r="AP151" s="169"/>
    </row>
    <row r="152" spans="1:42" s="15" customFormat="1" ht="45" x14ac:dyDescent="0.25">
      <c r="A152" s="188"/>
      <c r="B152" s="179" t="s">
        <v>190</v>
      </c>
      <c r="C152" s="429" t="s">
        <v>191</v>
      </c>
      <c r="D152" s="429"/>
      <c r="E152" s="429"/>
      <c r="F152" s="182" t="s">
        <v>154</v>
      </c>
      <c r="G152" s="199">
        <v>147</v>
      </c>
      <c r="H152" s="183"/>
      <c r="I152" s="199">
        <v>147</v>
      </c>
      <c r="J152" s="190"/>
      <c r="K152" s="183"/>
      <c r="L152" s="187">
        <v>1294.4100000000001</v>
      </c>
      <c r="M152" s="183"/>
      <c r="N152" s="206">
        <v>57950.68</v>
      </c>
      <c r="AF152" s="168"/>
      <c r="AG152" s="169"/>
      <c r="AJ152" s="180" t="s">
        <v>191</v>
      </c>
      <c r="AL152" s="169"/>
      <c r="AN152" s="169"/>
      <c r="AP152" s="169"/>
    </row>
    <row r="153" spans="1:42" s="15" customFormat="1" ht="56.25" x14ac:dyDescent="0.25">
      <c r="A153" s="188"/>
      <c r="B153" s="179" t="s">
        <v>192</v>
      </c>
      <c r="C153" s="429" t="s">
        <v>193</v>
      </c>
      <c r="D153" s="429"/>
      <c r="E153" s="429"/>
      <c r="F153" s="182" t="s">
        <v>154</v>
      </c>
      <c r="G153" s="199">
        <v>134</v>
      </c>
      <c r="H153" s="185">
        <v>0.85</v>
      </c>
      <c r="I153" s="192">
        <v>113.9</v>
      </c>
      <c r="J153" s="190"/>
      <c r="K153" s="183"/>
      <c r="L153" s="187">
        <v>1002.95</v>
      </c>
      <c r="M153" s="183"/>
      <c r="N153" s="206">
        <v>44901.919999999998</v>
      </c>
      <c r="AF153" s="168"/>
      <c r="AG153" s="169"/>
      <c r="AJ153" s="180" t="s">
        <v>193</v>
      </c>
      <c r="AL153" s="169"/>
      <c r="AN153" s="169"/>
      <c r="AP153" s="169"/>
    </row>
    <row r="154" spans="1:42" s="15" customFormat="1" ht="15" x14ac:dyDescent="0.25">
      <c r="A154" s="200"/>
      <c r="B154" s="201"/>
      <c r="C154" s="438" t="s">
        <v>157</v>
      </c>
      <c r="D154" s="438"/>
      <c r="E154" s="438"/>
      <c r="F154" s="172"/>
      <c r="G154" s="173"/>
      <c r="H154" s="173"/>
      <c r="I154" s="173"/>
      <c r="J154" s="176"/>
      <c r="K154" s="173"/>
      <c r="L154" s="210">
        <v>9703.42</v>
      </c>
      <c r="M154" s="195"/>
      <c r="N154" s="208">
        <v>215374.8</v>
      </c>
      <c r="AF154" s="168"/>
      <c r="AG154" s="169"/>
      <c r="AL154" s="169" t="s">
        <v>157</v>
      </c>
      <c r="AN154" s="169"/>
      <c r="AP154" s="169"/>
    </row>
    <row r="155" spans="1:42" s="15" customFormat="1" ht="34.5" x14ac:dyDescent="0.25">
      <c r="A155" s="170" t="s">
        <v>226</v>
      </c>
      <c r="B155" s="171" t="s">
        <v>1585</v>
      </c>
      <c r="C155" s="438" t="s">
        <v>1586</v>
      </c>
      <c r="D155" s="438"/>
      <c r="E155" s="438"/>
      <c r="F155" s="172" t="s">
        <v>179</v>
      </c>
      <c r="G155" s="173">
        <v>0.90375000000000005</v>
      </c>
      <c r="H155" s="174">
        <v>1</v>
      </c>
      <c r="I155" s="175">
        <v>0.90375000000000005</v>
      </c>
      <c r="J155" s="176"/>
      <c r="K155" s="173"/>
      <c r="L155" s="176"/>
      <c r="M155" s="173"/>
      <c r="N155" s="177"/>
      <c r="AF155" s="168"/>
      <c r="AG155" s="169" t="s">
        <v>1586</v>
      </c>
      <c r="AL155" s="169"/>
      <c r="AN155" s="169"/>
      <c r="AP155" s="169"/>
    </row>
    <row r="156" spans="1:42" s="15" customFormat="1" ht="15" x14ac:dyDescent="0.25">
      <c r="A156" s="178"/>
      <c r="B156" s="179"/>
      <c r="C156" s="439" t="s">
        <v>1587</v>
      </c>
      <c r="D156" s="439"/>
      <c r="E156" s="439"/>
      <c r="F156" s="439"/>
      <c r="G156" s="439"/>
      <c r="H156" s="439"/>
      <c r="I156" s="439"/>
      <c r="J156" s="439"/>
      <c r="K156" s="439"/>
      <c r="L156" s="439"/>
      <c r="M156" s="439"/>
      <c r="N156" s="440"/>
      <c r="AF156" s="168"/>
      <c r="AG156" s="169"/>
      <c r="AH156" s="180" t="s">
        <v>1587</v>
      </c>
      <c r="AL156" s="169"/>
      <c r="AN156" s="169"/>
      <c r="AP156" s="169"/>
    </row>
    <row r="157" spans="1:42" s="15" customFormat="1" ht="23.25" x14ac:dyDescent="0.25">
      <c r="A157" s="178"/>
      <c r="B157" s="179" t="s">
        <v>136</v>
      </c>
      <c r="C157" s="439" t="s">
        <v>137</v>
      </c>
      <c r="D157" s="439"/>
      <c r="E157" s="439"/>
      <c r="F157" s="439"/>
      <c r="G157" s="439"/>
      <c r="H157" s="439"/>
      <c r="I157" s="439"/>
      <c r="J157" s="439"/>
      <c r="K157" s="439"/>
      <c r="L157" s="439"/>
      <c r="M157" s="439"/>
      <c r="N157" s="440"/>
      <c r="AF157" s="168"/>
      <c r="AG157" s="169"/>
      <c r="AH157" s="180" t="s">
        <v>137</v>
      </c>
      <c r="AL157" s="169"/>
      <c r="AN157" s="169"/>
      <c r="AP157" s="169"/>
    </row>
    <row r="158" spans="1:42" s="15" customFormat="1" ht="68.25" x14ac:dyDescent="0.25">
      <c r="A158" s="178"/>
      <c r="B158" s="179" t="s">
        <v>138</v>
      </c>
      <c r="C158" s="439" t="s">
        <v>139</v>
      </c>
      <c r="D158" s="439"/>
      <c r="E158" s="439"/>
      <c r="F158" s="439"/>
      <c r="G158" s="439"/>
      <c r="H158" s="439"/>
      <c r="I158" s="439"/>
      <c r="J158" s="439"/>
      <c r="K158" s="439"/>
      <c r="L158" s="439"/>
      <c r="M158" s="439"/>
      <c r="N158" s="440"/>
      <c r="AF158" s="168"/>
      <c r="AG158" s="169"/>
      <c r="AH158" s="180" t="s">
        <v>139</v>
      </c>
      <c r="AL158" s="169"/>
      <c r="AN158" s="169"/>
      <c r="AP158" s="169"/>
    </row>
    <row r="159" spans="1:42" s="15" customFormat="1" ht="15" x14ac:dyDescent="0.25">
      <c r="A159" s="181"/>
      <c r="B159" s="179" t="s">
        <v>141</v>
      </c>
      <c r="C159" s="429" t="s">
        <v>142</v>
      </c>
      <c r="D159" s="429"/>
      <c r="E159" s="429"/>
      <c r="F159" s="182"/>
      <c r="G159" s="183"/>
      <c r="H159" s="183"/>
      <c r="I159" s="183"/>
      <c r="J159" s="184">
        <v>119.54</v>
      </c>
      <c r="K159" s="192">
        <v>11.5</v>
      </c>
      <c r="L159" s="187">
        <v>1242.3900000000001</v>
      </c>
      <c r="M159" s="185">
        <v>13.24</v>
      </c>
      <c r="N159" s="206">
        <v>16449.240000000002</v>
      </c>
      <c r="AF159" s="168"/>
      <c r="AG159" s="169"/>
      <c r="AI159" s="180" t="s">
        <v>142</v>
      </c>
      <c r="AL159" s="169"/>
      <c r="AN159" s="169"/>
      <c r="AP159" s="169"/>
    </row>
    <row r="160" spans="1:42" s="15" customFormat="1" ht="15" x14ac:dyDescent="0.25">
      <c r="A160" s="181"/>
      <c r="B160" s="179" t="s">
        <v>143</v>
      </c>
      <c r="C160" s="429" t="s">
        <v>144</v>
      </c>
      <c r="D160" s="429"/>
      <c r="E160" s="429"/>
      <c r="F160" s="182"/>
      <c r="G160" s="183"/>
      <c r="H160" s="183"/>
      <c r="I160" s="183"/>
      <c r="J160" s="184">
        <v>5.78</v>
      </c>
      <c r="K160" s="192">
        <v>11.5</v>
      </c>
      <c r="L160" s="184">
        <v>60.07</v>
      </c>
      <c r="M160" s="185">
        <v>44.77</v>
      </c>
      <c r="N160" s="206">
        <v>2689.33</v>
      </c>
      <c r="AF160" s="168"/>
      <c r="AG160" s="169"/>
      <c r="AI160" s="180" t="s">
        <v>144</v>
      </c>
      <c r="AL160" s="169"/>
      <c r="AN160" s="169"/>
      <c r="AP160" s="169"/>
    </row>
    <row r="161" spans="1:43" s="15" customFormat="1" ht="15" x14ac:dyDescent="0.25">
      <c r="A161" s="188"/>
      <c r="B161" s="179"/>
      <c r="C161" s="429" t="s">
        <v>149</v>
      </c>
      <c r="D161" s="429"/>
      <c r="E161" s="429"/>
      <c r="F161" s="182" t="s">
        <v>148</v>
      </c>
      <c r="G161" s="185">
        <v>0.46</v>
      </c>
      <c r="H161" s="192">
        <v>11.5</v>
      </c>
      <c r="I161" s="193">
        <v>4.7808374999999996</v>
      </c>
      <c r="J161" s="190"/>
      <c r="K161" s="183"/>
      <c r="L161" s="190"/>
      <c r="M161" s="183"/>
      <c r="N161" s="191"/>
      <c r="AF161" s="168"/>
      <c r="AG161" s="169"/>
      <c r="AJ161" s="180" t="s">
        <v>149</v>
      </c>
      <c r="AL161" s="169"/>
      <c r="AN161" s="169"/>
      <c r="AP161" s="169"/>
    </row>
    <row r="162" spans="1:43" s="15" customFormat="1" ht="15" x14ac:dyDescent="0.25">
      <c r="A162" s="181"/>
      <c r="B162" s="179"/>
      <c r="C162" s="430" t="s">
        <v>150</v>
      </c>
      <c r="D162" s="430"/>
      <c r="E162" s="430"/>
      <c r="F162" s="194"/>
      <c r="G162" s="195"/>
      <c r="H162" s="195"/>
      <c r="I162" s="195"/>
      <c r="J162" s="197">
        <v>119.54</v>
      </c>
      <c r="K162" s="195"/>
      <c r="L162" s="196">
        <v>1242.3900000000001</v>
      </c>
      <c r="M162" s="195"/>
      <c r="N162" s="207">
        <v>16449.240000000002</v>
      </c>
      <c r="AF162" s="168"/>
      <c r="AG162" s="169"/>
      <c r="AK162" s="180" t="s">
        <v>150</v>
      </c>
      <c r="AL162" s="169"/>
      <c r="AN162" s="169"/>
      <c r="AP162" s="169"/>
    </row>
    <row r="163" spans="1:43" s="15" customFormat="1" ht="15" x14ac:dyDescent="0.25">
      <c r="A163" s="188"/>
      <c r="B163" s="179"/>
      <c r="C163" s="429" t="s">
        <v>151</v>
      </c>
      <c r="D163" s="429"/>
      <c r="E163" s="429"/>
      <c r="F163" s="182"/>
      <c r="G163" s="183"/>
      <c r="H163" s="183"/>
      <c r="I163" s="183"/>
      <c r="J163" s="190"/>
      <c r="K163" s="183"/>
      <c r="L163" s="184">
        <v>60.07</v>
      </c>
      <c r="M163" s="183"/>
      <c r="N163" s="206">
        <v>2689.33</v>
      </c>
      <c r="AF163" s="168"/>
      <c r="AG163" s="169"/>
      <c r="AJ163" s="180" t="s">
        <v>151</v>
      </c>
      <c r="AL163" s="169"/>
      <c r="AN163" s="169"/>
      <c r="AP163" s="169"/>
    </row>
    <row r="164" spans="1:43" s="15" customFormat="1" ht="45" x14ac:dyDescent="0.25">
      <c r="A164" s="188"/>
      <c r="B164" s="179" t="s">
        <v>190</v>
      </c>
      <c r="C164" s="429" t="s">
        <v>191</v>
      </c>
      <c r="D164" s="429"/>
      <c r="E164" s="429"/>
      <c r="F164" s="182" t="s">
        <v>154</v>
      </c>
      <c r="G164" s="199">
        <v>147</v>
      </c>
      <c r="H164" s="183"/>
      <c r="I164" s="199">
        <v>147</v>
      </c>
      <c r="J164" s="190"/>
      <c r="K164" s="183"/>
      <c r="L164" s="184">
        <v>88.3</v>
      </c>
      <c r="M164" s="183"/>
      <c r="N164" s="206">
        <v>3953.32</v>
      </c>
      <c r="AF164" s="168"/>
      <c r="AG164" s="169"/>
      <c r="AJ164" s="180" t="s">
        <v>191</v>
      </c>
      <c r="AL164" s="169"/>
      <c r="AN164" s="169"/>
      <c r="AP164" s="169"/>
    </row>
    <row r="165" spans="1:43" s="15" customFormat="1" ht="56.25" x14ac:dyDescent="0.25">
      <c r="A165" s="188"/>
      <c r="B165" s="179" t="s">
        <v>192</v>
      </c>
      <c r="C165" s="429" t="s">
        <v>193</v>
      </c>
      <c r="D165" s="429"/>
      <c r="E165" s="429"/>
      <c r="F165" s="182" t="s">
        <v>154</v>
      </c>
      <c r="G165" s="199">
        <v>134</v>
      </c>
      <c r="H165" s="185">
        <v>0.85</v>
      </c>
      <c r="I165" s="192">
        <v>113.9</v>
      </c>
      <c r="J165" s="190"/>
      <c r="K165" s="183"/>
      <c r="L165" s="184">
        <v>68.42</v>
      </c>
      <c r="M165" s="183"/>
      <c r="N165" s="206">
        <v>3063.15</v>
      </c>
      <c r="AF165" s="168"/>
      <c r="AG165" s="169"/>
      <c r="AJ165" s="180" t="s">
        <v>193</v>
      </c>
      <c r="AL165" s="169"/>
      <c r="AN165" s="169"/>
      <c r="AP165" s="169"/>
    </row>
    <row r="166" spans="1:43" s="15" customFormat="1" ht="15" x14ac:dyDescent="0.25">
      <c r="A166" s="200"/>
      <c r="B166" s="201"/>
      <c r="C166" s="438" t="s">
        <v>157</v>
      </c>
      <c r="D166" s="438"/>
      <c r="E166" s="438"/>
      <c r="F166" s="172"/>
      <c r="G166" s="173"/>
      <c r="H166" s="173"/>
      <c r="I166" s="173"/>
      <c r="J166" s="176"/>
      <c r="K166" s="173"/>
      <c r="L166" s="210">
        <v>1399.11</v>
      </c>
      <c r="M166" s="195"/>
      <c r="N166" s="208">
        <v>23465.71</v>
      </c>
      <c r="AF166" s="168"/>
      <c r="AG166" s="169"/>
      <c r="AL166" s="169" t="s">
        <v>157</v>
      </c>
      <c r="AN166" s="169"/>
      <c r="AP166" s="169"/>
    </row>
    <row r="167" spans="1:43" s="15" customFormat="1" ht="22.5" x14ac:dyDescent="0.25">
      <c r="A167" s="170" t="s">
        <v>234</v>
      </c>
      <c r="B167" s="171" t="s">
        <v>1069</v>
      </c>
      <c r="C167" s="438" t="s">
        <v>1588</v>
      </c>
      <c r="D167" s="438"/>
      <c r="E167" s="438"/>
      <c r="F167" s="172" t="s">
        <v>174</v>
      </c>
      <c r="G167" s="173">
        <v>274.74</v>
      </c>
      <c r="H167" s="174">
        <v>1</v>
      </c>
      <c r="I167" s="211">
        <v>274.74</v>
      </c>
      <c r="J167" s="202">
        <v>106.72</v>
      </c>
      <c r="K167" s="204">
        <v>1.012</v>
      </c>
      <c r="L167" s="210">
        <v>29672.1</v>
      </c>
      <c r="M167" s="211">
        <v>8.16</v>
      </c>
      <c r="N167" s="208">
        <v>242124.34</v>
      </c>
      <c r="AF167" s="168"/>
      <c r="AG167" s="169" t="s">
        <v>1588</v>
      </c>
      <c r="AL167" s="169"/>
      <c r="AN167" s="169"/>
      <c r="AP167" s="169"/>
    </row>
    <row r="168" spans="1:43" s="15" customFormat="1" ht="15" x14ac:dyDescent="0.25">
      <c r="A168" s="212"/>
      <c r="B168" s="213"/>
      <c r="C168" s="429" t="s">
        <v>1589</v>
      </c>
      <c r="D168" s="429"/>
      <c r="E168" s="429"/>
      <c r="F168" s="429"/>
      <c r="G168" s="429"/>
      <c r="H168" s="429"/>
      <c r="I168" s="429"/>
      <c r="J168" s="429"/>
      <c r="K168" s="429"/>
      <c r="L168" s="429"/>
      <c r="M168" s="429"/>
      <c r="N168" s="441"/>
      <c r="AF168" s="168"/>
      <c r="AG168" s="169"/>
      <c r="AL168" s="169"/>
      <c r="AN168" s="169"/>
      <c r="AP168" s="169"/>
      <c r="AQ168" s="180" t="s">
        <v>1589</v>
      </c>
    </row>
    <row r="169" spans="1:43" s="15" customFormat="1" ht="15" x14ac:dyDescent="0.25">
      <c r="A169" s="212"/>
      <c r="B169" s="213"/>
      <c r="C169" s="429" t="s">
        <v>1590</v>
      </c>
      <c r="D169" s="429"/>
      <c r="E169" s="429"/>
      <c r="F169" s="429"/>
      <c r="G169" s="429"/>
      <c r="H169" s="429"/>
      <c r="I169" s="429"/>
      <c r="J169" s="429"/>
      <c r="K169" s="429"/>
      <c r="L169" s="429"/>
      <c r="M169" s="429"/>
      <c r="N169" s="441"/>
      <c r="AF169" s="168"/>
      <c r="AG169" s="169"/>
      <c r="AL169" s="169"/>
      <c r="AM169" s="180" t="s">
        <v>1590</v>
      </c>
      <c r="AN169" s="169"/>
      <c r="AP169" s="169"/>
    </row>
    <row r="170" spans="1:43" s="15" customFormat="1" ht="15" x14ac:dyDescent="0.25">
      <c r="A170" s="178"/>
      <c r="B170" s="179"/>
      <c r="C170" s="439" t="s">
        <v>280</v>
      </c>
      <c r="D170" s="439"/>
      <c r="E170" s="439"/>
      <c r="F170" s="439"/>
      <c r="G170" s="439"/>
      <c r="H170" s="439"/>
      <c r="I170" s="439"/>
      <c r="J170" s="439"/>
      <c r="K170" s="439"/>
      <c r="L170" s="439"/>
      <c r="M170" s="439"/>
      <c r="N170" s="440"/>
      <c r="AF170" s="168"/>
      <c r="AG170" s="169"/>
      <c r="AH170" s="180" t="s">
        <v>280</v>
      </c>
      <c r="AL170" s="169"/>
      <c r="AN170" s="169"/>
      <c r="AP170" s="169"/>
    </row>
    <row r="171" spans="1:43" s="15" customFormat="1" ht="15" x14ac:dyDescent="0.25">
      <c r="A171" s="200"/>
      <c r="B171" s="201"/>
      <c r="C171" s="438" t="s">
        <v>157</v>
      </c>
      <c r="D171" s="438"/>
      <c r="E171" s="438"/>
      <c r="F171" s="172"/>
      <c r="G171" s="173"/>
      <c r="H171" s="173"/>
      <c r="I171" s="173"/>
      <c r="J171" s="176"/>
      <c r="K171" s="173"/>
      <c r="L171" s="210">
        <v>29672.1</v>
      </c>
      <c r="M171" s="195"/>
      <c r="N171" s="208">
        <v>242124.34</v>
      </c>
      <c r="AF171" s="168"/>
      <c r="AG171" s="169"/>
      <c r="AL171" s="169" t="s">
        <v>157</v>
      </c>
      <c r="AN171" s="169"/>
      <c r="AP171" s="169"/>
    </row>
    <row r="172" spans="1:43" s="15" customFormat="1" ht="23.25" x14ac:dyDescent="0.25">
      <c r="A172" s="170" t="s">
        <v>238</v>
      </c>
      <c r="B172" s="171" t="s">
        <v>188</v>
      </c>
      <c r="C172" s="438" t="s">
        <v>189</v>
      </c>
      <c r="D172" s="438"/>
      <c r="E172" s="438"/>
      <c r="F172" s="172" t="s">
        <v>160</v>
      </c>
      <c r="G172" s="173">
        <v>1.5394000000000001</v>
      </c>
      <c r="H172" s="174">
        <v>1</v>
      </c>
      <c r="I172" s="209">
        <v>1.5394000000000001</v>
      </c>
      <c r="J172" s="176"/>
      <c r="K172" s="173"/>
      <c r="L172" s="176"/>
      <c r="M172" s="173"/>
      <c r="N172" s="177"/>
      <c r="AF172" s="168"/>
      <c r="AG172" s="169" t="s">
        <v>189</v>
      </c>
      <c r="AL172" s="169"/>
      <c r="AN172" s="169"/>
      <c r="AP172" s="169"/>
    </row>
    <row r="173" spans="1:43" s="15" customFormat="1" ht="23.25" x14ac:dyDescent="0.25">
      <c r="A173" s="178"/>
      <c r="B173" s="179" t="s">
        <v>136</v>
      </c>
      <c r="C173" s="439" t="s">
        <v>137</v>
      </c>
      <c r="D173" s="439"/>
      <c r="E173" s="439"/>
      <c r="F173" s="439"/>
      <c r="G173" s="439"/>
      <c r="H173" s="439"/>
      <c r="I173" s="439"/>
      <c r="J173" s="439"/>
      <c r="K173" s="439"/>
      <c r="L173" s="439"/>
      <c r="M173" s="439"/>
      <c r="N173" s="440"/>
      <c r="AF173" s="168"/>
      <c r="AG173" s="169"/>
      <c r="AH173" s="180" t="s">
        <v>137</v>
      </c>
      <c r="AL173" s="169"/>
      <c r="AN173" s="169"/>
      <c r="AP173" s="169"/>
    </row>
    <row r="174" spans="1:43" s="15" customFormat="1" ht="68.25" x14ac:dyDescent="0.25">
      <c r="A174" s="178"/>
      <c r="B174" s="179" t="s">
        <v>138</v>
      </c>
      <c r="C174" s="439" t="s">
        <v>139</v>
      </c>
      <c r="D174" s="439"/>
      <c r="E174" s="439"/>
      <c r="F174" s="439"/>
      <c r="G174" s="439"/>
      <c r="H174" s="439"/>
      <c r="I174" s="439"/>
      <c r="J174" s="439"/>
      <c r="K174" s="439"/>
      <c r="L174" s="439"/>
      <c r="M174" s="439"/>
      <c r="N174" s="440"/>
      <c r="AF174" s="168"/>
      <c r="AG174" s="169"/>
      <c r="AH174" s="180" t="s">
        <v>139</v>
      </c>
      <c r="AL174" s="169"/>
      <c r="AN174" s="169"/>
      <c r="AP174" s="169"/>
    </row>
    <row r="175" spans="1:43" s="15" customFormat="1" ht="15" x14ac:dyDescent="0.25">
      <c r="A175" s="181"/>
      <c r="B175" s="179" t="s">
        <v>130</v>
      </c>
      <c r="C175" s="429" t="s">
        <v>140</v>
      </c>
      <c r="D175" s="429"/>
      <c r="E175" s="429"/>
      <c r="F175" s="182"/>
      <c r="G175" s="183"/>
      <c r="H175" s="183"/>
      <c r="I175" s="183"/>
      <c r="J175" s="184">
        <v>115.49</v>
      </c>
      <c r="K175" s="205">
        <v>1.3225</v>
      </c>
      <c r="L175" s="184">
        <v>235.12</v>
      </c>
      <c r="M175" s="185">
        <v>44.77</v>
      </c>
      <c r="N175" s="206">
        <v>10526.32</v>
      </c>
      <c r="AF175" s="168"/>
      <c r="AG175" s="169"/>
      <c r="AI175" s="180" t="s">
        <v>140</v>
      </c>
      <c r="AL175" s="169"/>
      <c r="AN175" s="169"/>
      <c r="AP175" s="169"/>
    </row>
    <row r="176" spans="1:43" s="15" customFormat="1" ht="15" x14ac:dyDescent="0.25">
      <c r="A176" s="181"/>
      <c r="B176" s="179" t="s">
        <v>141</v>
      </c>
      <c r="C176" s="429" t="s">
        <v>142</v>
      </c>
      <c r="D176" s="429"/>
      <c r="E176" s="429"/>
      <c r="F176" s="182"/>
      <c r="G176" s="183"/>
      <c r="H176" s="183"/>
      <c r="I176" s="183"/>
      <c r="J176" s="187">
        <v>3262.79</v>
      </c>
      <c r="K176" s="205">
        <v>1.4375</v>
      </c>
      <c r="L176" s="187">
        <v>7220.19</v>
      </c>
      <c r="M176" s="185">
        <v>13.24</v>
      </c>
      <c r="N176" s="206">
        <v>95595.32</v>
      </c>
      <c r="AF176" s="168"/>
      <c r="AG176" s="169"/>
      <c r="AI176" s="180" t="s">
        <v>142</v>
      </c>
      <c r="AL176" s="169"/>
      <c r="AN176" s="169"/>
      <c r="AP176" s="169"/>
    </row>
    <row r="177" spans="1:42" s="15" customFormat="1" ht="15" x14ac:dyDescent="0.25">
      <c r="A177" s="181"/>
      <c r="B177" s="179" t="s">
        <v>143</v>
      </c>
      <c r="C177" s="429" t="s">
        <v>144</v>
      </c>
      <c r="D177" s="429"/>
      <c r="E177" s="429"/>
      <c r="F177" s="182"/>
      <c r="G177" s="183"/>
      <c r="H177" s="183"/>
      <c r="I177" s="183"/>
      <c r="J177" s="184">
        <v>171.22</v>
      </c>
      <c r="K177" s="205">
        <v>1.4375</v>
      </c>
      <c r="L177" s="184">
        <v>378.89</v>
      </c>
      <c r="M177" s="185">
        <v>44.77</v>
      </c>
      <c r="N177" s="206">
        <v>16962.91</v>
      </c>
      <c r="AF177" s="168"/>
      <c r="AG177" s="169"/>
      <c r="AI177" s="180" t="s">
        <v>144</v>
      </c>
      <c r="AL177" s="169"/>
      <c r="AN177" s="169"/>
      <c r="AP177" s="169"/>
    </row>
    <row r="178" spans="1:42" s="15" customFormat="1" ht="15" x14ac:dyDescent="0.25">
      <c r="A178" s="181"/>
      <c r="B178" s="179" t="s">
        <v>145</v>
      </c>
      <c r="C178" s="429" t="s">
        <v>146</v>
      </c>
      <c r="D178" s="429"/>
      <c r="E178" s="429"/>
      <c r="F178" s="182"/>
      <c r="G178" s="183"/>
      <c r="H178" s="183"/>
      <c r="I178" s="183"/>
      <c r="J178" s="184">
        <v>12.2</v>
      </c>
      <c r="K178" s="183"/>
      <c r="L178" s="184">
        <v>18.78</v>
      </c>
      <c r="M178" s="185">
        <v>8.16</v>
      </c>
      <c r="N178" s="186">
        <v>153.24</v>
      </c>
      <c r="AF178" s="168"/>
      <c r="AG178" s="169"/>
      <c r="AI178" s="180" t="s">
        <v>146</v>
      </c>
      <c r="AL178" s="169"/>
      <c r="AN178" s="169"/>
      <c r="AP178" s="169"/>
    </row>
    <row r="179" spans="1:42" s="15" customFormat="1" ht="15" x14ac:dyDescent="0.25">
      <c r="A179" s="188"/>
      <c r="B179" s="179"/>
      <c r="C179" s="429" t="s">
        <v>147</v>
      </c>
      <c r="D179" s="429"/>
      <c r="E179" s="429"/>
      <c r="F179" s="182" t="s">
        <v>148</v>
      </c>
      <c r="G179" s="192">
        <v>14.4</v>
      </c>
      <c r="H179" s="205">
        <v>1.3225</v>
      </c>
      <c r="I179" s="193">
        <v>29.3163336</v>
      </c>
      <c r="J179" s="190"/>
      <c r="K179" s="183"/>
      <c r="L179" s="190"/>
      <c r="M179" s="183"/>
      <c r="N179" s="191"/>
      <c r="AF179" s="168"/>
      <c r="AG179" s="169"/>
      <c r="AJ179" s="180" t="s">
        <v>147</v>
      </c>
      <c r="AL179" s="169"/>
      <c r="AN179" s="169"/>
      <c r="AP179" s="169"/>
    </row>
    <row r="180" spans="1:42" s="15" customFormat="1" ht="15" x14ac:dyDescent="0.25">
      <c r="A180" s="188"/>
      <c r="B180" s="179"/>
      <c r="C180" s="429" t="s">
        <v>149</v>
      </c>
      <c r="D180" s="429"/>
      <c r="E180" s="429"/>
      <c r="F180" s="182" t="s">
        <v>148</v>
      </c>
      <c r="G180" s="185">
        <v>13.88</v>
      </c>
      <c r="H180" s="205">
        <v>1.4375</v>
      </c>
      <c r="I180" s="193">
        <v>30.714878500000001</v>
      </c>
      <c r="J180" s="190"/>
      <c r="K180" s="183"/>
      <c r="L180" s="190"/>
      <c r="M180" s="183"/>
      <c r="N180" s="191"/>
      <c r="AF180" s="168"/>
      <c r="AG180" s="169"/>
      <c r="AJ180" s="180" t="s">
        <v>149</v>
      </c>
      <c r="AL180" s="169"/>
      <c r="AN180" s="169"/>
      <c r="AP180" s="169"/>
    </row>
    <row r="181" spans="1:42" s="15" customFormat="1" ht="15" x14ac:dyDescent="0.25">
      <c r="A181" s="181"/>
      <c r="B181" s="179"/>
      <c r="C181" s="430" t="s">
        <v>150</v>
      </c>
      <c r="D181" s="430"/>
      <c r="E181" s="430"/>
      <c r="F181" s="194"/>
      <c r="G181" s="195"/>
      <c r="H181" s="195"/>
      <c r="I181" s="195"/>
      <c r="J181" s="196">
        <v>3390.48</v>
      </c>
      <c r="K181" s="195"/>
      <c r="L181" s="196">
        <v>7474.09</v>
      </c>
      <c r="M181" s="195"/>
      <c r="N181" s="207">
        <v>106274.88</v>
      </c>
      <c r="AF181" s="168"/>
      <c r="AG181" s="169"/>
      <c r="AK181" s="180" t="s">
        <v>150</v>
      </c>
      <c r="AL181" s="169"/>
      <c r="AN181" s="169"/>
      <c r="AP181" s="169"/>
    </row>
    <row r="182" spans="1:42" s="15" customFormat="1" ht="15" x14ac:dyDescent="0.25">
      <c r="A182" s="188"/>
      <c r="B182" s="179"/>
      <c r="C182" s="429" t="s">
        <v>151</v>
      </c>
      <c r="D182" s="429"/>
      <c r="E182" s="429"/>
      <c r="F182" s="182"/>
      <c r="G182" s="183"/>
      <c r="H182" s="183"/>
      <c r="I182" s="183"/>
      <c r="J182" s="190"/>
      <c r="K182" s="183"/>
      <c r="L182" s="184">
        <v>614.01</v>
      </c>
      <c r="M182" s="183"/>
      <c r="N182" s="206">
        <v>27489.23</v>
      </c>
      <c r="AF182" s="168"/>
      <c r="AG182" s="169"/>
      <c r="AJ182" s="180" t="s">
        <v>151</v>
      </c>
      <c r="AL182" s="169"/>
      <c r="AN182" s="169"/>
      <c r="AP182" s="169"/>
    </row>
    <row r="183" spans="1:42" s="15" customFormat="1" ht="45" x14ac:dyDescent="0.25">
      <c r="A183" s="188"/>
      <c r="B183" s="179" t="s">
        <v>190</v>
      </c>
      <c r="C183" s="429" t="s">
        <v>191</v>
      </c>
      <c r="D183" s="429"/>
      <c r="E183" s="429"/>
      <c r="F183" s="182" t="s">
        <v>154</v>
      </c>
      <c r="G183" s="199">
        <v>147</v>
      </c>
      <c r="H183" s="183"/>
      <c r="I183" s="199">
        <v>147</v>
      </c>
      <c r="J183" s="190"/>
      <c r="K183" s="183"/>
      <c r="L183" s="184">
        <v>902.59</v>
      </c>
      <c r="M183" s="183"/>
      <c r="N183" s="206">
        <v>40409.17</v>
      </c>
      <c r="AF183" s="168"/>
      <c r="AG183" s="169"/>
      <c r="AJ183" s="180" t="s">
        <v>191</v>
      </c>
      <c r="AL183" s="169"/>
      <c r="AN183" s="169"/>
      <c r="AP183" s="169"/>
    </row>
    <row r="184" spans="1:42" s="15" customFormat="1" ht="56.25" x14ac:dyDescent="0.25">
      <c r="A184" s="188"/>
      <c r="B184" s="179" t="s">
        <v>192</v>
      </c>
      <c r="C184" s="429" t="s">
        <v>193</v>
      </c>
      <c r="D184" s="429"/>
      <c r="E184" s="429"/>
      <c r="F184" s="182" t="s">
        <v>154</v>
      </c>
      <c r="G184" s="199">
        <v>134</v>
      </c>
      <c r="H184" s="185">
        <v>0.85</v>
      </c>
      <c r="I184" s="192">
        <v>113.9</v>
      </c>
      <c r="J184" s="190"/>
      <c r="K184" s="183"/>
      <c r="L184" s="184">
        <v>699.36</v>
      </c>
      <c r="M184" s="183"/>
      <c r="N184" s="206">
        <v>31310.23</v>
      </c>
      <c r="AF184" s="168"/>
      <c r="AG184" s="169"/>
      <c r="AJ184" s="180" t="s">
        <v>193</v>
      </c>
      <c r="AL184" s="169"/>
      <c r="AN184" s="169"/>
      <c r="AP184" s="169"/>
    </row>
    <row r="185" spans="1:42" s="15" customFormat="1" ht="15" x14ac:dyDescent="0.25">
      <c r="A185" s="200"/>
      <c r="B185" s="201"/>
      <c r="C185" s="438" t="s">
        <v>157</v>
      </c>
      <c r="D185" s="438"/>
      <c r="E185" s="438"/>
      <c r="F185" s="172"/>
      <c r="G185" s="173"/>
      <c r="H185" s="173"/>
      <c r="I185" s="173"/>
      <c r="J185" s="176"/>
      <c r="K185" s="173"/>
      <c r="L185" s="210">
        <v>9076.0400000000009</v>
      </c>
      <c r="M185" s="195"/>
      <c r="N185" s="208">
        <v>177994.28</v>
      </c>
      <c r="AF185" s="168"/>
      <c r="AG185" s="169"/>
      <c r="AL185" s="169" t="s">
        <v>157</v>
      </c>
      <c r="AN185" s="169"/>
      <c r="AP185" s="169"/>
    </row>
    <row r="186" spans="1:42" s="15" customFormat="1" ht="22.5" x14ac:dyDescent="0.25">
      <c r="A186" s="170" t="s">
        <v>242</v>
      </c>
      <c r="B186" s="171" t="s">
        <v>1069</v>
      </c>
      <c r="C186" s="438" t="s">
        <v>195</v>
      </c>
      <c r="D186" s="438"/>
      <c r="E186" s="438"/>
      <c r="F186" s="172" t="s">
        <v>174</v>
      </c>
      <c r="G186" s="173">
        <v>169.334</v>
      </c>
      <c r="H186" s="174">
        <v>1</v>
      </c>
      <c r="I186" s="204">
        <v>169.334</v>
      </c>
      <c r="J186" s="202">
        <v>99.98</v>
      </c>
      <c r="K186" s="204">
        <v>1.012</v>
      </c>
      <c r="L186" s="210">
        <v>17133.169999999998</v>
      </c>
      <c r="M186" s="211">
        <v>8.16</v>
      </c>
      <c r="N186" s="208">
        <v>139806.67000000001</v>
      </c>
      <c r="AF186" s="168"/>
      <c r="AG186" s="169" t="s">
        <v>195</v>
      </c>
      <c r="AL186" s="169"/>
      <c r="AN186" s="169"/>
      <c r="AP186" s="169"/>
    </row>
    <row r="187" spans="1:42" s="15" customFormat="1" ht="15" x14ac:dyDescent="0.25">
      <c r="A187" s="212"/>
      <c r="B187" s="213"/>
      <c r="C187" s="429" t="s">
        <v>196</v>
      </c>
      <c r="D187" s="429"/>
      <c r="E187" s="429"/>
      <c r="F187" s="429"/>
      <c r="G187" s="429"/>
      <c r="H187" s="429"/>
      <c r="I187" s="429"/>
      <c r="J187" s="429"/>
      <c r="K187" s="429"/>
      <c r="L187" s="429"/>
      <c r="M187" s="429"/>
      <c r="N187" s="441"/>
      <c r="AF187" s="168"/>
      <c r="AG187" s="169"/>
      <c r="AL187" s="169"/>
      <c r="AM187" s="180" t="s">
        <v>196</v>
      </c>
      <c r="AN187" s="169"/>
      <c r="AP187" s="169"/>
    </row>
    <row r="188" spans="1:42" s="15" customFormat="1" ht="15" x14ac:dyDescent="0.25">
      <c r="A188" s="178"/>
      <c r="B188" s="179"/>
      <c r="C188" s="439" t="s">
        <v>553</v>
      </c>
      <c r="D188" s="439"/>
      <c r="E188" s="439"/>
      <c r="F188" s="439"/>
      <c r="G188" s="439"/>
      <c r="H188" s="439"/>
      <c r="I188" s="439"/>
      <c r="J188" s="439"/>
      <c r="K188" s="439"/>
      <c r="L188" s="439"/>
      <c r="M188" s="439"/>
      <c r="N188" s="440"/>
      <c r="AF188" s="168"/>
      <c r="AG188" s="169"/>
      <c r="AH188" s="180" t="s">
        <v>553</v>
      </c>
      <c r="AL188" s="169"/>
      <c r="AN188" s="169"/>
      <c r="AP188" s="169"/>
    </row>
    <row r="189" spans="1:42" s="15" customFormat="1" ht="15" x14ac:dyDescent="0.25">
      <c r="A189" s="200"/>
      <c r="B189" s="201"/>
      <c r="C189" s="438" t="s">
        <v>157</v>
      </c>
      <c r="D189" s="438"/>
      <c r="E189" s="438"/>
      <c r="F189" s="172"/>
      <c r="G189" s="173"/>
      <c r="H189" s="173"/>
      <c r="I189" s="173"/>
      <c r="J189" s="176"/>
      <c r="K189" s="173"/>
      <c r="L189" s="210">
        <v>17133.169999999998</v>
      </c>
      <c r="M189" s="195"/>
      <c r="N189" s="208">
        <v>139806.67000000001</v>
      </c>
      <c r="AF189" s="168"/>
      <c r="AG189" s="169"/>
      <c r="AL189" s="169" t="s">
        <v>157</v>
      </c>
      <c r="AN189" s="169"/>
      <c r="AP189" s="169"/>
    </row>
    <row r="190" spans="1:42" s="15" customFormat="1" ht="23.25" x14ac:dyDescent="0.25">
      <c r="A190" s="170" t="s">
        <v>245</v>
      </c>
      <c r="B190" s="171" t="s">
        <v>199</v>
      </c>
      <c r="C190" s="438" t="s">
        <v>200</v>
      </c>
      <c r="D190" s="438"/>
      <c r="E190" s="438"/>
      <c r="F190" s="172" t="s">
        <v>160</v>
      </c>
      <c r="G190" s="173">
        <v>1.94</v>
      </c>
      <c r="H190" s="174">
        <v>1</v>
      </c>
      <c r="I190" s="211">
        <v>1.94</v>
      </c>
      <c r="J190" s="176"/>
      <c r="K190" s="173"/>
      <c r="L190" s="176"/>
      <c r="M190" s="173"/>
      <c r="N190" s="177"/>
      <c r="AF190" s="168"/>
      <c r="AG190" s="169" t="s">
        <v>200</v>
      </c>
      <c r="AL190" s="169"/>
      <c r="AN190" s="169"/>
      <c r="AP190" s="169"/>
    </row>
    <row r="191" spans="1:42" s="15" customFormat="1" ht="23.25" x14ac:dyDescent="0.25">
      <c r="A191" s="178"/>
      <c r="B191" s="179" t="s">
        <v>136</v>
      </c>
      <c r="C191" s="439" t="s">
        <v>137</v>
      </c>
      <c r="D191" s="439"/>
      <c r="E191" s="439"/>
      <c r="F191" s="439"/>
      <c r="G191" s="439"/>
      <c r="H191" s="439"/>
      <c r="I191" s="439"/>
      <c r="J191" s="439"/>
      <c r="K191" s="439"/>
      <c r="L191" s="439"/>
      <c r="M191" s="439"/>
      <c r="N191" s="440"/>
      <c r="AF191" s="168"/>
      <c r="AG191" s="169"/>
      <c r="AH191" s="180" t="s">
        <v>137</v>
      </c>
      <c r="AL191" s="169"/>
      <c r="AN191" s="169"/>
      <c r="AP191" s="169"/>
    </row>
    <row r="192" spans="1:42" s="15" customFormat="1" ht="68.25" x14ac:dyDescent="0.25">
      <c r="A192" s="178"/>
      <c r="B192" s="179" t="s">
        <v>138</v>
      </c>
      <c r="C192" s="439" t="s">
        <v>139</v>
      </c>
      <c r="D192" s="439"/>
      <c r="E192" s="439"/>
      <c r="F192" s="439"/>
      <c r="G192" s="439"/>
      <c r="H192" s="439"/>
      <c r="I192" s="439"/>
      <c r="J192" s="439"/>
      <c r="K192" s="439"/>
      <c r="L192" s="439"/>
      <c r="M192" s="439"/>
      <c r="N192" s="440"/>
      <c r="AF192" s="168"/>
      <c r="AG192" s="169"/>
      <c r="AH192" s="180" t="s">
        <v>139</v>
      </c>
      <c r="AL192" s="169"/>
      <c r="AN192" s="169"/>
      <c r="AP192" s="169"/>
    </row>
    <row r="193" spans="1:42" s="15" customFormat="1" ht="15" x14ac:dyDescent="0.25">
      <c r="A193" s="181"/>
      <c r="B193" s="179" t="s">
        <v>130</v>
      </c>
      <c r="C193" s="429" t="s">
        <v>140</v>
      </c>
      <c r="D193" s="429"/>
      <c r="E193" s="429"/>
      <c r="F193" s="182"/>
      <c r="G193" s="183"/>
      <c r="H193" s="183"/>
      <c r="I193" s="183"/>
      <c r="J193" s="184">
        <v>173.23</v>
      </c>
      <c r="K193" s="205">
        <v>1.3225</v>
      </c>
      <c r="L193" s="184">
        <v>444.45</v>
      </c>
      <c r="M193" s="185">
        <v>44.77</v>
      </c>
      <c r="N193" s="206">
        <v>19898.03</v>
      </c>
      <c r="AF193" s="168"/>
      <c r="AG193" s="169"/>
      <c r="AI193" s="180" t="s">
        <v>140</v>
      </c>
      <c r="AL193" s="169"/>
      <c r="AN193" s="169"/>
      <c r="AP193" s="169"/>
    </row>
    <row r="194" spans="1:42" s="15" customFormat="1" ht="15" x14ac:dyDescent="0.25">
      <c r="A194" s="181"/>
      <c r="B194" s="179" t="s">
        <v>141</v>
      </c>
      <c r="C194" s="429" t="s">
        <v>142</v>
      </c>
      <c r="D194" s="429"/>
      <c r="E194" s="429"/>
      <c r="F194" s="182"/>
      <c r="G194" s="183"/>
      <c r="H194" s="183"/>
      <c r="I194" s="183"/>
      <c r="J194" s="187">
        <v>5268.76</v>
      </c>
      <c r="K194" s="205">
        <v>1.4375</v>
      </c>
      <c r="L194" s="187">
        <v>14693.25</v>
      </c>
      <c r="M194" s="185">
        <v>13.24</v>
      </c>
      <c r="N194" s="206">
        <v>194538.63</v>
      </c>
      <c r="AF194" s="168"/>
      <c r="AG194" s="169"/>
      <c r="AI194" s="180" t="s">
        <v>142</v>
      </c>
      <c r="AL194" s="169"/>
      <c r="AN194" s="169"/>
      <c r="AP194" s="169"/>
    </row>
    <row r="195" spans="1:42" s="15" customFormat="1" ht="15" x14ac:dyDescent="0.25">
      <c r="A195" s="181"/>
      <c r="B195" s="179" t="s">
        <v>143</v>
      </c>
      <c r="C195" s="429" t="s">
        <v>144</v>
      </c>
      <c r="D195" s="429"/>
      <c r="E195" s="429"/>
      <c r="F195" s="182"/>
      <c r="G195" s="183"/>
      <c r="H195" s="183"/>
      <c r="I195" s="183"/>
      <c r="J195" s="184">
        <v>267.67</v>
      </c>
      <c r="K195" s="205">
        <v>1.4375</v>
      </c>
      <c r="L195" s="184">
        <v>746.46</v>
      </c>
      <c r="M195" s="185">
        <v>44.77</v>
      </c>
      <c r="N195" s="206">
        <v>33419.01</v>
      </c>
      <c r="AF195" s="168"/>
      <c r="AG195" s="169"/>
      <c r="AI195" s="180" t="s">
        <v>144</v>
      </c>
      <c r="AL195" s="169"/>
      <c r="AN195" s="169"/>
      <c r="AP195" s="169"/>
    </row>
    <row r="196" spans="1:42" s="15" customFormat="1" ht="15" x14ac:dyDescent="0.25">
      <c r="A196" s="181"/>
      <c r="B196" s="179" t="s">
        <v>145</v>
      </c>
      <c r="C196" s="429" t="s">
        <v>146</v>
      </c>
      <c r="D196" s="429"/>
      <c r="E196" s="429"/>
      <c r="F196" s="182"/>
      <c r="G196" s="183"/>
      <c r="H196" s="183"/>
      <c r="I196" s="183"/>
      <c r="J196" s="184">
        <v>17.079999999999998</v>
      </c>
      <c r="K196" s="183"/>
      <c r="L196" s="184">
        <v>33.14</v>
      </c>
      <c r="M196" s="185">
        <v>8.16</v>
      </c>
      <c r="N196" s="186">
        <v>270.42</v>
      </c>
      <c r="AF196" s="168"/>
      <c r="AG196" s="169"/>
      <c r="AI196" s="180" t="s">
        <v>146</v>
      </c>
      <c r="AL196" s="169"/>
      <c r="AN196" s="169"/>
      <c r="AP196" s="169"/>
    </row>
    <row r="197" spans="1:42" s="15" customFormat="1" ht="15" x14ac:dyDescent="0.25">
      <c r="A197" s="188"/>
      <c r="B197" s="179"/>
      <c r="C197" s="429" t="s">
        <v>147</v>
      </c>
      <c r="D197" s="429"/>
      <c r="E197" s="429"/>
      <c r="F197" s="182" t="s">
        <v>148</v>
      </c>
      <c r="G197" s="192">
        <v>21.6</v>
      </c>
      <c r="H197" s="205">
        <v>1.3225</v>
      </c>
      <c r="I197" s="216">
        <v>55.418039999999998</v>
      </c>
      <c r="J197" s="190"/>
      <c r="K197" s="183"/>
      <c r="L197" s="190"/>
      <c r="M197" s="183"/>
      <c r="N197" s="191"/>
      <c r="AF197" s="168"/>
      <c r="AG197" s="169"/>
      <c r="AJ197" s="180" t="s">
        <v>147</v>
      </c>
      <c r="AL197" s="169"/>
      <c r="AN197" s="169"/>
      <c r="AP197" s="169"/>
    </row>
    <row r="198" spans="1:42" s="15" customFormat="1" ht="15" x14ac:dyDescent="0.25">
      <c r="A198" s="188"/>
      <c r="B198" s="179"/>
      <c r="C198" s="429" t="s">
        <v>149</v>
      </c>
      <c r="D198" s="429"/>
      <c r="E198" s="429"/>
      <c r="F198" s="182" t="s">
        <v>148</v>
      </c>
      <c r="G198" s="192">
        <v>20.6</v>
      </c>
      <c r="H198" s="205">
        <v>1.4375</v>
      </c>
      <c r="I198" s="216">
        <v>57.448250000000002</v>
      </c>
      <c r="J198" s="190"/>
      <c r="K198" s="183"/>
      <c r="L198" s="190"/>
      <c r="M198" s="183"/>
      <c r="N198" s="191"/>
      <c r="AF198" s="168"/>
      <c r="AG198" s="169"/>
      <c r="AJ198" s="180" t="s">
        <v>149</v>
      </c>
      <c r="AL198" s="169"/>
      <c r="AN198" s="169"/>
      <c r="AP198" s="169"/>
    </row>
    <row r="199" spans="1:42" s="15" customFormat="1" ht="15" x14ac:dyDescent="0.25">
      <c r="A199" s="181"/>
      <c r="B199" s="179"/>
      <c r="C199" s="430" t="s">
        <v>150</v>
      </c>
      <c r="D199" s="430"/>
      <c r="E199" s="430"/>
      <c r="F199" s="194"/>
      <c r="G199" s="195"/>
      <c r="H199" s="195"/>
      <c r="I199" s="195"/>
      <c r="J199" s="196">
        <v>5459.07</v>
      </c>
      <c r="K199" s="195"/>
      <c r="L199" s="196">
        <v>15170.84</v>
      </c>
      <c r="M199" s="195"/>
      <c r="N199" s="207">
        <v>214707.08</v>
      </c>
      <c r="AF199" s="168"/>
      <c r="AG199" s="169"/>
      <c r="AK199" s="180" t="s">
        <v>150</v>
      </c>
      <c r="AL199" s="169"/>
      <c r="AN199" s="169"/>
      <c r="AP199" s="169"/>
    </row>
    <row r="200" spans="1:42" s="15" customFormat="1" ht="15" x14ac:dyDescent="0.25">
      <c r="A200" s="188"/>
      <c r="B200" s="179"/>
      <c r="C200" s="429" t="s">
        <v>151</v>
      </c>
      <c r="D200" s="429"/>
      <c r="E200" s="429"/>
      <c r="F200" s="182"/>
      <c r="G200" s="183"/>
      <c r="H200" s="183"/>
      <c r="I200" s="183"/>
      <c r="J200" s="190"/>
      <c r="K200" s="183"/>
      <c r="L200" s="187">
        <v>1190.9100000000001</v>
      </c>
      <c r="M200" s="183"/>
      <c r="N200" s="206">
        <v>53317.04</v>
      </c>
      <c r="AF200" s="168"/>
      <c r="AG200" s="169"/>
      <c r="AJ200" s="180" t="s">
        <v>151</v>
      </c>
      <c r="AL200" s="169"/>
      <c r="AN200" s="169"/>
      <c r="AP200" s="169"/>
    </row>
    <row r="201" spans="1:42" s="15" customFormat="1" ht="45" x14ac:dyDescent="0.25">
      <c r="A201" s="188"/>
      <c r="B201" s="179" t="s">
        <v>190</v>
      </c>
      <c r="C201" s="429" t="s">
        <v>191</v>
      </c>
      <c r="D201" s="429"/>
      <c r="E201" s="429"/>
      <c r="F201" s="182" t="s">
        <v>154</v>
      </c>
      <c r="G201" s="199">
        <v>147</v>
      </c>
      <c r="H201" s="183"/>
      <c r="I201" s="199">
        <v>147</v>
      </c>
      <c r="J201" s="190"/>
      <c r="K201" s="183"/>
      <c r="L201" s="187">
        <v>1750.64</v>
      </c>
      <c r="M201" s="183"/>
      <c r="N201" s="206">
        <v>78376.05</v>
      </c>
      <c r="AF201" s="168"/>
      <c r="AG201" s="169"/>
      <c r="AJ201" s="180" t="s">
        <v>191</v>
      </c>
      <c r="AL201" s="169"/>
      <c r="AN201" s="169"/>
      <c r="AP201" s="169"/>
    </row>
    <row r="202" spans="1:42" s="15" customFormat="1" ht="56.25" x14ac:dyDescent="0.25">
      <c r="A202" s="188"/>
      <c r="B202" s="179" t="s">
        <v>192</v>
      </c>
      <c r="C202" s="429" t="s">
        <v>193</v>
      </c>
      <c r="D202" s="429"/>
      <c r="E202" s="429"/>
      <c r="F202" s="182" t="s">
        <v>154</v>
      </c>
      <c r="G202" s="199">
        <v>134</v>
      </c>
      <c r="H202" s="185">
        <v>0.85</v>
      </c>
      <c r="I202" s="192">
        <v>113.9</v>
      </c>
      <c r="J202" s="190"/>
      <c r="K202" s="183"/>
      <c r="L202" s="187">
        <v>1356.45</v>
      </c>
      <c r="M202" s="183"/>
      <c r="N202" s="206">
        <v>60728.11</v>
      </c>
      <c r="AF202" s="168"/>
      <c r="AG202" s="169"/>
      <c r="AJ202" s="180" t="s">
        <v>193</v>
      </c>
      <c r="AL202" s="169"/>
      <c r="AN202" s="169"/>
      <c r="AP202" s="169"/>
    </row>
    <row r="203" spans="1:42" s="15" customFormat="1" ht="15" x14ac:dyDescent="0.25">
      <c r="A203" s="200"/>
      <c r="B203" s="201"/>
      <c r="C203" s="438" t="s">
        <v>157</v>
      </c>
      <c r="D203" s="438"/>
      <c r="E203" s="438"/>
      <c r="F203" s="172"/>
      <c r="G203" s="173"/>
      <c r="H203" s="173"/>
      <c r="I203" s="173"/>
      <c r="J203" s="176"/>
      <c r="K203" s="173"/>
      <c r="L203" s="210">
        <v>18277.93</v>
      </c>
      <c r="M203" s="195"/>
      <c r="N203" s="208">
        <v>353811.24</v>
      </c>
      <c r="AF203" s="168"/>
      <c r="AG203" s="169"/>
      <c r="AL203" s="169" t="s">
        <v>157</v>
      </c>
      <c r="AN203" s="169"/>
      <c r="AP203" s="169"/>
    </row>
    <row r="204" spans="1:42" s="15" customFormat="1" ht="22.5" x14ac:dyDescent="0.25">
      <c r="A204" s="170" t="s">
        <v>248</v>
      </c>
      <c r="B204" s="171" t="s">
        <v>1069</v>
      </c>
      <c r="C204" s="438" t="s">
        <v>561</v>
      </c>
      <c r="D204" s="438"/>
      <c r="E204" s="438"/>
      <c r="F204" s="172" t="s">
        <v>174</v>
      </c>
      <c r="G204" s="173">
        <v>244.44</v>
      </c>
      <c r="H204" s="174">
        <v>1</v>
      </c>
      <c r="I204" s="211">
        <v>244.44</v>
      </c>
      <c r="J204" s="202">
        <v>325.20999999999998</v>
      </c>
      <c r="K204" s="204">
        <v>1.012</v>
      </c>
      <c r="L204" s="210">
        <v>80448.259999999995</v>
      </c>
      <c r="M204" s="211">
        <v>8.16</v>
      </c>
      <c r="N204" s="208">
        <v>656457.80000000005</v>
      </c>
      <c r="AF204" s="168"/>
      <c r="AG204" s="169" t="s">
        <v>561</v>
      </c>
      <c r="AL204" s="169"/>
      <c r="AN204" s="169"/>
      <c r="AP204" s="169"/>
    </row>
    <row r="205" spans="1:42" s="15" customFormat="1" ht="15" x14ac:dyDescent="0.25">
      <c r="A205" s="212"/>
      <c r="B205" s="213"/>
      <c r="C205" s="429" t="s">
        <v>562</v>
      </c>
      <c r="D205" s="429"/>
      <c r="E205" s="429"/>
      <c r="F205" s="429"/>
      <c r="G205" s="429"/>
      <c r="H205" s="429"/>
      <c r="I205" s="429"/>
      <c r="J205" s="429"/>
      <c r="K205" s="429"/>
      <c r="L205" s="429"/>
      <c r="M205" s="429"/>
      <c r="N205" s="441"/>
      <c r="AF205" s="168"/>
      <c r="AG205" s="169"/>
      <c r="AL205" s="169"/>
      <c r="AM205" s="180" t="s">
        <v>562</v>
      </c>
      <c r="AN205" s="169"/>
      <c r="AP205" s="169"/>
    </row>
    <row r="206" spans="1:42" s="15" customFormat="1" ht="15" x14ac:dyDescent="0.25">
      <c r="A206" s="178"/>
      <c r="B206" s="179"/>
      <c r="C206" s="439" t="s">
        <v>553</v>
      </c>
      <c r="D206" s="439"/>
      <c r="E206" s="439"/>
      <c r="F206" s="439"/>
      <c r="G206" s="439"/>
      <c r="H206" s="439"/>
      <c r="I206" s="439"/>
      <c r="J206" s="439"/>
      <c r="K206" s="439"/>
      <c r="L206" s="439"/>
      <c r="M206" s="439"/>
      <c r="N206" s="440"/>
      <c r="AF206" s="168"/>
      <c r="AG206" s="169"/>
      <c r="AH206" s="180" t="s">
        <v>553</v>
      </c>
      <c r="AL206" s="169"/>
      <c r="AN206" s="169"/>
      <c r="AP206" s="169"/>
    </row>
    <row r="207" spans="1:42" s="15" customFormat="1" ht="15" x14ac:dyDescent="0.25">
      <c r="A207" s="200"/>
      <c r="B207" s="201"/>
      <c r="C207" s="438" t="s">
        <v>157</v>
      </c>
      <c r="D207" s="438"/>
      <c r="E207" s="438"/>
      <c r="F207" s="172"/>
      <c r="G207" s="173"/>
      <c r="H207" s="173"/>
      <c r="I207" s="173"/>
      <c r="J207" s="176"/>
      <c r="K207" s="173"/>
      <c r="L207" s="210">
        <v>80448.259999999995</v>
      </c>
      <c r="M207" s="195"/>
      <c r="N207" s="208">
        <v>656457.80000000005</v>
      </c>
      <c r="AF207" s="168"/>
      <c r="AG207" s="169"/>
      <c r="AL207" s="169" t="s">
        <v>157</v>
      </c>
      <c r="AN207" s="169"/>
      <c r="AP207" s="169"/>
    </row>
    <row r="208" spans="1:42" s="15" customFormat="1" ht="34.5" x14ac:dyDescent="0.25">
      <c r="A208" s="170" t="s">
        <v>251</v>
      </c>
      <c r="B208" s="171" t="s">
        <v>1591</v>
      </c>
      <c r="C208" s="438" t="s">
        <v>1592</v>
      </c>
      <c r="D208" s="438"/>
      <c r="E208" s="438"/>
      <c r="F208" s="172" t="s">
        <v>160</v>
      </c>
      <c r="G208" s="173">
        <v>1.1298999999999999</v>
      </c>
      <c r="H208" s="174">
        <v>1</v>
      </c>
      <c r="I208" s="209">
        <v>1.1298999999999999</v>
      </c>
      <c r="J208" s="176"/>
      <c r="K208" s="173"/>
      <c r="L208" s="176"/>
      <c r="M208" s="173"/>
      <c r="N208" s="177"/>
      <c r="AF208" s="168"/>
      <c r="AG208" s="169" t="s">
        <v>1592</v>
      </c>
      <c r="AL208" s="169"/>
      <c r="AN208" s="169"/>
      <c r="AP208" s="169"/>
    </row>
    <row r="209" spans="1:42" s="15" customFormat="1" ht="15" x14ac:dyDescent="0.25">
      <c r="A209" s="181"/>
      <c r="B209" s="179" t="s">
        <v>130</v>
      </c>
      <c r="C209" s="429" t="s">
        <v>140</v>
      </c>
      <c r="D209" s="429"/>
      <c r="E209" s="429"/>
      <c r="F209" s="182"/>
      <c r="G209" s="183"/>
      <c r="H209" s="183"/>
      <c r="I209" s="183"/>
      <c r="J209" s="187">
        <v>1625.83</v>
      </c>
      <c r="K209" s="183"/>
      <c r="L209" s="187">
        <v>1837.03</v>
      </c>
      <c r="M209" s="185">
        <v>44.77</v>
      </c>
      <c r="N209" s="206">
        <v>82243.83</v>
      </c>
      <c r="AF209" s="168"/>
      <c r="AG209" s="169"/>
      <c r="AI209" s="180" t="s">
        <v>140</v>
      </c>
      <c r="AL209" s="169"/>
      <c r="AN209" s="169"/>
      <c r="AP209" s="169"/>
    </row>
    <row r="210" spans="1:42" s="15" customFormat="1" ht="15" x14ac:dyDescent="0.25">
      <c r="A210" s="181"/>
      <c r="B210" s="179" t="s">
        <v>141</v>
      </c>
      <c r="C210" s="429" t="s">
        <v>142</v>
      </c>
      <c r="D210" s="429"/>
      <c r="E210" s="429"/>
      <c r="F210" s="182"/>
      <c r="G210" s="183"/>
      <c r="H210" s="183"/>
      <c r="I210" s="183"/>
      <c r="J210" s="184">
        <v>734.27</v>
      </c>
      <c r="K210" s="183"/>
      <c r="L210" s="184">
        <v>829.65</v>
      </c>
      <c r="M210" s="185">
        <v>13.24</v>
      </c>
      <c r="N210" s="206">
        <v>10984.57</v>
      </c>
      <c r="AF210" s="168"/>
      <c r="AG210" s="169"/>
      <c r="AI210" s="180" t="s">
        <v>142</v>
      </c>
      <c r="AL210" s="169"/>
      <c r="AN210" s="169"/>
      <c r="AP210" s="169"/>
    </row>
    <row r="211" spans="1:42" s="15" customFormat="1" ht="15" x14ac:dyDescent="0.25">
      <c r="A211" s="181"/>
      <c r="B211" s="179" t="s">
        <v>143</v>
      </c>
      <c r="C211" s="429" t="s">
        <v>144</v>
      </c>
      <c r="D211" s="429"/>
      <c r="E211" s="429"/>
      <c r="F211" s="182"/>
      <c r="G211" s="183"/>
      <c r="H211" s="183"/>
      <c r="I211" s="183"/>
      <c r="J211" s="184">
        <v>81.08</v>
      </c>
      <c r="K211" s="183"/>
      <c r="L211" s="184">
        <v>91.61</v>
      </c>
      <c r="M211" s="185">
        <v>44.77</v>
      </c>
      <c r="N211" s="206">
        <v>4101.38</v>
      </c>
      <c r="AF211" s="168"/>
      <c r="AG211" s="169"/>
      <c r="AI211" s="180" t="s">
        <v>144</v>
      </c>
      <c r="AL211" s="169"/>
      <c r="AN211" s="169"/>
      <c r="AP211" s="169"/>
    </row>
    <row r="212" spans="1:42" s="15" customFormat="1" ht="15" x14ac:dyDescent="0.25">
      <c r="A212" s="188"/>
      <c r="B212" s="179"/>
      <c r="C212" s="429" t="s">
        <v>147</v>
      </c>
      <c r="D212" s="429"/>
      <c r="E212" s="429"/>
      <c r="F212" s="182" t="s">
        <v>148</v>
      </c>
      <c r="G212" s="199">
        <v>199</v>
      </c>
      <c r="H212" s="183"/>
      <c r="I212" s="205">
        <v>224.8501</v>
      </c>
      <c r="J212" s="190"/>
      <c r="K212" s="183"/>
      <c r="L212" s="190"/>
      <c r="M212" s="183"/>
      <c r="N212" s="191"/>
      <c r="AF212" s="168"/>
      <c r="AG212" s="169"/>
      <c r="AJ212" s="180" t="s">
        <v>147</v>
      </c>
      <c r="AL212" s="169"/>
      <c r="AN212" s="169"/>
      <c r="AP212" s="169"/>
    </row>
    <row r="213" spans="1:42" s="15" customFormat="1" ht="15" x14ac:dyDescent="0.25">
      <c r="A213" s="188"/>
      <c r="B213" s="179"/>
      <c r="C213" s="429" t="s">
        <v>149</v>
      </c>
      <c r="D213" s="429"/>
      <c r="E213" s="429"/>
      <c r="F213" s="182" t="s">
        <v>148</v>
      </c>
      <c r="G213" s="185">
        <v>8.06</v>
      </c>
      <c r="H213" s="183"/>
      <c r="I213" s="189">
        <v>9.1069940000000003</v>
      </c>
      <c r="J213" s="190"/>
      <c r="K213" s="183"/>
      <c r="L213" s="190"/>
      <c r="M213" s="183"/>
      <c r="N213" s="191"/>
      <c r="AF213" s="168"/>
      <c r="AG213" s="169"/>
      <c r="AJ213" s="180" t="s">
        <v>149</v>
      </c>
      <c r="AL213" s="169"/>
      <c r="AN213" s="169"/>
      <c r="AP213" s="169"/>
    </row>
    <row r="214" spans="1:42" s="15" customFormat="1" ht="15" x14ac:dyDescent="0.25">
      <c r="A214" s="181"/>
      <c r="B214" s="179"/>
      <c r="C214" s="430" t="s">
        <v>150</v>
      </c>
      <c r="D214" s="430"/>
      <c r="E214" s="430"/>
      <c r="F214" s="194"/>
      <c r="G214" s="195"/>
      <c r="H214" s="195"/>
      <c r="I214" s="195"/>
      <c r="J214" s="196">
        <v>2360.1</v>
      </c>
      <c r="K214" s="195"/>
      <c r="L214" s="196">
        <v>2666.68</v>
      </c>
      <c r="M214" s="195"/>
      <c r="N214" s="207">
        <v>93228.4</v>
      </c>
      <c r="AF214" s="168"/>
      <c r="AG214" s="169"/>
      <c r="AK214" s="180" t="s">
        <v>150</v>
      </c>
      <c r="AL214" s="169"/>
      <c r="AN214" s="169"/>
      <c r="AP214" s="169"/>
    </row>
    <row r="215" spans="1:42" s="15" customFormat="1" ht="15" x14ac:dyDescent="0.25">
      <c r="A215" s="188"/>
      <c r="B215" s="179"/>
      <c r="C215" s="429" t="s">
        <v>151</v>
      </c>
      <c r="D215" s="429"/>
      <c r="E215" s="429"/>
      <c r="F215" s="182"/>
      <c r="G215" s="183"/>
      <c r="H215" s="183"/>
      <c r="I215" s="183"/>
      <c r="J215" s="190"/>
      <c r="K215" s="183"/>
      <c r="L215" s="187">
        <v>1928.64</v>
      </c>
      <c r="M215" s="183"/>
      <c r="N215" s="206">
        <v>86345.21</v>
      </c>
      <c r="AF215" s="168"/>
      <c r="AG215" s="169"/>
      <c r="AJ215" s="180" t="s">
        <v>151</v>
      </c>
      <c r="AL215" s="169"/>
      <c r="AN215" s="169"/>
      <c r="AP215" s="169"/>
    </row>
    <row r="216" spans="1:42" s="15" customFormat="1" ht="15" x14ac:dyDescent="0.25">
      <c r="A216" s="188"/>
      <c r="B216" s="179" t="s">
        <v>1593</v>
      </c>
      <c r="C216" s="429" t="s">
        <v>1594</v>
      </c>
      <c r="D216" s="429"/>
      <c r="E216" s="429"/>
      <c r="F216" s="182" t="s">
        <v>154</v>
      </c>
      <c r="G216" s="199">
        <v>140</v>
      </c>
      <c r="H216" s="183"/>
      <c r="I216" s="199">
        <v>140</v>
      </c>
      <c r="J216" s="190"/>
      <c r="K216" s="183"/>
      <c r="L216" s="187">
        <v>2700.1</v>
      </c>
      <c r="M216" s="183"/>
      <c r="N216" s="206">
        <v>120883.29</v>
      </c>
      <c r="AF216" s="168"/>
      <c r="AG216" s="169"/>
      <c r="AJ216" s="180" t="s">
        <v>1594</v>
      </c>
      <c r="AL216" s="169"/>
      <c r="AN216" s="169"/>
      <c r="AP216" s="169"/>
    </row>
    <row r="217" spans="1:42" s="15" customFormat="1" ht="22.5" x14ac:dyDescent="0.25">
      <c r="A217" s="188"/>
      <c r="B217" s="179" t="s">
        <v>1595</v>
      </c>
      <c r="C217" s="429" t="s">
        <v>1596</v>
      </c>
      <c r="D217" s="429"/>
      <c r="E217" s="429"/>
      <c r="F217" s="182" t="s">
        <v>154</v>
      </c>
      <c r="G217" s="199">
        <v>93</v>
      </c>
      <c r="H217" s="185">
        <v>0.85</v>
      </c>
      <c r="I217" s="185">
        <v>79.05</v>
      </c>
      <c r="J217" s="190"/>
      <c r="K217" s="183"/>
      <c r="L217" s="187">
        <v>1524.59</v>
      </c>
      <c r="M217" s="183"/>
      <c r="N217" s="206">
        <v>68255.89</v>
      </c>
      <c r="AF217" s="168"/>
      <c r="AG217" s="169"/>
      <c r="AJ217" s="180" t="s">
        <v>1596</v>
      </c>
      <c r="AL217" s="169"/>
      <c r="AN217" s="169"/>
      <c r="AP217" s="169"/>
    </row>
    <row r="218" spans="1:42" s="15" customFormat="1" ht="15" x14ac:dyDescent="0.25">
      <c r="A218" s="200"/>
      <c r="B218" s="201"/>
      <c r="C218" s="438" t="s">
        <v>157</v>
      </c>
      <c r="D218" s="438"/>
      <c r="E218" s="438"/>
      <c r="F218" s="172"/>
      <c r="G218" s="173"/>
      <c r="H218" s="173"/>
      <c r="I218" s="173"/>
      <c r="J218" s="176"/>
      <c r="K218" s="173"/>
      <c r="L218" s="210">
        <v>6891.37</v>
      </c>
      <c r="M218" s="195"/>
      <c r="N218" s="208">
        <v>282367.58</v>
      </c>
      <c r="AF218" s="168"/>
      <c r="AG218" s="169"/>
      <c r="AL218" s="169" t="s">
        <v>157</v>
      </c>
      <c r="AN218" s="169"/>
      <c r="AP218" s="169"/>
    </row>
    <row r="219" spans="1:42" s="15" customFormat="1" ht="23.25" x14ac:dyDescent="0.25">
      <c r="A219" s="170" t="s">
        <v>254</v>
      </c>
      <c r="B219" s="171" t="s">
        <v>1069</v>
      </c>
      <c r="C219" s="438" t="s">
        <v>202</v>
      </c>
      <c r="D219" s="438"/>
      <c r="E219" s="438"/>
      <c r="F219" s="172" t="s">
        <v>174</v>
      </c>
      <c r="G219" s="173">
        <v>157.05609999999999</v>
      </c>
      <c r="H219" s="174">
        <v>1</v>
      </c>
      <c r="I219" s="209">
        <v>157.05609999999999</v>
      </c>
      <c r="J219" s="202">
        <v>493.16</v>
      </c>
      <c r="K219" s="204">
        <v>1.012</v>
      </c>
      <c r="L219" s="210">
        <v>78383.23</v>
      </c>
      <c r="M219" s="211">
        <v>8.16</v>
      </c>
      <c r="N219" s="208">
        <v>639607.16</v>
      </c>
      <c r="AF219" s="168"/>
      <c r="AG219" s="169" t="s">
        <v>202</v>
      </c>
      <c r="AL219" s="169"/>
      <c r="AN219" s="169"/>
      <c r="AP219" s="169"/>
    </row>
    <row r="220" spans="1:42" s="15" customFormat="1" ht="15" x14ac:dyDescent="0.25">
      <c r="A220" s="212"/>
      <c r="B220" s="213"/>
      <c r="C220" s="429" t="s">
        <v>203</v>
      </c>
      <c r="D220" s="429"/>
      <c r="E220" s="429"/>
      <c r="F220" s="429"/>
      <c r="G220" s="429"/>
      <c r="H220" s="429"/>
      <c r="I220" s="429"/>
      <c r="J220" s="429"/>
      <c r="K220" s="429"/>
      <c r="L220" s="429"/>
      <c r="M220" s="429"/>
      <c r="N220" s="441"/>
      <c r="AF220" s="168"/>
      <c r="AG220" s="169"/>
      <c r="AL220" s="169"/>
      <c r="AM220" s="180" t="s">
        <v>203</v>
      </c>
      <c r="AN220" s="169"/>
      <c r="AP220" s="169"/>
    </row>
    <row r="221" spans="1:42" s="15" customFormat="1" ht="15" x14ac:dyDescent="0.25">
      <c r="A221" s="178"/>
      <c r="B221" s="179"/>
      <c r="C221" s="439" t="s">
        <v>553</v>
      </c>
      <c r="D221" s="439"/>
      <c r="E221" s="439"/>
      <c r="F221" s="439"/>
      <c r="G221" s="439"/>
      <c r="H221" s="439"/>
      <c r="I221" s="439"/>
      <c r="J221" s="439"/>
      <c r="K221" s="439"/>
      <c r="L221" s="439"/>
      <c r="M221" s="439"/>
      <c r="N221" s="440"/>
      <c r="AF221" s="168"/>
      <c r="AG221" s="169"/>
      <c r="AH221" s="180" t="s">
        <v>553</v>
      </c>
      <c r="AL221" s="169"/>
      <c r="AN221" s="169"/>
      <c r="AP221" s="169"/>
    </row>
    <row r="222" spans="1:42" s="15" customFormat="1" ht="15" x14ac:dyDescent="0.25">
      <c r="A222" s="200"/>
      <c r="B222" s="201"/>
      <c r="C222" s="438" t="s">
        <v>157</v>
      </c>
      <c r="D222" s="438"/>
      <c r="E222" s="438"/>
      <c r="F222" s="172"/>
      <c r="G222" s="173"/>
      <c r="H222" s="173"/>
      <c r="I222" s="173"/>
      <c r="J222" s="176"/>
      <c r="K222" s="173"/>
      <c r="L222" s="210">
        <v>78383.23</v>
      </c>
      <c r="M222" s="195"/>
      <c r="N222" s="208">
        <v>639607.16</v>
      </c>
      <c r="AF222" s="168"/>
      <c r="AG222" s="169"/>
      <c r="AL222" s="169" t="s">
        <v>157</v>
      </c>
      <c r="AN222" s="169"/>
      <c r="AP222" s="169"/>
    </row>
    <row r="223" spans="1:42" s="15" customFormat="1" ht="23.25" x14ac:dyDescent="0.25">
      <c r="A223" s="170" t="s">
        <v>593</v>
      </c>
      <c r="B223" s="171" t="s">
        <v>1597</v>
      </c>
      <c r="C223" s="438" t="s">
        <v>1598</v>
      </c>
      <c r="D223" s="438"/>
      <c r="E223" s="438"/>
      <c r="F223" s="172" t="s">
        <v>573</v>
      </c>
      <c r="G223" s="173">
        <v>0.62</v>
      </c>
      <c r="H223" s="174">
        <v>1</v>
      </c>
      <c r="I223" s="211">
        <v>0.62</v>
      </c>
      <c r="J223" s="176"/>
      <c r="K223" s="173"/>
      <c r="L223" s="176"/>
      <c r="M223" s="173"/>
      <c r="N223" s="177"/>
      <c r="AF223" s="168"/>
      <c r="AG223" s="169" t="s">
        <v>1598</v>
      </c>
      <c r="AL223" s="169"/>
      <c r="AN223" s="169"/>
      <c r="AP223" s="169"/>
    </row>
    <row r="224" spans="1:42" s="15" customFormat="1" ht="23.25" x14ac:dyDescent="0.25">
      <c r="A224" s="178"/>
      <c r="B224" s="179" t="s">
        <v>136</v>
      </c>
      <c r="C224" s="439" t="s">
        <v>137</v>
      </c>
      <c r="D224" s="439"/>
      <c r="E224" s="439"/>
      <c r="F224" s="439"/>
      <c r="G224" s="439"/>
      <c r="H224" s="439"/>
      <c r="I224" s="439"/>
      <c r="J224" s="439"/>
      <c r="K224" s="439"/>
      <c r="L224" s="439"/>
      <c r="M224" s="439"/>
      <c r="N224" s="440"/>
      <c r="AF224" s="168"/>
      <c r="AG224" s="169"/>
      <c r="AH224" s="180" t="s">
        <v>137</v>
      </c>
      <c r="AL224" s="169"/>
      <c r="AN224" s="169"/>
      <c r="AP224" s="169"/>
    </row>
    <row r="225" spans="1:42" s="15" customFormat="1" ht="68.25" x14ac:dyDescent="0.25">
      <c r="A225" s="178"/>
      <c r="B225" s="179" t="s">
        <v>138</v>
      </c>
      <c r="C225" s="439" t="s">
        <v>139</v>
      </c>
      <c r="D225" s="439"/>
      <c r="E225" s="439"/>
      <c r="F225" s="439"/>
      <c r="G225" s="439"/>
      <c r="H225" s="439"/>
      <c r="I225" s="439"/>
      <c r="J225" s="439"/>
      <c r="K225" s="439"/>
      <c r="L225" s="439"/>
      <c r="M225" s="439"/>
      <c r="N225" s="440"/>
      <c r="AF225" s="168"/>
      <c r="AG225" s="169"/>
      <c r="AH225" s="180" t="s">
        <v>139</v>
      </c>
      <c r="AL225" s="169"/>
      <c r="AN225" s="169"/>
      <c r="AP225" s="169"/>
    </row>
    <row r="226" spans="1:42" s="15" customFormat="1" ht="15" x14ac:dyDescent="0.25">
      <c r="A226" s="181"/>
      <c r="B226" s="179" t="s">
        <v>130</v>
      </c>
      <c r="C226" s="429" t="s">
        <v>140</v>
      </c>
      <c r="D226" s="429"/>
      <c r="E226" s="429"/>
      <c r="F226" s="182"/>
      <c r="G226" s="183"/>
      <c r="H226" s="183"/>
      <c r="I226" s="183"/>
      <c r="J226" s="184">
        <v>590.51</v>
      </c>
      <c r="K226" s="205">
        <v>1.3225</v>
      </c>
      <c r="L226" s="184">
        <v>484.19</v>
      </c>
      <c r="M226" s="185">
        <v>44.77</v>
      </c>
      <c r="N226" s="206">
        <v>21677.19</v>
      </c>
      <c r="AF226" s="168"/>
      <c r="AG226" s="169"/>
      <c r="AI226" s="180" t="s">
        <v>140</v>
      </c>
      <c r="AL226" s="169"/>
      <c r="AN226" s="169"/>
      <c r="AP226" s="169"/>
    </row>
    <row r="227" spans="1:42" s="15" customFormat="1" ht="15" x14ac:dyDescent="0.25">
      <c r="A227" s="181"/>
      <c r="B227" s="179" t="s">
        <v>141</v>
      </c>
      <c r="C227" s="429" t="s">
        <v>142</v>
      </c>
      <c r="D227" s="429"/>
      <c r="E227" s="429"/>
      <c r="F227" s="182"/>
      <c r="G227" s="183"/>
      <c r="H227" s="183"/>
      <c r="I227" s="183"/>
      <c r="J227" s="184">
        <v>73.02</v>
      </c>
      <c r="K227" s="205">
        <v>1.4375</v>
      </c>
      <c r="L227" s="184">
        <v>65.08</v>
      </c>
      <c r="M227" s="185">
        <v>13.24</v>
      </c>
      <c r="N227" s="186">
        <v>861.66</v>
      </c>
      <c r="AF227" s="168"/>
      <c r="AG227" s="169"/>
      <c r="AI227" s="180" t="s">
        <v>142</v>
      </c>
      <c r="AL227" s="169"/>
      <c r="AN227" s="169"/>
      <c r="AP227" s="169"/>
    </row>
    <row r="228" spans="1:42" s="15" customFormat="1" ht="15" x14ac:dyDescent="0.25">
      <c r="A228" s="181"/>
      <c r="B228" s="179" t="s">
        <v>143</v>
      </c>
      <c r="C228" s="429" t="s">
        <v>144</v>
      </c>
      <c r="D228" s="429"/>
      <c r="E228" s="429"/>
      <c r="F228" s="182"/>
      <c r="G228" s="183"/>
      <c r="H228" s="183"/>
      <c r="I228" s="183"/>
      <c r="J228" s="184">
        <v>8.6999999999999993</v>
      </c>
      <c r="K228" s="205">
        <v>1.4375</v>
      </c>
      <c r="L228" s="184">
        <v>7.75</v>
      </c>
      <c r="M228" s="185">
        <v>44.77</v>
      </c>
      <c r="N228" s="186">
        <v>346.97</v>
      </c>
      <c r="AF228" s="168"/>
      <c r="AG228" s="169"/>
      <c r="AI228" s="180" t="s">
        <v>144</v>
      </c>
      <c r="AL228" s="169"/>
      <c r="AN228" s="169"/>
      <c r="AP228" s="169"/>
    </row>
    <row r="229" spans="1:42" s="15" customFormat="1" ht="15" x14ac:dyDescent="0.25">
      <c r="A229" s="181"/>
      <c r="B229" s="179" t="s">
        <v>145</v>
      </c>
      <c r="C229" s="429" t="s">
        <v>146</v>
      </c>
      <c r="D229" s="429"/>
      <c r="E229" s="429"/>
      <c r="F229" s="182"/>
      <c r="G229" s="183"/>
      <c r="H229" s="183"/>
      <c r="I229" s="183"/>
      <c r="J229" s="187">
        <v>3690.05</v>
      </c>
      <c r="K229" s="183"/>
      <c r="L229" s="187">
        <v>2287.83</v>
      </c>
      <c r="M229" s="185">
        <v>8.16</v>
      </c>
      <c r="N229" s="206">
        <v>18668.689999999999</v>
      </c>
      <c r="AF229" s="168"/>
      <c r="AG229" s="169"/>
      <c r="AI229" s="180" t="s">
        <v>146</v>
      </c>
      <c r="AL229" s="169"/>
      <c r="AN229" s="169"/>
      <c r="AP229" s="169"/>
    </row>
    <row r="230" spans="1:42" s="15" customFormat="1" ht="15" x14ac:dyDescent="0.25">
      <c r="A230" s="188"/>
      <c r="B230" s="179"/>
      <c r="C230" s="429" t="s">
        <v>147</v>
      </c>
      <c r="D230" s="429"/>
      <c r="E230" s="429"/>
      <c r="F230" s="182" t="s">
        <v>148</v>
      </c>
      <c r="G230" s="192">
        <v>69.8</v>
      </c>
      <c r="H230" s="205">
        <v>1.3225</v>
      </c>
      <c r="I230" s="216">
        <v>57.232509999999998</v>
      </c>
      <c r="J230" s="190"/>
      <c r="K230" s="183"/>
      <c r="L230" s="190"/>
      <c r="M230" s="183"/>
      <c r="N230" s="191"/>
      <c r="AF230" s="168"/>
      <c r="AG230" s="169"/>
      <c r="AJ230" s="180" t="s">
        <v>147</v>
      </c>
      <c r="AL230" s="169"/>
      <c r="AN230" s="169"/>
      <c r="AP230" s="169"/>
    </row>
    <row r="231" spans="1:42" s="15" customFormat="1" ht="15" x14ac:dyDescent="0.25">
      <c r="A231" s="188"/>
      <c r="B231" s="179"/>
      <c r="C231" s="429" t="s">
        <v>149</v>
      </c>
      <c r="D231" s="429"/>
      <c r="E231" s="429"/>
      <c r="F231" s="182" t="s">
        <v>148</v>
      </c>
      <c r="G231" s="185">
        <v>0.65</v>
      </c>
      <c r="H231" s="205">
        <v>1.4375</v>
      </c>
      <c r="I231" s="193">
        <v>0.57931250000000001</v>
      </c>
      <c r="J231" s="190"/>
      <c r="K231" s="183"/>
      <c r="L231" s="190"/>
      <c r="M231" s="183"/>
      <c r="N231" s="191"/>
      <c r="AF231" s="168"/>
      <c r="AG231" s="169"/>
      <c r="AJ231" s="180" t="s">
        <v>149</v>
      </c>
      <c r="AL231" s="169"/>
      <c r="AN231" s="169"/>
      <c r="AP231" s="169"/>
    </row>
    <row r="232" spans="1:42" s="15" customFormat="1" ht="15" x14ac:dyDescent="0.25">
      <c r="A232" s="181"/>
      <c r="B232" s="179"/>
      <c r="C232" s="430" t="s">
        <v>150</v>
      </c>
      <c r="D232" s="430"/>
      <c r="E232" s="430"/>
      <c r="F232" s="194"/>
      <c r="G232" s="195"/>
      <c r="H232" s="195"/>
      <c r="I232" s="195"/>
      <c r="J232" s="196">
        <v>4353.58</v>
      </c>
      <c r="K232" s="195"/>
      <c r="L232" s="196">
        <v>2837.1</v>
      </c>
      <c r="M232" s="195"/>
      <c r="N232" s="207">
        <v>41207.54</v>
      </c>
      <c r="AF232" s="168"/>
      <c r="AG232" s="169"/>
      <c r="AK232" s="180" t="s">
        <v>150</v>
      </c>
      <c r="AL232" s="169"/>
      <c r="AN232" s="169"/>
      <c r="AP232" s="169"/>
    </row>
    <row r="233" spans="1:42" s="15" customFormat="1" ht="15" x14ac:dyDescent="0.25">
      <c r="A233" s="188"/>
      <c r="B233" s="179"/>
      <c r="C233" s="429" t="s">
        <v>151</v>
      </c>
      <c r="D233" s="429"/>
      <c r="E233" s="429"/>
      <c r="F233" s="182"/>
      <c r="G233" s="183"/>
      <c r="H233" s="183"/>
      <c r="I233" s="183"/>
      <c r="J233" s="190"/>
      <c r="K233" s="183"/>
      <c r="L233" s="184">
        <v>491.94</v>
      </c>
      <c r="M233" s="183"/>
      <c r="N233" s="206">
        <v>22024.16</v>
      </c>
      <c r="AF233" s="168"/>
      <c r="AG233" s="169"/>
      <c r="AJ233" s="180" t="s">
        <v>151</v>
      </c>
      <c r="AL233" s="169"/>
      <c r="AN233" s="169"/>
      <c r="AP233" s="169"/>
    </row>
    <row r="234" spans="1:42" s="15" customFormat="1" ht="45" x14ac:dyDescent="0.25">
      <c r="A234" s="188"/>
      <c r="B234" s="179" t="s">
        <v>190</v>
      </c>
      <c r="C234" s="429" t="s">
        <v>191</v>
      </c>
      <c r="D234" s="429"/>
      <c r="E234" s="429"/>
      <c r="F234" s="182" t="s">
        <v>154</v>
      </c>
      <c r="G234" s="199">
        <v>147</v>
      </c>
      <c r="H234" s="183"/>
      <c r="I234" s="199">
        <v>147</v>
      </c>
      <c r="J234" s="190"/>
      <c r="K234" s="183"/>
      <c r="L234" s="184">
        <v>723.15</v>
      </c>
      <c r="M234" s="183"/>
      <c r="N234" s="206">
        <v>32375.52</v>
      </c>
      <c r="AF234" s="168"/>
      <c r="AG234" s="169"/>
      <c r="AJ234" s="180" t="s">
        <v>191</v>
      </c>
      <c r="AL234" s="169"/>
      <c r="AN234" s="169"/>
      <c r="AP234" s="169"/>
    </row>
    <row r="235" spans="1:42" s="15" customFormat="1" ht="56.25" x14ac:dyDescent="0.25">
      <c r="A235" s="188"/>
      <c r="B235" s="179" t="s">
        <v>192</v>
      </c>
      <c r="C235" s="429" t="s">
        <v>193</v>
      </c>
      <c r="D235" s="429"/>
      <c r="E235" s="429"/>
      <c r="F235" s="182" t="s">
        <v>154</v>
      </c>
      <c r="G235" s="199">
        <v>134</v>
      </c>
      <c r="H235" s="185">
        <v>0.85</v>
      </c>
      <c r="I235" s="192">
        <v>113.9</v>
      </c>
      <c r="J235" s="190"/>
      <c r="K235" s="183"/>
      <c r="L235" s="184">
        <v>560.32000000000005</v>
      </c>
      <c r="M235" s="183"/>
      <c r="N235" s="206">
        <v>25085.52</v>
      </c>
      <c r="AF235" s="168"/>
      <c r="AG235" s="169"/>
      <c r="AJ235" s="180" t="s">
        <v>193</v>
      </c>
      <c r="AL235" s="169"/>
      <c r="AN235" s="169"/>
      <c r="AP235" s="169"/>
    </row>
    <row r="236" spans="1:42" s="15" customFormat="1" ht="15" x14ac:dyDescent="0.25">
      <c r="A236" s="200"/>
      <c r="B236" s="201"/>
      <c r="C236" s="438" t="s">
        <v>157</v>
      </c>
      <c r="D236" s="438"/>
      <c r="E236" s="438"/>
      <c r="F236" s="172"/>
      <c r="G236" s="173"/>
      <c r="H236" s="173"/>
      <c r="I236" s="173"/>
      <c r="J236" s="176"/>
      <c r="K236" s="173"/>
      <c r="L236" s="210">
        <v>4120.57</v>
      </c>
      <c r="M236" s="195"/>
      <c r="N236" s="208">
        <v>98668.58</v>
      </c>
      <c r="AF236" s="168"/>
      <c r="AG236" s="169"/>
      <c r="AL236" s="169" t="s">
        <v>157</v>
      </c>
      <c r="AN236" s="169"/>
      <c r="AP236" s="169"/>
    </row>
    <row r="237" spans="1:42" s="15" customFormat="1" ht="23.25" x14ac:dyDescent="0.25">
      <c r="A237" s="170" t="s">
        <v>596</v>
      </c>
      <c r="B237" s="171" t="s">
        <v>1599</v>
      </c>
      <c r="C237" s="438" t="s">
        <v>1600</v>
      </c>
      <c r="D237" s="438"/>
      <c r="E237" s="438"/>
      <c r="F237" s="172" t="s">
        <v>229</v>
      </c>
      <c r="G237" s="173">
        <v>62</v>
      </c>
      <c r="H237" s="174">
        <v>1</v>
      </c>
      <c r="I237" s="174">
        <v>62</v>
      </c>
      <c r="J237" s="202">
        <v>63.12</v>
      </c>
      <c r="K237" s="173"/>
      <c r="L237" s="210">
        <v>3913.44</v>
      </c>
      <c r="M237" s="211">
        <v>8.16</v>
      </c>
      <c r="N237" s="208">
        <v>31933.67</v>
      </c>
      <c r="AF237" s="168"/>
      <c r="AG237" s="169" t="s">
        <v>1600</v>
      </c>
      <c r="AL237" s="169"/>
      <c r="AN237" s="169"/>
      <c r="AP237" s="169"/>
    </row>
    <row r="238" spans="1:42" s="15" customFormat="1" ht="15" x14ac:dyDescent="0.25">
      <c r="A238" s="200"/>
      <c r="B238" s="201"/>
      <c r="C238" s="438" t="s">
        <v>157</v>
      </c>
      <c r="D238" s="438"/>
      <c r="E238" s="438"/>
      <c r="F238" s="172"/>
      <c r="G238" s="173"/>
      <c r="H238" s="173"/>
      <c r="I238" s="173"/>
      <c r="J238" s="176"/>
      <c r="K238" s="173"/>
      <c r="L238" s="210">
        <v>3913.44</v>
      </c>
      <c r="M238" s="195"/>
      <c r="N238" s="208">
        <v>31933.67</v>
      </c>
      <c r="AF238" s="168"/>
      <c r="AG238" s="169"/>
      <c r="AL238" s="169" t="s">
        <v>157</v>
      </c>
      <c r="AN238" s="169"/>
      <c r="AP238" s="169"/>
    </row>
    <row r="239" spans="1:42" s="15" customFormat="1" ht="15" x14ac:dyDescent="0.25">
      <c r="A239" s="217"/>
      <c r="B239" s="218"/>
      <c r="C239" s="218"/>
      <c r="D239" s="218"/>
      <c r="E239" s="218"/>
      <c r="F239" s="219"/>
      <c r="G239" s="219"/>
      <c r="H239" s="219"/>
      <c r="I239" s="219"/>
      <c r="J239" s="220"/>
      <c r="K239" s="219"/>
      <c r="L239" s="220"/>
      <c r="M239" s="183"/>
      <c r="N239" s="220"/>
      <c r="AF239" s="168"/>
      <c r="AG239" s="169"/>
      <c r="AL239" s="169"/>
      <c r="AN239" s="169"/>
      <c r="AP239" s="169"/>
    </row>
    <row r="240" spans="1:42" s="15" customFormat="1" ht="15" x14ac:dyDescent="0.25">
      <c r="A240" s="224"/>
      <c r="B240" s="225"/>
      <c r="C240" s="438" t="s">
        <v>1601</v>
      </c>
      <c r="D240" s="438"/>
      <c r="E240" s="438"/>
      <c r="F240" s="438"/>
      <c r="G240" s="438"/>
      <c r="H240" s="438"/>
      <c r="I240" s="438"/>
      <c r="J240" s="438"/>
      <c r="K240" s="438"/>
      <c r="L240" s="226"/>
      <c r="M240" s="227"/>
      <c r="N240" s="228"/>
      <c r="AF240" s="168"/>
      <c r="AG240" s="169"/>
      <c r="AL240" s="169"/>
      <c r="AN240" s="169" t="s">
        <v>1601</v>
      </c>
      <c r="AP240" s="169"/>
    </row>
    <row r="241" spans="1:42" s="15" customFormat="1" ht="15" x14ac:dyDescent="0.25">
      <c r="A241" s="229"/>
      <c r="B241" s="179"/>
      <c r="C241" s="429" t="s">
        <v>205</v>
      </c>
      <c r="D241" s="429"/>
      <c r="E241" s="429"/>
      <c r="F241" s="429"/>
      <c r="G241" s="429"/>
      <c r="H241" s="429"/>
      <c r="I241" s="429"/>
      <c r="J241" s="429"/>
      <c r="K241" s="429"/>
      <c r="L241" s="230">
        <v>246347.36</v>
      </c>
      <c r="M241" s="231"/>
      <c r="N241" s="232">
        <v>2294318.98</v>
      </c>
      <c r="AF241" s="168"/>
      <c r="AG241" s="169"/>
      <c r="AL241" s="169"/>
      <c r="AN241" s="169"/>
      <c r="AO241" s="180" t="s">
        <v>205</v>
      </c>
      <c r="AP241" s="169"/>
    </row>
    <row r="242" spans="1:42" s="15" customFormat="1" ht="15" x14ac:dyDescent="0.25">
      <c r="A242" s="229"/>
      <c r="B242" s="179"/>
      <c r="C242" s="429" t="s">
        <v>206</v>
      </c>
      <c r="D242" s="429"/>
      <c r="E242" s="429"/>
      <c r="F242" s="429"/>
      <c r="G242" s="429"/>
      <c r="H242" s="429"/>
      <c r="I242" s="429"/>
      <c r="J242" s="429"/>
      <c r="K242" s="429"/>
      <c r="L242" s="233"/>
      <c r="M242" s="231"/>
      <c r="N242" s="234"/>
      <c r="AF242" s="168"/>
      <c r="AG242" s="169"/>
      <c r="AL242" s="169"/>
      <c r="AN242" s="169"/>
      <c r="AO242" s="180" t="s">
        <v>206</v>
      </c>
      <c r="AP242" s="169"/>
    </row>
    <row r="243" spans="1:42" s="15" customFormat="1" ht="15" x14ac:dyDescent="0.25">
      <c r="A243" s="229"/>
      <c r="B243" s="179"/>
      <c r="C243" s="429" t="s">
        <v>207</v>
      </c>
      <c r="D243" s="429"/>
      <c r="E243" s="429"/>
      <c r="F243" s="429"/>
      <c r="G243" s="429"/>
      <c r="H243" s="429"/>
      <c r="I243" s="429"/>
      <c r="J243" s="429"/>
      <c r="K243" s="429"/>
      <c r="L243" s="230">
        <v>3463.32</v>
      </c>
      <c r="M243" s="231"/>
      <c r="N243" s="232">
        <v>155052.84</v>
      </c>
      <c r="AF243" s="168"/>
      <c r="AG243" s="169"/>
      <c r="AL243" s="169"/>
      <c r="AN243" s="169"/>
      <c r="AO243" s="180" t="s">
        <v>207</v>
      </c>
      <c r="AP243" s="169"/>
    </row>
    <row r="244" spans="1:42" s="15" customFormat="1" ht="15" x14ac:dyDescent="0.25">
      <c r="A244" s="229"/>
      <c r="B244" s="179"/>
      <c r="C244" s="429" t="s">
        <v>208</v>
      </c>
      <c r="D244" s="429"/>
      <c r="E244" s="429"/>
      <c r="F244" s="429"/>
      <c r="G244" s="429"/>
      <c r="H244" s="429"/>
      <c r="I244" s="429"/>
      <c r="J244" s="429"/>
      <c r="K244" s="429"/>
      <c r="L244" s="230">
        <v>30970.94</v>
      </c>
      <c r="M244" s="231"/>
      <c r="N244" s="232">
        <v>410055.25</v>
      </c>
      <c r="AF244" s="168"/>
      <c r="AG244" s="169"/>
      <c r="AL244" s="169"/>
      <c r="AN244" s="169"/>
      <c r="AO244" s="180" t="s">
        <v>208</v>
      </c>
      <c r="AP244" s="169"/>
    </row>
    <row r="245" spans="1:42" s="15" customFormat="1" ht="15" x14ac:dyDescent="0.25">
      <c r="A245" s="229"/>
      <c r="B245" s="179"/>
      <c r="C245" s="429" t="s">
        <v>209</v>
      </c>
      <c r="D245" s="429"/>
      <c r="E245" s="429"/>
      <c r="F245" s="429"/>
      <c r="G245" s="429"/>
      <c r="H245" s="429"/>
      <c r="I245" s="429"/>
      <c r="J245" s="429"/>
      <c r="K245" s="429"/>
      <c r="L245" s="230">
        <v>1702.8</v>
      </c>
      <c r="M245" s="231"/>
      <c r="N245" s="232">
        <v>76234.36</v>
      </c>
      <c r="AF245" s="168"/>
      <c r="AG245" s="169"/>
      <c r="AL245" s="169"/>
      <c r="AN245" s="169"/>
      <c r="AO245" s="180" t="s">
        <v>209</v>
      </c>
      <c r="AP245" s="169"/>
    </row>
    <row r="246" spans="1:42" s="15" customFormat="1" ht="15" x14ac:dyDescent="0.25">
      <c r="A246" s="229"/>
      <c r="B246" s="179"/>
      <c r="C246" s="429" t="s">
        <v>210</v>
      </c>
      <c r="D246" s="429"/>
      <c r="E246" s="429"/>
      <c r="F246" s="429"/>
      <c r="G246" s="429"/>
      <c r="H246" s="429"/>
      <c r="I246" s="429"/>
      <c r="J246" s="429"/>
      <c r="K246" s="429"/>
      <c r="L246" s="230">
        <v>211913.1</v>
      </c>
      <c r="M246" s="231"/>
      <c r="N246" s="232">
        <v>1729210.89</v>
      </c>
      <c r="AF246" s="168"/>
      <c r="AG246" s="169"/>
      <c r="AL246" s="169"/>
      <c r="AN246" s="169"/>
      <c r="AO246" s="180" t="s">
        <v>210</v>
      </c>
      <c r="AP246" s="169"/>
    </row>
    <row r="247" spans="1:42" s="15" customFormat="1" ht="15" x14ac:dyDescent="0.25">
      <c r="A247" s="229"/>
      <c r="B247" s="179"/>
      <c r="C247" s="429" t="s">
        <v>211</v>
      </c>
      <c r="D247" s="429"/>
      <c r="E247" s="429"/>
      <c r="F247" s="429"/>
      <c r="G247" s="429"/>
      <c r="H247" s="429"/>
      <c r="I247" s="429"/>
      <c r="J247" s="429"/>
      <c r="K247" s="429"/>
      <c r="L247" s="230">
        <v>259018.64</v>
      </c>
      <c r="M247" s="231"/>
      <c r="N247" s="232">
        <v>2861611.83</v>
      </c>
      <c r="AF247" s="168"/>
      <c r="AG247" s="169"/>
      <c r="AL247" s="169"/>
      <c r="AN247" s="169"/>
      <c r="AO247" s="180" t="s">
        <v>211</v>
      </c>
      <c r="AP247" s="169"/>
    </row>
    <row r="248" spans="1:42" s="15" customFormat="1" ht="15" x14ac:dyDescent="0.25">
      <c r="A248" s="229"/>
      <c r="B248" s="179"/>
      <c r="C248" s="429" t="s">
        <v>206</v>
      </c>
      <c r="D248" s="429"/>
      <c r="E248" s="429"/>
      <c r="F248" s="429"/>
      <c r="G248" s="429"/>
      <c r="H248" s="429"/>
      <c r="I248" s="429"/>
      <c r="J248" s="429"/>
      <c r="K248" s="429"/>
      <c r="L248" s="233"/>
      <c r="M248" s="231"/>
      <c r="N248" s="234"/>
      <c r="AF248" s="168"/>
      <c r="AG248" s="169"/>
      <c r="AL248" s="169"/>
      <c r="AN248" s="169"/>
      <c r="AO248" s="180" t="s">
        <v>206</v>
      </c>
      <c r="AP248" s="169"/>
    </row>
    <row r="249" spans="1:42" s="15" customFormat="1" ht="15" x14ac:dyDescent="0.25">
      <c r="A249" s="229"/>
      <c r="B249" s="179"/>
      <c r="C249" s="429" t="s">
        <v>450</v>
      </c>
      <c r="D249" s="429"/>
      <c r="E249" s="429"/>
      <c r="F249" s="429"/>
      <c r="G249" s="429"/>
      <c r="H249" s="429"/>
      <c r="I249" s="429"/>
      <c r="J249" s="429"/>
      <c r="K249" s="429"/>
      <c r="L249" s="230">
        <v>3463.32</v>
      </c>
      <c r="M249" s="231"/>
      <c r="N249" s="232">
        <v>155052.84</v>
      </c>
      <c r="AF249" s="168"/>
      <c r="AG249" s="169"/>
      <c r="AL249" s="169"/>
      <c r="AN249" s="169"/>
      <c r="AO249" s="180" t="s">
        <v>450</v>
      </c>
      <c r="AP249" s="169"/>
    </row>
    <row r="250" spans="1:42" s="15" customFormat="1" ht="15" x14ac:dyDescent="0.25">
      <c r="A250" s="229"/>
      <c r="B250" s="179"/>
      <c r="C250" s="429" t="s">
        <v>451</v>
      </c>
      <c r="D250" s="429"/>
      <c r="E250" s="429"/>
      <c r="F250" s="429"/>
      <c r="G250" s="429"/>
      <c r="H250" s="429"/>
      <c r="I250" s="429"/>
      <c r="J250" s="429"/>
      <c r="K250" s="429"/>
      <c r="L250" s="230">
        <v>30970.94</v>
      </c>
      <c r="M250" s="231"/>
      <c r="N250" s="232">
        <v>410055.25</v>
      </c>
      <c r="AF250" s="168"/>
      <c r="AG250" s="169"/>
      <c r="AL250" s="169"/>
      <c r="AN250" s="169"/>
      <c r="AO250" s="180" t="s">
        <v>451</v>
      </c>
      <c r="AP250" s="169"/>
    </row>
    <row r="251" spans="1:42" s="15" customFormat="1" ht="15" x14ac:dyDescent="0.25">
      <c r="A251" s="229"/>
      <c r="B251" s="179"/>
      <c r="C251" s="429" t="s">
        <v>452</v>
      </c>
      <c r="D251" s="429"/>
      <c r="E251" s="429"/>
      <c r="F251" s="429"/>
      <c r="G251" s="429"/>
      <c r="H251" s="429"/>
      <c r="I251" s="429"/>
      <c r="J251" s="429"/>
      <c r="K251" s="429"/>
      <c r="L251" s="230">
        <v>1702.8</v>
      </c>
      <c r="M251" s="231"/>
      <c r="N251" s="232">
        <v>76234.36</v>
      </c>
      <c r="AF251" s="168"/>
      <c r="AG251" s="169"/>
      <c r="AL251" s="169"/>
      <c r="AN251" s="169"/>
      <c r="AO251" s="180" t="s">
        <v>452</v>
      </c>
      <c r="AP251" s="169"/>
    </row>
    <row r="252" spans="1:42" s="15" customFormat="1" ht="15" x14ac:dyDescent="0.25">
      <c r="A252" s="229"/>
      <c r="B252" s="179"/>
      <c r="C252" s="429" t="s">
        <v>453</v>
      </c>
      <c r="D252" s="429"/>
      <c r="E252" s="429"/>
      <c r="F252" s="429"/>
      <c r="G252" s="429"/>
      <c r="H252" s="429"/>
      <c r="I252" s="429"/>
      <c r="J252" s="429"/>
      <c r="K252" s="429"/>
      <c r="L252" s="230">
        <v>211913.1</v>
      </c>
      <c r="M252" s="231"/>
      <c r="N252" s="232">
        <v>1729210.89</v>
      </c>
      <c r="AF252" s="168"/>
      <c r="AG252" s="169"/>
      <c r="AL252" s="169"/>
      <c r="AN252" s="169"/>
      <c r="AO252" s="180" t="s">
        <v>453</v>
      </c>
      <c r="AP252" s="169"/>
    </row>
    <row r="253" spans="1:42" s="15" customFormat="1" ht="15" x14ac:dyDescent="0.25">
      <c r="A253" s="229"/>
      <c r="B253" s="179"/>
      <c r="C253" s="429" t="s">
        <v>454</v>
      </c>
      <c r="D253" s="429"/>
      <c r="E253" s="429"/>
      <c r="F253" s="429"/>
      <c r="G253" s="429"/>
      <c r="H253" s="429"/>
      <c r="I253" s="429"/>
      <c r="J253" s="429"/>
      <c r="K253" s="429"/>
      <c r="L253" s="230">
        <v>7459.19</v>
      </c>
      <c r="M253" s="231"/>
      <c r="N253" s="232">
        <v>333948.03000000003</v>
      </c>
      <c r="AF253" s="168"/>
      <c r="AG253" s="169"/>
      <c r="AL253" s="169"/>
      <c r="AN253" s="169"/>
      <c r="AO253" s="180" t="s">
        <v>454</v>
      </c>
      <c r="AP253" s="169"/>
    </row>
    <row r="254" spans="1:42" s="15" customFormat="1" ht="15" x14ac:dyDescent="0.25">
      <c r="A254" s="229"/>
      <c r="B254" s="179"/>
      <c r="C254" s="429" t="s">
        <v>455</v>
      </c>
      <c r="D254" s="429"/>
      <c r="E254" s="429"/>
      <c r="F254" s="429"/>
      <c r="G254" s="429"/>
      <c r="H254" s="429"/>
      <c r="I254" s="429"/>
      <c r="J254" s="429"/>
      <c r="K254" s="429"/>
      <c r="L254" s="230">
        <v>5212.09</v>
      </c>
      <c r="M254" s="231"/>
      <c r="N254" s="232">
        <v>233344.82</v>
      </c>
      <c r="AF254" s="168"/>
      <c r="AG254" s="169"/>
      <c r="AL254" s="169"/>
      <c r="AN254" s="169"/>
      <c r="AO254" s="180" t="s">
        <v>455</v>
      </c>
      <c r="AP254" s="169"/>
    </row>
    <row r="255" spans="1:42" s="15" customFormat="1" ht="15" x14ac:dyDescent="0.25">
      <c r="A255" s="229"/>
      <c r="B255" s="179"/>
      <c r="C255" s="429" t="s">
        <v>221</v>
      </c>
      <c r="D255" s="429"/>
      <c r="E255" s="429"/>
      <c r="F255" s="429"/>
      <c r="G255" s="429"/>
      <c r="H255" s="429"/>
      <c r="I255" s="429"/>
      <c r="J255" s="429"/>
      <c r="K255" s="429"/>
      <c r="L255" s="230">
        <v>5166.12</v>
      </c>
      <c r="M255" s="231"/>
      <c r="N255" s="232">
        <v>231287.2</v>
      </c>
      <c r="AF255" s="168"/>
      <c r="AG255" s="169"/>
      <c r="AL255" s="169"/>
      <c r="AN255" s="169"/>
      <c r="AO255" s="180" t="s">
        <v>221</v>
      </c>
      <c r="AP255" s="169"/>
    </row>
    <row r="256" spans="1:42" s="15" customFormat="1" ht="15" x14ac:dyDescent="0.25">
      <c r="A256" s="229"/>
      <c r="B256" s="179"/>
      <c r="C256" s="429" t="s">
        <v>222</v>
      </c>
      <c r="D256" s="429"/>
      <c r="E256" s="429"/>
      <c r="F256" s="429"/>
      <c r="G256" s="429"/>
      <c r="H256" s="429"/>
      <c r="I256" s="429"/>
      <c r="J256" s="429"/>
      <c r="K256" s="429"/>
      <c r="L256" s="230">
        <v>7459.19</v>
      </c>
      <c r="M256" s="231"/>
      <c r="N256" s="232">
        <v>333948.03000000003</v>
      </c>
      <c r="AF256" s="168"/>
      <c r="AG256" s="169"/>
      <c r="AL256" s="169"/>
      <c r="AN256" s="169"/>
      <c r="AO256" s="180" t="s">
        <v>222</v>
      </c>
      <c r="AP256" s="169"/>
    </row>
    <row r="257" spans="1:42" s="15" customFormat="1" ht="15" x14ac:dyDescent="0.25">
      <c r="A257" s="229"/>
      <c r="B257" s="179"/>
      <c r="C257" s="429" t="s">
        <v>223</v>
      </c>
      <c r="D257" s="429"/>
      <c r="E257" s="429"/>
      <c r="F257" s="429"/>
      <c r="G257" s="429"/>
      <c r="H257" s="429"/>
      <c r="I257" s="429"/>
      <c r="J257" s="429"/>
      <c r="K257" s="429"/>
      <c r="L257" s="230">
        <v>5212.09</v>
      </c>
      <c r="M257" s="231"/>
      <c r="N257" s="232">
        <v>233344.82</v>
      </c>
      <c r="AF257" s="168"/>
      <c r="AG257" s="169"/>
      <c r="AL257" s="169"/>
      <c r="AN257" s="169"/>
      <c r="AO257" s="180" t="s">
        <v>223</v>
      </c>
      <c r="AP257" s="169"/>
    </row>
    <row r="258" spans="1:42" s="15" customFormat="1" ht="15" x14ac:dyDescent="0.25">
      <c r="A258" s="229"/>
      <c r="B258" s="236"/>
      <c r="C258" s="457" t="s">
        <v>1602</v>
      </c>
      <c r="D258" s="457"/>
      <c r="E258" s="457"/>
      <c r="F258" s="457"/>
      <c r="G258" s="457"/>
      <c r="H258" s="457"/>
      <c r="I258" s="457"/>
      <c r="J258" s="457"/>
      <c r="K258" s="457"/>
      <c r="L258" s="237">
        <v>259018.64</v>
      </c>
      <c r="M258" s="238"/>
      <c r="N258" s="239">
        <v>2861611.83</v>
      </c>
      <c r="AF258" s="168"/>
      <c r="AG258" s="169"/>
      <c r="AL258" s="169"/>
      <c r="AN258" s="169"/>
      <c r="AP258" s="169" t="s">
        <v>1602</v>
      </c>
    </row>
    <row r="259" spans="1:42" s="15" customFormat="1" ht="15" x14ac:dyDescent="0.25">
      <c r="A259" s="432" t="s">
        <v>267</v>
      </c>
      <c r="B259" s="433"/>
      <c r="C259" s="433"/>
      <c r="D259" s="433"/>
      <c r="E259" s="433"/>
      <c r="F259" s="433"/>
      <c r="G259" s="433"/>
      <c r="H259" s="433"/>
      <c r="I259" s="433"/>
      <c r="J259" s="433"/>
      <c r="K259" s="433"/>
      <c r="L259" s="433"/>
      <c r="M259" s="433"/>
      <c r="N259" s="434"/>
      <c r="AF259" s="168" t="s">
        <v>267</v>
      </c>
      <c r="AG259" s="169"/>
      <c r="AL259" s="169"/>
      <c r="AN259" s="169"/>
      <c r="AP259" s="169"/>
    </row>
    <row r="260" spans="1:42" s="15" customFormat="1" ht="34.5" x14ac:dyDescent="0.25">
      <c r="A260" s="170" t="s">
        <v>600</v>
      </c>
      <c r="B260" s="171" t="s">
        <v>1603</v>
      </c>
      <c r="C260" s="438" t="s">
        <v>1604</v>
      </c>
      <c r="D260" s="438"/>
      <c r="E260" s="438"/>
      <c r="F260" s="172" t="s">
        <v>241</v>
      </c>
      <c r="G260" s="173">
        <v>7.8E-2</v>
      </c>
      <c r="H260" s="174">
        <v>1</v>
      </c>
      <c r="I260" s="204">
        <v>7.8E-2</v>
      </c>
      <c r="J260" s="176"/>
      <c r="K260" s="173"/>
      <c r="L260" s="176"/>
      <c r="M260" s="173"/>
      <c r="N260" s="177"/>
      <c r="AF260" s="168"/>
      <c r="AG260" s="169" t="s">
        <v>1604</v>
      </c>
      <c r="AL260" s="169"/>
      <c r="AN260" s="169"/>
      <c r="AP260" s="169"/>
    </row>
    <row r="261" spans="1:42" s="15" customFormat="1" ht="23.25" x14ac:dyDescent="0.25">
      <c r="A261" s="178"/>
      <c r="B261" s="179" t="s">
        <v>136</v>
      </c>
      <c r="C261" s="439" t="s">
        <v>137</v>
      </c>
      <c r="D261" s="439"/>
      <c r="E261" s="439"/>
      <c r="F261" s="439"/>
      <c r="G261" s="439"/>
      <c r="H261" s="439"/>
      <c r="I261" s="439"/>
      <c r="J261" s="439"/>
      <c r="K261" s="439"/>
      <c r="L261" s="439"/>
      <c r="M261" s="439"/>
      <c r="N261" s="440"/>
      <c r="AF261" s="168"/>
      <c r="AG261" s="169"/>
      <c r="AH261" s="180" t="s">
        <v>137</v>
      </c>
      <c r="AL261" s="169"/>
      <c r="AN261" s="169"/>
      <c r="AP261" s="169"/>
    </row>
    <row r="262" spans="1:42" s="15" customFormat="1" ht="68.25" x14ac:dyDescent="0.25">
      <c r="A262" s="178"/>
      <c r="B262" s="179" t="s">
        <v>138</v>
      </c>
      <c r="C262" s="439" t="s">
        <v>139</v>
      </c>
      <c r="D262" s="439"/>
      <c r="E262" s="439"/>
      <c r="F262" s="439"/>
      <c r="G262" s="439"/>
      <c r="H262" s="439"/>
      <c r="I262" s="439"/>
      <c r="J262" s="439"/>
      <c r="K262" s="439"/>
      <c r="L262" s="439"/>
      <c r="M262" s="439"/>
      <c r="N262" s="440"/>
      <c r="AF262" s="168"/>
      <c r="AG262" s="169"/>
      <c r="AH262" s="180" t="s">
        <v>139</v>
      </c>
      <c r="AL262" s="169"/>
      <c r="AN262" s="169"/>
      <c r="AP262" s="169"/>
    </row>
    <row r="263" spans="1:42" s="15" customFormat="1" ht="15" x14ac:dyDescent="0.25">
      <c r="A263" s="181"/>
      <c r="B263" s="179" t="s">
        <v>130</v>
      </c>
      <c r="C263" s="429" t="s">
        <v>140</v>
      </c>
      <c r="D263" s="429"/>
      <c r="E263" s="429"/>
      <c r="F263" s="182"/>
      <c r="G263" s="183"/>
      <c r="H263" s="183"/>
      <c r="I263" s="183"/>
      <c r="J263" s="187">
        <v>9301.7999999999993</v>
      </c>
      <c r="K263" s="205">
        <v>1.3225</v>
      </c>
      <c r="L263" s="184">
        <v>959.53</v>
      </c>
      <c r="M263" s="185">
        <v>44.77</v>
      </c>
      <c r="N263" s="206">
        <v>42958.16</v>
      </c>
      <c r="AF263" s="168"/>
      <c r="AG263" s="169"/>
      <c r="AI263" s="180" t="s">
        <v>140</v>
      </c>
      <c r="AL263" s="169"/>
      <c r="AN263" s="169"/>
      <c r="AP263" s="169"/>
    </row>
    <row r="264" spans="1:42" s="15" customFormat="1" ht="15" x14ac:dyDescent="0.25">
      <c r="A264" s="181"/>
      <c r="B264" s="179" t="s">
        <v>141</v>
      </c>
      <c r="C264" s="429" t="s">
        <v>142</v>
      </c>
      <c r="D264" s="429"/>
      <c r="E264" s="429"/>
      <c r="F264" s="182"/>
      <c r="G264" s="183"/>
      <c r="H264" s="183"/>
      <c r="I264" s="183"/>
      <c r="J264" s="187">
        <v>39307.599999999999</v>
      </c>
      <c r="K264" s="205">
        <v>1.4375</v>
      </c>
      <c r="L264" s="187">
        <v>4407.3599999999997</v>
      </c>
      <c r="M264" s="185">
        <v>13.24</v>
      </c>
      <c r="N264" s="206">
        <v>58353.45</v>
      </c>
      <c r="AF264" s="168"/>
      <c r="AG264" s="169"/>
      <c r="AI264" s="180" t="s">
        <v>142</v>
      </c>
      <c r="AL264" s="169"/>
      <c r="AN264" s="169"/>
      <c r="AP264" s="169"/>
    </row>
    <row r="265" spans="1:42" s="15" customFormat="1" ht="15" x14ac:dyDescent="0.25">
      <c r="A265" s="181"/>
      <c r="B265" s="179" t="s">
        <v>143</v>
      </c>
      <c r="C265" s="429" t="s">
        <v>144</v>
      </c>
      <c r="D265" s="429"/>
      <c r="E265" s="429"/>
      <c r="F265" s="182"/>
      <c r="G265" s="183"/>
      <c r="H265" s="183"/>
      <c r="I265" s="183"/>
      <c r="J265" s="187">
        <v>2548.0300000000002</v>
      </c>
      <c r="K265" s="205">
        <v>1.4375</v>
      </c>
      <c r="L265" s="184">
        <v>285.7</v>
      </c>
      <c r="M265" s="185">
        <v>44.77</v>
      </c>
      <c r="N265" s="206">
        <v>12790.79</v>
      </c>
      <c r="AF265" s="168"/>
      <c r="AG265" s="169"/>
      <c r="AI265" s="180" t="s">
        <v>144</v>
      </c>
      <c r="AL265" s="169"/>
      <c r="AN265" s="169"/>
      <c r="AP265" s="169"/>
    </row>
    <row r="266" spans="1:42" s="15" customFormat="1" ht="15" x14ac:dyDescent="0.25">
      <c r="A266" s="181"/>
      <c r="B266" s="179" t="s">
        <v>145</v>
      </c>
      <c r="C266" s="429" t="s">
        <v>146</v>
      </c>
      <c r="D266" s="429"/>
      <c r="E266" s="429"/>
      <c r="F266" s="182"/>
      <c r="G266" s="183"/>
      <c r="H266" s="183"/>
      <c r="I266" s="183"/>
      <c r="J266" s="187">
        <v>1331646.3700000001</v>
      </c>
      <c r="K266" s="183"/>
      <c r="L266" s="187">
        <v>103868.42</v>
      </c>
      <c r="M266" s="185">
        <v>8.16</v>
      </c>
      <c r="N266" s="206">
        <v>847566.31</v>
      </c>
      <c r="AF266" s="168"/>
      <c r="AG266" s="169"/>
      <c r="AI266" s="180" t="s">
        <v>146</v>
      </c>
      <c r="AL266" s="169"/>
      <c r="AN266" s="169"/>
      <c r="AP266" s="169"/>
    </row>
    <row r="267" spans="1:42" s="15" customFormat="1" ht="15" x14ac:dyDescent="0.25">
      <c r="A267" s="188"/>
      <c r="B267" s="179"/>
      <c r="C267" s="429" t="s">
        <v>147</v>
      </c>
      <c r="D267" s="429"/>
      <c r="E267" s="429"/>
      <c r="F267" s="182" t="s">
        <v>148</v>
      </c>
      <c r="G267" s="199">
        <v>1110</v>
      </c>
      <c r="H267" s="205">
        <v>1.3225</v>
      </c>
      <c r="I267" s="216">
        <v>114.50205</v>
      </c>
      <c r="J267" s="190"/>
      <c r="K267" s="183"/>
      <c r="L267" s="190"/>
      <c r="M267" s="183"/>
      <c r="N267" s="191"/>
      <c r="AF267" s="168"/>
      <c r="AG267" s="169"/>
      <c r="AJ267" s="180" t="s">
        <v>147</v>
      </c>
      <c r="AL267" s="169"/>
      <c r="AN267" s="169"/>
      <c r="AP267" s="169"/>
    </row>
    <row r="268" spans="1:42" s="15" customFormat="1" ht="15" x14ac:dyDescent="0.25">
      <c r="A268" s="188"/>
      <c r="B268" s="179"/>
      <c r="C268" s="429" t="s">
        <v>149</v>
      </c>
      <c r="D268" s="429"/>
      <c r="E268" s="429"/>
      <c r="F268" s="182" t="s">
        <v>148</v>
      </c>
      <c r="G268" s="185">
        <v>207.16</v>
      </c>
      <c r="H268" s="205">
        <v>1.4375</v>
      </c>
      <c r="I268" s="189">
        <v>23.227815</v>
      </c>
      <c r="J268" s="190"/>
      <c r="K268" s="183"/>
      <c r="L268" s="190"/>
      <c r="M268" s="183"/>
      <c r="N268" s="191"/>
      <c r="AF268" s="168"/>
      <c r="AG268" s="169"/>
      <c r="AJ268" s="180" t="s">
        <v>149</v>
      </c>
      <c r="AL268" s="169"/>
      <c r="AN268" s="169"/>
      <c r="AP268" s="169"/>
    </row>
    <row r="269" spans="1:42" s="15" customFormat="1" ht="15" x14ac:dyDescent="0.25">
      <c r="A269" s="181"/>
      <c r="B269" s="179"/>
      <c r="C269" s="430" t="s">
        <v>150</v>
      </c>
      <c r="D269" s="430"/>
      <c r="E269" s="430"/>
      <c r="F269" s="194"/>
      <c r="G269" s="195"/>
      <c r="H269" s="195"/>
      <c r="I269" s="195"/>
      <c r="J269" s="196">
        <v>1380255.77</v>
      </c>
      <c r="K269" s="195"/>
      <c r="L269" s="196">
        <v>109235.31</v>
      </c>
      <c r="M269" s="195"/>
      <c r="N269" s="207">
        <v>948877.92</v>
      </c>
      <c r="AF269" s="168"/>
      <c r="AG269" s="169"/>
      <c r="AK269" s="180" t="s">
        <v>150</v>
      </c>
      <c r="AL269" s="169"/>
      <c r="AN269" s="169"/>
      <c r="AP269" s="169"/>
    </row>
    <row r="270" spans="1:42" s="15" customFormat="1" ht="15" x14ac:dyDescent="0.25">
      <c r="A270" s="188"/>
      <c r="B270" s="179"/>
      <c r="C270" s="429" t="s">
        <v>151</v>
      </c>
      <c r="D270" s="429"/>
      <c r="E270" s="429"/>
      <c r="F270" s="182"/>
      <c r="G270" s="183"/>
      <c r="H270" s="183"/>
      <c r="I270" s="183"/>
      <c r="J270" s="190"/>
      <c r="K270" s="183"/>
      <c r="L270" s="187">
        <v>1245.23</v>
      </c>
      <c r="M270" s="183"/>
      <c r="N270" s="206">
        <v>55748.95</v>
      </c>
      <c r="AF270" s="168"/>
      <c r="AG270" s="169"/>
      <c r="AJ270" s="180" t="s">
        <v>151</v>
      </c>
      <c r="AL270" s="169"/>
      <c r="AN270" s="169"/>
      <c r="AP270" s="169"/>
    </row>
    <row r="271" spans="1:42" s="15" customFormat="1" ht="22.5" x14ac:dyDescent="0.25">
      <c r="A271" s="188"/>
      <c r="B271" s="179" t="s">
        <v>230</v>
      </c>
      <c r="C271" s="429" t="s">
        <v>231</v>
      </c>
      <c r="D271" s="429"/>
      <c r="E271" s="429"/>
      <c r="F271" s="182" t="s">
        <v>154</v>
      </c>
      <c r="G271" s="199">
        <v>109</v>
      </c>
      <c r="H271" s="183"/>
      <c r="I271" s="199">
        <v>109</v>
      </c>
      <c r="J271" s="190"/>
      <c r="K271" s="183"/>
      <c r="L271" s="187">
        <v>1357.3</v>
      </c>
      <c r="M271" s="183"/>
      <c r="N271" s="206">
        <v>60766.36</v>
      </c>
      <c r="AF271" s="168"/>
      <c r="AG271" s="169"/>
      <c r="AJ271" s="180" t="s">
        <v>231</v>
      </c>
      <c r="AL271" s="169"/>
      <c r="AN271" s="169"/>
      <c r="AP271" s="169"/>
    </row>
    <row r="272" spans="1:42" s="15" customFormat="1" ht="45" x14ac:dyDescent="0.25">
      <c r="A272" s="188"/>
      <c r="B272" s="179" t="s">
        <v>232</v>
      </c>
      <c r="C272" s="429" t="s">
        <v>233</v>
      </c>
      <c r="D272" s="429"/>
      <c r="E272" s="429"/>
      <c r="F272" s="182" t="s">
        <v>154</v>
      </c>
      <c r="G272" s="199">
        <v>65</v>
      </c>
      <c r="H272" s="185">
        <v>0.85</v>
      </c>
      <c r="I272" s="185">
        <v>55.25</v>
      </c>
      <c r="J272" s="190"/>
      <c r="K272" s="183"/>
      <c r="L272" s="184">
        <v>687.99</v>
      </c>
      <c r="M272" s="183"/>
      <c r="N272" s="206">
        <v>30801.29</v>
      </c>
      <c r="AF272" s="168"/>
      <c r="AG272" s="169"/>
      <c r="AJ272" s="180" t="s">
        <v>233</v>
      </c>
      <c r="AL272" s="169"/>
      <c r="AN272" s="169"/>
      <c r="AP272" s="169"/>
    </row>
    <row r="273" spans="1:42" s="15" customFormat="1" ht="15" x14ac:dyDescent="0.25">
      <c r="A273" s="200"/>
      <c r="B273" s="201"/>
      <c r="C273" s="438" t="s">
        <v>157</v>
      </c>
      <c r="D273" s="438"/>
      <c r="E273" s="438"/>
      <c r="F273" s="172"/>
      <c r="G273" s="173"/>
      <c r="H273" s="173"/>
      <c r="I273" s="173"/>
      <c r="J273" s="176"/>
      <c r="K273" s="173"/>
      <c r="L273" s="210">
        <v>111280.6</v>
      </c>
      <c r="M273" s="195"/>
      <c r="N273" s="208">
        <v>1040445.57</v>
      </c>
      <c r="AF273" s="168"/>
      <c r="AG273" s="169"/>
      <c r="AL273" s="169" t="s">
        <v>157</v>
      </c>
      <c r="AN273" s="169"/>
      <c r="AP273" s="169"/>
    </row>
    <row r="274" spans="1:42" s="15" customFormat="1" ht="15" x14ac:dyDescent="0.25">
      <c r="A274" s="170" t="s">
        <v>268</v>
      </c>
      <c r="B274" s="171" t="s">
        <v>1605</v>
      </c>
      <c r="C274" s="438" t="s">
        <v>1606</v>
      </c>
      <c r="D274" s="438"/>
      <c r="E274" s="438"/>
      <c r="F274" s="172" t="s">
        <v>278</v>
      </c>
      <c r="G274" s="173">
        <v>-8.0605200000000004</v>
      </c>
      <c r="H274" s="174">
        <v>1</v>
      </c>
      <c r="I274" s="175">
        <v>-8.0605200000000004</v>
      </c>
      <c r="J274" s="210">
        <v>5160</v>
      </c>
      <c r="K274" s="173"/>
      <c r="L274" s="210">
        <v>-41592.28</v>
      </c>
      <c r="M274" s="211">
        <v>8.16</v>
      </c>
      <c r="N274" s="208">
        <v>-339393</v>
      </c>
      <c r="AF274" s="168"/>
      <c r="AG274" s="169" t="s">
        <v>1606</v>
      </c>
      <c r="AL274" s="169"/>
      <c r="AN274" s="169"/>
      <c r="AP274" s="169"/>
    </row>
    <row r="275" spans="1:42" s="15" customFormat="1" ht="15" x14ac:dyDescent="0.25">
      <c r="A275" s="200"/>
      <c r="B275" s="201"/>
      <c r="C275" s="438" t="s">
        <v>157</v>
      </c>
      <c r="D275" s="438"/>
      <c r="E275" s="438"/>
      <c r="F275" s="172"/>
      <c r="G275" s="173"/>
      <c r="H275" s="173"/>
      <c r="I275" s="173"/>
      <c r="J275" s="176"/>
      <c r="K275" s="173"/>
      <c r="L275" s="210">
        <v>-41592.28</v>
      </c>
      <c r="M275" s="195"/>
      <c r="N275" s="208">
        <v>-339393</v>
      </c>
      <c r="AF275" s="168"/>
      <c r="AG275" s="169"/>
      <c r="AL275" s="169" t="s">
        <v>157</v>
      </c>
      <c r="AN275" s="169"/>
      <c r="AP275" s="169"/>
    </row>
    <row r="276" spans="1:42" s="15" customFormat="1" ht="22.5" x14ac:dyDescent="0.25">
      <c r="A276" s="170" t="s">
        <v>271</v>
      </c>
      <c r="B276" s="171" t="s">
        <v>1607</v>
      </c>
      <c r="C276" s="438" t="s">
        <v>1608</v>
      </c>
      <c r="D276" s="438"/>
      <c r="E276" s="438"/>
      <c r="F276" s="172" t="s">
        <v>278</v>
      </c>
      <c r="G276" s="173">
        <v>10.36</v>
      </c>
      <c r="H276" s="174">
        <v>1</v>
      </c>
      <c r="I276" s="211">
        <v>10.36</v>
      </c>
      <c r="J276" s="210">
        <v>17488.77</v>
      </c>
      <c r="K276" s="204">
        <v>1.012</v>
      </c>
      <c r="L276" s="210">
        <v>183357.86</v>
      </c>
      <c r="M276" s="211">
        <v>8.16</v>
      </c>
      <c r="N276" s="208">
        <v>1496200.14</v>
      </c>
      <c r="AF276" s="168"/>
      <c r="AG276" s="169" t="s">
        <v>1608</v>
      </c>
      <c r="AL276" s="169"/>
      <c r="AN276" s="169"/>
      <c r="AP276" s="169"/>
    </row>
    <row r="277" spans="1:42" s="15" customFormat="1" ht="15" x14ac:dyDescent="0.25">
      <c r="A277" s="212"/>
      <c r="B277" s="213"/>
      <c r="C277" s="429" t="s">
        <v>1609</v>
      </c>
      <c r="D277" s="429"/>
      <c r="E277" s="429"/>
      <c r="F277" s="429"/>
      <c r="G277" s="429"/>
      <c r="H277" s="429"/>
      <c r="I277" s="429"/>
      <c r="J277" s="429"/>
      <c r="K277" s="429"/>
      <c r="L277" s="429"/>
      <c r="M277" s="429"/>
      <c r="N277" s="441"/>
      <c r="AF277" s="168"/>
      <c r="AG277" s="169"/>
      <c r="AL277" s="169"/>
      <c r="AM277" s="180" t="s">
        <v>1609</v>
      </c>
      <c r="AN277" s="169"/>
      <c r="AP277" s="169"/>
    </row>
    <row r="278" spans="1:42" s="15" customFormat="1" ht="15" x14ac:dyDescent="0.25">
      <c r="A278" s="178"/>
      <c r="B278" s="179"/>
      <c r="C278" s="439" t="s">
        <v>280</v>
      </c>
      <c r="D278" s="439"/>
      <c r="E278" s="439"/>
      <c r="F278" s="439"/>
      <c r="G278" s="439"/>
      <c r="H278" s="439"/>
      <c r="I278" s="439"/>
      <c r="J278" s="439"/>
      <c r="K278" s="439"/>
      <c r="L278" s="439"/>
      <c r="M278" s="439"/>
      <c r="N278" s="440"/>
      <c r="AF278" s="168"/>
      <c r="AG278" s="169"/>
      <c r="AH278" s="180" t="s">
        <v>280</v>
      </c>
      <c r="AL278" s="169"/>
      <c r="AN278" s="169"/>
      <c r="AP278" s="169"/>
    </row>
    <row r="279" spans="1:42" s="15" customFormat="1" ht="15" x14ac:dyDescent="0.25">
      <c r="A279" s="200"/>
      <c r="B279" s="201"/>
      <c r="C279" s="438" t="s">
        <v>157</v>
      </c>
      <c r="D279" s="438"/>
      <c r="E279" s="438"/>
      <c r="F279" s="172"/>
      <c r="G279" s="173"/>
      <c r="H279" s="173"/>
      <c r="I279" s="173"/>
      <c r="J279" s="176"/>
      <c r="K279" s="173"/>
      <c r="L279" s="210">
        <v>183357.86</v>
      </c>
      <c r="M279" s="195"/>
      <c r="N279" s="208">
        <v>1496200.14</v>
      </c>
      <c r="AF279" s="168"/>
      <c r="AG279" s="169"/>
      <c r="AL279" s="169" t="s">
        <v>157</v>
      </c>
      <c r="AN279" s="169"/>
      <c r="AP279" s="169"/>
    </row>
    <row r="280" spans="1:42" s="15" customFormat="1" ht="23.25" x14ac:dyDescent="0.25">
      <c r="A280" s="170" t="s">
        <v>275</v>
      </c>
      <c r="B280" s="171" t="s">
        <v>332</v>
      </c>
      <c r="C280" s="438" t="s">
        <v>333</v>
      </c>
      <c r="D280" s="438"/>
      <c r="E280" s="438"/>
      <c r="F280" s="172" t="s">
        <v>229</v>
      </c>
      <c r="G280" s="173">
        <v>-143.52000000000001</v>
      </c>
      <c r="H280" s="174">
        <v>1</v>
      </c>
      <c r="I280" s="211">
        <v>-143.52000000000001</v>
      </c>
      <c r="J280" s="202">
        <v>188.1</v>
      </c>
      <c r="K280" s="173"/>
      <c r="L280" s="210">
        <v>-26996.11</v>
      </c>
      <c r="M280" s="211">
        <v>8.16</v>
      </c>
      <c r="N280" s="208">
        <v>-220288.26</v>
      </c>
      <c r="AF280" s="168"/>
      <c r="AG280" s="169" t="s">
        <v>333</v>
      </c>
      <c r="AL280" s="169"/>
      <c r="AN280" s="169"/>
      <c r="AP280" s="169"/>
    </row>
    <row r="281" spans="1:42" s="15" customFormat="1" ht="15" x14ac:dyDescent="0.25">
      <c r="A281" s="200"/>
      <c r="B281" s="201"/>
      <c r="C281" s="438" t="s">
        <v>157</v>
      </c>
      <c r="D281" s="438"/>
      <c r="E281" s="438"/>
      <c r="F281" s="172"/>
      <c r="G281" s="173"/>
      <c r="H281" s="173"/>
      <c r="I281" s="173"/>
      <c r="J281" s="176"/>
      <c r="K281" s="173"/>
      <c r="L281" s="210">
        <v>-26996.11</v>
      </c>
      <c r="M281" s="195"/>
      <c r="N281" s="208">
        <v>-220288.26</v>
      </c>
      <c r="AF281" s="168"/>
      <c r="AG281" s="169"/>
      <c r="AL281" s="169" t="s">
        <v>157</v>
      </c>
      <c r="AN281" s="169"/>
      <c r="AP281" s="169"/>
    </row>
    <row r="282" spans="1:42" s="15" customFormat="1" ht="22.5" x14ac:dyDescent="0.25">
      <c r="A282" s="170" t="s">
        <v>281</v>
      </c>
      <c r="B282" s="171" t="s">
        <v>1610</v>
      </c>
      <c r="C282" s="438" t="s">
        <v>1611</v>
      </c>
      <c r="D282" s="438"/>
      <c r="E282" s="438"/>
      <c r="F282" s="172" t="s">
        <v>229</v>
      </c>
      <c r="G282" s="173">
        <v>284</v>
      </c>
      <c r="H282" s="174">
        <v>1</v>
      </c>
      <c r="I282" s="174">
        <v>284</v>
      </c>
      <c r="J282" s="202">
        <v>418.71</v>
      </c>
      <c r="K282" s="204">
        <v>1.012</v>
      </c>
      <c r="L282" s="210">
        <v>120340.6</v>
      </c>
      <c r="M282" s="211">
        <v>8.16</v>
      </c>
      <c r="N282" s="208">
        <v>981979.3</v>
      </c>
      <c r="AF282" s="168"/>
      <c r="AG282" s="169" t="s">
        <v>1611</v>
      </c>
      <c r="AL282" s="169"/>
      <c r="AN282" s="169"/>
      <c r="AP282" s="169"/>
    </row>
    <row r="283" spans="1:42" s="15" customFormat="1" ht="15" x14ac:dyDescent="0.25">
      <c r="A283" s="212"/>
      <c r="B283" s="213"/>
      <c r="C283" s="429" t="s">
        <v>1612</v>
      </c>
      <c r="D283" s="429"/>
      <c r="E283" s="429"/>
      <c r="F283" s="429"/>
      <c r="G283" s="429"/>
      <c r="H283" s="429"/>
      <c r="I283" s="429"/>
      <c r="J283" s="429"/>
      <c r="K283" s="429"/>
      <c r="L283" s="429"/>
      <c r="M283" s="429"/>
      <c r="N283" s="441"/>
      <c r="AF283" s="168"/>
      <c r="AG283" s="169"/>
      <c r="AL283" s="169"/>
      <c r="AM283" s="180" t="s">
        <v>1612</v>
      </c>
      <c r="AN283" s="169"/>
      <c r="AP283" s="169"/>
    </row>
    <row r="284" spans="1:42" s="15" customFormat="1" ht="15" x14ac:dyDescent="0.25">
      <c r="A284" s="178"/>
      <c r="B284" s="179"/>
      <c r="C284" s="439" t="s">
        <v>280</v>
      </c>
      <c r="D284" s="439"/>
      <c r="E284" s="439"/>
      <c r="F284" s="439"/>
      <c r="G284" s="439"/>
      <c r="H284" s="439"/>
      <c r="I284" s="439"/>
      <c r="J284" s="439"/>
      <c r="K284" s="439"/>
      <c r="L284" s="439"/>
      <c r="M284" s="439"/>
      <c r="N284" s="440"/>
      <c r="AF284" s="168"/>
      <c r="AG284" s="169"/>
      <c r="AH284" s="180" t="s">
        <v>280</v>
      </c>
      <c r="AL284" s="169"/>
      <c r="AN284" s="169"/>
      <c r="AP284" s="169"/>
    </row>
    <row r="285" spans="1:42" s="15" customFormat="1" ht="15" x14ac:dyDescent="0.25">
      <c r="A285" s="200"/>
      <c r="B285" s="201"/>
      <c r="C285" s="438" t="s">
        <v>157</v>
      </c>
      <c r="D285" s="438"/>
      <c r="E285" s="438"/>
      <c r="F285" s="172"/>
      <c r="G285" s="173"/>
      <c r="H285" s="173"/>
      <c r="I285" s="173"/>
      <c r="J285" s="176"/>
      <c r="K285" s="173"/>
      <c r="L285" s="210">
        <v>120340.6</v>
      </c>
      <c r="M285" s="195"/>
      <c r="N285" s="208">
        <v>981979.3</v>
      </c>
      <c r="AF285" s="168"/>
      <c r="AG285" s="169"/>
      <c r="AL285" s="169" t="s">
        <v>157</v>
      </c>
      <c r="AN285" s="169"/>
      <c r="AP285" s="169"/>
    </row>
    <row r="286" spans="1:42" s="15" customFormat="1" ht="23.25" x14ac:dyDescent="0.25">
      <c r="A286" s="170" t="s">
        <v>284</v>
      </c>
      <c r="B286" s="171" t="s">
        <v>1613</v>
      </c>
      <c r="C286" s="438" t="s">
        <v>1614</v>
      </c>
      <c r="D286" s="438"/>
      <c r="E286" s="438"/>
      <c r="F286" s="172" t="s">
        <v>278</v>
      </c>
      <c r="G286" s="173">
        <v>-2.0202</v>
      </c>
      <c r="H286" s="174">
        <v>1</v>
      </c>
      <c r="I286" s="209">
        <v>-2.0202</v>
      </c>
      <c r="J286" s="210">
        <v>4900</v>
      </c>
      <c r="K286" s="173"/>
      <c r="L286" s="210">
        <v>-9898.98</v>
      </c>
      <c r="M286" s="211">
        <v>8.16</v>
      </c>
      <c r="N286" s="208">
        <v>-80775.679999999993</v>
      </c>
      <c r="AF286" s="168"/>
      <c r="AG286" s="169" t="s">
        <v>1614</v>
      </c>
      <c r="AL286" s="169"/>
      <c r="AN286" s="169"/>
      <c r="AP286" s="169"/>
    </row>
    <row r="287" spans="1:42" s="15" customFormat="1" ht="15" x14ac:dyDescent="0.25">
      <c r="A287" s="200"/>
      <c r="B287" s="201"/>
      <c r="C287" s="438" t="s">
        <v>157</v>
      </c>
      <c r="D287" s="438"/>
      <c r="E287" s="438"/>
      <c r="F287" s="172"/>
      <c r="G287" s="173"/>
      <c r="H287" s="173"/>
      <c r="I287" s="173"/>
      <c r="J287" s="176"/>
      <c r="K287" s="173"/>
      <c r="L287" s="210">
        <v>-9898.98</v>
      </c>
      <c r="M287" s="195"/>
      <c r="N287" s="208">
        <v>-80775.679999999993</v>
      </c>
      <c r="AF287" s="168"/>
      <c r="AG287" s="169"/>
      <c r="AL287" s="169" t="s">
        <v>157</v>
      </c>
      <c r="AN287" s="169"/>
      <c r="AP287" s="169"/>
    </row>
    <row r="288" spans="1:42" s="15" customFormat="1" ht="22.5" x14ac:dyDescent="0.25">
      <c r="A288" s="170" t="s">
        <v>287</v>
      </c>
      <c r="B288" s="171" t="s">
        <v>1615</v>
      </c>
      <c r="C288" s="438" t="s">
        <v>1616</v>
      </c>
      <c r="D288" s="438"/>
      <c r="E288" s="438"/>
      <c r="F288" s="172" t="s">
        <v>278</v>
      </c>
      <c r="G288" s="173">
        <v>1.9450000000000001</v>
      </c>
      <c r="H288" s="174">
        <v>1</v>
      </c>
      <c r="I288" s="204">
        <v>1.9450000000000001</v>
      </c>
      <c r="J288" s="210">
        <v>10620.92</v>
      </c>
      <c r="K288" s="204">
        <v>1.012</v>
      </c>
      <c r="L288" s="210">
        <v>20905.580000000002</v>
      </c>
      <c r="M288" s="211">
        <v>8.16</v>
      </c>
      <c r="N288" s="208">
        <v>170589.53</v>
      </c>
      <c r="AF288" s="168"/>
      <c r="AG288" s="169" t="s">
        <v>1616</v>
      </c>
      <c r="AL288" s="169"/>
      <c r="AN288" s="169"/>
      <c r="AP288" s="169"/>
    </row>
    <row r="289" spans="1:42" s="15" customFormat="1" ht="15" x14ac:dyDescent="0.25">
      <c r="A289" s="212"/>
      <c r="B289" s="213"/>
      <c r="C289" s="429" t="s">
        <v>1617</v>
      </c>
      <c r="D289" s="429"/>
      <c r="E289" s="429"/>
      <c r="F289" s="429"/>
      <c r="G289" s="429"/>
      <c r="H289" s="429"/>
      <c r="I289" s="429"/>
      <c r="J289" s="429"/>
      <c r="K289" s="429"/>
      <c r="L289" s="429"/>
      <c r="M289" s="429"/>
      <c r="N289" s="441"/>
      <c r="AF289" s="168"/>
      <c r="AG289" s="169"/>
      <c r="AL289" s="169"/>
      <c r="AM289" s="180" t="s">
        <v>1617</v>
      </c>
      <c r="AN289" s="169"/>
      <c r="AP289" s="169"/>
    </row>
    <row r="290" spans="1:42" s="15" customFormat="1" ht="15" x14ac:dyDescent="0.25">
      <c r="A290" s="178"/>
      <c r="B290" s="179"/>
      <c r="C290" s="439" t="s">
        <v>280</v>
      </c>
      <c r="D290" s="439"/>
      <c r="E290" s="439"/>
      <c r="F290" s="439"/>
      <c r="G290" s="439"/>
      <c r="H290" s="439"/>
      <c r="I290" s="439"/>
      <c r="J290" s="439"/>
      <c r="K290" s="439"/>
      <c r="L290" s="439"/>
      <c r="M290" s="439"/>
      <c r="N290" s="440"/>
      <c r="AF290" s="168"/>
      <c r="AG290" s="169"/>
      <c r="AH290" s="180" t="s">
        <v>280</v>
      </c>
      <c r="AL290" s="169"/>
      <c r="AN290" s="169"/>
      <c r="AP290" s="169"/>
    </row>
    <row r="291" spans="1:42" s="15" customFormat="1" ht="15" x14ac:dyDescent="0.25">
      <c r="A291" s="200"/>
      <c r="B291" s="201"/>
      <c r="C291" s="438" t="s">
        <v>157</v>
      </c>
      <c r="D291" s="438"/>
      <c r="E291" s="438"/>
      <c r="F291" s="172"/>
      <c r="G291" s="173"/>
      <c r="H291" s="173"/>
      <c r="I291" s="173"/>
      <c r="J291" s="176"/>
      <c r="K291" s="173"/>
      <c r="L291" s="210">
        <v>20905.580000000002</v>
      </c>
      <c r="M291" s="195"/>
      <c r="N291" s="208">
        <v>170589.53</v>
      </c>
      <c r="AF291" s="168"/>
      <c r="AG291" s="169"/>
      <c r="AL291" s="169" t="s">
        <v>157</v>
      </c>
      <c r="AN291" s="169"/>
      <c r="AP291" s="169"/>
    </row>
    <row r="292" spans="1:42" s="15" customFormat="1" ht="34.5" x14ac:dyDescent="0.25">
      <c r="A292" s="170" t="s">
        <v>290</v>
      </c>
      <c r="B292" s="171" t="s">
        <v>346</v>
      </c>
      <c r="C292" s="438" t="s">
        <v>347</v>
      </c>
      <c r="D292" s="438"/>
      <c r="E292" s="438"/>
      <c r="F292" s="172" t="s">
        <v>278</v>
      </c>
      <c r="G292" s="173">
        <v>-0.43056</v>
      </c>
      <c r="H292" s="174">
        <v>1</v>
      </c>
      <c r="I292" s="175">
        <v>-0.43056</v>
      </c>
      <c r="J292" s="210">
        <v>10948</v>
      </c>
      <c r="K292" s="173"/>
      <c r="L292" s="210">
        <v>-4713.7700000000004</v>
      </c>
      <c r="M292" s="211">
        <v>8.16</v>
      </c>
      <c r="N292" s="208">
        <v>-38464.36</v>
      </c>
      <c r="AF292" s="168"/>
      <c r="AG292" s="169" t="s">
        <v>347</v>
      </c>
      <c r="AL292" s="169"/>
      <c r="AN292" s="169"/>
      <c r="AP292" s="169"/>
    </row>
    <row r="293" spans="1:42" s="15" customFormat="1" ht="15" x14ac:dyDescent="0.25">
      <c r="A293" s="200"/>
      <c r="B293" s="201"/>
      <c r="C293" s="438" t="s">
        <v>157</v>
      </c>
      <c r="D293" s="438"/>
      <c r="E293" s="438"/>
      <c r="F293" s="172"/>
      <c r="G293" s="173"/>
      <c r="H293" s="173"/>
      <c r="I293" s="173"/>
      <c r="J293" s="176"/>
      <c r="K293" s="173"/>
      <c r="L293" s="210">
        <v>-4713.7700000000004</v>
      </c>
      <c r="M293" s="195"/>
      <c r="N293" s="208">
        <v>-38464.36</v>
      </c>
      <c r="AF293" s="168"/>
      <c r="AG293" s="169"/>
      <c r="AL293" s="169" t="s">
        <v>157</v>
      </c>
      <c r="AN293" s="169"/>
      <c r="AP293" s="169"/>
    </row>
    <row r="294" spans="1:42" s="15" customFormat="1" ht="23.25" x14ac:dyDescent="0.25">
      <c r="A294" s="170" t="s">
        <v>293</v>
      </c>
      <c r="B294" s="171" t="s">
        <v>1618</v>
      </c>
      <c r="C294" s="438" t="s">
        <v>1619</v>
      </c>
      <c r="D294" s="438"/>
      <c r="E294" s="438"/>
      <c r="F294" s="172" t="s">
        <v>278</v>
      </c>
      <c r="G294" s="173">
        <v>0.56899999999999995</v>
      </c>
      <c r="H294" s="174">
        <v>1</v>
      </c>
      <c r="I294" s="204">
        <v>0.56899999999999995</v>
      </c>
      <c r="J294" s="210">
        <v>19914.22</v>
      </c>
      <c r="K294" s="204">
        <v>1.012</v>
      </c>
      <c r="L294" s="210">
        <v>11467.17</v>
      </c>
      <c r="M294" s="211">
        <v>8.16</v>
      </c>
      <c r="N294" s="208">
        <v>93572.11</v>
      </c>
      <c r="AF294" s="168"/>
      <c r="AG294" s="169" t="s">
        <v>1619</v>
      </c>
      <c r="AL294" s="169"/>
      <c r="AN294" s="169"/>
      <c r="AP294" s="169"/>
    </row>
    <row r="295" spans="1:42" s="15" customFormat="1" ht="15" x14ac:dyDescent="0.25">
      <c r="A295" s="212"/>
      <c r="B295" s="213"/>
      <c r="C295" s="429" t="s">
        <v>1620</v>
      </c>
      <c r="D295" s="429"/>
      <c r="E295" s="429"/>
      <c r="F295" s="429"/>
      <c r="G295" s="429"/>
      <c r="H295" s="429"/>
      <c r="I295" s="429"/>
      <c r="J295" s="429"/>
      <c r="K295" s="429"/>
      <c r="L295" s="429"/>
      <c r="M295" s="429"/>
      <c r="N295" s="441"/>
      <c r="AF295" s="168"/>
      <c r="AG295" s="169"/>
      <c r="AL295" s="169"/>
      <c r="AM295" s="180" t="s">
        <v>1620</v>
      </c>
      <c r="AN295" s="169"/>
      <c r="AP295" s="169"/>
    </row>
    <row r="296" spans="1:42" s="15" customFormat="1" ht="15" x14ac:dyDescent="0.25">
      <c r="A296" s="178"/>
      <c r="B296" s="179"/>
      <c r="C296" s="439" t="s">
        <v>280</v>
      </c>
      <c r="D296" s="439"/>
      <c r="E296" s="439"/>
      <c r="F296" s="439"/>
      <c r="G296" s="439"/>
      <c r="H296" s="439"/>
      <c r="I296" s="439"/>
      <c r="J296" s="439"/>
      <c r="K296" s="439"/>
      <c r="L296" s="439"/>
      <c r="M296" s="439"/>
      <c r="N296" s="440"/>
      <c r="AF296" s="168"/>
      <c r="AG296" s="169"/>
      <c r="AH296" s="180" t="s">
        <v>280</v>
      </c>
      <c r="AL296" s="169"/>
      <c r="AN296" s="169"/>
      <c r="AP296" s="169"/>
    </row>
    <row r="297" spans="1:42" s="15" customFormat="1" ht="15" x14ac:dyDescent="0.25">
      <c r="A297" s="200"/>
      <c r="B297" s="201"/>
      <c r="C297" s="438" t="s">
        <v>157</v>
      </c>
      <c r="D297" s="438"/>
      <c r="E297" s="438"/>
      <c r="F297" s="172"/>
      <c r="G297" s="173"/>
      <c r="H297" s="173"/>
      <c r="I297" s="173"/>
      <c r="J297" s="176"/>
      <c r="K297" s="173"/>
      <c r="L297" s="210">
        <v>11467.17</v>
      </c>
      <c r="M297" s="195"/>
      <c r="N297" s="208">
        <v>93572.11</v>
      </c>
      <c r="AF297" s="168"/>
      <c r="AG297" s="169"/>
      <c r="AL297" s="169" t="s">
        <v>157</v>
      </c>
      <c r="AN297" s="169"/>
      <c r="AP297" s="169"/>
    </row>
    <row r="298" spans="1:42" s="15" customFormat="1" ht="23.25" x14ac:dyDescent="0.25">
      <c r="A298" s="170" t="s">
        <v>296</v>
      </c>
      <c r="B298" s="171" t="s">
        <v>297</v>
      </c>
      <c r="C298" s="438" t="s">
        <v>298</v>
      </c>
      <c r="D298" s="438"/>
      <c r="E298" s="438"/>
      <c r="F298" s="172" t="s">
        <v>278</v>
      </c>
      <c r="G298" s="173">
        <v>-0.26832</v>
      </c>
      <c r="H298" s="174">
        <v>1</v>
      </c>
      <c r="I298" s="175">
        <v>-0.26832</v>
      </c>
      <c r="J298" s="210">
        <v>11859</v>
      </c>
      <c r="K298" s="173"/>
      <c r="L298" s="210">
        <v>-3182.01</v>
      </c>
      <c r="M298" s="211">
        <v>8.16</v>
      </c>
      <c r="N298" s="208">
        <v>-25965.200000000001</v>
      </c>
      <c r="AF298" s="168"/>
      <c r="AG298" s="169" t="s">
        <v>298</v>
      </c>
      <c r="AL298" s="169"/>
      <c r="AN298" s="169"/>
      <c r="AP298" s="169"/>
    </row>
    <row r="299" spans="1:42" s="15" customFormat="1" ht="15" x14ac:dyDescent="0.25">
      <c r="A299" s="200"/>
      <c r="B299" s="201"/>
      <c r="C299" s="438" t="s">
        <v>157</v>
      </c>
      <c r="D299" s="438"/>
      <c r="E299" s="438"/>
      <c r="F299" s="172"/>
      <c r="G299" s="173"/>
      <c r="H299" s="173"/>
      <c r="I299" s="173"/>
      <c r="J299" s="176"/>
      <c r="K299" s="173"/>
      <c r="L299" s="210">
        <v>-3182.01</v>
      </c>
      <c r="M299" s="195"/>
      <c r="N299" s="208">
        <v>-25965.200000000001</v>
      </c>
      <c r="AF299" s="168"/>
      <c r="AG299" s="169"/>
      <c r="AL299" s="169" t="s">
        <v>157</v>
      </c>
      <c r="AN299" s="169"/>
      <c r="AP299" s="169"/>
    </row>
    <row r="300" spans="1:42" s="15" customFormat="1" ht="23.25" x14ac:dyDescent="0.25">
      <c r="A300" s="170" t="s">
        <v>299</v>
      </c>
      <c r="B300" s="171" t="s">
        <v>1621</v>
      </c>
      <c r="C300" s="438" t="s">
        <v>1622</v>
      </c>
      <c r="D300" s="438"/>
      <c r="E300" s="438"/>
      <c r="F300" s="172" t="s">
        <v>278</v>
      </c>
      <c r="G300" s="173">
        <v>0.71299999999999997</v>
      </c>
      <c r="H300" s="174">
        <v>1</v>
      </c>
      <c r="I300" s="204">
        <v>0.71299999999999997</v>
      </c>
      <c r="J300" s="210">
        <v>20884.400000000001</v>
      </c>
      <c r="K300" s="204">
        <v>1.012</v>
      </c>
      <c r="L300" s="210">
        <v>15069.26</v>
      </c>
      <c r="M300" s="211">
        <v>8.16</v>
      </c>
      <c r="N300" s="208">
        <v>122965.16</v>
      </c>
      <c r="AF300" s="168"/>
      <c r="AG300" s="169" t="s">
        <v>1622</v>
      </c>
      <c r="AL300" s="169"/>
      <c r="AN300" s="169"/>
      <c r="AP300" s="169"/>
    </row>
    <row r="301" spans="1:42" s="15" customFormat="1" ht="15" x14ac:dyDescent="0.25">
      <c r="A301" s="212"/>
      <c r="B301" s="213"/>
      <c r="C301" s="429" t="s">
        <v>1623</v>
      </c>
      <c r="D301" s="429"/>
      <c r="E301" s="429"/>
      <c r="F301" s="429"/>
      <c r="G301" s="429"/>
      <c r="H301" s="429"/>
      <c r="I301" s="429"/>
      <c r="J301" s="429"/>
      <c r="K301" s="429"/>
      <c r="L301" s="429"/>
      <c r="M301" s="429"/>
      <c r="N301" s="441"/>
      <c r="AF301" s="168"/>
      <c r="AG301" s="169"/>
      <c r="AL301" s="169"/>
      <c r="AM301" s="180" t="s">
        <v>1623</v>
      </c>
      <c r="AN301" s="169"/>
      <c r="AP301" s="169"/>
    </row>
    <row r="302" spans="1:42" s="15" customFormat="1" ht="15" x14ac:dyDescent="0.25">
      <c r="A302" s="178"/>
      <c r="B302" s="179"/>
      <c r="C302" s="439" t="s">
        <v>280</v>
      </c>
      <c r="D302" s="439"/>
      <c r="E302" s="439"/>
      <c r="F302" s="439"/>
      <c r="G302" s="439"/>
      <c r="H302" s="439"/>
      <c r="I302" s="439"/>
      <c r="J302" s="439"/>
      <c r="K302" s="439"/>
      <c r="L302" s="439"/>
      <c r="M302" s="439"/>
      <c r="N302" s="440"/>
      <c r="AF302" s="168"/>
      <c r="AG302" s="169"/>
      <c r="AH302" s="180" t="s">
        <v>280</v>
      </c>
      <c r="AL302" s="169"/>
      <c r="AN302" s="169"/>
      <c r="AP302" s="169"/>
    </row>
    <row r="303" spans="1:42" s="15" customFormat="1" ht="15" x14ac:dyDescent="0.25">
      <c r="A303" s="200"/>
      <c r="B303" s="201"/>
      <c r="C303" s="438" t="s">
        <v>157</v>
      </c>
      <c r="D303" s="438"/>
      <c r="E303" s="438"/>
      <c r="F303" s="172"/>
      <c r="G303" s="173"/>
      <c r="H303" s="173"/>
      <c r="I303" s="173"/>
      <c r="J303" s="176"/>
      <c r="K303" s="173"/>
      <c r="L303" s="210">
        <v>15069.26</v>
      </c>
      <c r="M303" s="195"/>
      <c r="N303" s="208">
        <v>122965.16</v>
      </c>
      <c r="AF303" s="168"/>
      <c r="AG303" s="169"/>
      <c r="AL303" s="169" t="s">
        <v>157</v>
      </c>
      <c r="AN303" s="169"/>
      <c r="AP303" s="169"/>
    </row>
    <row r="304" spans="1:42" s="15" customFormat="1" ht="15" x14ac:dyDescent="0.25">
      <c r="A304" s="217"/>
      <c r="B304" s="218"/>
      <c r="C304" s="218"/>
      <c r="D304" s="218"/>
      <c r="E304" s="218"/>
      <c r="F304" s="219"/>
      <c r="G304" s="219"/>
      <c r="H304" s="219"/>
      <c r="I304" s="219"/>
      <c r="J304" s="220"/>
      <c r="K304" s="219"/>
      <c r="L304" s="220"/>
      <c r="M304" s="183"/>
      <c r="N304" s="220"/>
      <c r="AF304" s="168"/>
      <c r="AG304" s="169"/>
      <c r="AL304" s="169"/>
      <c r="AN304" s="169"/>
      <c r="AP304" s="169"/>
    </row>
    <row r="305" spans="1:42" s="15" customFormat="1" ht="15" x14ac:dyDescent="0.25">
      <c r="A305" s="224"/>
      <c r="B305" s="225"/>
      <c r="C305" s="438" t="s">
        <v>449</v>
      </c>
      <c r="D305" s="438"/>
      <c r="E305" s="438"/>
      <c r="F305" s="438"/>
      <c r="G305" s="438"/>
      <c r="H305" s="438"/>
      <c r="I305" s="438"/>
      <c r="J305" s="438"/>
      <c r="K305" s="438"/>
      <c r="L305" s="226"/>
      <c r="M305" s="227"/>
      <c r="N305" s="228"/>
      <c r="AF305" s="168"/>
      <c r="AG305" s="169"/>
      <c r="AL305" s="169"/>
      <c r="AN305" s="169" t="s">
        <v>449</v>
      </c>
      <c r="AP305" s="169"/>
    </row>
    <row r="306" spans="1:42" s="15" customFormat="1" ht="15" x14ac:dyDescent="0.25">
      <c r="A306" s="229"/>
      <c r="B306" s="179"/>
      <c r="C306" s="429" t="s">
        <v>205</v>
      </c>
      <c r="D306" s="429"/>
      <c r="E306" s="429"/>
      <c r="F306" s="429"/>
      <c r="G306" s="429"/>
      <c r="H306" s="429"/>
      <c r="I306" s="429"/>
      <c r="J306" s="429"/>
      <c r="K306" s="429"/>
      <c r="L306" s="230">
        <v>373992.63</v>
      </c>
      <c r="M306" s="231"/>
      <c r="N306" s="232">
        <v>3109297.66</v>
      </c>
      <c r="AF306" s="168"/>
      <c r="AG306" s="169"/>
      <c r="AL306" s="169"/>
      <c r="AN306" s="169"/>
      <c r="AO306" s="180" t="s">
        <v>205</v>
      </c>
      <c r="AP306" s="169"/>
    </row>
    <row r="307" spans="1:42" s="15" customFormat="1" ht="15" x14ac:dyDescent="0.25">
      <c r="A307" s="229"/>
      <c r="B307" s="179"/>
      <c r="C307" s="429" t="s">
        <v>206</v>
      </c>
      <c r="D307" s="429"/>
      <c r="E307" s="429"/>
      <c r="F307" s="429"/>
      <c r="G307" s="429"/>
      <c r="H307" s="429"/>
      <c r="I307" s="429"/>
      <c r="J307" s="429"/>
      <c r="K307" s="429"/>
      <c r="L307" s="233"/>
      <c r="M307" s="231"/>
      <c r="N307" s="234"/>
      <c r="AF307" s="168"/>
      <c r="AG307" s="169"/>
      <c r="AL307" s="169"/>
      <c r="AN307" s="169"/>
      <c r="AO307" s="180" t="s">
        <v>206</v>
      </c>
      <c r="AP307" s="169"/>
    </row>
    <row r="308" spans="1:42" s="15" customFormat="1" ht="15" x14ac:dyDescent="0.25">
      <c r="A308" s="229"/>
      <c r="B308" s="179"/>
      <c r="C308" s="429" t="s">
        <v>207</v>
      </c>
      <c r="D308" s="429"/>
      <c r="E308" s="429"/>
      <c r="F308" s="429"/>
      <c r="G308" s="429"/>
      <c r="H308" s="429"/>
      <c r="I308" s="429"/>
      <c r="J308" s="429"/>
      <c r="K308" s="429"/>
      <c r="L308" s="235">
        <v>959.53</v>
      </c>
      <c r="M308" s="231"/>
      <c r="N308" s="232">
        <v>42958.16</v>
      </c>
      <c r="AF308" s="168"/>
      <c r="AG308" s="169"/>
      <c r="AL308" s="169"/>
      <c r="AN308" s="169"/>
      <c r="AO308" s="180" t="s">
        <v>207</v>
      </c>
      <c r="AP308" s="169"/>
    </row>
    <row r="309" spans="1:42" s="15" customFormat="1" ht="15" x14ac:dyDescent="0.25">
      <c r="A309" s="229"/>
      <c r="B309" s="179"/>
      <c r="C309" s="429" t="s">
        <v>208</v>
      </c>
      <c r="D309" s="429"/>
      <c r="E309" s="429"/>
      <c r="F309" s="429"/>
      <c r="G309" s="429"/>
      <c r="H309" s="429"/>
      <c r="I309" s="429"/>
      <c r="J309" s="429"/>
      <c r="K309" s="429"/>
      <c r="L309" s="230">
        <v>4407.3599999999997</v>
      </c>
      <c r="M309" s="231"/>
      <c r="N309" s="232">
        <v>58353.45</v>
      </c>
      <c r="AF309" s="168"/>
      <c r="AG309" s="169"/>
      <c r="AL309" s="169"/>
      <c r="AN309" s="169"/>
      <c r="AO309" s="180" t="s">
        <v>208</v>
      </c>
      <c r="AP309" s="169"/>
    </row>
    <row r="310" spans="1:42" s="15" customFormat="1" ht="15" x14ac:dyDescent="0.25">
      <c r="A310" s="229"/>
      <c r="B310" s="179"/>
      <c r="C310" s="429" t="s">
        <v>209</v>
      </c>
      <c r="D310" s="429"/>
      <c r="E310" s="429"/>
      <c r="F310" s="429"/>
      <c r="G310" s="429"/>
      <c r="H310" s="429"/>
      <c r="I310" s="429"/>
      <c r="J310" s="429"/>
      <c r="K310" s="429"/>
      <c r="L310" s="235">
        <v>285.7</v>
      </c>
      <c r="M310" s="231"/>
      <c r="N310" s="232">
        <v>12790.79</v>
      </c>
      <c r="AF310" s="168"/>
      <c r="AG310" s="169"/>
      <c r="AL310" s="169"/>
      <c r="AN310" s="169"/>
      <c r="AO310" s="180" t="s">
        <v>209</v>
      </c>
      <c r="AP310" s="169"/>
    </row>
    <row r="311" spans="1:42" s="15" customFormat="1" ht="15" x14ac:dyDescent="0.25">
      <c r="A311" s="229"/>
      <c r="B311" s="179"/>
      <c r="C311" s="429" t="s">
        <v>210</v>
      </c>
      <c r="D311" s="429"/>
      <c r="E311" s="429"/>
      <c r="F311" s="429"/>
      <c r="G311" s="429"/>
      <c r="H311" s="429"/>
      <c r="I311" s="429"/>
      <c r="J311" s="429"/>
      <c r="K311" s="429"/>
      <c r="L311" s="230">
        <v>368625.74</v>
      </c>
      <c r="M311" s="231"/>
      <c r="N311" s="232">
        <v>3007986.05</v>
      </c>
      <c r="AF311" s="168"/>
      <c r="AG311" s="169"/>
      <c r="AL311" s="169"/>
      <c r="AN311" s="169"/>
      <c r="AO311" s="180" t="s">
        <v>210</v>
      </c>
      <c r="AP311" s="169"/>
    </row>
    <row r="312" spans="1:42" s="15" customFormat="1" ht="15" x14ac:dyDescent="0.25">
      <c r="A312" s="229"/>
      <c r="B312" s="179"/>
      <c r="C312" s="429" t="s">
        <v>211</v>
      </c>
      <c r="D312" s="429"/>
      <c r="E312" s="429"/>
      <c r="F312" s="429"/>
      <c r="G312" s="429"/>
      <c r="H312" s="429"/>
      <c r="I312" s="429"/>
      <c r="J312" s="429"/>
      <c r="K312" s="429"/>
      <c r="L312" s="230">
        <v>376037.92</v>
      </c>
      <c r="M312" s="231"/>
      <c r="N312" s="232">
        <v>3200865.31</v>
      </c>
      <c r="AF312" s="168"/>
      <c r="AG312" s="169"/>
      <c r="AL312" s="169"/>
      <c r="AN312" s="169"/>
      <c r="AO312" s="180" t="s">
        <v>211</v>
      </c>
      <c r="AP312" s="169"/>
    </row>
    <row r="313" spans="1:42" s="15" customFormat="1" ht="15" x14ac:dyDescent="0.25">
      <c r="A313" s="229"/>
      <c r="B313" s="179"/>
      <c r="C313" s="429" t="s">
        <v>206</v>
      </c>
      <c r="D313" s="429"/>
      <c r="E313" s="429"/>
      <c r="F313" s="429"/>
      <c r="G313" s="429"/>
      <c r="H313" s="429"/>
      <c r="I313" s="429"/>
      <c r="J313" s="429"/>
      <c r="K313" s="429"/>
      <c r="L313" s="233"/>
      <c r="M313" s="231"/>
      <c r="N313" s="234"/>
      <c r="AF313" s="168"/>
      <c r="AG313" s="169"/>
      <c r="AL313" s="169"/>
      <c r="AN313" s="169"/>
      <c r="AO313" s="180" t="s">
        <v>206</v>
      </c>
      <c r="AP313" s="169"/>
    </row>
    <row r="314" spans="1:42" s="15" customFormat="1" ht="15" x14ac:dyDescent="0.25">
      <c r="A314" s="229"/>
      <c r="B314" s="179"/>
      <c r="C314" s="429" t="s">
        <v>450</v>
      </c>
      <c r="D314" s="429"/>
      <c r="E314" s="429"/>
      <c r="F314" s="429"/>
      <c r="G314" s="429"/>
      <c r="H314" s="429"/>
      <c r="I314" s="429"/>
      <c r="J314" s="429"/>
      <c r="K314" s="429"/>
      <c r="L314" s="235">
        <v>959.53</v>
      </c>
      <c r="M314" s="231"/>
      <c r="N314" s="232">
        <v>42958.16</v>
      </c>
      <c r="AF314" s="168"/>
      <c r="AG314" s="169"/>
      <c r="AL314" s="169"/>
      <c r="AN314" s="169"/>
      <c r="AO314" s="180" t="s">
        <v>450</v>
      </c>
      <c r="AP314" s="169"/>
    </row>
    <row r="315" spans="1:42" s="15" customFormat="1" ht="15" x14ac:dyDescent="0.25">
      <c r="A315" s="229"/>
      <c r="B315" s="179"/>
      <c r="C315" s="429" t="s">
        <v>451</v>
      </c>
      <c r="D315" s="429"/>
      <c r="E315" s="429"/>
      <c r="F315" s="429"/>
      <c r="G315" s="429"/>
      <c r="H315" s="429"/>
      <c r="I315" s="429"/>
      <c r="J315" s="429"/>
      <c r="K315" s="429"/>
      <c r="L315" s="230">
        <v>4407.3599999999997</v>
      </c>
      <c r="M315" s="231"/>
      <c r="N315" s="232">
        <v>58353.45</v>
      </c>
      <c r="AF315" s="168"/>
      <c r="AG315" s="169"/>
      <c r="AL315" s="169"/>
      <c r="AN315" s="169"/>
      <c r="AO315" s="180" t="s">
        <v>451</v>
      </c>
      <c r="AP315" s="169"/>
    </row>
    <row r="316" spans="1:42" s="15" customFormat="1" ht="15" x14ac:dyDescent="0.25">
      <c r="A316" s="229"/>
      <c r="B316" s="179"/>
      <c r="C316" s="429" t="s">
        <v>452</v>
      </c>
      <c r="D316" s="429"/>
      <c r="E316" s="429"/>
      <c r="F316" s="429"/>
      <c r="G316" s="429"/>
      <c r="H316" s="429"/>
      <c r="I316" s="429"/>
      <c r="J316" s="429"/>
      <c r="K316" s="429"/>
      <c r="L316" s="235">
        <v>285.7</v>
      </c>
      <c r="M316" s="231"/>
      <c r="N316" s="232">
        <v>12790.79</v>
      </c>
      <c r="AF316" s="168"/>
      <c r="AG316" s="169"/>
      <c r="AL316" s="169"/>
      <c r="AN316" s="169"/>
      <c r="AO316" s="180" t="s">
        <v>452</v>
      </c>
      <c r="AP316" s="169"/>
    </row>
    <row r="317" spans="1:42" s="15" customFormat="1" ht="15" x14ac:dyDescent="0.25">
      <c r="A317" s="229"/>
      <c r="B317" s="179"/>
      <c r="C317" s="429" t="s">
        <v>453</v>
      </c>
      <c r="D317" s="429"/>
      <c r="E317" s="429"/>
      <c r="F317" s="429"/>
      <c r="G317" s="429"/>
      <c r="H317" s="429"/>
      <c r="I317" s="429"/>
      <c r="J317" s="429"/>
      <c r="K317" s="429"/>
      <c r="L317" s="230">
        <v>368625.74</v>
      </c>
      <c r="M317" s="231"/>
      <c r="N317" s="232">
        <v>3007986.05</v>
      </c>
      <c r="AF317" s="168"/>
      <c r="AG317" s="169"/>
      <c r="AL317" s="169"/>
      <c r="AN317" s="169"/>
      <c r="AO317" s="180" t="s">
        <v>453</v>
      </c>
      <c r="AP317" s="169"/>
    </row>
    <row r="318" spans="1:42" s="15" customFormat="1" ht="15" x14ac:dyDescent="0.25">
      <c r="A318" s="229"/>
      <c r="B318" s="179"/>
      <c r="C318" s="429" t="s">
        <v>454</v>
      </c>
      <c r="D318" s="429"/>
      <c r="E318" s="429"/>
      <c r="F318" s="429"/>
      <c r="G318" s="429"/>
      <c r="H318" s="429"/>
      <c r="I318" s="429"/>
      <c r="J318" s="429"/>
      <c r="K318" s="429"/>
      <c r="L318" s="230">
        <v>1357.3</v>
      </c>
      <c r="M318" s="231"/>
      <c r="N318" s="232">
        <v>60766.36</v>
      </c>
      <c r="AF318" s="168"/>
      <c r="AG318" s="169"/>
      <c r="AL318" s="169"/>
      <c r="AN318" s="169"/>
      <c r="AO318" s="180" t="s">
        <v>454</v>
      </c>
      <c r="AP318" s="169"/>
    </row>
    <row r="319" spans="1:42" s="15" customFormat="1" ht="15" x14ac:dyDescent="0.25">
      <c r="A319" s="229"/>
      <c r="B319" s="179"/>
      <c r="C319" s="429" t="s">
        <v>455</v>
      </c>
      <c r="D319" s="429"/>
      <c r="E319" s="429"/>
      <c r="F319" s="429"/>
      <c r="G319" s="429"/>
      <c r="H319" s="429"/>
      <c r="I319" s="429"/>
      <c r="J319" s="429"/>
      <c r="K319" s="429"/>
      <c r="L319" s="235">
        <v>687.99</v>
      </c>
      <c r="M319" s="231"/>
      <c r="N319" s="232">
        <v>30801.29</v>
      </c>
      <c r="AF319" s="168"/>
      <c r="AG319" s="169"/>
      <c r="AL319" s="169"/>
      <c r="AN319" s="169"/>
      <c r="AO319" s="180" t="s">
        <v>455</v>
      </c>
      <c r="AP319" s="169"/>
    </row>
    <row r="320" spans="1:42" s="15" customFormat="1" ht="15" x14ac:dyDescent="0.25">
      <c r="A320" s="229"/>
      <c r="B320" s="179"/>
      <c r="C320" s="429" t="s">
        <v>221</v>
      </c>
      <c r="D320" s="429"/>
      <c r="E320" s="429"/>
      <c r="F320" s="429"/>
      <c r="G320" s="429"/>
      <c r="H320" s="429"/>
      <c r="I320" s="429"/>
      <c r="J320" s="429"/>
      <c r="K320" s="429"/>
      <c r="L320" s="230">
        <v>1245.23</v>
      </c>
      <c r="M320" s="231"/>
      <c r="N320" s="232">
        <v>55748.95</v>
      </c>
      <c r="AF320" s="168"/>
      <c r="AG320" s="169"/>
      <c r="AL320" s="169"/>
      <c r="AN320" s="169"/>
      <c r="AO320" s="180" t="s">
        <v>221</v>
      </c>
      <c r="AP320" s="169"/>
    </row>
    <row r="321" spans="1:45" s="15" customFormat="1" ht="15" x14ac:dyDescent="0.25">
      <c r="A321" s="229"/>
      <c r="B321" s="179"/>
      <c r="C321" s="429" t="s">
        <v>222</v>
      </c>
      <c r="D321" s="429"/>
      <c r="E321" s="429"/>
      <c r="F321" s="429"/>
      <c r="G321" s="429"/>
      <c r="H321" s="429"/>
      <c r="I321" s="429"/>
      <c r="J321" s="429"/>
      <c r="K321" s="429"/>
      <c r="L321" s="230">
        <v>1357.3</v>
      </c>
      <c r="M321" s="231"/>
      <c r="N321" s="232">
        <v>60766.36</v>
      </c>
      <c r="AF321" s="168"/>
      <c r="AG321" s="169"/>
      <c r="AL321" s="169"/>
      <c r="AN321" s="169"/>
      <c r="AO321" s="180" t="s">
        <v>222</v>
      </c>
      <c r="AP321" s="169"/>
    </row>
    <row r="322" spans="1:45" s="15" customFormat="1" ht="15" x14ac:dyDescent="0.25">
      <c r="A322" s="229"/>
      <c r="B322" s="179"/>
      <c r="C322" s="429" t="s">
        <v>223</v>
      </c>
      <c r="D322" s="429"/>
      <c r="E322" s="429"/>
      <c r="F322" s="429"/>
      <c r="G322" s="429"/>
      <c r="H322" s="429"/>
      <c r="I322" s="429"/>
      <c r="J322" s="429"/>
      <c r="K322" s="429"/>
      <c r="L322" s="235">
        <v>687.99</v>
      </c>
      <c r="M322" s="231"/>
      <c r="N322" s="232">
        <v>30801.29</v>
      </c>
      <c r="AF322" s="168"/>
      <c r="AG322" s="169"/>
      <c r="AL322" s="169"/>
      <c r="AN322" s="169"/>
      <c r="AO322" s="180" t="s">
        <v>223</v>
      </c>
      <c r="AP322" s="169"/>
    </row>
    <row r="323" spans="1:45" s="15" customFormat="1" ht="15" x14ac:dyDescent="0.25">
      <c r="A323" s="229"/>
      <c r="B323" s="236"/>
      <c r="C323" s="457" t="s">
        <v>456</v>
      </c>
      <c r="D323" s="457"/>
      <c r="E323" s="457"/>
      <c r="F323" s="457"/>
      <c r="G323" s="457"/>
      <c r="H323" s="457"/>
      <c r="I323" s="457"/>
      <c r="J323" s="457"/>
      <c r="K323" s="457"/>
      <c r="L323" s="237">
        <v>376037.92</v>
      </c>
      <c r="M323" s="238"/>
      <c r="N323" s="239">
        <v>3200865.31</v>
      </c>
      <c r="AF323" s="168"/>
      <c r="AG323" s="169"/>
      <c r="AL323" s="169"/>
      <c r="AN323" s="169"/>
      <c r="AP323" s="169" t="s">
        <v>456</v>
      </c>
    </row>
    <row r="324" spans="1:45" s="15" customFormat="1" ht="11.25" hidden="1" customHeight="1" x14ac:dyDescent="0.25">
      <c r="B324" s="221"/>
      <c r="C324" s="221"/>
      <c r="D324" s="221"/>
      <c r="E324" s="221"/>
      <c r="F324" s="221"/>
      <c r="G324" s="221"/>
      <c r="H324" s="221"/>
      <c r="I324" s="221"/>
      <c r="J324" s="221"/>
      <c r="K324" s="221"/>
      <c r="L324" s="222"/>
      <c r="M324" s="222"/>
      <c r="N324" s="222"/>
      <c r="R324" s="223"/>
    </row>
    <row r="325" spans="1:45" s="15" customFormat="1" ht="15" x14ac:dyDescent="0.25">
      <c r="A325" s="224"/>
      <c r="B325" s="225"/>
      <c r="C325" s="438" t="s">
        <v>523</v>
      </c>
      <c r="D325" s="438"/>
      <c r="E325" s="438"/>
      <c r="F325" s="438"/>
      <c r="G325" s="438"/>
      <c r="H325" s="438"/>
      <c r="I325" s="438"/>
      <c r="J325" s="438"/>
      <c r="K325" s="438"/>
      <c r="L325" s="226"/>
      <c r="M325" s="227"/>
      <c r="N325" s="228"/>
      <c r="AR325" s="169" t="s">
        <v>523</v>
      </c>
    </row>
    <row r="326" spans="1:45" s="15" customFormat="1" ht="15" x14ac:dyDescent="0.25">
      <c r="A326" s="229"/>
      <c r="B326" s="327"/>
      <c r="C326" s="442" t="s">
        <v>205</v>
      </c>
      <c r="D326" s="442"/>
      <c r="E326" s="442"/>
      <c r="F326" s="442"/>
      <c r="G326" s="442"/>
      <c r="H326" s="442"/>
      <c r="I326" s="442"/>
      <c r="J326" s="442"/>
      <c r="K326" s="442"/>
      <c r="L326" s="328">
        <v>805642.1</v>
      </c>
      <c r="M326" s="329"/>
      <c r="N326" s="232">
        <v>6975088.0700000003</v>
      </c>
      <c r="AR326" s="169"/>
      <c r="AS326" s="180" t="s">
        <v>205</v>
      </c>
    </row>
    <row r="327" spans="1:45" s="15" customFormat="1" ht="15" x14ac:dyDescent="0.25">
      <c r="A327" s="229"/>
      <c r="B327" s="327"/>
      <c r="C327" s="442" t="s">
        <v>206</v>
      </c>
      <c r="D327" s="442"/>
      <c r="E327" s="442"/>
      <c r="F327" s="442"/>
      <c r="G327" s="442"/>
      <c r="H327" s="442"/>
      <c r="I327" s="442"/>
      <c r="J327" s="442"/>
      <c r="K327" s="442"/>
      <c r="L327" s="330"/>
      <c r="M327" s="329"/>
      <c r="N327" s="234"/>
      <c r="AR327" s="169"/>
      <c r="AS327" s="180" t="s">
        <v>206</v>
      </c>
    </row>
    <row r="328" spans="1:45" s="15" customFormat="1" ht="15" x14ac:dyDescent="0.25">
      <c r="A328" s="229"/>
      <c r="B328" s="327"/>
      <c r="C328" s="442" t="s">
        <v>207</v>
      </c>
      <c r="D328" s="442"/>
      <c r="E328" s="442"/>
      <c r="F328" s="442"/>
      <c r="G328" s="442"/>
      <c r="H328" s="442"/>
      <c r="I328" s="442"/>
      <c r="J328" s="442"/>
      <c r="K328" s="442"/>
      <c r="L328" s="328">
        <v>4970.6899999999996</v>
      </c>
      <c r="M328" s="329"/>
      <c r="N328" s="232">
        <v>222537.8</v>
      </c>
      <c r="AR328" s="169"/>
      <c r="AS328" s="180" t="s">
        <v>207</v>
      </c>
    </row>
    <row r="329" spans="1:45" s="15" customFormat="1" ht="15" x14ac:dyDescent="0.25">
      <c r="A329" s="229"/>
      <c r="B329" s="327"/>
      <c r="C329" s="442" t="s">
        <v>208</v>
      </c>
      <c r="D329" s="442"/>
      <c r="E329" s="442"/>
      <c r="F329" s="442"/>
      <c r="G329" s="442"/>
      <c r="H329" s="442"/>
      <c r="I329" s="442"/>
      <c r="J329" s="442"/>
      <c r="K329" s="442"/>
      <c r="L329" s="328">
        <v>43124.32</v>
      </c>
      <c r="M329" s="329"/>
      <c r="N329" s="232">
        <v>570966.01</v>
      </c>
      <c r="AR329" s="169"/>
      <c r="AS329" s="180" t="s">
        <v>208</v>
      </c>
    </row>
    <row r="330" spans="1:45" s="15" customFormat="1" ht="15" x14ac:dyDescent="0.25">
      <c r="A330" s="229"/>
      <c r="B330" s="327"/>
      <c r="C330" s="442" t="s">
        <v>209</v>
      </c>
      <c r="D330" s="442"/>
      <c r="E330" s="442"/>
      <c r="F330" s="442"/>
      <c r="G330" s="442"/>
      <c r="H330" s="442"/>
      <c r="I330" s="442"/>
      <c r="J330" s="442"/>
      <c r="K330" s="442"/>
      <c r="L330" s="328">
        <v>2727.27</v>
      </c>
      <c r="M330" s="329"/>
      <c r="N330" s="232">
        <v>122099.88</v>
      </c>
      <c r="AR330" s="169"/>
      <c r="AS330" s="180" t="s">
        <v>209</v>
      </c>
    </row>
    <row r="331" spans="1:45" s="15" customFormat="1" ht="15" x14ac:dyDescent="0.25">
      <c r="A331" s="229"/>
      <c r="B331" s="327"/>
      <c r="C331" s="442" t="s">
        <v>210</v>
      </c>
      <c r="D331" s="442"/>
      <c r="E331" s="442"/>
      <c r="F331" s="442"/>
      <c r="G331" s="442"/>
      <c r="H331" s="442"/>
      <c r="I331" s="442"/>
      <c r="J331" s="442"/>
      <c r="K331" s="442"/>
      <c r="L331" s="328">
        <v>757547.09</v>
      </c>
      <c r="M331" s="329"/>
      <c r="N331" s="232">
        <v>6181584.2599999998</v>
      </c>
      <c r="AR331" s="169"/>
      <c r="AS331" s="180" t="s">
        <v>210</v>
      </c>
    </row>
    <row r="332" spans="1:45" s="15" customFormat="1" ht="15" x14ac:dyDescent="0.25">
      <c r="A332" s="229"/>
      <c r="B332" s="327"/>
      <c r="C332" s="442" t="s">
        <v>211</v>
      </c>
      <c r="D332" s="442"/>
      <c r="E332" s="442"/>
      <c r="F332" s="442"/>
      <c r="G332" s="442"/>
      <c r="H332" s="442"/>
      <c r="I332" s="442"/>
      <c r="J332" s="442"/>
      <c r="K332" s="442"/>
      <c r="L332" s="328">
        <v>822013.15</v>
      </c>
      <c r="M332" s="329"/>
      <c r="N332" s="232">
        <v>7708019.79</v>
      </c>
      <c r="AR332" s="169"/>
      <c r="AS332" s="180" t="s">
        <v>211</v>
      </c>
    </row>
    <row r="333" spans="1:45" s="15" customFormat="1" ht="15" x14ac:dyDescent="0.25">
      <c r="A333" s="229"/>
      <c r="B333" s="327"/>
      <c r="C333" s="442" t="s">
        <v>206</v>
      </c>
      <c r="D333" s="442"/>
      <c r="E333" s="442"/>
      <c r="F333" s="442"/>
      <c r="G333" s="442"/>
      <c r="H333" s="442"/>
      <c r="I333" s="442"/>
      <c r="J333" s="442"/>
      <c r="K333" s="442"/>
      <c r="L333" s="330"/>
      <c r="M333" s="329"/>
      <c r="N333" s="234"/>
      <c r="AR333" s="169"/>
      <c r="AS333" s="180" t="s">
        <v>206</v>
      </c>
    </row>
    <row r="334" spans="1:45" s="15" customFormat="1" ht="15" x14ac:dyDescent="0.25">
      <c r="A334" s="229"/>
      <c r="B334" s="327"/>
      <c r="C334" s="442" t="s">
        <v>450</v>
      </c>
      <c r="D334" s="442"/>
      <c r="E334" s="442"/>
      <c r="F334" s="442"/>
      <c r="G334" s="442"/>
      <c r="H334" s="442"/>
      <c r="I334" s="442"/>
      <c r="J334" s="442"/>
      <c r="K334" s="442"/>
      <c r="L334" s="328">
        <v>4970.6899999999996</v>
      </c>
      <c r="M334" s="329"/>
      <c r="N334" s="232">
        <v>222537.8</v>
      </c>
      <c r="AR334" s="169"/>
      <c r="AS334" s="180" t="s">
        <v>450</v>
      </c>
    </row>
    <row r="335" spans="1:45" s="15" customFormat="1" ht="15" x14ac:dyDescent="0.25">
      <c r="A335" s="229"/>
      <c r="B335" s="327"/>
      <c r="C335" s="442" t="s">
        <v>451</v>
      </c>
      <c r="D335" s="442"/>
      <c r="E335" s="442"/>
      <c r="F335" s="442"/>
      <c r="G335" s="442"/>
      <c r="H335" s="442"/>
      <c r="I335" s="442"/>
      <c r="J335" s="442"/>
      <c r="K335" s="442"/>
      <c r="L335" s="328">
        <v>43124.32</v>
      </c>
      <c r="M335" s="329"/>
      <c r="N335" s="232">
        <v>570966.01</v>
      </c>
      <c r="AR335" s="169"/>
      <c r="AS335" s="180" t="s">
        <v>451</v>
      </c>
    </row>
    <row r="336" spans="1:45" s="15" customFormat="1" ht="15" x14ac:dyDescent="0.25">
      <c r="A336" s="229"/>
      <c r="B336" s="327"/>
      <c r="C336" s="442" t="s">
        <v>452</v>
      </c>
      <c r="D336" s="442"/>
      <c r="E336" s="442"/>
      <c r="F336" s="442"/>
      <c r="G336" s="442"/>
      <c r="H336" s="442"/>
      <c r="I336" s="442"/>
      <c r="J336" s="442"/>
      <c r="K336" s="442"/>
      <c r="L336" s="328">
        <v>2727.27</v>
      </c>
      <c r="M336" s="329"/>
      <c r="N336" s="232">
        <v>122099.88</v>
      </c>
      <c r="AR336" s="169"/>
      <c r="AS336" s="180" t="s">
        <v>452</v>
      </c>
    </row>
    <row r="337" spans="1:47" s="15" customFormat="1" ht="15" x14ac:dyDescent="0.25">
      <c r="A337" s="229"/>
      <c r="B337" s="327"/>
      <c r="C337" s="442" t="s">
        <v>453</v>
      </c>
      <c r="D337" s="442"/>
      <c r="E337" s="442"/>
      <c r="F337" s="442"/>
      <c r="G337" s="442"/>
      <c r="H337" s="442"/>
      <c r="I337" s="442"/>
      <c r="J337" s="442"/>
      <c r="K337" s="442"/>
      <c r="L337" s="328">
        <v>757547.09</v>
      </c>
      <c r="M337" s="329"/>
      <c r="N337" s="232">
        <v>6181584.2599999998</v>
      </c>
      <c r="AR337" s="169"/>
      <c r="AS337" s="180" t="s">
        <v>453</v>
      </c>
    </row>
    <row r="338" spans="1:47" s="15" customFormat="1" ht="15" x14ac:dyDescent="0.25">
      <c r="A338" s="229"/>
      <c r="B338" s="327"/>
      <c r="C338" s="442" t="s">
        <v>454</v>
      </c>
      <c r="D338" s="442"/>
      <c r="E338" s="442"/>
      <c r="F338" s="442"/>
      <c r="G338" s="442"/>
      <c r="H338" s="442"/>
      <c r="I338" s="442"/>
      <c r="J338" s="442"/>
      <c r="K338" s="442"/>
      <c r="L338" s="328">
        <v>9988.2199999999993</v>
      </c>
      <c r="M338" s="329"/>
      <c r="N338" s="232">
        <v>447172.84</v>
      </c>
      <c r="AR338" s="169"/>
      <c r="AS338" s="180" t="s">
        <v>454</v>
      </c>
    </row>
    <row r="339" spans="1:47" s="15" customFormat="1" ht="15" x14ac:dyDescent="0.25">
      <c r="A339" s="229"/>
      <c r="B339" s="327"/>
      <c r="C339" s="442" t="s">
        <v>455</v>
      </c>
      <c r="D339" s="442"/>
      <c r="E339" s="442"/>
      <c r="F339" s="442"/>
      <c r="G339" s="442"/>
      <c r="H339" s="442"/>
      <c r="I339" s="442"/>
      <c r="J339" s="442"/>
      <c r="K339" s="442"/>
      <c r="L339" s="328">
        <v>6382.83</v>
      </c>
      <c r="M339" s="329"/>
      <c r="N339" s="232">
        <v>285758.88</v>
      </c>
      <c r="AR339" s="169"/>
      <c r="AS339" s="180" t="s">
        <v>455</v>
      </c>
    </row>
    <row r="340" spans="1:47" s="15" customFormat="1" ht="15" x14ac:dyDescent="0.25">
      <c r="A340" s="229"/>
      <c r="B340" s="327"/>
      <c r="C340" s="442" t="s">
        <v>221</v>
      </c>
      <c r="D340" s="442"/>
      <c r="E340" s="442"/>
      <c r="F340" s="442"/>
      <c r="G340" s="442"/>
      <c r="H340" s="442"/>
      <c r="I340" s="442"/>
      <c r="J340" s="442"/>
      <c r="K340" s="442"/>
      <c r="L340" s="328">
        <v>7697.96</v>
      </c>
      <c r="M340" s="329"/>
      <c r="N340" s="232">
        <v>344637.68</v>
      </c>
      <c r="AR340" s="169"/>
      <c r="AS340" s="180" t="s">
        <v>221</v>
      </c>
    </row>
    <row r="341" spans="1:47" s="15" customFormat="1" ht="15" x14ac:dyDescent="0.25">
      <c r="A341" s="229"/>
      <c r="B341" s="327"/>
      <c r="C341" s="442" t="s">
        <v>222</v>
      </c>
      <c r="D341" s="442"/>
      <c r="E341" s="442"/>
      <c r="F341" s="442"/>
      <c r="G341" s="442"/>
      <c r="H341" s="442"/>
      <c r="I341" s="442"/>
      <c r="J341" s="442"/>
      <c r="K341" s="442"/>
      <c r="L341" s="328">
        <v>9988.2199999999993</v>
      </c>
      <c r="M341" s="329"/>
      <c r="N341" s="232">
        <v>447172.84</v>
      </c>
      <c r="AR341" s="169"/>
      <c r="AS341" s="180" t="s">
        <v>222</v>
      </c>
    </row>
    <row r="342" spans="1:47" s="15" customFormat="1" ht="15" x14ac:dyDescent="0.25">
      <c r="A342" s="229"/>
      <c r="B342" s="327"/>
      <c r="C342" s="442" t="s">
        <v>223</v>
      </c>
      <c r="D342" s="442"/>
      <c r="E342" s="442"/>
      <c r="F342" s="442"/>
      <c r="G342" s="442"/>
      <c r="H342" s="442"/>
      <c r="I342" s="442"/>
      <c r="J342" s="442"/>
      <c r="K342" s="442"/>
      <c r="L342" s="328">
        <v>6382.83</v>
      </c>
      <c r="M342" s="329"/>
      <c r="N342" s="232">
        <v>285758.88</v>
      </c>
      <c r="AR342" s="169"/>
      <c r="AS342" s="180" t="s">
        <v>223</v>
      </c>
    </row>
    <row r="343" spans="1:47" s="15" customFormat="1" ht="15" x14ac:dyDescent="0.25">
      <c r="A343" s="229"/>
      <c r="B343" s="331"/>
      <c r="C343" s="443" t="s">
        <v>524</v>
      </c>
      <c r="D343" s="443"/>
      <c r="E343" s="443"/>
      <c r="F343" s="443"/>
      <c r="G343" s="443"/>
      <c r="H343" s="443"/>
      <c r="I343" s="443"/>
      <c r="J343" s="443"/>
      <c r="K343" s="443"/>
      <c r="L343" s="332">
        <v>822013.15</v>
      </c>
      <c r="M343" s="333"/>
      <c r="N343" s="239">
        <v>7708019.79</v>
      </c>
      <c r="AR343" s="169"/>
      <c r="AT343" s="169" t="s">
        <v>524</v>
      </c>
    </row>
    <row r="344" spans="1:47" s="15" customFormat="1" ht="15" x14ac:dyDescent="0.25">
      <c r="A344" s="229"/>
      <c r="B344" s="331"/>
      <c r="C344" s="443" t="s">
        <v>524</v>
      </c>
      <c r="D344" s="443"/>
      <c r="E344" s="443"/>
      <c r="F344" s="443"/>
      <c r="G344" s="443"/>
      <c r="H344" s="443"/>
      <c r="I344" s="443"/>
      <c r="J344" s="443"/>
      <c r="K344" s="443"/>
      <c r="L344" s="332">
        <v>822013.15</v>
      </c>
      <c r="M344" s="333"/>
      <c r="N344" s="239">
        <v>7708019.79</v>
      </c>
      <c r="AR344" s="169"/>
      <c r="AT344" s="169" t="s">
        <v>524</v>
      </c>
    </row>
    <row r="345" spans="1:47" s="15" customFormat="1" ht="15" x14ac:dyDescent="0.25">
      <c r="A345" s="229"/>
      <c r="B345" s="331"/>
      <c r="C345" s="443" t="s">
        <v>525</v>
      </c>
      <c r="D345" s="443"/>
      <c r="E345" s="443"/>
      <c r="F345" s="443"/>
      <c r="G345" s="443"/>
      <c r="H345" s="443"/>
      <c r="I345" s="443"/>
      <c r="J345" s="443"/>
      <c r="K345" s="443"/>
      <c r="L345" s="332">
        <v>822013.15</v>
      </c>
      <c r="M345" s="333"/>
      <c r="N345" s="239">
        <v>7708019.79</v>
      </c>
      <c r="AR345" s="169"/>
      <c r="AT345" s="169" t="s">
        <v>525</v>
      </c>
    </row>
    <row r="346" spans="1:47" s="15" customFormat="1" ht="15" hidden="1" x14ac:dyDescent="0.25">
      <c r="A346" s="229"/>
      <c r="B346" s="331"/>
      <c r="C346" s="443" t="s">
        <v>526</v>
      </c>
      <c r="D346" s="443"/>
      <c r="E346" s="443"/>
      <c r="F346" s="443"/>
      <c r="G346" s="443"/>
      <c r="H346" s="443"/>
      <c r="I346" s="443"/>
      <c r="J346" s="443"/>
      <c r="K346" s="443"/>
      <c r="L346" s="332">
        <v>822013.15</v>
      </c>
      <c r="M346" s="333"/>
      <c r="N346" s="239">
        <v>7708019.79</v>
      </c>
      <c r="AR346" s="169"/>
      <c r="AT346" s="169"/>
      <c r="AU346" s="169" t="s">
        <v>526</v>
      </c>
    </row>
    <row r="347" spans="1:47" s="15" customFormat="1" ht="15" x14ac:dyDescent="0.25">
      <c r="A347" s="229"/>
      <c r="B347" s="331"/>
      <c r="C347" s="443" t="s">
        <v>526</v>
      </c>
      <c r="D347" s="443"/>
      <c r="E347" s="443"/>
      <c r="F347" s="443"/>
      <c r="G347" s="443"/>
      <c r="H347" s="443"/>
      <c r="I347" s="443"/>
      <c r="J347" s="443"/>
      <c r="K347" s="443"/>
      <c r="L347" s="332">
        <v>2396399.5</v>
      </c>
      <c r="M347" s="333"/>
      <c r="N347" s="239">
        <f>N346</f>
        <v>7708019.79</v>
      </c>
      <c r="AP347" s="169"/>
      <c r="AR347" s="169"/>
      <c r="AS347" s="169" t="s">
        <v>526</v>
      </c>
    </row>
    <row r="348" spans="1:47" s="15" customFormat="1" ht="15" x14ac:dyDescent="0.25">
      <c r="A348" s="253"/>
      <c r="B348" s="324"/>
      <c r="C348" s="445" t="s">
        <v>56</v>
      </c>
      <c r="D348" s="445"/>
      <c r="E348" s="445"/>
      <c r="F348" s="445"/>
      <c r="G348" s="445"/>
      <c r="H348" s="445"/>
      <c r="I348" s="445"/>
      <c r="J348" s="445"/>
      <c r="K348" s="445"/>
      <c r="L348" s="325"/>
      <c r="M348" s="326"/>
      <c r="N348" s="257">
        <f>ROUND(N347*0.082,2)</f>
        <v>632057.62</v>
      </c>
      <c r="AQ348" s="258"/>
      <c r="AS348" s="258"/>
    </row>
    <row r="349" spans="1:47" s="15" customFormat="1" ht="15" x14ac:dyDescent="0.25">
      <c r="A349" s="253"/>
      <c r="B349" s="324"/>
      <c r="C349" s="444" t="s">
        <v>1729</v>
      </c>
      <c r="D349" s="444"/>
      <c r="E349" s="444"/>
      <c r="F349" s="444"/>
      <c r="G349" s="444"/>
      <c r="H349" s="444"/>
      <c r="I349" s="444"/>
      <c r="J349" s="444"/>
      <c r="K349" s="444"/>
      <c r="L349" s="325"/>
      <c r="M349" s="326"/>
      <c r="N349" s="259">
        <f>N347+N348</f>
        <v>8340077.4100000001</v>
      </c>
      <c r="AQ349" s="258"/>
      <c r="AS349" s="258"/>
    </row>
    <row r="350" spans="1:47" s="15" customFormat="1" ht="15" x14ac:dyDescent="0.25">
      <c r="A350" s="253"/>
      <c r="B350" s="324"/>
      <c r="C350" s="445" t="s">
        <v>63</v>
      </c>
      <c r="D350" s="445"/>
      <c r="E350" s="445"/>
      <c r="F350" s="445"/>
      <c r="G350" s="445"/>
      <c r="H350" s="445"/>
      <c r="I350" s="445"/>
      <c r="J350" s="445"/>
      <c r="K350" s="445"/>
      <c r="L350" s="325"/>
      <c r="M350" s="326"/>
      <c r="N350" s="257">
        <f>ROUND(N349*0.024,2)</f>
        <v>200161.86</v>
      </c>
      <c r="AQ350" s="258"/>
      <c r="AS350" s="258"/>
    </row>
    <row r="351" spans="1:47" s="15" customFormat="1" ht="15" x14ac:dyDescent="0.25">
      <c r="A351" s="253"/>
      <c r="B351" s="324"/>
      <c r="C351" s="444" t="s">
        <v>1730</v>
      </c>
      <c r="D351" s="444"/>
      <c r="E351" s="444"/>
      <c r="F351" s="444"/>
      <c r="G351" s="444"/>
      <c r="H351" s="444"/>
      <c r="I351" s="444"/>
      <c r="J351" s="444"/>
      <c r="K351" s="444"/>
      <c r="L351" s="325"/>
      <c r="M351" s="326"/>
      <c r="N351" s="259">
        <f>N349+N350</f>
        <v>8540239.2699999996</v>
      </c>
      <c r="AQ351" s="258"/>
      <c r="AS351" s="258"/>
    </row>
    <row r="352" spans="1:47" s="15" customFormat="1" ht="15" x14ac:dyDescent="0.25">
      <c r="A352" s="253"/>
      <c r="B352" s="324"/>
      <c r="C352" s="444" t="s">
        <v>1754</v>
      </c>
      <c r="D352" s="444"/>
      <c r="E352" s="444"/>
      <c r="F352" s="444"/>
      <c r="G352" s="444"/>
      <c r="H352" s="444"/>
      <c r="I352" s="444"/>
      <c r="J352" s="444"/>
      <c r="K352" s="444"/>
      <c r="L352" s="325"/>
      <c r="M352" s="326"/>
      <c r="N352" s="259">
        <f>ROUND(N351*1.0514*0.83,2)</f>
        <v>7452742.2800000003</v>
      </c>
      <c r="R352" s="259"/>
      <c r="S352" s="312"/>
      <c r="AQ352" s="258"/>
      <c r="AS352" s="258"/>
    </row>
    <row r="353" spans="1:51" s="15" customFormat="1" ht="15" x14ac:dyDescent="0.25">
      <c r="A353" s="253"/>
      <c r="B353" s="324"/>
      <c r="C353" s="444" t="s">
        <v>1751</v>
      </c>
      <c r="D353" s="444"/>
      <c r="E353" s="444"/>
      <c r="F353" s="444"/>
      <c r="G353" s="444"/>
      <c r="H353" s="444"/>
      <c r="I353" s="444"/>
      <c r="J353" s="444"/>
      <c r="K353" s="444"/>
      <c r="L353" s="325"/>
      <c r="M353" s="326"/>
      <c r="N353" s="259">
        <f>N352</f>
        <v>7452742.2800000003</v>
      </c>
      <c r="AQ353" s="258"/>
      <c r="AS353" s="258"/>
    </row>
    <row r="354" spans="1:51" s="15" customFormat="1" ht="15" x14ac:dyDescent="0.25">
      <c r="A354" s="253"/>
      <c r="B354" s="334"/>
      <c r="C354" s="445" t="s">
        <v>1752</v>
      </c>
      <c r="D354" s="445"/>
      <c r="E354" s="445"/>
      <c r="F354" s="445"/>
      <c r="G354" s="445"/>
      <c r="H354" s="445"/>
      <c r="I354" s="445"/>
      <c r="J354" s="445"/>
      <c r="K354" s="445"/>
      <c r="L354" s="335"/>
      <c r="M354" s="336"/>
      <c r="N354" s="257">
        <f>ROUND(N353*0.2,2)</f>
        <v>1490548.46</v>
      </c>
      <c r="AQ354" s="314"/>
      <c r="AS354" s="314"/>
    </row>
    <row r="355" spans="1:51" s="15" customFormat="1" ht="15" x14ac:dyDescent="0.25">
      <c r="A355" s="260"/>
      <c r="B355" s="261"/>
      <c r="C355" s="446" t="s">
        <v>1753</v>
      </c>
      <c r="D355" s="446"/>
      <c r="E355" s="446"/>
      <c r="F355" s="446"/>
      <c r="G355" s="446"/>
      <c r="H355" s="446"/>
      <c r="I355" s="446"/>
      <c r="J355" s="446"/>
      <c r="K355" s="446"/>
      <c r="L355" s="262"/>
      <c r="M355" s="263"/>
      <c r="N355" s="264">
        <f>N353+N354</f>
        <v>8943290.7400000002</v>
      </c>
      <c r="AQ355" s="258"/>
      <c r="AS355" s="258"/>
    </row>
    <row r="356" spans="1:51" ht="11.25" customHeight="1" x14ac:dyDescent="0.2">
      <c r="AX356" s="240"/>
      <c r="AY356" s="240"/>
    </row>
    <row r="357" spans="1:51" ht="11.25" customHeight="1" x14ac:dyDescent="0.2">
      <c r="AX357" s="240"/>
      <c r="AY357" s="240"/>
    </row>
    <row r="358" spans="1:51" s="15" customFormat="1" ht="15" x14ac:dyDescent="0.25">
      <c r="A358" s="313"/>
      <c r="B358" s="254"/>
      <c r="C358" s="291"/>
      <c r="D358" s="291"/>
      <c r="E358" s="291"/>
      <c r="F358" s="291"/>
      <c r="G358" s="291"/>
      <c r="H358" s="291"/>
      <c r="I358" s="291"/>
      <c r="J358" s="291"/>
      <c r="K358" s="291"/>
      <c r="L358" s="255"/>
      <c r="M358" s="256"/>
      <c r="N358" s="255"/>
      <c r="AQ358" s="258"/>
      <c r="AS358" s="258"/>
    </row>
    <row r="359" spans="1:51" s="15" customFormat="1" ht="15" x14ac:dyDescent="0.25">
      <c r="A359" s="313"/>
      <c r="B359" s="254"/>
      <c r="C359" s="291"/>
      <c r="D359" s="291"/>
      <c r="E359" s="291"/>
      <c r="F359" s="291"/>
      <c r="G359" s="291"/>
      <c r="H359" s="291"/>
      <c r="I359" s="291"/>
      <c r="J359" s="291"/>
      <c r="K359" s="291"/>
      <c r="L359" s="255"/>
      <c r="M359" s="256"/>
      <c r="N359" s="255"/>
      <c r="AQ359" s="258"/>
      <c r="AS359" s="258"/>
    </row>
    <row r="360" spans="1:51" s="318" customFormat="1" ht="15" x14ac:dyDescent="0.25">
      <c r="A360" s="315"/>
      <c r="B360" s="316" t="s">
        <v>527</v>
      </c>
      <c r="C360" s="407"/>
      <c r="D360" s="407"/>
      <c r="E360" s="407"/>
      <c r="F360" s="407"/>
      <c r="G360" s="407"/>
      <c r="H360" s="408"/>
      <c r="I360" s="408"/>
      <c r="J360" s="408"/>
      <c r="K360" s="408"/>
      <c r="L360" s="408"/>
      <c r="M360" s="15"/>
      <c r="N360" s="15"/>
      <c r="O360" s="15"/>
      <c r="P360" s="15"/>
      <c r="Q360" s="15"/>
      <c r="R360" s="15"/>
      <c r="S360" s="15"/>
      <c r="T360" s="15"/>
      <c r="U360" s="15"/>
      <c r="V360" s="317"/>
      <c r="W360" s="317"/>
      <c r="X360" s="317"/>
      <c r="Y360" s="317"/>
      <c r="Z360" s="317"/>
      <c r="AA360" s="317"/>
      <c r="AB360" s="317"/>
      <c r="AC360" s="317"/>
      <c r="AD360" s="317"/>
      <c r="AE360" s="317"/>
      <c r="AF360" s="317"/>
      <c r="AG360" s="317"/>
      <c r="AH360" s="317"/>
      <c r="AI360" s="317"/>
      <c r="AJ360" s="317"/>
      <c r="AK360" s="317"/>
      <c r="AL360" s="317"/>
      <c r="AM360" s="317"/>
      <c r="AN360" s="317"/>
      <c r="AO360" s="317"/>
      <c r="AP360" s="317"/>
      <c r="AQ360" s="317"/>
      <c r="AR360" s="317"/>
      <c r="AS360" s="317"/>
      <c r="AT360" s="317" t="s">
        <v>6</v>
      </c>
      <c r="AU360" s="317" t="s">
        <v>6</v>
      </c>
      <c r="AV360" s="317"/>
      <c r="AW360" s="317"/>
    </row>
    <row r="361" spans="1:51" s="320" customFormat="1" ht="16.5" customHeight="1" x14ac:dyDescent="0.25">
      <c r="A361" s="319"/>
      <c r="B361" s="316"/>
      <c r="C361" s="406" t="s">
        <v>81</v>
      </c>
      <c r="D361" s="406"/>
      <c r="E361" s="406"/>
      <c r="F361" s="406"/>
      <c r="G361" s="406"/>
      <c r="H361" s="406"/>
      <c r="I361" s="406"/>
      <c r="J361" s="406"/>
      <c r="K361" s="406"/>
      <c r="L361" s="406"/>
      <c r="V361" s="321"/>
      <c r="W361" s="321"/>
      <c r="X361" s="321"/>
      <c r="Y361" s="321"/>
      <c r="Z361" s="321"/>
      <c r="AA361" s="321"/>
      <c r="AB361" s="321"/>
      <c r="AC361" s="321"/>
      <c r="AD361" s="321"/>
      <c r="AE361" s="321"/>
      <c r="AF361" s="321"/>
      <c r="AG361" s="321"/>
      <c r="AH361" s="321"/>
      <c r="AI361" s="321"/>
      <c r="AJ361" s="321"/>
      <c r="AK361" s="321"/>
      <c r="AL361" s="321"/>
      <c r="AM361" s="321"/>
      <c r="AN361" s="321"/>
      <c r="AO361" s="321"/>
      <c r="AP361" s="321"/>
      <c r="AQ361" s="321"/>
      <c r="AR361" s="321"/>
      <c r="AS361" s="321"/>
      <c r="AT361" s="321"/>
      <c r="AU361" s="321"/>
      <c r="AV361" s="321"/>
      <c r="AW361" s="321"/>
    </row>
    <row r="362" spans="1:51" s="318" customFormat="1" ht="15" x14ac:dyDescent="0.25">
      <c r="A362" s="315"/>
      <c r="B362" s="316" t="s">
        <v>528</v>
      </c>
      <c r="C362" s="407"/>
      <c r="D362" s="407"/>
      <c r="E362" s="407"/>
      <c r="F362" s="407"/>
      <c r="G362" s="407"/>
      <c r="H362" s="408"/>
      <c r="I362" s="408"/>
      <c r="J362" s="408"/>
      <c r="K362" s="408"/>
      <c r="L362" s="408"/>
      <c r="M362" s="15"/>
      <c r="N362" s="15"/>
      <c r="O362" s="15"/>
      <c r="P362" s="15"/>
      <c r="Q362" s="15"/>
      <c r="R362" s="15"/>
      <c r="S362" s="15"/>
      <c r="T362" s="15"/>
      <c r="U362" s="15"/>
      <c r="V362" s="317"/>
      <c r="W362" s="317"/>
      <c r="X362" s="317"/>
      <c r="Y362" s="317"/>
      <c r="Z362" s="317"/>
      <c r="AA362" s="317"/>
      <c r="AB362" s="317"/>
      <c r="AC362" s="317"/>
      <c r="AD362" s="317"/>
      <c r="AE362" s="317"/>
      <c r="AF362" s="317"/>
      <c r="AG362" s="317"/>
      <c r="AH362" s="317"/>
      <c r="AI362" s="317"/>
      <c r="AJ362" s="317"/>
      <c r="AK362" s="317"/>
      <c r="AL362" s="317"/>
      <c r="AM362" s="317"/>
      <c r="AN362" s="317"/>
      <c r="AO362" s="317"/>
      <c r="AP362" s="317"/>
      <c r="AQ362" s="317"/>
      <c r="AR362" s="317"/>
      <c r="AS362" s="317"/>
      <c r="AT362" s="317"/>
      <c r="AU362" s="317"/>
      <c r="AV362" s="317" t="s">
        <v>6</v>
      </c>
      <c r="AW362" s="317" t="s">
        <v>6</v>
      </c>
    </row>
    <row r="363" spans="1:51" s="320" customFormat="1" ht="16.5" customHeight="1" x14ac:dyDescent="0.25">
      <c r="A363" s="319"/>
      <c r="C363" s="406" t="s">
        <v>81</v>
      </c>
      <c r="D363" s="406"/>
      <c r="E363" s="406"/>
      <c r="F363" s="406"/>
      <c r="G363" s="406"/>
      <c r="H363" s="406"/>
      <c r="I363" s="406"/>
      <c r="J363" s="406"/>
      <c r="K363" s="406"/>
      <c r="L363" s="406"/>
      <c r="V363" s="321"/>
      <c r="W363" s="321"/>
      <c r="X363" s="321"/>
      <c r="Y363" s="321"/>
      <c r="Z363" s="321"/>
      <c r="AA363" s="321"/>
      <c r="AB363" s="321"/>
      <c r="AC363" s="321"/>
      <c r="AD363" s="321"/>
      <c r="AE363" s="321"/>
      <c r="AF363" s="321"/>
      <c r="AG363" s="321"/>
      <c r="AH363" s="321"/>
      <c r="AI363" s="321"/>
      <c r="AJ363" s="321"/>
      <c r="AK363" s="321"/>
      <c r="AL363" s="321"/>
      <c r="AM363" s="321"/>
      <c r="AN363" s="321"/>
      <c r="AO363" s="321"/>
      <c r="AP363" s="321"/>
      <c r="AQ363" s="321"/>
      <c r="AR363" s="321"/>
      <c r="AS363" s="321"/>
      <c r="AT363" s="321"/>
      <c r="AU363" s="321"/>
      <c r="AV363" s="321"/>
      <c r="AW363" s="321"/>
    </row>
    <row r="364" spans="1:51" s="318" customFormat="1" ht="19.5" customHeight="1" x14ac:dyDescent="0.2">
      <c r="A364" s="315"/>
      <c r="C364" s="322"/>
      <c r="D364" s="322"/>
      <c r="E364" s="322"/>
      <c r="F364" s="322"/>
      <c r="G364" s="322"/>
      <c r="H364" s="322"/>
      <c r="I364" s="322"/>
      <c r="J364" s="322"/>
      <c r="K364" s="322"/>
      <c r="L364" s="322"/>
      <c r="V364" s="317"/>
      <c r="W364" s="317"/>
      <c r="X364" s="317"/>
      <c r="Y364" s="317"/>
      <c r="Z364" s="317"/>
      <c r="AA364" s="317"/>
      <c r="AB364" s="317"/>
      <c r="AC364" s="317"/>
      <c r="AD364" s="317"/>
      <c r="AE364" s="317"/>
      <c r="AF364" s="317"/>
      <c r="AG364" s="317"/>
      <c r="AH364" s="317"/>
      <c r="AI364" s="317"/>
      <c r="AJ364" s="317"/>
      <c r="AK364" s="317"/>
      <c r="AL364" s="317"/>
      <c r="AM364" s="317"/>
      <c r="AN364" s="317"/>
      <c r="AO364" s="317"/>
      <c r="AP364" s="317"/>
      <c r="AQ364" s="317"/>
      <c r="AR364" s="317"/>
      <c r="AS364" s="317"/>
      <c r="AT364" s="317"/>
      <c r="AU364" s="317"/>
      <c r="AV364" s="317"/>
      <c r="AW364" s="317"/>
    </row>
    <row r="365" spans="1:51" s="15" customFormat="1" ht="22.5" customHeight="1" x14ac:dyDescent="0.25">
      <c r="A365" s="409" t="s">
        <v>529</v>
      </c>
      <c r="B365" s="409"/>
      <c r="C365" s="409"/>
      <c r="D365" s="409"/>
      <c r="E365" s="409"/>
      <c r="F365" s="409"/>
      <c r="G365" s="409"/>
      <c r="H365" s="409"/>
      <c r="I365" s="409"/>
      <c r="J365" s="409"/>
      <c r="K365" s="409"/>
      <c r="L365" s="409"/>
      <c r="M365" s="409"/>
      <c r="N365" s="409"/>
      <c r="O365" s="323"/>
      <c r="P365" s="323"/>
    </row>
    <row r="366" spans="1:51" s="15" customFormat="1" ht="12.75" customHeight="1" x14ac:dyDescent="0.25">
      <c r="A366" s="409" t="s">
        <v>530</v>
      </c>
      <c r="B366" s="409"/>
      <c r="C366" s="409"/>
      <c r="D366" s="409"/>
      <c r="E366" s="409"/>
      <c r="F366" s="409"/>
      <c r="G366" s="409"/>
      <c r="H366" s="409"/>
      <c r="I366" s="409"/>
      <c r="J366" s="409"/>
      <c r="K366" s="409"/>
      <c r="L366" s="409"/>
      <c r="M366" s="409"/>
      <c r="N366" s="409"/>
      <c r="O366" s="323"/>
      <c r="P366" s="323"/>
    </row>
    <row r="367" spans="1:51" s="15" customFormat="1" ht="12.75" customHeight="1" x14ac:dyDescent="0.25">
      <c r="A367" s="409" t="s">
        <v>531</v>
      </c>
      <c r="B367" s="409"/>
      <c r="C367" s="409"/>
      <c r="D367" s="409"/>
      <c r="E367" s="409"/>
      <c r="F367" s="409"/>
      <c r="G367" s="409"/>
      <c r="H367" s="409"/>
      <c r="I367" s="409"/>
      <c r="J367" s="409"/>
      <c r="K367" s="409"/>
      <c r="L367" s="409"/>
      <c r="M367" s="409"/>
      <c r="N367" s="409"/>
      <c r="O367" s="323"/>
      <c r="P367" s="323"/>
    </row>
    <row r="368" spans="1:51" ht="11.25" customHeight="1" x14ac:dyDescent="0.2">
      <c r="AX368" s="240"/>
      <c r="AY368" s="240"/>
    </row>
    <row r="369" spans="50:51" ht="11.25" customHeight="1" x14ac:dyDescent="0.2">
      <c r="AX369" s="240"/>
      <c r="AY369" s="240"/>
    </row>
  </sheetData>
  <autoFilter ref="A43:N119" xr:uid="{86F064C2-3F14-4C9E-9216-43FB45B1CC07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355">
    <mergeCell ref="C352:K352"/>
    <mergeCell ref="C353:K353"/>
    <mergeCell ref="C354:K354"/>
    <mergeCell ref="C355:K355"/>
    <mergeCell ref="C360:G360"/>
    <mergeCell ref="H360:L360"/>
    <mergeCell ref="C343:K343"/>
    <mergeCell ref="C344:K344"/>
    <mergeCell ref="C345:K345"/>
    <mergeCell ref="C346:K346"/>
    <mergeCell ref="C347:K347"/>
    <mergeCell ref="C348:K348"/>
    <mergeCell ref="C349:K349"/>
    <mergeCell ref="C350:K350"/>
    <mergeCell ref="C351:K351"/>
    <mergeCell ref="C337:K337"/>
    <mergeCell ref="C338:K338"/>
    <mergeCell ref="C339:K339"/>
    <mergeCell ref="C340:K340"/>
    <mergeCell ref="C341:K341"/>
    <mergeCell ref="C342:K342"/>
    <mergeCell ref="C331:K331"/>
    <mergeCell ref="C332:K332"/>
    <mergeCell ref="C333:K333"/>
    <mergeCell ref="C334:K334"/>
    <mergeCell ref="C335:K335"/>
    <mergeCell ref="C336:K336"/>
    <mergeCell ref="C325:K325"/>
    <mergeCell ref="C326:K326"/>
    <mergeCell ref="C327:K327"/>
    <mergeCell ref="C328:K328"/>
    <mergeCell ref="C329:K329"/>
    <mergeCell ref="C330:K330"/>
    <mergeCell ref="C318:K318"/>
    <mergeCell ref="C319:K319"/>
    <mergeCell ref="C320:K320"/>
    <mergeCell ref="C321:K321"/>
    <mergeCell ref="C322:K322"/>
    <mergeCell ref="C323:K323"/>
    <mergeCell ref="C312:K312"/>
    <mergeCell ref="C313:K313"/>
    <mergeCell ref="C314:K314"/>
    <mergeCell ref="C315:K315"/>
    <mergeCell ref="C316:K316"/>
    <mergeCell ref="C317:K317"/>
    <mergeCell ref="C306:K306"/>
    <mergeCell ref="C307:K307"/>
    <mergeCell ref="C308:K308"/>
    <mergeCell ref="C309:K309"/>
    <mergeCell ref="C310:K310"/>
    <mergeCell ref="C311:K311"/>
    <mergeCell ref="C299:E299"/>
    <mergeCell ref="C300:E300"/>
    <mergeCell ref="C301:N301"/>
    <mergeCell ref="C302:N302"/>
    <mergeCell ref="C303:E303"/>
    <mergeCell ref="C305:K305"/>
    <mergeCell ref="C293:E293"/>
    <mergeCell ref="C294:E294"/>
    <mergeCell ref="C295:N295"/>
    <mergeCell ref="C296:N296"/>
    <mergeCell ref="C297:E297"/>
    <mergeCell ref="C298:E298"/>
    <mergeCell ref="C287:E287"/>
    <mergeCell ref="C288:E288"/>
    <mergeCell ref="C289:N289"/>
    <mergeCell ref="C290:N290"/>
    <mergeCell ref="C291:E291"/>
    <mergeCell ref="C292:E292"/>
    <mergeCell ref="C281:E281"/>
    <mergeCell ref="C282:E282"/>
    <mergeCell ref="C283:N283"/>
    <mergeCell ref="C284:N284"/>
    <mergeCell ref="C285:E285"/>
    <mergeCell ref="C286:E286"/>
    <mergeCell ref="C275:E275"/>
    <mergeCell ref="C276:E276"/>
    <mergeCell ref="C277:N277"/>
    <mergeCell ref="C278:N278"/>
    <mergeCell ref="C279:E279"/>
    <mergeCell ref="C280:E280"/>
    <mergeCell ref="C269:E269"/>
    <mergeCell ref="C270:E270"/>
    <mergeCell ref="C271:E271"/>
    <mergeCell ref="C272:E272"/>
    <mergeCell ref="C273:E273"/>
    <mergeCell ref="C274:E274"/>
    <mergeCell ref="C263:E263"/>
    <mergeCell ref="C264:E264"/>
    <mergeCell ref="C265:E265"/>
    <mergeCell ref="C266:E266"/>
    <mergeCell ref="C267:E267"/>
    <mergeCell ref="C268:E268"/>
    <mergeCell ref="C257:K257"/>
    <mergeCell ref="C258:K258"/>
    <mergeCell ref="A259:N259"/>
    <mergeCell ref="C260:E260"/>
    <mergeCell ref="C261:N261"/>
    <mergeCell ref="C262:N262"/>
    <mergeCell ref="C251:K251"/>
    <mergeCell ref="C252:K252"/>
    <mergeCell ref="C253:K253"/>
    <mergeCell ref="C254:K254"/>
    <mergeCell ref="C255:K255"/>
    <mergeCell ref="C256:K256"/>
    <mergeCell ref="C245:K245"/>
    <mergeCell ref="C246:K246"/>
    <mergeCell ref="C247:K247"/>
    <mergeCell ref="C248:K248"/>
    <mergeCell ref="C249:K249"/>
    <mergeCell ref="C250:K250"/>
    <mergeCell ref="C238:E238"/>
    <mergeCell ref="C240:K240"/>
    <mergeCell ref="C241:K241"/>
    <mergeCell ref="C242:K242"/>
    <mergeCell ref="C243:K243"/>
    <mergeCell ref="C244:K244"/>
    <mergeCell ref="C232:E232"/>
    <mergeCell ref="C233:E233"/>
    <mergeCell ref="C234:E234"/>
    <mergeCell ref="C235:E235"/>
    <mergeCell ref="C236:E236"/>
    <mergeCell ref="C237:E237"/>
    <mergeCell ref="C226:E226"/>
    <mergeCell ref="C227:E227"/>
    <mergeCell ref="C228:E228"/>
    <mergeCell ref="C229:E229"/>
    <mergeCell ref="C230:E230"/>
    <mergeCell ref="C231:E231"/>
    <mergeCell ref="C220:N220"/>
    <mergeCell ref="C221:N221"/>
    <mergeCell ref="C222:E222"/>
    <mergeCell ref="C223:E223"/>
    <mergeCell ref="C224:N224"/>
    <mergeCell ref="C225:N225"/>
    <mergeCell ref="C214:E214"/>
    <mergeCell ref="C215:E215"/>
    <mergeCell ref="C216:E216"/>
    <mergeCell ref="C217:E217"/>
    <mergeCell ref="C218:E218"/>
    <mergeCell ref="C219:E219"/>
    <mergeCell ref="C208:E208"/>
    <mergeCell ref="C209:E209"/>
    <mergeCell ref="C210:E210"/>
    <mergeCell ref="C211:E211"/>
    <mergeCell ref="C212:E212"/>
    <mergeCell ref="C213:E213"/>
    <mergeCell ref="C202:E202"/>
    <mergeCell ref="C203:E203"/>
    <mergeCell ref="C204:E204"/>
    <mergeCell ref="C205:N205"/>
    <mergeCell ref="C206:N206"/>
    <mergeCell ref="C207:E207"/>
    <mergeCell ref="C196:E196"/>
    <mergeCell ref="C197:E197"/>
    <mergeCell ref="C198:E198"/>
    <mergeCell ref="C199:E199"/>
    <mergeCell ref="C200:E200"/>
    <mergeCell ref="C201:E201"/>
    <mergeCell ref="C190:E190"/>
    <mergeCell ref="C191:N191"/>
    <mergeCell ref="C192:N192"/>
    <mergeCell ref="C193:E193"/>
    <mergeCell ref="C194:E194"/>
    <mergeCell ref="C195:E195"/>
    <mergeCell ref="C184:E184"/>
    <mergeCell ref="C185:E185"/>
    <mergeCell ref="C186:E186"/>
    <mergeCell ref="C187:N187"/>
    <mergeCell ref="C188:N188"/>
    <mergeCell ref="C189:E189"/>
    <mergeCell ref="C178:E178"/>
    <mergeCell ref="C179:E179"/>
    <mergeCell ref="C180:E180"/>
    <mergeCell ref="C181:E181"/>
    <mergeCell ref="C182:E182"/>
    <mergeCell ref="C183:E183"/>
    <mergeCell ref="C172:E172"/>
    <mergeCell ref="C173:N173"/>
    <mergeCell ref="C174:N174"/>
    <mergeCell ref="C175:E175"/>
    <mergeCell ref="C176:E176"/>
    <mergeCell ref="C177:E177"/>
    <mergeCell ref="C166:E166"/>
    <mergeCell ref="C167:E167"/>
    <mergeCell ref="C168:N168"/>
    <mergeCell ref="C169:N169"/>
    <mergeCell ref="C170:N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N156"/>
    <mergeCell ref="C157:N157"/>
    <mergeCell ref="C158:N158"/>
    <mergeCell ref="C159:E159"/>
    <mergeCell ref="C148:E148"/>
    <mergeCell ref="C149:E149"/>
    <mergeCell ref="C150:E150"/>
    <mergeCell ref="C151:E151"/>
    <mergeCell ref="C152:E152"/>
    <mergeCell ref="C153:E153"/>
    <mergeCell ref="C142:N142"/>
    <mergeCell ref="C143:N143"/>
    <mergeCell ref="C144:E144"/>
    <mergeCell ref="C145:E145"/>
    <mergeCell ref="C146:E146"/>
    <mergeCell ref="C147:E147"/>
    <mergeCell ref="C136:K136"/>
    <mergeCell ref="C137:K137"/>
    <mergeCell ref="C138:K138"/>
    <mergeCell ref="C139:K139"/>
    <mergeCell ref="A140:N140"/>
    <mergeCell ref="C141:E141"/>
    <mergeCell ref="C130:K130"/>
    <mergeCell ref="C131:K131"/>
    <mergeCell ref="C132:K132"/>
    <mergeCell ref="C133:K133"/>
    <mergeCell ref="C134:K134"/>
    <mergeCell ref="C135:K135"/>
    <mergeCell ref="C124:K124"/>
    <mergeCell ref="C125:K125"/>
    <mergeCell ref="C126:K126"/>
    <mergeCell ref="C127:K127"/>
    <mergeCell ref="C128:K128"/>
    <mergeCell ref="C129:K129"/>
    <mergeCell ref="C117:E117"/>
    <mergeCell ref="C118:E118"/>
    <mergeCell ref="C119:E119"/>
    <mergeCell ref="C121:K121"/>
    <mergeCell ref="C122:K122"/>
    <mergeCell ref="C123:K123"/>
    <mergeCell ref="C111:E111"/>
    <mergeCell ref="C112:E112"/>
    <mergeCell ref="C113:E113"/>
    <mergeCell ref="C114:E114"/>
    <mergeCell ref="C115:E115"/>
    <mergeCell ref="C116:E116"/>
    <mergeCell ref="C105:E105"/>
    <mergeCell ref="C106:E106"/>
    <mergeCell ref="C107:E107"/>
    <mergeCell ref="C108:N108"/>
    <mergeCell ref="C109:N109"/>
    <mergeCell ref="C110:E110"/>
    <mergeCell ref="C99:N99"/>
    <mergeCell ref="C100:E100"/>
    <mergeCell ref="C101:E101"/>
    <mergeCell ref="C102:E102"/>
    <mergeCell ref="C103:E103"/>
    <mergeCell ref="C104:E104"/>
    <mergeCell ref="C93:E93"/>
    <mergeCell ref="C94:E94"/>
    <mergeCell ref="C95:E95"/>
    <mergeCell ref="C96:E96"/>
    <mergeCell ref="C97:E97"/>
    <mergeCell ref="C98:N98"/>
    <mergeCell ref="C87:N87"/>
    <mergeCell ref="C88:N88"/>
    <mergeCell ref="C89:E89"/>
    <mergeCell ref="C90:E90"/>
    <mergeCell ref="C91:E91"/>
    <mergeCell ref="C92:E92"/>
    <mergeCell ref="C81:E81"/>
    <mergeCell ref="C82:E82"/>
    <mergeCell ref="C83:E83"/>
    <mergeCell ref="C84:N84"/>
    <mergeCell ref="C85:E85"/>
    <mergeCell ref="C86:E86"/>
    <mergeCell ref="C75:N75"/>
    <mergeCell ref="C76:E76"/>
    <mergeCell ref="C77:E77"/>
    <mergeCell ref="C78:E78"/>
    <mergeCell ref="C79:E79"/>
    <mergeCell ref="C80:E80"/>
    <mergeCell ref="C69:E69"/>
    <mergeCell ref="C70:E70"/>
    <mergeCell ref="C71:E71"/>
    <mergeCell ref="C72:E72"/>
    <mergeCell ref="C73:E73"/>
    <mergeCell ref="C74:N74"/>
    <mergeCell ref="C63:E63"/>
    <mergeCell ref="C64:N64"/>
    <mergeCell ref="C65:N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51:N51"/>
    <mergeCell ref="C52:E52"/>
    <mergeCell ref="C53:E53"/>
    <mergeCell ref="C54:E54"/>
    <mergeCell ref="C55:E55"/>
    <mergeCell ref="C56:E56"/>
    <mergeCell ref="N43:N45"/>
    <mergeCell ref="C46:E46"/>
    <mergeCell ref="A47:N47"/>
    <mergeCell ref="C48:E48"/>
    <mergeCell ref="C49:N49"/>
    <mergeCell ref="C50:N50"/>
    <mergeCell ref="L41:M41"/>
    <mergeCell ref="A43:A45"/>
    <mergeCell ref="B43:B45"/>
    <mergeCell ref="C43:E45"/>
    <mergeCell ref="F43:F45"/>
    <mergeCell ref="G43:I44"/>
    <mergeCell ref="J43:L44"/>
    <mergeCell ref="M43:M45"/>
    <mergeCell ref="A16:F16"/>
    <mergeCell ref="G16:N16"/>
    <mergeCell ref="A29:N29"/>
    <mergeCell ref="B31:F31"/>
    <mergeCell ref="B32:F32"/>
    <mergeCell ref="D34:F34"/>
    <mergeCell ref="L39:M39"/>
    <mergeCell ref="L40:M40"/>
    <mergeCell ref="A21:N21"/>
    <mergeCell ref="A22:N22"/>
    <mergeCell ref="A24:N24"/>
    <mergeCell ref="A25:N25"/>
    <mergeCell ref="A26:N26"/>
    <mergeCell ref="A28:N28"/>
    <mergeCell ref="C361:L361"/>
    <mergeCell ref="C362:G362"/>
    <mergeCell ref="H362:L362"/>
    <mergeCell ref="C363:L363"/>
    <mergeCell ref="A365:N365"/>
    <mergeCell ref="A366:N366"/>
    <mergeCell ref="A367:N367"/>
    <mergeCell ref="A1:N1"/>
    <mergeCell ref="A3:N3"/>
    <mergeCell ref="H5:I5"/>
    <mergeCell ref="A6:D6"/>
    <mergeCell ref="H6:K6"/>
    <mergeCell ref="J7:K7"/>
    <mergeCell ref="A17:F17"/>
    <mergeCell ref="G17:N17"/>
    <mergeCell ref="A18:F18"/>
    <mergeCell ref="G18:N18"/>
    <mergeCell ref="C7:D7"/>
    <mergeCell ref="A19:F19"/>
    <mergeCell ref="G19:N19"/>
    <mergeCell ref="G13:N13"/>
    <mergeCell ref="G14:N14"/>
    <mergeCell ref="A15:F15"/>
    <mergeCell ref="G15:N15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12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D64B7-5952-49F3-A19E-19619008D297}">
  <sheetPr>
    <pageSetUpPr fitToPage="1"/>
  </sheetPr>
  <dimension ref="A1:AX303"/>
  <sheetViews>
    <sheetView topLeftCell="A11" workbookViewId="0">
      <selection activeCell="B72" sqref="B72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2" width="164.140625" style="180" hidden="1" customWidth="1"/>
    <col min="33" max="33" width="39.5703125" style="180" hidden="1" customWidth="1"/>
    <col min="34" max="34" width="134.85546875" style="180" hidden="1" customWidth="1"/>
    <col min="35" max="38" width="39.5703125" style="180" hidden="1" customWidth="1"/>
    <col min="39" max="39" width="134.85546875" style="180" hidden="1" customWidth="1"/>
    <col min="40" max="46" width="101.140625" style="180" hidden="1" customWidth="1"/>
    <col min="47" max="47" width="58.7109375" style="180" hidden="1" customWidth="1"/>
    <col min="48" max="48" width="55.28515625" style="180" hidden="1" customWidth="1"/>
    <col min="49" max="49" width="58.7109375" style="180" hidden="1" customWidth="1"/>
    <col min="50" max="50" width="55.28515625" style="180" hidden="1" customWidth="1"/>
    <col min="51" max="16384" width="9.140625" style="240"/>
  </cols>
  <sheetData>
    <row r="1" spans="1:49" s="271" customFormat="1" ht="11.25" customHeight="1" x14ac:dyDescent="0.2">
      <c r="A1" s="410" t="s">
        <v>1744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410" t="s">
        <v>1745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411" t="s">
        <v>1734</v>
      </c>
      <c r="I5" s="411"/>
      <c r="L5" s="276"/>
      <c r="M5" s="276"/>
    </row>
    <row r="6" spans="1:49" s="275" customFormat="1" ht="31.15" customHeight="1" x14ac:dyDescent="0.2">
      <c r="A6" s="412" t="s">
        <v>1735</v>
      </c>
      <c r="B6" s="412"/>
      <c r="C6" s="412"/>
      <c r="D6" s="412"/>
      <c r="H6" s="412" t="s">
        <v>1746</v>
      </c>
      <c r="I6" s="412"/>
      <c r="J6" s="412"/>
      <c r="K6" s="412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413" t="s">
        <v>1736</v>
      </c>
      <c r="D7" s="413"/>
      <c r="H7" s="280"/>
      <c r="I7" s="281"/>
      <c r="J7" s="413" t="s">
        <v>1747</v>
      </c>
      <c r="K7" s="413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5" customFormat="1" ht="15" x14ac:dyDescent="0.25">
      <c r="N9" s="16" t="s">
        <v>86</v>
      </c>
    </row>
    <row r="10" spans="1:49" s="15" customFormat="1" ht="11.25" customHeight="1" x14ac:dyDescent="0.25">
      <c r="A10" s="140"/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1" t="s">
        <v>87</v>
      </c>
    </row>
    <row r="11" spans="1:49" s="15" customFormat="1" ht="6.75" customHeight="1" x14ac:dyDescent="0.25">
      <c r="A11" s="140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6"/>
    </row>
    <row r="12" spans="1:49" s="15" customFormat="1" ht="2.25" customHeight="1" x14ac:dyDescent="0.25">
      <c r="A12" s="142"/>
      <c r="B12" s="143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49" s="15" customFormat="1" ht="11.25" customHeight="1" x14ac:dyDescent="0.25">
      <c r="A13" s="142" t="s">
        <v>88</v>
      </c>
      <c r="B13" s="143"/>
      <c r="C13" s="140"/>
      <c r="E13" s="140"/>
      <c r="F13" s="140"/>
      <c r="G13" s="414" t="s">
        <v>532</v>
      </c>
      <c r="H13" s="414"/>
      <c r="I13" s="414"/>
      <c r="J13" s="414"/>
      <c r="K13" s="414"/>
      <c r="L13" s="414"/>
      <c r="M13" s="414"/>
      <c r="N13" s="414"/>
    </row>
    <row r="14" spans="1:49" s="15" customFormat="1" ht="56.25" customHeight="1" x14ac:dyDescent="0.25">
      <c r="A14" s="142" t="s">
        <v>89</v>
      </c>
      <c r="B14" s="143"/>
      <c r="C14" s="140"/>
      <c r="E14" s="144"/>
      <c r="F14" s="144"/>
      <c r="G14" s="415" t="s">
        <v>90</v>
      </c>
      <c r="H14" s="415"/>
      <c r="I14" s="415"/>
      <c r="J14" s="415"/>
      <c r="K14" s="415"/>
      <c r="L14" s="415"/>
      <c r="M14" s="415"/>
      <c r="N14" s="415"/>
      <c r="V14" s="21" t="s">
        <v>90</v>
      </c>
    </row>
    <row r="15" spans="1:49" s="15" customFormat="1" ht="45" customHeight="1" x14ac:dyDescent="0.25">
      <c r="A15" s="416" t="s">
        <v>91</v>
      </c>
      <c r="B15" s="416"/>
      <c r="C15" s="416"/>
      <c r="D15" s="416"/>
      <c r="E15" s="416"/>
      <c r="F15" s="416"/>
      <c r="G15" s="415" t="s">
        <v>92</v>
      </c>
      <c r="H15" s="415"/>
      <c r="I15" s="415"/>
      <c r="J15" s="415"/>
      <c r="K15" s="415"/>
      <c r="L15" s="415"/>
      <c r="M15" s="415"/>
      <c r="N15" s="415"/>
      <c r="P15" s="145" t="s">
        <v>91</v>
      </c>
      <c r="Q15" s="145" t="s">
        <v>92</v>
      </c>
      <c r="R15" s="146"/>
      <c r="S15" s="146"/>
      <c r="T15" s="146"/>
      <c r="U15" s="146"/>
      <c r="W15" s="21" t="s">
        <v>92</v>
      </c>
    </row>
    <row r="16" spans="1:49" s="15" customFormat="1" ht="67.5" customHeight="1" x14ac:dyDescent="0.25">
      <c r="A16" s="417" t="s">
        <v>93</v>
      </c>
      <c r="B16" s="417"/>
      <c r="C16" s="417"/>
      <c r="D16" s="417"/>
      <c r="E16" s="417"/>
      <c r="F16" s="417"/>
      <c r="G16" s="415"/>
      <c r="H16" s="415"/>
      <c r="I16" s="415"/>
      <c r="J16" s="415"/>
      <c r="K16" s="415"/>
      <c r="L16" s="415"/>
      <c r="M16" s="415"/>
      <c r="N16" s="415"/>
      <c r="P16" s="145" t="s">
        <v>94</v>
      </c>
      <c r="Q16" s="145"/>
      <c r="R16" s="146"/>
      <c r="S16" s="146"/>
      <c r="T16" s="146"/>
      <c r="U16" s="146"/>
      <c r="X16" s="21" t="s">
        <v>6</v>
      </c>
    </row>
    <row r="17" spans="1:30" s="15" customFormat="1" ht="33.75" customHeight="1" x14ac:dyDescent="0.25">
      <c r="A17" s="416" t="s">
        <v>95</v>
      </c>
      <c r="B17" s="416"/>
      <c r="C17" s="416"/>
      <c r="D17" s="416"/>
      <c r="E17" s="416"/>
      <c r="F17" s="416"/>
      <c r="G17" s="415"/>
      <c r="H17" s="415"/>
      <c r="I17" s="415"/>
      <c r="J17" s="415"/>
      <c r="K17" s="415"/>
      <c r="L17" s="415"/>
      <c r="M17" s="415"/>
      <c r="N17" s="415"/>
      <c r="P17" s="145" t="s">
        <v>95</v>
      </c>
      <c r="Q17" s="145"/>
      <c r="R17" s="146"/>
      <c r="S17" s="146"/>
      <c r="T17" s="146"/>
      <c r="U17" s="146"/>
      <c r="Y17" s="21" t="s">
        <v>6</v>
      </c>
    </row>
    <row r="18" spans="1:30" s="15" customFormat="1" ht="11.25" customHeight="1" x14ac:dyDescent="0.25">
      <c r="A18" s="422" t="s">
        <v>96</v>
      </c>
      <c r="B18" s="422"/>
      <c r="C18" s="422"/>
      <c r="D18" s="422"/>
      <c r="E18" s="422"/>
      <c r="F18" s="422"/>
      <c r="G18" s="415" t="s">
        <v>97</v>
      </c>
      <c r="H18" s="415"/>
      <c r="I18" s="415"/>
      <c r="J18" s="415"/>
      <c r="K18" s="415"/>
      <c r="L18" s="415"/>
      <c r="M18" s="415"/>
      <c r="N18" s="415"/>
      <c r="Z18" s="21" t="s">
        <v>97</v>
      </c>
    </row>
    <row r="19" spans="1:30" s="15" customFormat="1" ht="15" x14ac:dyDescent="0.25">
      <c r="A19" s="422" t="s">
        <v>98</v>
      </c>
      <c r="B19" s="422"/>
      <c r="C19" s="422"/>
      <c r="D19" s="422"/>
      <c r="E19" s="422"/>
      <c r="F19" s="422"/>
      <c r="G19" s="415"/>
      <c r="H19" s="415"/>
      <c r="I19" s="415"/>
      <c r="J19" s="415"/>
      <c r="K19" s="415"/>
      <c r="L19" s="415"/>
      <c r="M19" s="415"/>
      <c r="N19" s="415"/>
      <c r="AA19" s="21" t="s">
        <v>6</v>
      </c>
    </row>
    <row r="20" spans="1:30" s="15" customFormat="1" ht="3.75" customHeight="1" x14ac:dyDescent="0.25">
      <c r="A20" s="147"/>
      <c r="B20" s="140"/>
      <c r="C20" s="140"/>
      <c r="D20" s="140"/>
      <c r="E20" s="140"/>
      <c r="F20" s="143"/>
      <c r="G20" s="143"/>
      <c r="H20" s="143"/>
      <c r="I20" s="143"/>
      <c r="J20" s="143"/>
      <c r="K20" s="143"/>
      <c r="L20" s="143"/>
      <c r="M20" s="143"/>
      <c r="N20" s="143"/>
    </row>
    <row r="21" spans="1:30" s="15" customFormat="1" ht="15" x14ac:dyDescent="0.25">
      <c r="A21" s="418" t="s">
        <v>83</v>
      </c>
      <c r="B21" s="418"/>
      <c r="C21" s="418"/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AB21" s="21" t="s">
        <v>6</v>
      </c>
    </row>
    <row r="22" spans="1:30" s="15" customFormat="1" ht="15" x14ac:dyDescent="0.25">
      <c r="A22" s="419" t="s">
        <v>7</v>
      </c>
      <c r="B22" s="419"/>
      <c r="C22" s="419"/>
      <c r="D22" s="419"/>
      <c r="E22" s="419"/>
      <c r="F22" s="419"/>
      <c r="G22" s="419"/>
      <c r="H22" s="419"/>
      <c r="I22" s="419"/>
      <c r="J22" s="419"/>
      <c r="K22" s="419"/>
      <c r="L22" s="419"/>
      <c r="M22" s="419"/>
      <c r="N22" s="419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418" t="s">
        <v>83</v>
      </c>
      <c r="B24" s="418"/>
      <c r="C24" s="418"/>
      <c r="D24" s="418"/>
      <c r="E24" s="418"/>
      <c r="F24" s="418"/>
      <c r="G24" s="418"/>
      <c r="H24" s="418"/>
      <c r="I24" s="418"/>
      <c r="J24" s="418"/>
      <c r="K24" s="418"/>
      <c r="L24" s="418"/>
      <c r="M24" s="418"/>
      <c r="N24" s="418"/>
      <c r="AC24" s="21" t="s">
        <v>6</v>
      </c>
    </row>
    <row r="25" spans="1:30" s="15" customFormat="1" ht="15" x14ac:dyDescent="0.25">
      <c r="A25" s="419" t="s">
        <v>99</v>
      </c>
      <c r="B25" s="419"/>
      <c r="C25" s="419"/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</row>
    <row r="26" spans="1:30" s="15" customFormat="1" ht="21" customHeight="1" x14ac:dyDescent="0.25">
      <c r="A26" s="420" t="s">
        <v>1625</v>
      </c>
      <c r="B26" s="420"/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</row>
    <row r="27" spans="1:30" s="15" customFormat="1" ht="3.75" customHeight="1" x14ac:dyDescent="0.25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</row>
    <row r="28" spans="1:30" s="15" customFormat="1" ht="15" x14ac:dyDescent="0.25">
      <c r="A28" s="421" t="s">
        <v>33</v>
      </c>
      <c r="B28" s="421"/>
      <c r="C28" s="421"/>
      <c r="D28" s="421"/>
      <c r="E28" s="421"/>
      <c r="F28" s="421"/>
      <c r="G28" s="421"/>
      <c r="H28" s="421"/>
      <c r="I28" s="421"/>
      <c r="J28" s="421"/>
      <c r="K28" s="421"/>
      <c r="L28" s="421"/>
      <c r="M28" s="421"/>
      <c r="N28" s="421"/>
      <c r="AD28" s="21" t="s">
        <v>33</v>
      </c>
    </row>
    <row r="29" spans="1:30" s="15" customFormat="1" ht="12" customHeight="1" x14ac:dyDescent="0.25">
      <c r="A29" s="419" t="s">
        <v>101</v>
      </c>
      <c r="B29" s="419"/>
      <c r="C29" s="419"/>
      <c r="D29" s="419"/>
      <c r="E29" s="419"/>
      <c r="F29" s="419"/>
      <c r="G29" s="419"/>
      <c r="H29" s="419"/>
      <c r="I29" s="419"/>
      <c r="J29" s="419"/>
      <c r="K29" s="419"/>
      <c r="L29" s="419"/>
      <c r="M29" s="419"/>
      <c r="N29" s="419"/>
    </row>
    <row r="30" spans="1:30" s="15" customFormat="1" ht="12" customHeight="1" x14ac:dyDescent="0.25">
      <c r="A30" s="140" t="s">
        <v>102</v>
      </c>
      <c r="B30" s="149" t="s">
        <v>103</v>
      </c>
      <c r="C30" s="150" t="s">
        <v>104</v>
      </c>
      <c r="D30" s="150"/>
      <c r="E30" s="150"/>
      <c r="F30" s="144"/>
      <c r="G30" s="144"/>
      <c r="H30" s="144"/>
      <c r="I30" s="144"/>
      <c r="J30" s="144"/>
      <c r="K30" s="144"/>
      <c r="L30" s="144"/>
      <c r="M30" s="144"/>
      <c r="N30" s="144"/>
    </row>
    <row r="31" spans="1:30" s="15" customFormat="1" ht="12" customHeight="1" x14ac:dyDescent="0.25">
      <c r="A31" s="140" t="s">
        <v>105</v>
      </c>
      <c r="B31" s="414" t="s">
        <v>1650</v>
      </c>
      <c r="C31" s="414"/>
      <c r="D31" s="414"/>
      <c r="E31" s="414"/>
      <c r="F31" s="414"/>
      <c r="G31" s="144"/>
      <c r="H31" s="144"/>
      <c r="I31" s="144"/>
      <c r="J31" s="144"/>
      <c r="K31" s="144"/>
      <c r="L31" s="144"/>
      <c r="M31" s="144"/>
      <c r="N31" s="144"/>
    </row>
    <row r="32" spans="1:30" s="15" customFormat="1" ht="15" x14ac:dyDescent="0.25">
      <c r="A32" s="140"/>
      <c r="B32" s="426" t="s">
        <v>106</v>
      </c>
      <c r="C32" s="426"/>
      <c r="D32" s="426"/>
      <c r="E32" s="426"/>
      <c r="F32" s="426"/>
      <c r="G32" s="151"/>
      <c r="H32" s="151"/>
      <c r="I32" s="151"/>
      <c r="J32" s="151"/>
      <c r="K32" s="151"/>
      <c r="L32" s="151"/>
      <c r="M32" s="152"/>
      <c r="N32" s="151"/>
    </row>
    <row r="33" spans="1:33" s="15" customFormat="1" ht="5.25" customHeight="1" x14ac:dyDescent="0.25">
      <c r="A33" s="140"/>
      <c r="B33" s="140"/>
      <c r="C33" s="140"/>
      <c r="D33" s="153"/>
      <c r="E33" s="153"/>
      <c r="F33" s="153"/>
      <c r="G33" s="153"/>
      <c r="H33" s="153"/>
      <c r="I33" s="153"/>
      <c r="J33" s="153"/>
      <c r="K33" s="153"/>
      <c r="L33" s="153"/>
      <c r="M33" s="151"/>
      <c r="N33" s="151"/>
    </row>
    <row r="34" spans="1:33" s="15" customFormat="1" ht="15" x14ac:dyDescent="0.25">
      <c r="A34" s="154" t="s">
        <v>107</v>
      </c>
      <c r="B34" s="140"/>
      <c r="C34" s="140"/>
      <c r="D34" s="427" t="s">
        <v>534</v>
      </c>
      <c r="E34" s="427"/>
      <c r="F34" s="427"/>
      <c r="G34" s="155"/>
      <c r="H34" s="155"/>
      <c r="I34" s="155"/>
      <c r="J34" s="155"/>
      <c r="K34" s="155"/>
      <c r="L34" s="155"/>
      <c r="M34" s="155"/>
      <c r="N34" s="155"/>
      <c r="AE34" s="21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1164.1400000000001</v>
      </c>
      <c r="D36" s="157" t="s">
        <v>1626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1164.1400000000001</v>
      </c>
      <c r="D38" s="157" t="s">
        <v>1626</v>
      </c>
      <c r="E38" s="158" t="s">
        <v>110</v>
      </c>
      <c r="G38" s="17" t="s">
        <v>113</v>
      </c>
      <c r="I38" s="17"/>
      <c r="J38" s="17"/>
      <c r="K38" s="17"/>
      <c r="L38" s="156">
        <v>165.23</v>
      </c>
      <c r="M38" s="162" t="s">
        <v>1627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0</v>
      </c>
      <c r="D39" s="163" t="s">
        <v>115</v>
      </c>
      <c r="E39" s="158" t="s">
        <v>110</v>
      </c>
      <c r="G39" s="17" t="s">
        <v>116</v>
      </c>
      <c r="I39" s="17"/>
      <c r="J39" s="17"/>
      <c r="K39" s="17"/>
      <c r="L39" s="428">
        <v>420.23</v>
      </c>
      <c r="M39" s="42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428">
        <v>41.65</v>
      </c>
      <c r="M40" s="42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423" t="s">
        <v>119</v>
      </c>
      <c r="M41" s="423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424" t="s">
        <v>8</v>
      </c>
      <c r="B43" s="425" t="s">
        <v>9</v>
      </c>
      <c r="C43" s="425" t="s">
        <v>120</v>
      </c>
      <c r="D43" s="425"/>
      <c r="E43" s="425"/>
      <c r="F43" s="425" t="s">
        <v>121</v>
      </c>
      <c r="G43" s="425" t="s">
        <v>122</v>
      </c>
      <c r="H43" s="425"/>
      <c r="I43" s="425"/>
      <c r="J43" s="425" t="s">
        <v>123</v>
      </c>
      <c r="K43" s="425"/>
      <c r="L43" s="425"/>
      <c r="M43" s="425" t="s">
        <v>124</v>
      </c>
      <c r="N43" s="425" t="s">
        <v>125</v>
      </c>
    </row>
    <row r="44" spans="1:33" s="15" customFormat="1" ht="28.5" customHeight="1" x14ac:dyDescent="0.25">
      <c r="A44" s="424"/>
      <c r="B44" s="425"/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</row>
    <row r="45" spans="1:33" s="15" customFormat="1" ht="22.5" x14ac:dyDescent="0.25">
      <c r="A45" s="424"/>
      <c r="B45" s="425"/>
      <c r="C45" s="425"/>
      <c r="D45" s="425"/>
      <c r="E45" s="425"/>
      <c r="F45" s="425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425"/>
      <c r="N45" s="425"/>
    </row>
    <row r="46" spans="1:33" s="15" customFormat="1" ht="15" x14ac:dyDescent="0.25">
      <c r="A46" s="166">
        <v>1</v>
      </c>
      <c r="B46" s="167">
        <v>2</v>
      </c>
      <c r="C46" s="431">
        <v>3</v>
      </c>
      <c r="D46" s="431"/>
      <c r="E46" s="431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432" t="s">
        <v>619</v>
      </c>
      <c r="B47" s="433"/>
      <c r="C47" s="433"/>
      <c r="D47" s="433"/>
      <c r="E47" s="433"/>
      <c r="F47" s="433"/>
      <c r="G47" s="433"/>
      <c r="H47" s="433"/>
      <c r="I47" s="433"/>
      <c r="J47" s="433"/>
      <c r="K47" s="433"/>
      <c r="L47" s="433"/>
      <c r="M47" s="433"/>
      <c r="N47" s="434"/>
      <c r="AF47" s="168" t="s">
        <v>619</v>
      </c>
    </row>
    <row r="48" spans="1:33" s="15" customFormat="1" ht="34.5" x14ac:dyDescent="0.25">
      <c r="A48" s="170" t="s">
        <v>141</v>
      </c>
      <c r="B48" s="171" t="s">
        <v>497</v>
      </c>
      <c r="C48" s="438" t="s">
        <v>498</v>
      </c>
      <c r="D48" s="438"/>
      <c r="E48" s="438"/>
      <c r="F48" s="172" t="s">
        <v>133</v>
      </c>
      <c r="G48" s="173">
        <v>2.852E-2</v>
      </c>
      <c r="H48" s="174">
        <v>1</v>
      </c>
      <c r="I48" s="175">
        <v>2.852E-2</v>
      </c>
      <c r="J48" s="176"/>
      <c r="K48" s="173"/>
      <c r="L48" s="176"/>
      <c r="M48" s="173"/>
      <c r="N48" s="177"/>
      <c r="AF48" s="168"/>
      <c r="AG48" s="169" t="s">
        <v>498</v>
      </c>
    </row>
    <row r="49" spans="1:38" s="15" customFormat="1" ht="23.25" x14ac:dyDescent="0.25">
      <c r="A49" s="178"/>
      <c r="B49" s="179" t="s">
        <v>136</v>
      </c>
      <c r="C49" s="439" t="s">
        <v>137</v>
      </c>
      <c r="D49" s="439"/>
      <c r="E49" s="439"/>
      <c r="F49" s="439"/>
      <c r="G49" s="439"/>
      <c r="H49" s="439"/>
      <c r="I49" s="439"/>
      <c r="J49" s="439"/>
      <c r="K49" s="439"/>
      <c r="L49" s="439"/>
      <c r="M49" s="439"/>
      <c r="N49" s="440"/>
      <c r="AF49" s="168"/>
      <c r="AG49" s="169"/>
      <c r="AH49" s="180" t="s">
        <v>137</v>
      </c>
    </row>
    <row r="50" spans="1:38" s="15" customFormat="1" ht="68.25" x14ac:dyDescent="0.25">
      <c r="A50" s="178"/>
      <c r="B50" s="179" t="s">
        <v>138</v>
      </c>
      <c r="C50" s="439" t="s">
        <v>139</v>
      </c>
      <c r="D50" s="439"/>
      <c r="E50" s="439"/>
      <c r="F50" s="439"/>
      <c r="G50" s="439"/>
      <c r="H50" s="439"/>
      <c r="I50" s="439"/>
      <c r="J50" s="439"/>
      <c r="K50" s="439"/>
      <c r="L50" s="439"/>
      <c r="M50" s="439"/>
      <c r="N50" s="440"/>
      <c r="AF50" s="168"/>
      <c r="AG50" s="169"/>
      <c r="AH50" s="180" t="s">
        <v>139</v>
      </c>
    </row>
    <row r="51" spans="1:38" s="15" customFormat="1" ht="15" x14ac:dyDescent="0.25">
      <c r="A51" s="181"/>
      <c r="B51" s="179" t="s">
        <v>130</v>
      </c>
      <c r="C51" s="429" t="s">
        <v>140</v>
      </c>
      <c r="D51" s="429"/>
      <c r="E51" s="429"/>
      <c r="F51" s="182"/>
      <c r="G51" s="183"/>
      <c r="H51" s="183"/>
      <c r="I51" s="183"/>
      <c r="J51" s="184">
        <v>76.75</v>
      </c>
      <c r="K51" s="205">
        <v>1.3225</v>
      </c>
      <c r="L51" s="184">
        <v>2.89</v>
      </c>
      <c r="M51" s="185">
        <v>44.77</v>
      </c>
      <c r="N51" s="186">
        <v>129.38999999999999</v>
      </c>
      <c r="AF51" s="168"/>
      <c r="AG51" s="169"/>
      <c r="AI51" s="180" t="s">
        <v>140</v>
      </c>
    </row>
    <row r="52" spans="1:38" s="15" customFormat="1" ht="15" x14ac:dyDescent="0.25">
      <c r="A52" s="181"/>
      <c r="B52" s="179" t="s">
        <v>141</v>
      </c>
      <c r="C52" s="429" t="s">
        <v>142</v>
      </c>
      <c r="D52" s="429"/>
      <c r="E52" s="429"/>
      <c r="F52" s="182"/>
      <c r="G52" s="183"/>
      <c r="H52" s="183"/>
      <c r="I52" s="183"/>
      <c r="J52" s="187">
        <v>3030.55</v>
      </c>
      <c r="K52" s="205">
        <v>1.4375</v>
      </c>
      <c r="L52" s="184">
        <v>124.24</v>
      </c>
      <c r="M52" s="185">
        <v>13.24</v>
      </c>
      <c r="N52" s="206">
        <v>1644.94</v>
      </c>
      <c r="AF52" s="168"/>
      <c r="AG52" s="169"/>
      <c r="AI52" s="180" t="s">
        <v>142</v>
      </c>
    </row>
    <row r="53" spans="1:38" s="15" customFormat="1" ht="15" x14ac:dyDescent="0.25">
      <c r="A53" s="181"/>
      <c r="B53" s="179" t="s">
        <v>143</v>
      </c>
      <c r="C53" s="429" t="s">
        <v>144</v>
      </c>
      <c r="D53" s="429"/>
      <c r="E53" s="429"/>
      <c r="F53" s="182"/>
      <c r="G53" s="183"/>
      <c r="H53" s="183"/>
      <c r="I53" s="183"/>
      <c r="J53" s="184">
        <v>385.16</v>
      </c>
      <c r="K53" s="205">
        <v>1.4375</v>
      </c>
      <c r="L53" s="184">
        <v>15.79</v>
      </c>
      <c r="M53" s="185">
        <v>44.77</v>
      </c>
      <c r="N53" s="186">
        <v>706.92</v>
      </c>
      <c r="AF53" s="168"/>
      <c r="AG53" s="169"/>
      <c r="AI53" s="180" t="s">
        <v>144</v>
      </c>
    </row>
    <row r="54" spans="1:38" s="15" customFormat="1" ht="15" x14ac:dyDescent="0.25">
      <c r="A54" s="181"/>
      <c r="B54" s="179" t="s">
        <v>145</v>
      </c>
      <c r="C54" s="429" t="s">
        <v>146</v>
      </c>
      <c r="D54" s="429"/>
      <c r="E54" s="429"/>
      <c r="F54" s="182"/>
      <c r="G54" s="183"/>
      <c r="H54" s="183"/>
      <c r="I54" s="183"/>
      <c r="J54" s="184">
        <v>4.34</v>
      </c>
      <c r="K54" s="183"/>
      <c r="L54" s="184">
        <v>0.12</v>
      </c>
      <c r="M54" s="185">
        <v>8.16</v>
      </c>
      <c r="N54" s="186">
        <v>0.98</v>
      </c>
      <c r="AF54" s="168"/>
      <c r="AG54" s="169"/>
      <c r="AI54" s="180" t="s">
        <v>146</v>
      </c>
    </row>
    <row r="55" spans="1:38" s="15" customFormat="1" ht="15" x14ac:dyDescent="0.25">
      <c r="A55" s="188"/>
      <c r="B55" s="179"/>
      <c r="C55" s="429" t="s">
        <v>147</v>
      </c>
      <c r="D55" s="429"/>
      <c r="E55" s="429"/>
      <c r="F55" s="182" t="s">
        <v>148</v>
      </c>
      <c r="G55" s="185">
        <v>9.84</v>
      </c>
      <c r="H55" s="205">
        <v>1.3225</v>
      </c>
      <c r="I55" s="193">
        <v>0.37114219999999998</v>
      </c>
      <c r="J55" s="190"/>
      <c r="K55" s="183"/>
      <c r="L55" s="190"/>
      <c r="M55" s="183"/>
      <c r="N55" s="191"/>
      <c r="AF55" s="168"/>
      <c r="AG55" s="169"/>
      <c r="AJ55" s="180" t="s">
        <v>147</v>
      </c>
    </row>
    <row r="56" spans="1:38" s="15" customFormat="1" ht="15" x14ac:dyDescent="0.25">
      <c r="A56" s="188"/>
      <c r="B56" s="179"/>
      <c r="C56" s="429" t="s">
        <v>149</v>
      </c>
      <c r="D56" s="429"/>
      <c r="E56" s="429"/>
      <c r="F56" s="182" t="s">
        <v>148</v>
      </c>
      <c r="G56" s="185">
        <v>28.53</v>
      </c>
      <c r="H56" s="205">
        <v>1.4375</v>
      </c>
      <c r="I56" s="193">
        <v>1.1696587000000001</v>
      </c>
      <c r="J56" s="190"/>
      <c r="K56" s="183"/>
      <c r="L56" s="190"/>
      <c r="M56" s="183"/>
      <c r="N56" s="191"/>
      <c r="AF56" s="168"/>
      <c r="AG56" s="169"/>
      <c r="AJ56" s="180" t="s">
        <v>149</v>
      </c>
    </row>
    <row r="57" spans="1:38" s="15" customFormat="1" ht="15" x14ac:dyDescent="0.25">
      <c r="A57" s="181"/>
      <c r="B57" s="179"/>
      <c r="C57" s="430" t="s">
        <v>150</v>
      </c>
      <c r="D57" s="430"/>
      <c r="E57" s="430"/>
      <c r="F57" s="194"/>
      <c r="G57" s="195"/>
      <c r="H57" s="195"/>
      <c r="I57" s="195"/>
      <c r="J57" s="196">
        <v>3111.64</v>
      </c>
      <c r="K57" s="195"/>
      <c r="L57" s="197">
        <v>127.25</v>
      </c>
      <c r="M57" s="195"/>
      <c r="N57" s="207">
        <v>1775.31</v>
      </c>
      <c r="AF57" s="168"/>
      <c r="AG57" s="169"/>
      <c r="AK57" s="180" t="s">
        <v>150</v>
      </c>
    </row>
    <row r="58" spans="1:38" s="15" customFormat="1" ht="15" x14ac:dyDescent="0.25">
      <c r="A58" s="188"/>
      <c r="B58" s="179"/>
      <c r="C58" s="429" t="s">
        <v>151</v>
      </c>
      <c r="D58" s="429"/>
      <c r="E58" s="429"/>
      <c r="F58" s="182"/>
      <c r="G58" s="183"/>
      <c r="H58" s="183"/>
      <c r="I58" s="183"/>
      <c r="J58" s="190"/>
      <c r="K58" s="183"/>
      <c r="L58" s="184">
        <v>18.68</v>
      </c>
      <c r="M58" s="183"/>
      <c r="N58" s="186">
        <v>836.31</v>
      </c>
      <c r="AF58" s="168"/>
      <c r="AG58" s="169"/>
      <c r="AJ58" s="180" t="s">
        <v>151</v>
      </c>
    </row>
    <row r="59" spans="1:38" s="15" customFormat="1" ht="23.25" x14ac:dyDescent="0.25">
      <c r="A59" s="188"/>
      <c r="B59" s="179" t="s">
        <v>152</v>
      </c>
      <c r="C59" s="429" t="s">
        <v>153</v>
      </c>
      <c r="D59" s="429"/>
      <c r="E59" s="429"/>
      <c r="F59" s="182" t="s">
        <v>154</v>
      </c>
      <c r="G59" s="199">
        <v>92</v>
      </c>
      <c r="H59" s="183"/>
      <c r="I59" s="199">
        <v>92</v>
      </c>
      <c r="J59" s="190"/>
      <c r="K59" s="183"/>
      <c r="L59" s="184">
        <v>17.190000000000001</v>
      </c>
      <c r="M59" s="183"/>
      <c r="N59" s="186">
        <v>769.41</v>
      </c>
      <c r="AF59" s="168"/>
      <c r="AG59" s="169"/>
      <c r="AJ59" s="180" t="s">
        <v>153</v>
      </c>
    </row>
    <row r="60" spans="1:38" s="15" customFormat="1" ht="45" x14ac:dyDescent="0.25">
      <c r="A60" s="188"/>
      <c r="B60" s="179" t="s">
        <v>155</v>
      </c>
      <c r="C60" s="429" t="s">
        <v>156</v>
      </c>
      <c r="D60" s="429"/>
      <c r="E60" s="429"/>
      <c r="F60" s="182" t="s">
        <v>154</v>
      </c>
      <c r="G60" s="199">
        <v>46</v>
      </c>
      <c r="H60" s="185">
        <v>0.85</v>
      </c>
      <c r="I60" s="192">
        <v>39.1</v>
      </c>
      <c r="J60" s="190"/>
      <c r="K60" s="183"/>
      <c r="L60" s="184">
        <v>7.3</v>
      </c>
      <c r="M60" s="183"/>
      <c r="N60" s="186">
        <v>327</v>
      </c>
      <c r="AF60" s="168"/>
      <c r="AG60" s="169"/>
      <c r="AJ60" s="180" t="s">
        <v>156</v>
      </c>
    </row>
    <row r="61" spans="1:38" s="15" customFormat="1" ht="15" x14ac:dyDescent="0.25">
      <c r="A61" s="200"/>
      <c r="B61" s="201"/>
      <c r="C61" s="438" t="s">
        <v>157</v>
      </c>
      <c r="D61" s="438"/>
      <c r="E61" s="438"/>
      <c r="F61" s="172"/>
      <c r="G61" s="173"/>
      <c r="H61" s="173"/>
      <c r="I61" s="173"/>
      <c r="J61" s="176"/>
      <c r="K61" s="173"/>
      <c r="L61" s="202">
        <v>151.74</v>
      </c>
      <c r="M61" s="195"/>
      <c r="N61" s="208">
        <v>2871.72</v>
      </c>
      <c r="AF61" s="168"/>
      <c r="AG61" s="169"/>
      <c r="AL61" s="169" t="s">
        <v>157</v>
      </c>
    </row>
    <row r="62" spans="1:38" s="15" customFormat="1" ht="34.5" x14ac:dyDescent="0.25">
      <c r="A62" s="170" t="s">
        <v>143</v>
      </c>
      <c r="B62" s="171" t="s">
        <v>545</v>
      </c>
      <c r="C62" s="438" t="s">
        <v>1628</v>
      </c>
      <c r="D62" s="438"/>
      <c r="E62" s="438"/>
      <c r="F62" s="172" t="s">
        <v>160</v>
      </c>
      <c r="G62" s="173">
        <v>5.7999999999999996E-3</v>
      </c>
      <c r="H62" s="174">
        <v>1</v>
      </c>
      <c r="I62" s="209">
        <v>5.7999999999999996E-3</v>
      </c>
      <c r="J62" s="176"/>
      <c r="K62" s="173"/>
      <c r="L62" s="176"/>
      <c r="M62" s="173"/>
      <c r="N62" s="177"/>
      <c r="AF62" s="168"/>
      <c r="AG62" s="169" t="s">
        <v>1628</v>
      </c>
      <c r="AL62" s="169"/>
    </row>
    <row r="63" spans="1:38" s="15" customFormat="1" ht="23.25" x14ac:dyDescent="0.25">
      <c r="A63" s="178"/>
      <c r="B63" s="179" t="s">
        <v>136</v>
      </c>
      <c r="C63" s="439" t="s">
        <v>137</v>
      </c>
      <c r="D63" s="439"/>
      <c r="E63" s="439"/>
      <c r="F63" s="439"/>
      <c r="G63" s="439"/>
      <c r="H63" s="439"/>
      <c r="I63" s="439"/>
      <c r="J63" s="439"/>
      <c r="K63" s="439"/>
      <c r="L63" s="439"/>
      <c r="M63" s="439"/>
      <c r="N63" s="440"/>
      <c r="AF63" s="168"/>
      <c r="AG63" s="169"/>
      <c r="AH63" s="180" t="s">
        <v>137</v>
      </c>
      <c r="AL63" s="169"/>
    </row>
    <row r="64" spans="1:38" s="15" customFormat="1" ht="68.25" x14ac:dyDescent="0.25">
      <c r="A64" s="178"/>
      <c r="B64" s="179" t="s">
        <v>138</v>
      </c>
      <c r="C64" s="439" t="s">
        <v>139</v>
      </c>
      <c r="D64" s="439"/>
      <c r="E64" s="439"/>
      <c r="F64" s="439"/>
      <c r="G64" s="439"/>
      <c r="H64" s="439"/>
      <c r="I64" s="439"/>
      <c r="J64" s="439"/>
      <c r="K64" s="439"/>
      <c r="L64" s="439"/>
      <c r="M64" s="439"/>
      <c r="N64" s="440"/>
      <c r="AF64" s="168"/>
      <c r="AG64" s="169"/>
      <c r="AH64" s="180" t="s">
        <v>139</v>
      </c>
      <c r="AL64" s="169"/>
    </row>
    <row r="65" spans="1:39" s="15" customFormat="1" ht="15" x14ac:dyDescent="0.25">
      <c r="A65" s="181"/>
      <c r="B65" s="179" t="s">
        <v>130</v>
      </c>
      <c r="C65" s="429" t="s">
        <v>140</v>
      </c>
      <c r="D65" s="429"/>
      <c r="E65" s="429"/>
      <c r="F65" s="182"/>
      <c r="G65" s="183"/>
      <c r="H65" s="183"/>
      <c r="I65" s="183"/>
      <c r="J65" s="187">
        <v>1201.2</v>
      </c>
      <c r="K65" s="205">
        <v>1.3225</v>
      </c>
      <c r="L65" s="184">
        <v>9.2100000000000009</v>
      </c>
      <c r="M65" s="185">
        <v>44.77</v>
      </c>
      <c r="N65" s="186">
        <v>412.33</v>
      </c>
      <c r="AF65" s="168"/>
      <c r="AG65" s="169"/>
      <c r="AI65" s="180" t="s">
        <v>140</v>
      </c>
      <c r="AL65" s="169"/>
    </row>
    <row r="66" spans="1:39" s="15" customFormat="1" ht="15" x14ac:dyDescent="0.25">
      <c r="A66" s="188"/>
      <c r="B66" s="179"/>
      <c r="C66" s="429" t="s">
        <v>147</v>
      </c>
      <c r="D66" s="429"/>
      <c r="E66" s="429"/>
      <c r="F66" s="182" t="s">
        <v>148</v>
      </c>
      <c r="G66" s="199">
        <v>154</v>
      </c>
      <c r="H66" s="205">
        <v>1.3225</v>
      </c>
      <c r="I66" s="189">
        <v>1.181257</v>
      </c>
      <c r="J66" s="190"/>
      <c r="K66" s="183"/>
      <c r="L66" s="190"/>
      <c r="M66" s="183"/>
      <c r="N66" s="191"/>
      <c r="AF66" s="168"/>
      <c r="AG66" s="169"/>
      <c r="AJ66" s="180" t="s">
        <v>147</v>
      </c>
      <c r="AL66" s="169"/>
    </row>
    <row r="67" spans="1:39" s="15" customFormat="1" ht="15" x14ac:dyDescent="0.25">
      <c r="A67" s="181"/>
      <c r="B67" s="179"/>
      <c r="C67" s="430" t="s">
        <v>150</v>
      </c>
      <c r="D67" s="430"/>
      <c r="E67" s="430"/>
      <c r="F67" s="194"/>
      <c r="G67" s="195"/>
      <c r="H67" s="195"/>
      <c r="I67" s="195"/>
      <c r="J67" s="196">
        <v>1201.2</v>
      </c>
      <c r="K67" s="195"/>
      <c r="L67" s="197">
        <v>9.2100000000000009</v>
      </c>
      <c r="M67" s="195"/>
      <c r="N67" s="198">
        <v>412.33</v>
      </c>
      <c r="AF67" s="168"/>
      <c r="AG67" s="169"/>
      <c r="AK67" s="180" t="s">
        <v>150</v>
      </c>
      <c r="AL67" s="169"/>
    </row>
    <row r="68" spans="1:39" s="15" customFormat="1" ht="15" x14ac:dyDescent="0.25">
      <c r="A68" s="188"/>
      <c r="B68" s="179"/>
      <c r="C68" s="429" t="s">
        <v>151</v>
      </c>
      <c r="D68" s="429"/>
      <c r="E68" s="429"/>
      <c r="F68" s="182"/>
      <c r="G68" s="183"/>
      <c r="H68" s="183"/>
      <c r="I68" s="183"/>
      <c r="J68" s="190"/>
      <c r="K68" s="183"/>
      <c r="L68" s="184">
        <v>9.2100000000000009</v>
      </c>
      <c r="M68" s="183"/>
      <c r="N68" s="186">
        <v>412.33</v>
      </c>
      <c r="AF68" s="168"/>
      <c r="AG68" s="169"/>
      <c r="AJ68" s="180" t="s">
        <v>151</v>
      </c>
      <c r="AL68" s="169"/>
    </row>
    <row r="69" spans="1:39" s="15" customFormat="1" ht="23.25" x14ac:dyDescent="0.25">
      <c r="A69" s="188"/>
      <c r="B69" s="179" t="s">
        <v>163</v>
      </c>
      <c r="C69" s="429" t="s">
        <v>164</v>
      </c>
      <c r="D69" s="429"/>
      <c r="E69" s="429"/>
      <c r="F69" s="182" t="s">
        <v>154</v>
      </c>
      <c r="G69" s="199">
        <v>89</v>
      </c>
      <c r="H69" s="183"/>
      <c r="I69" s="199">
        <v>89</v>
      </c>
      <c r="J69" s="190"/>
      <c r="K69" s="183"/>
      <c r="L69" s="184">
        <v>8.1999999999999993</v>
      </c>
      <c r="M69" s="183"/>
      <c r="N69" s="186">
        <v>366.97</v>
      </c>
      <c r="AF69" s="168"/>
      <c r="AG69" s="169"/>
      <c r="AJ69" s="180" t="s">
        <v>164</v>
      </c>
      <c r="AL69" s="169"/>
    </row>
    <row r="70" spans="1:39" s="15" customFormat="1" ht="45" x14ac:dyDescent="0.25">
      <c r="A70" s="188"/>
      <c r="B70" s="179" t="s">
        <v>165</v>
      </c>
      <c r="C70" s="429" t="s">
        <v>166</v>
      </c>
      <c r="D70" s="429"/>
      <c r="E70" s="429"/>
      <c r="F70" s="182" t="s">
        <v>154</v>
      </c>
      <c r="G70" s="199">
        <v>40</v>
      </c>
      <c r="H70" s="185">
        <v>0.85</v>
      </c>
      <c r="I70" s="199">
        <v>34</v>
      </c>
      <c r="J70" s="190"/>
      <c r="K70" s="183"/>
      <c r="L70" s="184">
        <v>3.13</v>
      </c>
      <c r="M70" s="183"/>
      <c r="N70" s="186">
        <v>140.19</v>
      </c>
      <c r="AF70" s="168"/>
      <c r="AG70" s="169"/>
      <c r="AJ70" s="180" t="s">
        <v>166</v>
      </c>
      <c r="AL70" s="169"/>
    </row>
    <row r="71" spans="1:39" s="15" customFormat="1" ht="15" x14ac:dyDescent="0.25">
      <c r="A71" s="200"/>
      <c r="B71" s="201"/>
      <c r="C71" s="438" t="s">
        <v>157</v>
      </c>
      <c r="D71" s="438"/>
      <c r="E71" s="438"/>
      <c r="F71" s="172"/>
      <c r="G71" s="173"/>
      <c r="H71" s="173"/>
      <c r="I71" s="173"/>
      <c r="J71" s="176"/>
      <c r="K71" s="173"/>
      <c r="L71" s="202">
        <v>20.54</v>
      </c>
      <c r="M71" s="195"/>
      <c r="N71" s="203">
        <v>919.49</v>
      </c>
      <c r="AF71" s="168"/>
      <c r="AG71" s="169"/>
      <c r="AL71" s="169" t="s">
        <v>157</v>
      </c>
    </row>
    <row r="72" spans="1:39" s="15" customFormat="1" ht="23.25" x14ac:dyDescent="0.25">
      <c r="A72" s="170" t="s">
        <v>145</v>
      </c>
      <c r="B72" s="372" t="s">
        <v>494</v>
      </c>
      <c r="C72" s="438" t="s">
        <v>173</v>
      </c>
      <c r="D72" s="438"/>
      <c r="E72" s="438"/>
      <c r="F72" s="172" t="s">
        <v>174</v>
      </c>
      <c r="G72" s="173">
        <v>29.1</v>
      </c>
      <c r="H72" s="174">
        <v>1</v>
      </c>
      <c r="I72" s="214">
        <v>29.1</v>
      </c>
      <c r="J72" s="202">
        <v>162.38</v>
      </c>
      <c r="K72" s="173"/>
      <c r="L72" s="210">
        <v>4725.26</v>
      </c>
      <c r="M72" s="211">
        <v>8.16</v>
      </c>
      <c r="N72" s="208">
        <v>38558.120000000003</v>
      </c>
      <c r="AF72" s="168"/>
      <c r="AG72" s="169" t="s">
        <v>173</v>
      </c>
      <c r="AL72" s="169"/>
    </row>
    <row r="73" spans="1:39" s="15" customFormat="1" ht="15" x14ac:dyDescent="0.25">
      <c r="A73" s="212"/>
      <c r="B73" s="213"/>
      <c r="C73" s="429" t="s">
        <v>175</v>
      </c>
      <c r="D73" s="429"/>
      <c r="E73" s="429"/>
      <c r="F73" s="429"/>
      <c r="G73" s="429"/>
      <c r="H73" s="429"/>
      <c r="I73" s="429"/>
      <c r="J73" s="429"/>
      <c r="K73" s="429"/>
      <c r="L73" s="429"/>
      <c r="M73" s="429"/>
      <c r="N73" s="441"/>
      <c r="AF73" s="168"/>
      <c r="AG73" s="169"/>
      <c r="AL73" s="169"/>
      <c r="AM73" s="180" t="s">
        <v>175</v>
      </c>
    </row>
    <row r="74" spans="1:39" s="15" customFormat="1" ht="15" x14ac:dyDescent="0.25">
      <c r="A74" s="200"/>
      <c r="B74" s="201"/>
      <c r="C74" s="438" t="s">
        <v>157</v>
      </c>
      <c r="D74" s="438"/>
      <c r="E74" s="438"/>
      <c r="F74" s="172"/>
      <c r="G74" s="173"/>
      <c r="H74" s="173"/>
      <c r="I74" s="173"/>
      <c r="J74" s="176"/>
      <c r="K74" s="173"/>
      <c r="L74" s="210">
        <v>4725.26</v>
      </c>
      <c r="M74" s="195"/>
      <c r="N74" s="208">
        <v>38558.120000000003</v>
      </c>
      <c r="AF74" s="168"/>
      <c r="AG74" s="169"/>
      <c r="AL74" s="169" t="s">
        <v>157</v>
      </c>
    </row>
    <row r="75" spans="1:39" s="15" customFormat="1" ht="34.5" x14ac:dyDescent="0.25">
      <c r="A75" s="170" t="s">
        <v>172</v>
      </c>
      <c r="B75" s="171" t="s">
        <v>1629</v>
      </c>
      <c r="C75" s="438" t="s">
        <v>1630</v>
      </c>
      <c r="D75" s="438"/>
      <c r="E75" s="438"/>
      <c r="F75" s="172" t="s">
        <v>133</v>
      </c>
      <c r="G75" s="173">
        <v>8.0100000000000005E-2</v>
      </c>
      <c r="H75" s="174">
        <v>1</v>
      </c>
      <c r="I75" s="209">
        <v>8.0100000000000005E-2</v>
      </c>
      <c r="J75" s="176"/>
      <c r="K75" s="173"/>
      <c r="L75" s="176"/>
      <c r="M75" s="173"/>
      <c r="N75" s="177"/>
      <c r="AF75" s="168"/>
      <c r="AG75" s="169" t="s">
        <v>1630</v>
      </c>
      <c r="AL75" s="169"/>
    </row>
    <row r="76" spans="1:39" s="15" customFormat="1" ht="23.25" x14ac:dyDescent="0.25">
      <c r="A76" s="178"/>
      <c r="B76" s="179" t="s">
        <v>136</v>
      </c>
      <c r="C76" s="439" t="s">
        <v>137</v>
      </c>
      <c r="D76" s="439"/>
      <c r="E76" s="439"/>
      <c r="F76" s="439"/>
      <c r="G76" s="439"/>
      <c r="H76" s="439"/>
      <c r="I76" s="439"/>
      <c r="J76" s="439"/>
      <c r="K76" s="439"/>
      <c r="L76" s="439"/>
      <c r="M76" s="439"/>
      <c r="N76" s="440"/>
      <c r="AF76" s="168"/>
      <c r="AG76" s="169"/>
      <c r="AH76" s="180" t="s">
        <v>137</v>
      </c>
      <c r="AL76" s="169"/>
    </row>
    <row r="77" spans="1:39" s="15" customFormat="1" ht="68.25" x14ac:dyDescent="0.25">
      <c r="A77" s="178"/>
      <c r="B77" s="179" t="s">
        <v>138</v>
      </c>
      <c r="C77" s="439" t="s">
        <v>139</v>
      </c>
      <c r="D77" s="439"/>
      <c r="E77" s="439"/>
      <c r="F77" s="439"/>
      <c r="G77" s="439"/>
      <c r="H77" s="439"/>
      <c r="I77" s="439"/>
      <c r="J77" s="439"/>
      <c r="K77" s="439"/>
      <c r="L77" s="439"/>
      <c r="M77" s="439"/>
      <c r="N77" s="440"/>
      <c r="AF77" s="168"/>
      <c r="AG77" s="169"/>
      <c r="AH77" s="180" t="s">
        <v>139</v>
      </c>
      <c r="AL77" s="169"/>
    </row>
    <row r="78" spans="1:39" s="15" customFormat="1" ht="15" x14ac:dyDescent="0.25">
      <c r="A78" s="181"/>
      <c r="B78" s="179" t="s">
        <v>141</v>
      </c>
      <c r="C78" s="429" t="s">
        <v>142</v>
      </c>
      <c r="D78" s="429"/>
      <c r="E78" s="429"/>
      <c r="F78" s="182"/>
      <c r="G78" s="183"/>
      <c r="H78" s="183"/>
      <c r="I78" s="183"/>
      <c r="J78" s="184">
        <v>505.05</v>
      </c>
      <c r="K78" s="205">
        <v>1.4375</v>
      </c>
      <c r="L78" s="184">
        <v>58.15</v>
      </c>
      <c r="M78" s="185">
        <v>13.24</v>
      </c>
      <c r="N78" s="186">
        <v>769.91</v>
      </c>
      <c r="AF78" s="168"/>
      <c r="AG78" s="169"/>
      <c r="AI78" s="180" t="s">
        <v>142</v>
      </c>
      <c r="AL78" s="169"/>
    </row>
    <row r="79" spans="1:39" s="15" customFormat="1" ht="15" x14ac:dyDescent="0.25">
      <c r="A79" s="181"/>
      <c r="B79" s="179" t="s">
        <v>143</v>
      </c>
      <c r="C79" s="429" t="s">
        <v>144</v>
      </c>
      <c r="D79" s="429"/>
      <c r="E79" s="429"/>
      <c r="F79" s="182"/>
      <c r="G79" s="183"/>
      <c r="H79" s="183"/>
      <c r="I79" s="183"/>
      <c r="J79" s="184">
        <v>72.5</v>
      </c>
      <c r="K79" s="205">
        <v>1.4375</v>
      </c>
      <c r="L79" s="184">
        <v>8.35</v>
      </c>
      <c r="M79" s="185">
        <v>44.77</v>
      </c>
      <c r="N79" s="186">
        <v>373.83</v>
      </c>
      <c r="AF79" s="168"/>
      <c r="AG79" s="169"/>
      <c r="AI79" s="180" t="s">
        <v>144</v>
      </c>
      <c r="AL79" s="169"/>
    </row>
    <row r="80" spans="1:39" s="15" customFormat="1" ht="15" x14ac:dyDescent="0.25">
      <c r="A80" s="188"/>
      <c r="B80" s="179"/>
      <c r="C80" s="429" t="s">
        <v>149</v>
      </c>
      <c r="D80" s="429"/>
      <c r="E80" s="429"/>
      <c r="F80" s="182" t="s">
        <v>148</v>
      </c>
      <c r="G80" s="185">
        <v>5.37</v>
      </c>
      <c r="H80" s="205">
        <v>1.4375</v>
      </c>
      <c r="I80" s="193">
        <v>0.61832189999999998</v>
      </c>
      <c r="J80" s="190"/>
      <c r="K80" s="183"/>
      <c r="L80" s="190"/>
      <c r="M80" s="183"/>
      <c r="N80" s="191"/>
      <c r="AF80" s="168"/>
      <c r="AG80" s="169"/>
      <c r="AJ80" s="180" t="s">
        <v>149</v>
      </c>
      <c r="AL80" s="169"/>
    </row>
    <row r="81" spans="1:38" s="15" customFormat="1" ht="15" x14ac:dyDescent="0.25">
      <c r="A81" s="181"/>
      <c r="B81" s="179"/>
      <c r="C81" s="430" t="s">
        <v>150</v>
      </c>
      <c r="D81" s="430"/>
      <c r="E81" s="430"/>
      <c r="F81" s="194"/>
      <c r="G81" s="195"/>
      <c r="H81" s="195"/>
      <c r="I81" s="195"/>
      <c r="J81" s="197">
        <v>505.05</v>
      </c>
      <c r="K81" s="195"/>
      <c r="L81" s="197">
        <v>58.15</v>
      </c>
      <c r="M81" s="195"/>
      <c r="N81" s="198">
        <v>769.91</v>
      </c>
      <c r="AF81" s="168"/>
      <c r="AG81" s="169"/>
      <c r="AK81" s="180" t="s">
        <v>150</v>
      </c>
      <c r="AL81" s="169"/>
    </row>
    <row r="82" spans="1:38" s="15" customFormat="1" ht="15" x14ac:dyDescent="0.25">
      <c r="A82" s="188"/>
      <c r="B82" s="179"/>
      <c r="C82" s="429" t="s">
        <v>151</v>
      </c>
      <c r="D82" s="429"/>
      <c r="E82" s="429"/>
      <c r="F82" s="182"/>
      <c r="G82" s="183"/>
      <c r="H82" s="183"/>
      <c r="I82" s="183"/>
      <c r="J82" s="190"/>
      <c r="K82" s="183"/>
      <c r="L82" s="184">
        <v>8.35</v>
      </c>
      <c r="M82" s="183"/>
      <c r="N82" s="186">
        <v>373.83</v>
      </c>
      <c r="AF82" s="168"/>
      <c r="AG82" s="169"/>
      <c r="AJ82" s="180" t="s">
        <v>151</v>
      </c>
      <c r="AL82" s="169"/>
    </row>
    <row r="83" spans="1:38" s="15" customFormat="1" ht="23.25" x14ac:dyDescent="0.25">
      <c r="A83" s="188"/>
      <c r="B83" s="179" t="s">
        <v>152</v>
      </c>
      <c r="C83" s="429" t="s">
        <v>153</v>
      </c>
      <c r="D83" s="429"/>
      <c r="E83" s="429"/>
      <c r="F83" s="182" t="s">
        <v>154</v>
      </c>
      <c r="G83" s="199">
        <v>92</v>
      </c>
      <c r="H83" s="183"/>
      <c r="I83" s="199">
        <v>92</v>
      </c>
      <c r="J83" s="190"/>
      <c r="K83" s="183"/>
      <c r="L83" s="184">
        <v>7.68</v>
      </c>
      <c r="M83" s="183"/>
      <c r="N83" s="186">
        <v>343.92</v>
      </c>
      <c r="AF83" s="168"/>
      <c r="AG83" s="169"/>
      <c r="AJ83" s="180" t="s">
        <v>153</v>
      </c>
      <c r="AL83" s="169"/>
    </row>
    <row r="84" spans="1:38" s="15" customFormat="1" ht="45" x14ac:dyDescent="0.25">
      <c r="A84" s="188"/>
      <c r="B84" s="179" t="s">
        <v>155</v>
      </c>
      <c r="C84" s="429" t="s">
        <v>156</v>
      </c>
      <c r="D84" s="429"/>
      <c r="E84" s="429"/>
      <c r="F84" s="182" t="s">
        <v>154</v>
      </c>
      <c r="G84" s="199">
        <v>46</v>
      </c>
      <c r="H84" s="185">
        <v>0.85</v>
      </c>
      <c r="I84" s="192">
        <v>39.1</v>
      </c>
      <c r="J84" s="190"/>
      <c r="K84" s="183"/>
      <c r="L84" s="184">
        <v>3.26</v>
      </c>
      <c r="M84" s="183"/>
      <c r="N84" s="186">
        <v>146.16999999999999</v>
      </c>
      <c r="AF84" s="168"/>
      <c r="AG84" s="169"/>
      <c r="AJ84" s="180" t="s">
        <v>156</v>
      </c>
      <c r="AL84" s="169"/>
    </row>
    <row r="85" spans="1:38" s="15" customFormat="1" ht="15" x14ac:dyDescent="0.25">
      <c r="A85" s="200"/>
      <c r="B85" s="201"/>
      <c r="C85" s="438" t="s">
        <v>157</v>
      </c>
      <c r="D85" s="438"/>
      <c r="E85" s="438"/>
      <c r="F85" s="172"/>
      <c r="G85" s="173"/>
      <c r="H85" s="173"/>
      <c r="I85" s="173"/>
      <c r="J85" s="176"/>
      <c r="K85" s="173"/>
      <c r="L85" s="202">
        <v>69.09</v>
      </c>
      <c r="M85" s="195"/>
      <c r="N85" s="208">
        <v>1260</v>
      </c>
      <c r="AF85" s="168"/>
      <c r="AG85" s="169"/>
      <c r="AL85" s="169" t="s">
        <v>157</v>
      </c>
    </row>
    <row r="86" spans="1:38" s="15" customFormat="1" ht="23.25" x14ac:dyDescent="0.25">
      <c r="A86" s="170" t="s">
        <v>180</v>
      </c>
      <c r="B86" s="171" t="s">
        <v>629</v>
      </c>
      <c r="C86" s="438" t="s">
        <v>630</v>
      </c>
      <c r="D86" s="438"/>
      <c r="E86" s="438"/>
      <c r="F86" s="172" t="s">
        <v>160</v>
      </c>
      <c r="G86" s="173">
        <v>0.80100000000000005</v>
      </c>
      <c r="H86" s="174">
        <v>1</v>
      </c>
      <c r="I86" s="204">
        <v>0.80100000000000005</v>
      </c>
      <c r="J86" s="176"/>
      <c r="K86" s="173"/>
      <c r="L86" s="176"/>
      <c r="M86" s="173"/>
      <c r="N86" s="177"/>
      <c r="AF86" s="168"/>
      <c r="AG86" s="169" t="s">
        <v>630</v>
      </c>
      <c r="AL86" s="169"/>
    </row>
    <row r="87" spans="1:38" s="15" customFormat="1" ht="23.25" x14ac:dyDescent="0.25">
      <c r="A87" s="178"/>
      <c r="B87" s="179" t="s">
        <v>136</v>
      </c>
      <c r="C87" s="439" t="s">
        <v>137</v>
      </c>
      <c r="D87" s="439"/>
      <c r="E87" s="439"/>
      <c r="F87" s="439"/>
      <c r="G87" s="439"/>
      <c r="H87" s="439"/>
      <c r="I87" s="439"/>
      <c r="J87" s="439"/>
      <c r="K87" s="439"/>
      <c r="L87" s="439"/>
      <c r="M87" s="439"/>
      <c r="N87" s="440"/>
      <c r="AF87" s="168"/>
      <c r="AG87" s="169"/>
      <c r="AH87" s="180" t="s">
        <v>137</v>
      </c>
      <c r="AL87" s="169"/>
    </row>
    <row r="88" spans="1:38" s="15" customFormat="1" ht="68.25" x14ac:dyDescent="0.25">
      <c r="A88" s="178"/>
      <c r="B88" s="179" t="s">
        <v>138</v>
      </c>
      <c r="C88" s="439" t="s">
        <v>139</v>
      </c>
      <c r="D88" s="439"/>
      <c r="E88" s="439"/>
      <c r="F88" s="439"/>
      <c r="G88" s="439"/>
      <c r="H88" s="439"/>
      <c r="I88" s="439"/>
      <c r="J88" s="439"/>
      <c r="K88" s="439"/>
      <c r="L88" s="439"/>
      <c r="M88" s="439"/>
      <c r="N88" s="440"/>
      <c r="AF88" s="168"/>
      <c r="AG88" s="169"/>
      <c r="AH88" s="180" t="s">
        <v>139</v>
      </c>
      <c r="AL88" s="169"/>
    </row>
    <row r="89" spans="1:38" s="15" customFormat="1" ht="15" x14ac:dyDescent="0.25">
      <c r="A89" s="181"/>
      <c r="B89" s="179" t="s">
        <v>130</v>
      </c>
      <c r="C89" s="429" t="s">
        <v>140</v>
      </c>
      <c r="D89" s="429"/>
      <c r="E89" s="429"/>
      <c r="F89" s="182"/>
      <c r="G89" s="183"/>
      <c r="H89" s="183"/>
      <c r="I89" s="183"/>
      <c r="J89" s="184">
        <v>106.88</v>
      </c>
      <c r="K89" s="205">
        <v>1.3225</v>
      </c>
      <c r="L89" s="184">
        <v>113.22</v>
      </c>
      <c r="M89" s="185">
        <v>44.77</v>
      </c>
      <c r="N89" s="206">
        <v>5068.8599999999997</v>
      </c>
      <c r="AF89" s="168"/>
      <c r="AG89" s="169"/>
      <c r="AI89" s="180" t="s">
        <v>140</v>
      </c>
      <c r="AL89" s="169"/>
    </row>
    <row r="90" spans="1:38" s="15" customFormat="1" ht="15" x14ac:dyDescent="0.25">
      <c r="A90" s="181"/>
      <c r="B90" s="179" t="s">
        <v>141</v>
      </c>
      <c r="C90" s="429" t="s">
        <v>142</v>
      </c>
      <c r="D90" s="429"/>
      <c r="E90" s="429"/>
      <c r="F90" s="182"/>
      <c r="G90" s="183"/>
      <c r="H90" s="183"/>
      <c r="I90" s="183"/>
      <c r="J90" s="184">
        <v>241.58</v>
      </c>
      <c r="K90" s="205">
        <v>1.4375</v>
      </c>
      <c r="L90" s="184">
        <v>278.16000000000003</v>
      </c>
      <c r="M90" s="185">
        <v>13.24</v>
      </c>
      <c r="N90" s="206">
        <v>3682.84</v>
      </c>
      <c r="AF90" s="168"/>
      <c r="AG90" s="169"/>
      <c r="AI90" s="180" t="s">
        <v>142</v>
      </c>
      <c r="AL90" s="169"/>
    </row>
    <row r="91" spans="1:38" s="15" customFormat="1" ht="15" x14ac:dyDescent="0.25">
      <c r="A91" s="181"/>
      <c r="B91" s="179" t="s">
        <v>143</v>
      </c>
      <c r="C91" s="429" t="s">
        <v>144</v>
      </c>
      <c r="D91" s="429"/>
      <c r="E91" s="429"/>
      <c r="F91" s="182"/>
      <c r="G91" s="183"/>
      <c r="H91" s="183"/>
      <c r="I91" s="183"/>
      <c r="J91" s="184">
        <v>26.36</v>
      </c>
      <c r="K91" s="205">
        <v>1.4375</v>
      </c>
      <c r="L91" s="184">
        <v>30.35</v>
      </c>
      <c r="M91" s="185">
        <v>44.77</v>
      </c>
      <c r="N91" s="206">
        <v>1358.77</v>
      </c>
      <c r="AF91" s="168"/>
      <c r="AG91" s="169"/>
      <c r="AI91" s="180" t="s">
        <v>144</v>
      </c>
      <c r="AL91" s="169"/>
    </row>
    <row r="92" spans="1:38" s="15" customFormat="1" ht="15" x14ac:dyDescent="0.25">
      <c r="A92" s="188"/>
      <c r="B92" s="179"/>
      <c r="C92" s="429" t="s">
        <v>147</v>
      </c>
      <c r="D92" s="429"/>
      <c r="E92" s="429"/>
      <c r="F92" s="182" t="s">
        <v>148</v>
      </c>
      <c r="G92" s="185">
        <v>12.53</v>
      </c>
      <c r="H92" s="205">
        <v>1.3225</v>
      </c>
      <c r="I92" s="193">
        <v>13.2733109</v>
      </c>
      <c r="J92" s="190"/>
      <c r="K92" s="183"/>
      <c r="L92" s="190"/>
      <c r="M92" s="183"/>
      <c r="N92" s="191"/>
      <c r="AF92" s="168"/>
      <c r="AG92" s="169"/>
      <c r="AJ92" s="180" t="s">
        <v>147</v>
      </c>
      <c r="AL92" s="169"/>
    </row>
    <row r="93" spans="1:38" s="15" customFormat="1" ht="15" x14ac:dyDescent="0.25">
      <c r="A93" s="188"/>
      <c r="B93" s="179"/>
      <c r="C93" s="429" t="s">
        <v>149</v>
      </c>
      <c r="D93" s="429"/>
      <c r="E93" s="429"/>
      <c r="F93" s="182" t="s">
        <v>148</v>
      </c>
      <c r="G93" s="185">
        <v>2.62</v>
      </c>
      <c r="H93" s="205">
        <v>1.4375</v>
      </c>
      <c r="I93" s="193">
        <v>3.0167663</v>
      </c>
      <c r="J93" s="190"/>
      <c r="K93" s="183"/>
      <c r="L93" s="190"/>
      <c r="M93" s="183"/>
      <c r="N93" s="191"/>
      <c r="AF93" s="168"/>
      <c r="AG93" s="169"/>
      <c r="AJ93" s="180" t="s">
        <v>149</v>
      </c>
      <c r="AL93" s="169"/>
    </row>
    <row r="94" spans="1:38" s="15" customFormat="1" ht="15" x14ac:dyDescent="0.25">
      <c r="A94" s="181"/>
      <c r="B94" s="179"/>
      <c r="C94" s="430" t="s">
        <v>150</v>
      </c>
      <c r="D94" s="430"/>
      <c r="E94" s="430"/>
      <c r="F94" s="194"/>
      <c r="G94" s="195"/>
      <c r="H94" s="195"/>
      <c r="I94" s="195"/>
      <c r="J94" s="197">
        <v>348.46</v>
      </c>
      <c r="K94" s="195"/>
      <c r="L94" s="197">
        <v>391.38</v>
      </c>
      <c r="M94" s="195"/>
      <c r="N94" s="207">
        <v>8751.7000000000007</v>
      </c>
      <c r="AF94" s="168"/>
      <c r="AG94" s="169"/>
      <c r="AK94" s="180" t="s">
        <v>150</v>
      </c>
      <c r="AL94" s="169"/>
    </row>
    <row r="95" spans="1:38" s="15" customFormat="1" ht="15" x14ac:dyDescent="0.25">
      <c r="A95" s="188"/>
      <c r="B95" s="179"/>
      <c r="C95" s="429" t="s">
        <v>151</v>
      </c>
      <c r="D95" s="429"/>
      <c r="E95" s="429"/>
      <c r="F95" s="182"/>
      <c r="G95" s="183"/>
      <c r="H95" s="183"/>
      <c r="I95" s="183"/>
      <c r="J95" s="190"/>
      <c r="K95" s="183"/>
      <c r="L95" s="184">
        <v>143.57</v>
      </c>
      <c r="M95" s="183"/>
      <c r="N95" s="206">
        <v>6427.63</v>
      </c>
      <c r="AF95" s="168"/>
      <c r="AG95" s="169"/>
      <c r="AJ95" s="180" t="s">
        <v>151</v>
      </c>
      <c r="AL95" s="169"/>
    </row>
    <row r="96" spans="1:38" s="15" customFormat="1" ht="23.25" x14ac:dyDescent="0.25">
      <c r="A96" s="188"/>
      <c r="B96" s="179" t="s">
        <v>152</v>
      </c>
      <c r="C96" s="429" t="s">
        <v>153</v>
      </c>
      <c r="D96" s="429"/>
      <c r="E96" s="429"/>
      <c r="F96" s="182" t="s">
        <v>154</v>
      </c>
      <c r="G96" s="199">
        <v>92</v>
      </c>
      <c r="H96" s="183"/>
      <c r="I96" s="199">
        <v>92</v>
      </c>
      <c r="J96" s="190"/>
      <c r="K96" s="183"/>
      <c r="L96" s="184">
        <v>132.08000000000001</v>
      </c>
      <c r="M96" s="183"/>
      <c r="N96" s="206">
        <v>5913.42</v>
      </c>
      <c r="AF96" s="168"/>
      <c r="AG96" s="169"/>
      <c r="AJ96" s="180" t="s">
        <v>153</v>
      </c>
      <c r="AL96" s="169"/>
    </row>
    <row r="97" spans="1:41" s="15" customFormat="1" ht="45" x14ac:dyDescent="0.25">
      <c r="A97" s="188"/>
      <c r="B97" s="179" t="s">
        <v>155</v>
      </c>
      <c r="C97" s="429" t="s">
        <v>156</v>
      </c>
      <c r="D97" s="429"/>
      <c r="E97" s="429"/>
      <c r="F97" s="182" t="s">
        <v>154</v>
      </c>
      <c r="G97" s="199">
        <v>46</v>
      </c>
      <c r="H97" s="185">
        <v>0.85</v>
      </c>
      <c r="I97" s="192">
        <v>39.1</v>
      </c>
      <c r="J97" s="190"/>
      <c r="K97" s="183"/>
      <c r="L97" s="184">
        <v>56.14</v>
      </c>
      <c r="M97" s="183"/>
      <c r="N97" s="206">
        <v>2513.1999999999998</v>
      </c>
      <c r="AF97" s="168"/>
      <c r="AG97" s="169"/>
      <c r="AJ97" s="180" t="s">
        <v>156</v>
      </c>
      <c r="AL97" s="169"/>
    </row>
    <row r="98" spans="1:41" s="15" customFormat="1" ht="15" x14ac:dyDescent="0.25">
      <c r="A98" s="200"/>
      <c r="B98" s="201"/>
      <c r="C98" s="438" t="s">
        <v>157</v>
      </c>
      <c r="D98" s="438"/>
      <c r="E98" s="438"/>
      <c r="F98" s="172"/>
      <c r="G98" s="173"/>
      <c r="H98" s="173"/>
      <c r="I98" s="173"/>
      <c r="J98" s="176"/>
      <c r="K98" s="173"/>
      <c r="L98" s="202">
        <v>579.6</v>
      </c>
      <c r="M98" s="195"/>
      <c r="N98" s="208">
        <v>17178.32</v>
      </c>
      <c r="AF98" s="168"/>
      <c r="AG98" s="169"/>
      <c r="AL98" s="169" t="s">
        <v>157</v>
      </c>
    </row>
    <row r="99" spans="1:41" s="15" customFormat="1" ht="15" x14ac:dyDescent="0.25">
      <c r="A99" s="217"/>
      <c r="B99" s="218"/>
      <c r="C99" s="218"/>
      <c r="D99" s="218"/>
      <c r="E99" s="218"/>
      <c r="F99" s="219"/>
      <c r="G99" s="219"/>
      <c r="H99" s="219"/>
      <c r="I99" s="219"/>
      <c r="J99" s="220"/>
      <c r="K99" s="219"/>
      <c r="L99" s="220"/>
      <c r="M99" s="183"/>
      <c r="N99" s="220"/>
      <c r="AF99" s="168"/>
      <c r="AG99" s="169"/>
      <c r="AL99" s="169"/>
    </row>
    <row r="100" spans="1:41" s="15" customFormat="1" ht="15" x14ac:dyDescent="0.25">
      <c r="A100" s="224"/>
      <c r="B100" s="225"/>
      <c r="C100" s="438" t="s">
        <v>638</v>
      </c>
      <c r="D100" s="438"/>
      <c r="E100" s="438"/>
      <c r="F100" s="438"/>
      <c r="G100" s="438"/>
      <c r="H100" s="438"/>
      <c r="I100" s="438"/>
      <c r="J100" s="438"/>
      <c r="K100" s="438"/>
      <c r="L100" s="226"/>
      <c r="M100" s="227"/>
      <c r="N100" s="228"/>
      <c r="AF100" s="168"/>
      <c r="AG100" s="169"/>
      <c r="AL100" s="169"/>
      <c r="AN100" s="169" t="s">
        <v>638</v>
      </c>
    </row>
    <row r="101" spans="1:41" s="15" customFormat="1" ht="15" x14ac:dyDescent="0.25">
      <c r="A101" s="229"/>
      <c r="B101" s="179"/>
      <c r="C101" s="429" t="s">
        <v>205</v>
      </c>
      <c r="D101" s="429"/>
      <c r="E101" s="429"/>
      <c r="F101" s="429"/>
      <c r="G101" s="429"/>
      <c r="H101" s="429"/>
      <c r="I101" s="429"/>
      <c r="J101" s="429"/>
      <c r="K101" s="429"/>
      <c r="L101" s="230">
        <v>5311.25</v>
      </c>
      <c r="M101" s="231"/>
      <c r="N101" s="232">
        <v>50267.37</v>
      </c>
      <c r="AF101" s="168"/>
      <c r="AG101" s="169"/>
      <c r="AL101" s="169"/>
      <c r="AN101" s="169"/>
      <c r="AO101" s="180" t="s">
        <v>205</v>
      </c>
    </row>
    <row r="102" spans="1:41" s="15" customFormat="1" ht="15" x14ac:dyDescent="0.25">
      <c r="A102" s="229"/>
      <c r="B102" s="179"/>
      <c r="C102" s="429" t="s">
        <v>206</v>
      </c>
      <c r="D102" s="429"/>
      <c r="E102" s="429"/>
      <c r="F102" s="429"/>
      <c r="G102" s="429"/>
      <c r="H102" s="429"/>
      <c r="I102" s="429"/>
      <c r="J102" s="429"/>
      <c r="K102" s="429"/>
      <c r="L102" s="233"/>
      <c r="M102" s="231"/>
      <c r="N102" s="234"/>
      <c r="AF102" s="168"/>
      <c r="AG102" s="169"/>
      <c r="AL102" s="169"/>
      <c r="AN102" s="169"/>
      <c r="AO102" s="180" t="s">
        <v>206</v>
      </c>
    </row>
    <row r="103" spans="1:41" s="15" customFormat="1" ht="15" x14ac:dyDescent="0.25">
      <c r="A103" s="229"/>
      <c r="B103" s="179"/>
      <c r="C103" s="429" t="s">
        <v>207</v>
      </c>
      <c r="D103" s="429"/>
      <c r="E103" s="429"/>
      <c r="F103" s="429"/>
      <c r="G103" s="429"/>
      <c r="H103" s="429"/>
      <c r="I103" s="429"/>
      <c r="J103" s="429"/>
      <c r="K103" s="429"/>
      <c r="L103" s="235">
        <v>125.32</v>
      </c>
      <c r="M103" s="231"/>
      <c r="N103" s="232">
        <v>5610.58</v>
      </c>
      <c r="AF103" s="168"/>
      <c r="AG103" s="169"/>
      <c r="AL103" s="169"/>
      <c r="AN103" s="169"/>
      <c r="AO103" s="180" t="s">
        <v>207</v>
      </c>
    </row>
    <row r="104" spans="1:41" s="15" customFormat="1" ht="15" x14ac:dyDescent="0.25">
      <c r="A104" s="229"/>
      <c r="B104" s="179"/>
      <c r="C104" s="429" t="s">
        <v>208</v>
      </c>
      <c r="D104" s="429"/>
      <c r="E104" s="429"/>
      <c r="F104" s="429"/>
      <c r="G104" s="429"/>
      <c r="H104" s="429"/>
      <c r="I104" s="429"/>
      <c r="J104" s="429"/>
      <c r="K104" s="429"/>
      <c r="L104" s="235">
        <v>460.55</v>
      </c>
      <c r="M104" s="231"/>
      <c r="N104" s="232">
        <v>6097.69</v>
      </c>
      <c r="AF104" s="168"/>
      <c r="AG104" s="169"/>
      <c r="AL104" s="169"/>
      <c r="AN104" s="169"/>
      <c r="AO104" s="180" t="s">
        <v>208</v>
      </c>
    </row>
    <row r="105" spans="1:41" s="15" customFormat="1" ht="15" x14ac:dyDescent="0.25">
      <c r="A105" s="229"/>
      <c r="B105" s="179"/>
      <c r="C105" s="429" t="s">
        <v>209</v>
      </c>
      <c r="D105" s="429"/>
      <c r="E105" s="429"/>
      <c r="F105" s="429"/>
      <c r="G105" s="429"/>
      <c r="H105" s="429"/>
      <c r="I105" s="429"/>
      <c r="J105" s="429"/>
      <c r="K105" s="429"/>
      <c r="L105" s="235">
        <v>54.49</v>
      </c>
      <c r="M105" s="231"/>
      <c r="N105" s="232">
        <v>2439.52</v>
      </c>
      <c r="AF105" s="168"/>
      <c r="AG105" s="169"/>
      <c r="AL105" s="169"/>
      <c r="AN105" s="169"/>
      <c r="AO105" s="180" t="s">
        <v>209</v>
      </c>
    </row>
    <row r="106" spans="1:41" s="15" customFormat="1" ht="15" x14ac:dyDescent="0.25">
      <c r="A106" s="229"/>
      <c r="B106" s="179"/>
      <c r="C106" s="429" t="s">
        <v>210</v>
      </c>
      <c r="D106" s="429"/>
      <c r="E106" s="429"/>
      <c r="F106" s="429"/>
      <c r="G106" s="429"/>
      <c r="H106" s="429"/>
      <c r="I106" s="429"/>
      <c r="J106" s="429"/>
      <c r="K106" s="429"/>
      <c r="L106" s="230">
        <v>4725.38</v>
      </c>
      <c r="M106" s="231"/>
      <c r="N106" s="232">
        <v>38559.1</v>
      </c>
      <c r="AF106" s="168"/>
      <c r="AG106" s="169"/>
      <c r="AL106" s="169"/>
      <c r="AN106" s="169"/>
      <c r="AO106" s="180" t="s">
        <v>210</v>
      </c>
    </row>
    <row r="107" spans="1:41" s="15" customFormat="1" ht="15" x14ac:dyDescent="0.25">
      <c r="A107" s="229"/>
      <c r="B107" s="179"/>
      <c r="C107" s="429" t="s">
        <v>211</v>
      </c>
      <c r="D107" s="429"/>
      <c r="E107" s="429"/>
      <c r="F107" s="429"/>
      <c r="G107" s="429"/>
      <c r="H107" s="429"/>
      <c r="I107" s="429"/>
      <c r="J107" s="429"/>
      <c r="K107" s="429"/>
      <c r="L107" s="230">
        <v>5546.23</v>
      </c>
      <c r="M107" s="231"/>
      <c r="N107" s="232">
        <v>60787.65</v>
      </c>
      <c r="AF107" s="168"/>
      <c r="AG107" s="169"/>
      <c r="AL107" s="169"/>
      <c r="AN107" s="169"/>
      <c r="AO107" s="180" t="s">
        <v>211</v>
      </c>
    </row>
    <row r="108" spans="1:41" s="15" customFormat="1" ht="15" x14ac:dyDescent="0.25">
      <c r="A108" s="229"/>
      <c r="B108" s="179"/>
      <c r="C108" s="429" t="s">
        <v>206</v>
      </c>
      <c r="D108" s="429"/>
      <c r="E108" s="429"/>
      <c r="F108" s="429"/>
      <c r="G108" s="429"/>
      <c r="H108" s="429"/>
      <c r="I108" s="429"/>
      <c r="J108" s="429"/>
      <c r="K108" s="429"/>
      <c r="L108" s="233"/>
      <c r="M108" s="231"/>
      <c r="N108" s="234"/>
      <c r="AF108" s="168"/>
      <c r="AG108" s="169"/>
      <c r="AL108" s="169"/>
      <c r="AN108" s="169"/>
      <c r="AO108" s="180" t="s">
        <v>206</v>
      </c>
    </row>
    <row r="109" spans="1:41" s="15" customFormat="1" ht="15" x14ac:dyDescent="0.25">
      <c r="A109" s="229"/>
      <c r="B109" s="179"/>
      <c r="C109" s="429" t="s">
        <v>450</v>
      </c>
      <c r="D109" s="429"/>
      <c r="E109" s="429"/>
      <c r="F109" s="429"/>
      <c r="G109" s="429"/>
      <c r="H109" s="429"/>
      <c r="I109" s="429"/>
      <c r="J109" s="429"/>
      <c r="K109" s="429"/>
      <c r="L109" s="235">
        <v>125.32</v>
      </c>
      <c r="M109" s="231"/>
      <c r="N109" s="232">
        <v>5610.58</v>
      </c>
      <c r="AF109" s="168"/>
      <c r="AG109" s="169"/>
      <c r="AL109" s="169"/>
      <c r="AN109" s="169"/>
      <c r="AO109" s="180" t="s">
        <v>450</v>
      </c>
    </row>
    <row r="110" spans="1:41" s="15" customFormat="1" ht="15" x14ac:dyDescent="0.25">
      <c r="A110" s="229"/>
      <c r="B110" s="179"/>
      <c r="C110" s="429" t="s">
        <v>451</v>
      </c>
      <c r="D110" s="429"/>
      <c r="E110" s="429"/>
      <c r="F110" s="429"/>
      <c r="G110" s="429"/>
      <c r="H110" s="429"/>
      <c r="I110" s="429"/>
      <c r="J110" s="429"/>
      <c r="K110" s="429"/>
      <c r="L110" s="235">
        <v>460.55</v>
      </c>
      <c r="M110" s="231"/>
      <c r="N110" s="232">
        <v>6097.69</v>
      </c>
      <c r="AF110" s="168"/>
      <c r="AG110" s="169"/>
      <c r="AL110" s="169"/>
      <c r="AN110" s="169"/>
      <c r="AO110" s="180" t="s">
        <v>451</v>
      </c>
    </row>
    <row r="111" spans="1:41" s="15" customFormat="1" ht="15" x14ac:dyDescent="0.25">
      <c r="A111" s="229"/>
      <c r="B111" s="179"/>
      <c r="C111" s="429" t="s">
        <v>452</v>
      </c>
      <c r="D111" s="429"/>
      <c r="E111" s="429"/>
      <c r="F111" s="429"/>
      <c r="G111" s="429"/>
      <c r="H111" s="429"/>
      <c r="I111" s="429"/>
      <c r="J111" s="429"/>
      <c r="K111" s="429"/>
      <c r="L111" s="235">
        <v>54.49</v>
      </c>
      <c r="M111" s="231"/>
      <c r="N111" s="232">
        <v>2439.52</v>
      </c>
      <c r="AF111" s="168"/>
      <c r="AG111" s="169"/>
      <c r="AL111" s="169"/>
      <c r="AN111" s="169"/>
      <c r="AO111" s="180" t="s">
        <v>452</v>
      </c>
    </row>
    <row r="112" spans="1:41" s="15" customFormat="1" ht="15" x14ac:dyDescent="0.25">
      <c r="A112" s="229"/>
      <c r="B112" s="179"/>
      <c r="C112" s="429" t="s">
        <v>453</v>
      </c>
      <c r="D112" s="429"/>
      <c r="E112" s="429"/>
      <c r="F112" s="429"/>
      <c r="G112" s="429"/>
      <c r="H112" s="429"/>
      <c r="I112" s="429"/>
      <c r="J112" s="429"/>
      <c r="K112" s="429"/>
      <c r="L112" s="230">
        <v>4725.38</v>
      </c>
      <c r="M112" s="231"/>
      <c r="N112" s="232">
        <v>38559.1</v>
      </c>
      <c r="AF112" s="168"/>
      <c r="AG112" s="169"/>
      <c r="AL112" s="169"/>
      <c r="AN112" s="169"/>
      <c r="AO112" s="180" t="s">
        <v>453</v>
      </c>
    </row>
    <row r="113" spans="1:42" s="15" customFormat="1" ht="15" x14ac:dyDescent="0.25">
      <c r="A113" s="229"/>
      <c r="B113" s="179"/>
      <c r="C113" s="429" t="s">
        <v>454</v>
      </c>
      <c r="D113" s="429"/>
      <c r="E113" s="429"/>
      <c r="F113" s="429"/>
      <c r="G113" s="429"/>
      <c r="H113" s="429"/>
      <c r="I113" s="429"/>
      <c r="J113" s="429"/>
      <c r="K113" s="429"/>
      <c r="L113" s="235">
        <v>165.15</v>
      </c>
      <c r="M113" s="231"/>
      <c r="N113" s="232">
        <v>7393.72</v>
      </c>
      <c r="AF113" s="168"/>
      <c r="AG113" s="169"/>
      <c r="AL113" s="169"/>
      <c r="AN113" s="169"/>
      <c r="AO113" s="180" t="s">
        <v>454</v>
      </c>
    </row>
    <row r="114" spans="1:42" s="15" customFormat="1" ht="15" x14ac:dyDescent="0.25">
      <c r="A114" s="229"/>
      <c r="B114" s="179"/>
      <c r="C114" s="429" t="s">
        <v>455</v>
      </c>
      <c r="D114" s="429"/>
      <c r="E114" s="429"/>
      <c r="F114" s="429"/>
      <c r="G114" s="429"/>
      <c r="H114" s="429"/>
      <c r="I114" s="429"/>
      <c r="J114" s="429"/>
      <c r="K114" s="429"/>
      <c r="L114" s="235">
        <v>69.83</v>
      </c>
      <c r="M114" s="231"/>
      <c r="N114" s="232">
        <v>3126.56</v>
      </c>
      <c r="AF114" s="168"/>
      <c r="AG114" s="169"/>
      <c r="AL114" s="169"/>
      <c r="AN114" s="169"/>
      <c r="AO114" s="180" t="s">
        <v>455</v>
      </c>
    </row>
    <row r="115" spans="1:42" s="15" customFormat="1" ht="15" x14ac:dyDescent="0.25">
      <c r="A115" s="229"/>
      <c r="B115" s="179"/>
      <c r="C115" s="429" t="s">
        <v>221</v>
      </c>
      <c r="D115" s="429"/>
      <c r="E115" s="429"/>
      <c r="F115" s="429"/>
      <c r="G115" s="429"/>
      <c r="H115" s="429"/>
      <c r="I115" s="429"/>
      <c r="J115" s="429"/>
      <c r="K115" s="429"/>
      <c r="L115" s="235">
        <v>179.81</v>
      </c>
      <c r="M115" s="231"/>
      <c r="N115" s="232">
        <v>8050.1</v>
      </c>
      <c r="AF115" s="168"/>
      <c r="AG115" s="169"/>
      <c r="AL115" s="169"/>
      <c r="AN115" s="169"/>
      <c r="AO115" s="180" t="s">
        <v>221</v>
      </c>
    </row>
    <row r="116" spans="1:42" s="15" customFormat="1" ht="15" x14ac:dyDescent="0.25">
      <c r="A116" s="229"/>
      <c r="B116" s="179"/>
      <c r="C116" s="429" t="s">
        <v>222</v>
      </c>
      <c r="D116" s="429"/>
      <c r="E116" s="429"/>
      <c r="F116" s="429"/>
      <c r="G116" s="429"/>
      <c r="H116" s="429"/>
      <c r="I116" s="429"/>
      <c r="J116" s="429"/>
      <c r="K116" s="429"/>
      <c r="L116" s="235">
        <v>165.15</v>
      </c>
      <c r="M116" s="231"/>
      <c r="N116" s="232">
        <v>7393.72</v>
      </c>
      <c r="AF116" s="168"/>
      <c r="AG116" s="169"/>
      <c r="AL116" s="169"/>
      <c r="AN116" s="169"/>
      <c r="AO116" s="180" t="s">
        <v>222</v>
      </c>
    </row>
    <row r="117" spans="1:42" s="15" customFormat="1" ht="15" x14ac:dyDescent="0.25">
      <c r="A117" s="229"/>
      <c r="B117" s="179"/>
      <c r="C117" s="429" t="s">
        <v>223</v>
      </c>
      <c r="D117" s="429"/>
      <c r="E117" s="429"/>
      <c r="F117" s="429"/>
      <c r="G117" s="429"/>
      <c r="H117" s="429"/>
      <c r="I117" s="429"/>
      <c r="J117" s="429"/>
      <c r="K117" s="429"/>
      <c r="L117" s="235">
        <v>69.83</v>
      </c>
      <c r="M117" s="231"/>
      <c r="N117" s="232">
        <v>3126.56</v>
      </c>
      <c r="AF117" s="168"/>
      <c r="AG117" s="169"/>
      <c r="AL117" s="169"/>
      <c r="AN117" s="169"/>
      <c r="AO117" s="180" t="s">
        <v>223</v>
      </c>
    </row>
    <row r="118" spans="1:42" s="15" customFormat="1" ht="15" x14ac:dyDescent="0.25">
      <c r="A118" s="229"/>
      <c r="B118" s="236"/>
      <c r="C118" s="457" t="s">
        <v>639</v>
      </c>
      <c r="D118" s="457"/>
      <c r="E118" s="457"/>
      <c r="F118" s="457"/>
      <c r="G118" s="457"/>
      <c r="H118" s="457"/>
      <c r="I118" s="457"/>
      <c r="J118" s="457"/>
      <c r="K118" s="457"/>
      <c r="L118" s="237">
        <v>5546.23</v>
      </c>
      <c r="M118" s="238"/>
      <c r="N118" s="239">
        <v>60787.65</v>
      </c>
      <c r="AF118" s="168"/>
      <c r="AG118" s="169"/>
      <c r="AL118" s="169"/>
      <c r="AN118" s="169"/>
      <c r="AP118" s="169" t="s">
        <v>639</v>
      </c>
    </row>
    <row r="119" spans="1:42" s="15" customFormat="1" ht="15" x14ac:dyDescent="0.25">
      <c r="A119" s="432" t="s">
        <v>1631</v>
      </c>
      <c r="B119" s="433"/>
      <c r="C119" s="433"/>
      <c r="D119" s="433"/>
      <c r="E119" s="433"/>
      <c r="F119" s="433"/>
      <c r="G119" s="433"/>
      <c r="H119" s="433"/>
      <c r="I119" s="433"/>
      <c r="J119" s="433"/>
      <c r="K119" s="433"/>
      <c r="L119" s="433"/>
      <c r="M119" s="433"/>
      <c r="N119" s="434"/>
      <c r="AF119" s="168" t="s">
        <v>1631</v>
      </c>
      <c r="AG119" s="169"/>
      <c r="AL119" s="169"/>
      <c r="AN119" s="169"/>
      <c r="AP119" s="169"/>
    </row>
    <row r="120" spans="1:42" s="15" customFormat="1" ht="23.25" x14ac:dyDescent="0.25">
      <c r="A120" s="170" t="s">
        <v>183</v>
      </c>
      <c r="B120" s="171" t="s">
        <v>555</v>
      </c>
      <c r="C120" s="438" t="s">
        <v>556</v>
      </c>
      <c r="D120" s="438"/>
      <c r="E120" s="438"/>
      <c r="F120" s="172" t="s">
        <v>174</v>
      </c>
      <c r="G120" s="173">
        <v>3.5</v>
      </c>
      <c r="H120" s="174">
        <v>1</v>
      </c>
      <c r="I120" s="214">
        <v>3.5</v>
      </c>
      <c r="J120" s="176"/>
      <c r="K120" s="173"/>
      <c r="L120" s="176"/>
      <c r="M120" s="173"/>
      <c r="N120" s="177"/>
      <c r="AF120" s="168"/>
      <c r="AG120" s="169" t="s">
        <v>556</v>
      </c>
      <c r="AL120" s="169"/>
      <c r="AN120" s="169"/>
      <c r="AP120" s="169"/>
    </row>
    <row r="121" spans="1:42" s="15" customFormat="1" ht="23.25" x14ac:dyDescent="0.25">
      <c r="A121" s="178"/>
      <c r="B121" s="179" t="s">
        <v>136</v>
      </c>
      <c r="C121" s="439" t="s">
        <v>137</v>
      </c>
      <c r="D121" s="439"/>
      <c r="E121" s="439"/>
      <c r="F121" s="439"/>
      <c r="G121" s="439"/>
      <c r="H121" s="439"/>
      <c r="I121" s="439"/>
      <c r="J121" s="439"/>
      <c r="K121" s="439"/>
      <c r="L121" s="439"/>
      <c r="M121" s="439"/>
      <c r="N121" s="440"/>
      <c r="AF121" s="168"/>
      <c r="AG121" s="169"/>
      <c r="AH121" s="180" t="s">
        <v>137</v>
      </c>
      <c r="AL121" s="169"/>
      <c r="AN121" s="169"/>
      <c r="AP121" s="169"/>
    </row>
    <row r="122" spans="1:42" s="15" customFormat="1" ht="68.25" x14ac:dyDescent="0.25">
      <c r="A122" s="178"/>
      <c r="B122" s="179" t="s">
        <v>138</v>
      </c>
      <c r="C122" s="439" t="s">
        <v>139</v>
      </c>
      <c r="D122" s="439"/>
      <c r="E122" s="439"/>
      <c r="F122" s="439"/>
      <c r="G122" s="439"/>
      <c r="H122" s="439"/>
      <c r="I122" s="439"/>
      <c r="J122" s="439"/>
      <c r="K122" s="439"/>
      <c r="L122" s="439"/>
      <c r="M122" s="439"/>
      <c r="N122" s="440"/>
      <c r="AF122" s="168"/>
      <c r="AG122" s="169"/>
      <c r="AH122" s="180" t="s">
        <v>139</v>
      </c>
      <c r="AL122" s="169"/>
      <c r="AN122" s="169"/>
      <c r="AP122" s="169"/>
    </row>
    <row r="123" spans="1:42" s="15" customFormat="1" ht="15" x14ac:dyDescent="0.25">
      <c r="A123" s="181"/>
      <c r="B123" s="179" t="s">
        <v>130</v>
      </c>
      <c r="C123" s="429" t="s">
        <v>140</v>
      </c>
      <c r="D123" s="429"/>
      <c r="E123" s="429"/>
      <c r="F123" s="182"/>
      <c r="G123" s="183"/>
      <c r="H123" s="183"/>
      <c r="I123" s="183"/>
      <c r="J123" s="184">
        <v>6.75</v>
      </c>
      <c r="K123" s="205">
        <v>1.3225</v>
      </c>
      <c r="L123" s="184">
        <v>31.24</v>
      </c>
      <c r="M123" s="185">
        <v>44.77</v>
      </c>
      <c r="N123" s="206">
        <v>1398.61</v>
      </c>
      <c r="AF123" s="168"/>
      <c r="AG123" s="169"/>
      <c r="AI123" s="180" t="s">
        <v>140</v>
      </c>
      <c r="AL123" s="169"/>
      <c r="AN123" s="169"/>
      <c r="AP123" s="169"/>
    </row>
    <row r="124" spans="1:42" s="15" customFormat="1" ht="15" x14ac:dyDescent="0.25">
      <c r="A124" s="181"/>
      <c r="B124" s="179" t="s">
        <v>141</v>
      </c>
      <c r="C124" s="429" t="s">
        <v>142</v>
      </c>
      <c r="D124" s="429"/>
      <c r="E124" s="429"/>
      <c r="F124" s="182"/>
      <c r="G124" s="183"/>
      <c r="H124" s="183"/>
      <c r="I124" s="183"/>
      <c r="J124" s="184">
        <v>8.2899999999999991</v>
      </c>
      <c r="K124" s="205">
        <v>1.4375</v>
      </c>
      <c r="L124" s="184">
        <v>41.71</v>
      </c>
      <c r="M124" s="185">
        <v>13.24</v>
      </c>
      <c r="N124" s="186">
        <v>552.24</v>
      </c>
      <c r="AF124" s="168"/>
      <c r="AG124" s="169"/>
      <c r="AI124" s="180" t="s">
        <v>142</v>
      </c>
      <c r="AL124" s="169"/>
      <c r="AN124" s="169"/>
      <c r="AP124" s="169"/>
    </row>
    <row r="125" spans="1:42" s="15" customFormat="1" ht="15" x14ac:dyDescent="0.25">
      <c r="A125" s="181"/>
      <c r="B125" s="179" t="s">
        <v>143</v>
      </c>
      <c r="C125" s="429" t="s">
        <v>144</v>
      </c>
      <c r="D125" s="429"/>
      <c r="E125" s="429"/>
      <c r="F125" s="182"/>
      <c r="G125" s="183"/>
      <c r="H125" s="183"/>
      <c r="I125" s="183"/>
      <c r="J125" s="184">
        <v>0.81</v>
      </c>
      <c r="K125" s="205">
        <v>1.4375</v>
      </c>
      <c r="L125" s="184">
        <v>4.08</v>
      </c>
      <c r="M125" s="185">
        <v>44.77</v>
      </c>
      <c r="N125" s="186">
        <v>182.66</v>
      </c>
      <c r="AF125" s="168"/>
      <c r="AG125" s="169"/>
      <c r="AI125" s="180" t="s">
        <v>144</v>
      </c>
      <c r="AL125" s="169"/>
      <c r="AN125" s="169"/>
      <c r="AP125" s="169"/>
    </row>
    <row r="126" spans="1:42" s="15" customFormat="1" ht="15" x14ac:dyDescent="0.25">
      <c r="A126" s="181"/>
      <c r="B126" s="179" t="s">
        <v>145</v>
      </c>
      <c r="C126" s="429" t="s">
        <v>146</v>
      </c>
      <c r="D126" s="429"/>
      <c r="E126" s="429"/>
      <c r="F126" s="182"/>
      <c r="G126" s="183"/>
      <c r="H126" s="183"/>
      <c r="I126" s="183"/>
      <c r="J126" s="184">
        <v>0.37</v>
      </c>
      <c r="K126" s="183"/>
      <c r="L126" s="184">
        <v>1.3</v>
      </c>
      <c r="M126" s="185">
        <v>8.16</v>
      </c>
      <c r="N126" s="186">
        <v>10.61</v>
      </c>
      <c r="AF126" s="168"/>
      <c r="AG126" s="169"/>
      <c r="AI126" s="180" t="s">
        <v>146</v>
      </c>
      <c r="AL126" s="169"/>
      <c r="AN126" s="169"/>
      <c r="AP126" s="169"/>
    </row>
    <row r="127" spans="1:42" s="15" customFormat="1" ht="15" x14ac:dyDescent="0.25">
      <c r="A127" s="188"/>
      <c r="B127" s="179"/>
      <c r="C127" s="429" t="s">
        <v>147</v>
      </c>
      <c r="D127" s="429"/>
      <c r="E127" s="429"/>
      <c r="F127" s="182" t="s">
        <v>148</v>
      </c>
      <c r="G127" s="185">
        <v>0.85</v>
      </c>
      <c r="H127" s="205">
        <v>1.3225</v>
      </c>
      <c r="I127" s="193">
        <v>3.9344375</v>
      </c>
      <c r="J127" s="190"/>
      <c r="K127" s="183"/>
      <c r="L127" s="190"/>
      <c r="M127" s="183"/>
      <c r="N127" s="191"/>
      <c r="AF127" s="168"/>
      <c r="AG127" s="169"/>
      <c r="AJ127" s="180" t="s">
        <v>147</v>
      </c>
      <c r="AL127" s="169"/>
      <c r="AN127" s="169"/>
      <c r="AP127" s="169"/>
    </row>
    <row r="128" spans="1:42" s="15" customFormat="1" ht="15" x14ac:dyDescent="0.25">
      <c r="A128" s="188"/>
      <c r="B128" s="179"/>
      <c r="C128" s="429" t="s">
        <v>149</v>
      </c>
      <c r="D128" s="429"/>
      <c r="E128" s="429"/>
      <c r="F128" s="182" t="s">
        <v>148</v>
      </c>
      <c r="G128" s="185">
        <v>7.0000000000000007E-2</v>
      </c>
      <c r="H128" s="205">
        <v>1.4375</v>
      </c>
      <c r="I128" s="193">
        <v>0.35218749999999999</v>
      </c>
      <c r="J128" s="190"/>
      <c r="K128" s="183"/>
      <c r="L128" s="190"/>
      <c r="M128" s="183"/>
      <c r="N128" s="191"/>
      <c r="AF128" s="168"/>
      <c r="AG128" s="169"/>
      <c r="AJ128" s="180" t="s">
        <v>149</v>
      </c>
      <c r="AL128" s="169"/>
      <c r="AN128" s="169"/>
      <c r="AP128" s="169"/>
    </row>
    <row r="129" spans="1:42" s="15" customFormat="1" ht="15" x14ac:dyDescent="0.25">
      <c r="A129" s="181"/>
      <c r="B129" s="179"/>
      <c r="C129" s="430" t="s">
        <v>150</v>
      </c>
      <c r="D129" s="430"/>
      <c r="E129" s="430"/>
      <c r="F129" s="194"/>
      <c r="G129" s="195"/>
      <c r="H129" s="195"/>
      <c r="I129" s="195"/>
      <c r="J129" s="197">
        <v>15.41</v>
      </c>
      <c r="K129" s="195"/>
      <c r="L129" s="197">
        <v>74.25</v>
      </c>
      <c r="M129" s="195"/>
      <c r="N129" s="207">
        <v>1961.46</v>
      </c>
      <c r="AF129" s="168"/>
      <c r="AG129" s="169"/>
      <c r="AK129" s="180" t="s">
        <v>150</v>
      </c>
      <c r="AL129" s="169"/>
      <c r="AN129" s="169"/>
      <c r="AP129" s="169"/>
    </row>
    <row r="130" spans="1:42" s="15" customFormat="1" ht="15" x14ac:dyDescent="0.25">
      <c r="A130" s="188"/>
      <c r="B130" s="179"/>
      <c r="C130" s="429" t="s">
        <v>151</v>
      </c>
      <c r="D130" s="429"/>
      <c r="E130" s="429"/>
      <c r="F130" s="182"/>
      <c r="G130" s="183"/>
      <c r="H130" s="183"/>
      <c r="I130" s="183"/>
      <c r="J130" s="190"/>
      <c r="K130" s="183"/>
      <c r="L130" s="184">
        <v>35.32</v>
      </c>
      <c r="M130" s="183"/>
      <c r="N130" s="206">
        <v>1581.27</v>
      </c>
      <c r="AF130" s="168"/>
      <c r="AG130" s="169"/>
      <c r="AJ130" s="180" t="s">
        <v>151</v>
      </c>
      <c r="AL130" s="169"/>
      <c r="AN130" s="169"/>
      <c r="AP130" s="169"/>
    </row>
    <row r="131" spans="1:42" s="15" customFormat="1" ht="22.5" x14ac:dyDescent="0.25">
      <c r="A131" s="188"/>
      <c r="B131" s="179" t="s">
        <v>557</v>
      </c>
      <c r="C131" s="429" t="s">
        <v>558</v>
      </c>
      <c r="D131" s="429"/>
      <c r="E131" s="429"/>
      <c r="F131" s="182" t="s">
        <v>154</v>
      </c>
      <c r="G131" s="199">
        <v>110</v>
      </c>
      <c r="H131" s="183"/>
      <c r="I131" s="199">
        <v>110</v>
      </c>
      <c r="J131" s="190"/>
      <c r="K131" s="183"/>
      <c r="L131" s="184">
        <v>38.85</v>
      </c>
      <c r="M131" s="183"/>
      <c r="N131" s="206">
        <v>1739.4</v>
      </c>
      <c r="AF131" s="168"/>
      <c r="AG131" s="169"/>
      <c r="AJ131" s="180" t="s">
        <v>558</v>
      </c>
      <c r="AL131" s="169"/>
      <c r="AN131" s="169"/>
      <c r="AP131" s="169"/>
    </row>
    <row r="132" spans="1:42" s="15" customFormat="1" ht="45" x14ac:dyDescent="0.25">
      <c r="A132" s="188"/>
      <c r="B132" s="179" t="s">
        <v>559</v>
      </c>
      <c r="C132" s="429" t="s">
        <v>560</v>
      </c>
      <c r="D132" s="429"/>
      <c r="E132" s="429"/>
      <c r="F132" s="182" t="s">
        <v>154</v>
      </c>
      <c r="G132" s="199">
        <v>69</v>
      </c>
      <c r="H132" s="185">
        <v>0.85</v>
      </c>
      <c r="I132" s="185">
        <v>58.65</v>
      </c>
      <c r="J132" s="190"/>
      <c r="K132" s="183"/>
      <c r="L132" s="184">
        <v>20.72</v>
      </c>
      <c r="M132" s="183"/>
      <c r="N132" s="186">
        <v>927.41</v>
      </c>
      <c r="AF132" s="168"/>
      <c r="AG132" s="169"/>
      <c r="AJ132" s="180" t="s">
        <v>560</v>
      </c>
      <c r="AL132" s="169"/>
      <c r="AN132" s="169"/>
      <c r="AP132" s="169"/>
    </row>
    <row r="133" spans="1:42" s="15" customFormat="1" ht="15" x14ac:dyDescent="0.25">
      <c r="A133" s="200"/>
      <c r="B133" s="201"/>
      <c r="C133" s="438" t="s">
        <v>157</v>
      </c>
      <c r="D133" s="438"/>
      <c r="E133" s="438"/>
      <c r="F133" s="172"/>
      <c r="G133" s="173"/>
      <c r="H133" s="173"/>
      <c r="I133" s="173"/>
      <c r="J133" s="176"/>
      <c r="K133" s="173"/>
      <c r="L133" s="202">
        <v>133.82</v>
      </c>
      <c r="M133" s="195"/>
      <c r="N133" s="208">
        <v>4628.2700000000004</v>
      </c>
      <c r="AF133" s="168"/>
      <c r="AG133" s="169"/>
      <c r="AL133" s="169" t="s">
        <v>157</v>
      </c>
      <c r="AN133" s="169"/>
      <c r="AP133" s="169"/>
    </row>
    <row r="134" spans="1:42" s="15" customFormat="1" ht="22.5" x14ac:dyDescent="0.25">
      <c r="A134" s="170" t="s">
        <v>186</v>
      </c>
      <c r="B134" s="171" t="s">
        <v>1069</v>
      </c>
      <c r="C134" s="438" t="s">
        <v>1632</v>
      </c>
      <c r="D134" s="438"/>
      <c r="E134" s="438"/>
      <c r="F134" s="172" t="s">
        <v>174</v>
      </c>
      <c r="G134" s="173">
        <v>4.0250000000000004</v>
      </c>
      <c r="H134" s="174">
        <v>1</v>
      </c>
      <c r="I134" s="204">
        <v>4.0250000000000004</v>
      </c>
      <c r="J134" s="202">
        <v>310.61</v>
      </c>
      <c r="K134" s="204">
        <v>1.012</v>
      </c>
      <c r="L134" s="210">
        <v>1265.21</v>
      </c>
      <c r="M134" s="211">
        <v>8.16</v>
      </c>
      <c r="N134" s="208">
        <v>10324.11</v>
      </c>
      <c r="AF134" s="168"/>
      <c r="AG134" s="169" t="s">
        <v>1632</v>
      </c>
      <c r="AL134" s="169"/>
      <c r="AN134" s="169"/>
      <c r="AP134" s="169"/>
    </row>
    <row r="135" spans="1:42" s="15" customFormat="1" ht="15" x14ac:dyDescent="0.25">
      <c r="A135" s="212"/>
      <c r="B135" s="213"/>
      <c r="C135" s="429" t="s">
        <v>1633</v>
      </c>
      <c r="D135" s="429"/>
      <c r="E135" s="429"/>
      <c r="F135" s="429"/>
      <c r="G135" s="429"/>
      <c r="H135" s="429"/>
      <c r="I135" s="429"/>
      <c r="J135" s="429"/>
      <c r="K135" s="429"/>
      <c r="L135" s="429"/>
      <c r="M135" s="429"/>
      <c r="N135" s="441"/>
      <c r="AF135" s="168"/>
      <c r="AG135" s="169"/>
      <c r="AL135" s="169"/>
      <c r="AM135" s="180" t="s">
        <v>1633</v>
      </c>
      <c r="AN135" s="169"/>
      <c r="AP135" s="169"/>
    </row>
    <row r="136" spans="1:42" s="15" customFormat="1" ht="15" x14ac:dyDescent="0.25">
      <c r="A136" s="178"/>
      <c r="B136" s="179"/>
      <c r="C136" s="439" t="s">
        <v>553</v>
      </c>
      <c r="D136" s="439"/>
      <c r="E136" s="439"/>
      <c r="F136" s="439"/>
      <c r="G136" s="439"/>
      <c r="H136" s="439"/>
      <c r="I136" s="439"/>
      <c r="J136" s="439"/>
      <c r="K136" s="439"/>
      <c r="L136" s="439"/>
      <c r="M136" s="439"/>
      <c r="N136" s="440"/>
      <c r="AF136" s="168"/>
      <c r="AG136" s="169"/>
      <c r="AH136" s="180" t="s">
        <v>553</v>
      </c>
      <c r="AL136" s="169"/>
      <c r="AN136" s="169"/>
      <c r="AP136" s="169"/>
    </row>
    <row r="137" spans="1:42" s="15" customFormat="1" ht="15" x14ac:dyDescent="0.25">
      <c r="A137" s="200"/>
      <c r="B137" s="201"/>
      <c r="C137" s="438" t="s">
        <v>157</v>
      </c>
      <c r="D137" s="438"/>
      <c r="E137" s="438"/>
      <c r="F137" s="172"/>
      <c r="G137" s="173"/>
      <c r="H137" s="173"/>
      <c r="I137" s="173"/>
      <c r="J137" s="176"/>
      <c r="K137" s="173"/>
      <c r="L137" s="210">
        <v>1265.21</v>
      </c>
      <c r="M137" s="195"/>
      <c r="N137" s="208">
        <v>10324.11</v>
      </c>
      <c r="AF137" s="168"/>
      <c r="AG137" s="169"/>
      <c r="AL137" s="169" t="s">
        <v>157</v>
      </c>
      <c r="AN137" s="169"/>
      <c r="AP137" s="169"/>
    </row>
    <row r="138" spans="1:42" s="15" customFormat="1" ht="23.25" x14ac:dyDescent="0.25">
      <c r="A138" s="170" t="s">
        <v>187</v>
      </c>
      <c r="B138" s="171" t="s">
        <v>1634</v>
      </c>
      <c r="C138" s="438" t="s">
        <v>1635</v>
      </c>
      <c r="D138" s="438"/>
      <c r="E138" s="438"/>
      <c r="F138" s="172" t="s">
        <v>573</v>
      </c>
      <c r="G138" s="173">
        <v>0.375</v>
      </c>
      <c r="H138" s="174">
        <v>1</v>
      </c>
      <c r="I138" s="204">
        <v>0.375</v>
      </c>
      <c r="J138" s="176"/>
      <c r="K138" s="173"/>
      <c r="L138" s="176"/>
      <c r="M138" s="173"/>
      <c r="N138" s="177"/>
      <c r="AF138" s="168"/>
      <c r="AG138" s="169" t="s">
        <v>1635</v>
      </c>
      <c r="AL138" s="169"/>
      <c r="AN138" s="169"/>
      <c r="AP138" s="169"/>
    </row>
    <row r="139" spans="1:42" s="15" customFormat="1" ht="23.25" x14ac:dyDescent="0.25">
      <c r="A139" s="178"/>
      <c r="B139" s="179" t="s">
        <v>136</v>
      </c>
      <c r="C139" s="439" t="s">
        <v>137</v>
      </c>
      <c r="D139" s="439"/>
      <c r="E139" s="439"/>
      <c r="F139" s="439"/>
      <c r="G139" s="439"/>
      <c r="H139" s="439"/>
      <c r="I139" s="439"/>
      <c r="J139" s="439"/>
      <c r="K139" s="439"/>
      <c r="L139" s="439"/>
      <c r="M139" s="439"/>
      <c r="N139" s="440"/>
      <c r="AF139" s="168"/>
      <c r="AG139" s="169"/>
      <c r="AH139" s="180" t="s">
        <v>137</v>
      </c>
      <c r="AL139" s="169"/>
      <c r="AN139" s="169"/>
      <c r="AP139" s="169"/>
    </row>
    <row r="140" spans="1:42" s="15" customFormat="1" ht="68.25" x14ac:dyDescent="0.25">
      <c r="A140" s="178"/>
      <c r="B140" s="179" t="s">
        <v>138</v>
      </c>
      <c r="C140" s="439" t="s">
        <v>139</v>
      </c>
      <c r="D140" s="439"/>
      <c r="E140" s="439"/>
      <c r="F140" s="439"/>
      <c r="G140" s="439"/>
      <c r="H140" s="439"/>
      <c r="I140" s="439"/>
      <c r="J140" s="439"/>
      <c r="K140" s="439"/>
      <c r="L140" s="439"/>
      <c r="M140" s="439"/>
      <c r="N140" s="440"/>
      <c r="AF140" s="168"/>
      <c r="AG140" s="169"/>
      <c r="AH140" s="180" t="s">
        <v>139</v>
      </c>
      <c r="AL140" s="169"/>
      <c r="AN140" s="169"/>
      <c r="AP140" s="169"/>
    </row>
    <row r="141" spans="1:42" s="15" customFormat="1" ht="15" x14ac:dyDescent="0.25">
      <c r="A141" s="181"/>
      <c r="B141" s="179" t="s">
        <v>130</v>
      </c>
      <c r="C141" s="429" t="s">
        <v>140</v>
      </c>
      <c r="D141" s="429"/>
      <c r="E141" s="429"/>
      <c r="F141" s="182"/>
      <c r="G141" s="183"/>
      <c r="H141" s="183"/>
      <c r="I141" s="183"/>
      <c r="J141" s="184">
        <v>806.26</v>
      </c>
      <c r="K141" s="205">
        <v>1.3225</v>
      </c>
      <c r="L141" s="184">
        <v>399.85</v>
      </c>
      <c r="M141" s="185">
        <v>44.77</v>
      </c>
      <c r="N141" s="206">
        <v>17901.28</v>
      </c>
      <c r="AF141" s="168"/>
      <c r="AG141" s="169"/>
      <c r="AI141" s="180" t="s">
        <v>140</v>
      </c>
      <c r="AL141" s="169"/>
      <c r="AN141" s="169"/>
      <c r="AP141" s="169"/>
    </row>
    <row r="142" spans="1:42" s="15" customFormat="1" ht="15" x14ac:dyDescent="0.25">
      <c r="A142" s="181"/>
      <c r="B142" s="179" t="s">
        <v>141</v>
      </c>
      <c r="C142" s="429" t="s">
        <v>142</v>
      </c>
      <c r="D142" s="429"/>
      <c r="E142" s="429"/>
      <c r="F142" s="182"/>
      <c r="G142" s="183"/>
      <c r="H142" s="183"/>
      <c r="I142" s="183"/>
      <c r="J142" s="187">
        <v>4008.11</v>
      </c>
      <c r="K142" s="205">
        <v>1.4375</v>
      </c>
      <c r="L142" s="187">
        <v>2160.62</v>
      </c>
      <c r="M142" s="185">
        <v>13.24</v>
      </c>
      <c r="N142" s="206">
        <v>28606.61</v>
      </c>
      <c r="AF142" s="168"/>
      <c r="AG142" s="169"/>
      <c r="AI142" s="180" t="s">
        <v>142</v>
      </c>
      <c r="AL142" s="169"/>
      <c r="AN142" s="169"/>
      <c r="AP142" s="169"/>
    </row>
    <row r="143" spans="1:42" s="15" customFormat="1" ht="15" x14ac:dyDescent="0.25">
      <c r="A143" s="181"/>
      <c r="B143" s="179" t="s">
        <v>143</v>
      </c>
      <c r="C143" s="429" t="s">
        <v>144</v>
      </c>
      <c r="D143" s="429"/>
      <c r="E143" s="429"/>
      <c r="F143" s="182"/>
      <c r="G143" s="183"/>
      <c r="H143" s="183"/>
      <c r="I143" s="183"/>
      <c r="J143" s="184">
        <v>474.7</v>
      </c>
      <c r="K143" s="205">
        <v>1.4375</v>
      </c>
      <c r="L143" s="184">
        <v>255.89</v>
      </c>
      <c r="M143" s="185">
        <v>44.77</v>
      </c>
      <c r="N143" s="206">
        <v>11456.2</v>
      </c>
      <c r="AF143" s="168"/>
      <c r="AG143" s="169"/>
      <c r="AI143" s="180" t="s">
        <v>144</v>
      </c>
      <c r="AL143" s="169"/>
      <c r="AN143" s="169"/>
      <c r="AP143" s="169"/>
    </row>
    <row r="144" spans="1:42" s="15" customFormat="1" ht="15" x14ac:dyDescent="0.25">
      <c r="A144" s="181"/>
      <c r="B144" s="179" t="s">
        <v>145</v>
      </c>
      <c r="C144" s="429" t="s">
        <v>146</v>
      </c>
      <c r="D144" s="429"/>
      <c r="E144" s="429"/>
      <c r="F144" s="182"/>
      <c r="G144" s="183"/>
      <c r="H144" s="183"/>
      <c r="I144" s="183"/>
      <c r="J144" s="184">
        <v>62.5</v>
      </c>
      <c r="K144" s="183"/>
      <c r="L144" s="184">
        <v>23.44</v>
      </c>
      <c r="M144" s="185">
        <v>8.16</v>
      </c>
      <c r="N144" s="186">
        <v>191.27</v>
      </c>
      <c r="AF144" s="168"/>
      <c r="AG144" s="169"/>
      <c r="AI144" s="180" t="s">
        <v>146</v>
      </c>
      <c r="AL144" s="169"/>
      <c r="AN144" s="169"/>
      <c r="AP144" s="169"/>
    </row>
    <row r="145" spans="1:42" s="15" customFormat="1" ht="15" x14ac:dyDescent="0.25">
      <c r="A145" s="188"/>
      <c r="B145" s="179"/>
      <c r="C145" s="429" t="s">
        <v>147</v>
      </c>
      <c r="D145" s="429"/>
      <c r="E145" s="429"/>
      <c r="F145" s="182" t="s">
        <v>148</v>
      </c>
      <c r="G145" s="199">
        <v>91</v>
      </c>
      <c r="H145" s="205">
        <v>1.3225</v>
      </c>
      <c r="I145" s="193">
        <v>45.130312500000002</v>
      </c>
      <c r="J145" s="190"/>
      <c r="K145" s="183"/>
      <c r="L145" s="190"/>
      <c r="M145" s="183"/>
      <c r="N145" s="191"/>
      <c r="AF145" s="168"/>
      <c r="AG145" s="169"/>
      <c r="AJ145" s="180" t="s">
        <v>147</v>
      </c>
      <c r="AL145" s="169"/>
      <c r="AN145" s="169"/>
      <c r="AP145" s="169"/>
    </row>
    <row r="146" spans="1:42" s="15" customFormat="1" ht="15" x14ac:dyDescent="0.25">
      <c r="A146" s="188"/>
      <c r="B146" s="179"/>
      <c r="C146" s="429" t="s">
        <v>149</v>
      </c>
      <c r="D146" s="429"/>
      <c r="E146" s="429"/>
      <c r="F146" s="182" t="s">
        <v>148</v>
      </c>
      <c r="G146" s="185">
        <v>35.619999999999997</v>
      </c>
      <c r="H146" s="205">
        <v>1.4375</v>
      </c>
      <c r="I146" s="193">
        <v>19.201406299999999</v>
      </c>
      <c r="J146" s="190"/>
      <c r="K146" s="183"/>
      <c r="L146" s="190"/>
      <c r="M146" s="183"/>
      <c r="N146" s="191"/>
      <c r="AF146" s="168"/>
      <c r="AG146" s="169"/>
      <c r="AJ146" s="180" t="s">
        <v>149</v>
      </c>
      <c r="AL146" s="169"/>
      <c r="AN146" s="169"/>
      <c r="AP146" s="169"/>
    </row>
    <row r="147" spans="1:42" s="15" customFormat="1" ht="15" x14ac:dyDescent="0.25">
      <c r="A147" s="181"/>
      <c r="B147" s="179"/>
      <c r="C147" s="430" t="s">
        <v>150</v>
      </c>
      <c r="D147" s="430"/>
      <c r="E147" s="430"/>
      <c r="F147" s="194"/>
      <c r="G147" s="195"/>
      <c r="H147" s="195"/>
      <c r="I147" s="195"/>
      <c r="J147" s="196">
        <v>4876.87</v>
      </c>
      <c r="K147" s="195"/>
      <c r="L147" s="196">
        <v>2583.91</v>
      </c>
      <c r="M147" s="195"/>
      <c r="N147" s="207">
        <v>46699.16</v>
      </c>
      <c r="AF147" s="168"/>
      <c r="AG147" s="169"/>
      <c r="AK147" s="180" t="s">
        <v>150</v>
      </c>
      <c r="AL147" s="169"/>
      <c r="AN147" s="169"/>
      <c r="AP147" s="169"/>
    </row>
    <row r="148" spans="1:42" s="15" customFormat="1" ht="15" x14ac:dyDescent="0.25">
      <c r="A148" s="188"/>
      <c r="B148" s="179"/>
      <c r="C148" s="429" t="s">
        <v>151</v>
      </c>
      <c r="D148" s="429"/>
      <c r="E148" s="429"/>
      <c r="F148" s="182"/>
      <c r="G148" s="183"/>
      <c r="H148" s="183"/>
      <c r="I148" s="183"/>
      <c r="J148" s="190"/>
      <c r="K148" s="183"/>
      <c r="L148" s="184">
        <v>655.74</v>
      </c>
      <c r="M148" s="183"/>
      <c r="N148" s="206">
        <v>29357.48</v>
      </c>
      <c r="AF148" s="168"/>
      <c r="AG148" s="169"/>
      <c r="AJ148" s="180" t="s">
        <v>151</v>
      </c>
      <c r="AL148" s="169"/>
      <c r="AN148" s="169"/>
      <c r="AP148" s="169"/>
    </row>
    <row r="149" spans="1:42" s="15" customFormat="1" ht="23.25" x14ac:dyDescent="0.25">
      <c r="A149" s="188"/>
      <c r="B149" s="179" t="s">
        <v>651</v>
      </c>
      <c r="C149" s="429" t="s">
        <v>652</v>
      </c>
      <c r="D149" s="429"/>
      <c r="E149" s="429"/>
      <c r="F149" s="182" t="s">
        <v>154</v>
      </c>
      <c r="G149" s="199">
        <v>110</v>
      </c>
      <c r="H149" s="183"/>
      <c r="I149" s="199">
        <v>110</v>
      </c>
      <c r="J149" s="190"/>
      <c r="K149" s="183"/>
      <c r="L149" s="184">
        <v>721.31</v>
      </c>
      <c r="M149" s="183"/>
      <c r="N149" s="206">
        <v>32293.23</v>
      </c>
      <c r="AF149" s="168"/>
      <c r="AG149" s="169"/>
      <c r="AJ149" s="180" t="s">
        <v>652</v>
      </c>
      <c r="AL149" s="169"/>
      <c r="AN149" s="169"/>
      <c r="AP149" s="169"/>
    </row>
    <row r="150" spans="1:42" s="15" customFormat="1" ht="45" x14ac:dyDescent="0.25">
      <c r="A150" s="188"/>
      <c r="B150" s="179" t="s">
        <v>653</v>
      </c>
      <c r="C150" s="429" t="s">
        <v>654</v>
      </c>
      <c r="D150" s="429"/>
      <c r="E150" s="429"/>
      <c r="F150" s="182" t="s">
        <v>154</v>
      </c>
      <c r="G150" s="199">
        <v>73</v>
      </c>
      <c r="H150" s="185">
        <v>0.85</v>
      </c>
      <c r="I150" s="185">
        <v>62.05</v>
      </c>
      <c r="J150" s="190"/>
      <c r="K150" s="183"/>
      <c r="L150" s="184">
        <v>406.89</v>
      </c>
      <c r="M150" s="183"/>
      <c r="N150" s="206">
        <v>18216.32</v>
      </c>
      <c r="AF150" s="168"/>
      <c r="AG150" s="169"/>
      <c r="AJ150" s="180" t="s">
        <v>654</v>
      </c>
      <c r="AL150" s="169"/>
      <c r="AN150" s="169"/>
      <c r="AP150" s="169"/>
    </row>
    <row r="151" spans="1:42" s="15" customFormat="1" ht="15" x14ac:dyDescent="0.25">
      <c r="A151" s="200"/>
      <c r="B151" s="201"/>
      <c r="C151" s="438" t="s">
        <v>157</v>
      </c>
      <c r="D151" s="438"/>
      <c r="E151" s="438"/>
      <c r="F151" s="172"/>
      <c r="G151" s="173"/>
      <c r="H151" s="173"/>
      <c r="I151" s="173"/>
      <c r="J151" s="176"/>
      <c r="K151" s="173"/>
      <c r="L151" s="210">
        <v>3712.11</v>
      </c>
      <c r="M151" s="195"/>
      <c r="N151" s="208">
        <v>97208.71</v>
      </c>
      <c r="AF151" s="168"/>
      <c r="AG151" s="169"/>
      <c r="AL151" s="169" t="s">
        <v>157</v>
      </c>
      <c r="AN151" s="169"/>
      <c r="AP151" s="169"/>
    </row>
    <row r="152" spans="1:42" s="15" customFormat="1" ht="23.25" x14ac:dyDescent="0.25">
      <c r="A152" s="170" t="s">
        <v>198</v>
      </c>
      <c r="B152" s="171" t="s">
        <v>1636</v>
      </c>
      <c r="C152" s="438" t="s">
        <v>1637</v>
      </c>
      <c r="D152" s="438"/>
      <c r="E152" s="438"/>
      <c r="F152" s="172" t="s">
        <v>229</v>
      </c>
      <c r="G152" s="173">
        <v>15</v>
      </c>
      <c r="H152" s="174">
        <v>1</v>
      </c>
      <c r="I152" s="174">
        <v>15</v>
      </c>
      <c r="J152" s="210">
        <v>1420.61</v>
      </c>
      <c r="K152" s="173"/>
      <c r="L152" s="210">
        <v>21309.15</v>
      </c>
      <c r="M152" s="211">
        <v>8.16</v>
      </c>
      <c r="N152" s="208">
        <v>173882.66</v>
      </c>
      <c r="AF152" s="168"/>
      <c r="AG152" s="169" t="s">
        <v>1637</v>
      </c>
      <c r="AL152" s="169"/>
      <c r="AN152" s="169"/>
      <c r="AP152" s="169"/>
    </row>
    <row r="153" spans="1:42" s="15" customFormat="1" ht="15" x14ac:dyDescent="0.25">
      <c r="A153" s="200"/>
      <c r="B153" s="201"/>
      <c r="C153" s="438" t="s">
        <v>157</v>
      </c>
      <c r="D153" s="438"/>
      <c r="E153" s="438"/>
      <c r="F153" s="172"/>
      <c r="G153" s="173"/>
      <c r="H153" s="173"/>
      <c r="I153" s="173"/>
      <c r="J153" s="176"/>
      <c r="K153" s="173"/>
      <c r="L153" s="210">
        <v>21309.15</v>
      </c>
      <c r="M153" s="195"/>
      <c r="N153" s="208">
        <v>173882.66</v>
      </c>
      <c r="AF153" s="168"/>
      <c r="AG153" s="169"/>
      <c r="AL153" s="169" t="s">
        <v>157</v>
      </c>
      <c r="AN153" s="169"/>
      <c r="AP153" s="169"/>
    </row>
    <row r="154" spans="1:42" s="15" customFormat="1" ht="23.25" x14ac:dyDescent="0.25">
      <c r="A154" s="170" t="s">
        <v>201</v>
      </c>
      <c r="B154" s="171" t="s">
        <v>1638</v>
      </c>
      <c r="C154" s="438" t="s">
        <v>1639</v>
      </c>
      <c r="D154" s="438"/>
      <c r="E154" s="438"/>
      <c r="F154" s="172" t="s">
        <v>229</v>
      </c>
      <c r="G154" s="173">
        <v>16</v>
      </c>
      <c r="H154" s="174">
        <v>1</v>
      </c>
      <c r="I154" s="174">
        <v>16</v>
      </c>
      <c r="J154" s="202">
        <v>468.67</v>
      </c>
      <c r="K154" s="173"/>
      <c r="L154" s="210">
        <v>7498.72</v>
      </c>
      <c r="M154" s="211">
        <v>8.16</v>
      </c>
      <c r="N154" s="208">
        <v>61189.56</v>
      </c>
      <c r="AF154" s="168"/>
      <c r="AG154" s="169" t="s">
        <v>1639</v>
      </c>
      <c r="AL154" s="169"/>
      <c r="AN154" s="169"/>
      <c r="AP154" s="169"/>
    </row>
    <row r="155" spans="1:42" s="15" customFormat="1" ht="15" x14ac:dyDescent="0.25">
      <c r="A155" s="200"/>
      <c r="B155" s="201"/>
      <c r="C155" s="438" t="s">
        <v>157</v>
      </c>
      <c r="D155" s="438"/>
      <c r="E155" s="438"/>
      <c r="F155" s="172"/>
      <c r="G155" s="173"/>
      <c r="H155" s="173"/>
      <c r="I155" s="173"/>
      <c r="J155" s="176"/>
      <c r="K155" s="173"/>
      <c r="L155" s="210">
        <v>7498.72</v>
      </c>
      <c r="M155" s="195"/>
      <c r="N155" s="208">
        <v>61189.56</v>
      </c>
      <c r="AF155" s="168"/>
      <c r="AG155" s="169"/>
      <c r="AL155" s="169" t="s">
        <v>157</v>
      </c>
      <c r="AN155" s="169"/>
      <c r="AP155" s="169"/>
    </row>
    <row r="156" spans="1:42" s="15" customFormat="1" ht="15" x14ac:dyDescent="0.25">
      <c r="A156" s="217"/>
      <c r="B156" s="218"/>
      <c r="C156" s="218"/>
      <c r="D156" s="218"/>
      <c r="E156" s="218"/>
      <c r="F156" s="219"/>
      <c r="G156" s="219"/>
      <c r="H156" s="219"/>
      <c r="I156" s="219"/>
      <c r="J156" s="220"/>
      <c r="K156" s="219"/>
      <c r="L156" s="220"/>
      <c r="M156" s="183"/>
      <c r="N156" s="220"/>
      <c r="AF156" s="168"/>
      <c r="AG156" s="169"/>
      <c r="AL156" s="169"/>
      <c r="AN156" s="169"/>
      <c r="AP156" s="169"/>
    </row>
    <row r="157" spans="1:42" s="15" customFormat="1" ht="15" x14ac:dyDescent="0.25">
      <c r="A157" s="224"/>
      <c r="B157" s="225"/>
      <c r="C157" s="438" t="s">
        <v>1640</v>
      </c>
      <c r="D157" s="438"/>
      <c r="E157" s="438"/>
      <c r="F157" s="438"/>
      <c r="G157" s="438"/>
      <c r="H157" s="438"/>
      <c r="I157" s="438"/>
      <c r="J157" s="438"/>
      <c r="K157" s="438"/>
      <c r="L157" s="226"/>
      <c r="M157" s="227"/>
      <c r="N157" s="228"/>
      <c r="AF157" s="168"/>
      <c r="AG157" s="169"/>
      <c r="AL157" s="169"/>
      <c r="AN157" s="169" t="s">
        <v>1640</v>
      </c>
      <c r="AP157" s="169"/>
    </row>
    <row r="158" spans="1:42" s="15" customFormat="1" ht="15" x14ac:dyDescent="0.25">
      <c r="A158" s="229"/>
      <c r="B158" s="179"/>
      <c r="C158" s="429" t="s">
        <v>205</v>
      </c>
      <c r="D158" s="429"/>
      <c r="E158" s="429"/>
      <c r="F158" s="429"/>
      <c r="G158" s="429"/>
      <c r="H158" s="429"/>
      <c r="I158" s="429"/>
      <c r="J158" s="429"/>
      <c r="K158" s="429"/>
      <c r="L158" s="230">
        <v>32731.24</v>
      </c>
      <c r="M158" s="231"/>
      <c r="N158" s="232">
        <v>294056.95</v>
      </c>
      <c r="AF158" s="168"/>
      <c r="AG158" s="169"/>
      <c r="AL158" s="169"/>
      <c r="AN158" s="169"/>
      <c r="AO158" s="180" t="s">
        <v>205</v>
      </c>
      <c r="AP158" s="169"/>
    </row>
    <row r="159" spans="1:42" s="15" customFormat="1" ht="15" x14ac:dyDescent="0.25">
      <c r="A159" s="229"/>
      <c r="B159" s="179"/>
      <c r="C159" s="429" t="s">
        <v>206</v>
      </c>
      <c r="D159" s="429"/>
      <c r="E159" s="429"/>
      <c r="F159" s="429"/>
      <c r="G159" s="429"/>
      <c r="H159" s="429"/>
      <c r="I159" s="429"/>
      <c r="J159" s="429"/>
      <c r="K159" s="429"/>
      <c r="L159" s="233"/>
      <c r="M159" s="231"/>
      <c r="N159" s="234"/>
      <c r="AF159" s="168"/>
      <c r="AG159" s="169"/>
      <c r="AL159" s="169"/>
      <c r="AN159" s="169"/>
      <c r="AO159" s="180" t="s">
        <v>206</v>
      </c>
      <c r="AP159" s="169"/>
    </row>
    <row r="160" spans="1:42" s="15" customFormat="1" ht="15" x14ac:dyDescent="0.25">
      <c r="A160" s="229"/>
      <c r="B160" s="179"/>
      <c r="C160" s="429" t="s">
        <v>207</v>
      </c>
      <c r="D160" s="429"/>
      <c r="E160" s="429"/>
      <c r="F160" s="429"/>
      <c r="G160" s="429"/>
      <c r="H160" s="429"/>
      <c r="I160" s="429"/>
      <c r="J160" s="429"/>
      <c r="K160" s="429"/>
      <c r="L160" s="235">
        <v>431.09</v>
      </c>
      <c r="M160" s="231"/>
      <c r="N160" s="232">
        <v>19299.89</v>
      </c>
      <c r="AF160" s="168"/>
      <c r="AG160" s="169"/>
      <c r="AL160" s="169"/>
      <c r="AN160" s="169"/>
      <c r="AO160" s="180" t="s">
        <v>207</v>
      </c>
      <c r="AP160" s="169"/>
    </row>
    <row r="161" spans="1:42" s="15" customFormat="1" ht="15" x14ac:dyDescent="0.25">
      <c r="A161" s="229"/>
      <c r="B161" s="179"/>
      <c r="C161" s="429" t="s">
        <v>208</v>
      </c>
      <c r="D161" s="429"/>
      <c r="E161" s="429"/>
      <c r="F161" s="429"/>
      <c r="G161" s="429"/>
      <c r="H161" s="429"/>
      <c r="I161" s="429"/>
      <c r="J161" s="429"/>
      <c r="K161" s="429"/>
      <c r="L161" s="230">
        <v>2202.33</v>
      </c>
      <c r="M161" s="231"/>
      <c r="N161" s="232">
        <v>29158.85</v>
      </c>
      <c r="AF161" s="168"/>
      <c r="AG161" s="169"/>
      <c r="AL161" s="169"/>
      <c r="AN161" s="169"/>
      <c r="AO161" s="180" t="s">
        <v>208</v>
      </c>
      <c r="AP161" s="169"/>
    </row>
    <row r="162" spans="1:42" s="15" customFormat="1" ht="15" x14ac:dyDescent="0.25">
      <c r="A162" s="229"/>
      <c r="B162" s="179"/>
      <c r="C162" s="429" t="s">
        <v>209</v>
      </c>
      <c r="D162" s="429"/>
      <c r="E162" s="429"/>
      <c r="F162" s="429"/>
      <c r="G162" s="429"/>
      <c r="H162" s="429"/>
      <c r="I162" s="429"/>
      <c r="J162" s="429"/>
      <c r="K162" s="429"/>
      <c r="L162" s="235">
        <v>259.97000000000003</v>
      </c>
      <c r="M162" s="231"/>
      <c r="N162" s="232">
        <v>11638.86</v>
      </c>
      <c r="AF162" s="168"/>
      <c r="AG162" s="169"/>
      <c r="AL162" s="169"/>
      <c r="AN162" s="169"/>
      <c r="AO162" s="180" t="s">
        <v>209</v>
      </c>
      <c r="AP162" s="169"/>
    </row>
    <row r="163" spans="1:42" s="15" customFormat="1" ht="15" x14ac:dyDescent="0.25">
      <c r="A163" s="229"/>
      <c r="B163" s="179"/>
      <c r="C163" s="429" t="s">
        <v>210</v>
      </c>
      <c r="D163" s="429"/>
      <c r="E163" s="429"/>
      <c r="F163" s="429"/>
      <c r="G163" s="429"/>
      <c r="H163" s="429"/>
      <c r="I163" s="429"/>
      <c r="J163" s="429"/>
      <c r="K163" s="429"/>
      <c r="L163" s="230">
        <v>30097.82</v>
      </c>
      <c r="M163" s="231"/>
      <c r="N163" s="232">
        <v>245598.21</v>
      </c>
      <c r="AF163" s="168"/>
      <c r="AG163" s="169"/>
      <c r="AL163" s="169"/>
      <c r="AN163" s="169"/>
      <c r="AO163" s="180" t="s">
        <v>210</v>
      </c>
      <c r="AP163" s="169"/>
    </row>
    <row r="164" spans="1:42" s="15" customFormat="1" ht="15" x14ac:dyDescent="0.25">
      <c r="A164" s="229"/>
      <c r="B164" s="179"/>
      <c r="C164" s="429" t="s">
        <v>211</v>
      </c>
      <c r="D164" s="429"/>
      <c r="E164" s="429"/>
      <c r="F164" s="429"/>
      <c r="G164" s="429"/>
      <c r="H164" s="429"/>
      <c r="I164" s="429"/>
      <c r="J164" s="429"/>
      <c r="K164" s="429"/>
      <c r="L164" s="230">
        <v>33919.01</v>
      </c>
      <c r="M164" s="231"/>
      <c r="N164" s="232">
        <v>347233.31</v>
      </c>
      <c r="AF164" s="168"/>
      <c r="AG164" s="169"/>
      <c r="AL164" s="169"/>
      <c r="AN164" s="169"/>
      <c r="AO164" s="180" t="s">
        <v>211</v>
      </c>
      <c r="AP164" s="169"/>
    </row>
    <row r="165" spans="1:42" s="15" customFormat="1" ht="15" x14ac:dyDescent="0.25">
      <c r="A165" s="229"/>
      <c r="B165" s="179"/>
      <c r="C165" s="429" t="s">
        <v>206</v>
      </c>
      <c r="D165" s="429"/>
      <c r="E165" s="429"/>
      <c r="F165" s="429"/>
      <c r="G165" s="429"/>
      <c r="H165" s="429"/>
      <c r="I165" s="429"/>
      <c r="J165" s="429"/>
      <c r="K165" s="429"/>
      <c r="L165" s="233"/>
      <c r="M165" s="231"/>
      <c r="N165" s="234"/>
      <c r="AF165" s="168"/>
      <c r="AG165" s="169"/>
      <c r="AL165" s="169"/>
      <c r="AN165" s="169"/>
      <c r="AO165" s="180" t="s">
        <v>206</v>
      </c>
      <c r="AP165" s="169"/>
    </row>
    <row r="166" spans="1:42" s="15" customFormat="1" ht="15" x14ac:dyDescent="0.25">
      <c r="A166" s="229"/>
      <c r="B166" s="179"/>
      <c r="C166" s="429" t="s">
        <v>450</v>
      </c>
      <c r="D166" s="429"/>
      <c r="E166" s="429"/>
      <c r="F166" s="429"/>
      <c r="G166" s="429"/>
      <c r="H166" s="429"/>
      <c r="I166" s="429"/>
      <c r="J166" s="429"/>
      <c r="K166" s="429"/>
      <c r="L166" s="235">
        <v>431.09</v>
      </c>
      <c r="M166" s="231"/>
      <c r="N166" s="232">
        <v>19299.89</v>
      </c>
      <c r="AF166" s="168"/>
      <c r="AG166" s="169"/>
      <c r="AL166" s="169"/>
      <c r="AN166" s="169"/>
      <c r="AO166" s="180" t="s">
        <v>450</v>
      </c>
      <c r="AP166" s="169"/>
    </row>
    <row r="167" spans="1:42" s="15" customFormat="1" ht="15" x14ac:dyDescent="0.25">
      <c r="A167" s="229"/>
      <c r="B167" s="179"/>
      <c r="C167" s="429" t="s">
        <v>451</v>
      </c>
      <c r="D167" s="429"/>
      <c r="E167" s="429"/>
      <c r="F167" s="429"/>
      <c r="G167" s="429"/>
      <c r="H167" s="429"/>
      <c r="I167" s="429"/>
      <c r="J167" s="429"/>
      <c r="K167" s="429"/>
      <c r="L167" s="230">
        <v>2202.33</v>
      </c>
      <c r="M167" s="231"/>
      <c r="N167" s="232">
        <v>29158.85</v>
      </c>
      <c r="AF167" s="168"/>
      <c r="AG167" s="169"/>
      <c r="AL167" s="169"/>
      <c r="AN167" s="169"/>
      <c r="AO167" s="180" t="s">
        <v>451</v>
      </c>
      <c r="AP167" s="169"/>
    </row>
    <row r="168" spans="1:42" s="15" customFormat="1" ht="15" x14ac:dyDescent="0.25">
      <c r="A168" s="229"/>
      <c r="B168" s="179"/>
      <c r="C168" s="429" t="s">
        <v>452</v>
      </c>
      <c r="D168" s="429"/>
      <c r="E168" s="429"/>
      <c r="F168" s="429"/>
      <c r="G168" s="429"/>
      <c r="H168" s="429"/>
      <c r="I168" s="429"/>
      <c r="J168" s="429"/>
      <c r="K168" s="429"/>
      <c r="L168" s="235">
        <v>259.97000000000003</v>
      </c>
      <c r="M168" s="231"/>
      <c r="N168" s="232">
        <v>11638.86</v>
      </c>
      <c r="AF168" s="168"/>
      <c r="AG168" s="169"/>
      <c r="AL168" s="169"/>
      <c r="AN168" s="169"/>
      <c r="AO168" s="180" t="s">
        <v>452</v>
      </c>
      <c r="AP168" s="169"/>
    </row>
    <row r="169" spans="1:42" s="15" customFormat="1" ht="15" x14ac:dyDescent="0.25">
      <c r="A169" s="229"/>
      <c r="B169" s="179"/>
      <c r="C169" s="429" t="s">
        <v>453</v>
      </c>
      <c r="D169" s="429"/>
      <c r="E169" s="429"/>
      <c r="F169" s="429"/>
      <c r="G169" s="429"/>
      <c r="H169" s="429"/>
      <c r="I169" s="429"/>
      <c r="J169" s="429"/>
      <c r="K169" s="429"/>
      <c r="L169" s="230">
        <v>30097.82</v>
      </c>
      <c r="M169" s="231"/>
      <c r="N169" s="232">
        <v>245598.21</v>
      </c>
      <c r="AF169" s="168"/>
      <c r="AG169" s="169"/>
      <c r="AL169" s="169"/>
      <c r="AN169" s="169"/>
      <c r="AO169" s="180" t="s">
        <v>453</v>
      </c>
      <c r="AP169" s="169"/>
    </row>
    <row r="170" spans="1:42" s="15" customFormat="1" ht="15" x14ac:dyDescent="0.25">
      <c r="A170" s="229"/>
      <c r="B170" s="179"/>
      <c r="C170" s="429" t="s">
        <v>454</v>
      </c>
      <c r="D170" s="429"/>
      <c r="E170" s="429"/>
      <c r="F170" s="429"/>
      <c r="G170" s="429"/>
      <c r="H170" s="429"/>
      <c r="I170" s="429"/>
      <c r="J170" s="429"/>
      <c r="K170" s="429"/>
      <c r="L170" s="235">
        <v>760.16</v>
      </c>
      <c r="M170" s="231"/>
      <c r="N170" s="232">
        <v>34032.629999999997</v>
      </c>
      <c r="AF170" s="168"/>
      <c r="AG170" s="169"/>
      <c r="AL170" s="169"/>
      <c r="AN170" s="169"/>
      <c r="AO170" s="180" t="s">
        <v>454</v>
      </c>
      <c r="AP170" s="169"/>
    </row>
    <row r="171" spans="1:42" s="15" customFormat="1" ht="15" x14ac:dyDescent="0.25">
      <c r="A171" s="229"/>
      <c r="B171" s="179"/>
      <c r="C171" s="429" t="s">
        <v>455</v>
      </c>
      <c r="D171" s="429"/>
      <c r="E171" s="429"/>
      <c r="F171" s="429"/>
      <c r="G171" s="429"/>
      <c r="H171" s="429"/>
      <c r="I171" s="429"/>
      <c r="J171" s="429"/>
      <c r="K171" s="429"/>
      <c r="L171" s="235">
        <v>427.61</v>
      </c>
      <c r="M171" s="231"/>
      <c r="N171" s="232">
        <v>19143.73</v>
      </c>
      <c r="AF171" s="168"/>
      <c r="AG171" s="169"/>
      <c r="AL171" s="169"/>
      <c r="AN171" s="169"/>
      <c r="AO171" s="180" t="s">
        <v>455</v>
      </c>
      <c r="AP171" s="169"/>
    </row>
    <row r="172" spans="1:42" s="15" customFormat="1" ht="15" x14ac:dyDescent="0.25">
      <c r="A172" s="229"/>
      <c r="B172" s="179"/>
      <c r="C172" s="429" t="s">
        <v>221</v>
      </c>
      <c r="D172" s="429"/>
      <c r="E172" s="429"/>
      <c r="F172" s="429"/>
      <c r="G172" s="429"/>
      <c r="H172" s="429"/>
      <c r="I172" s="429"/>
      <c r="J172" s="429"/>
      <c r="K172" s="429"/>
      <c r="L172" s="235">
        <v>691.06</v>
      </c>
      <c r="M172" s="231"/>
      <c r="N172" s="232">
        <v>30938.75</v>
      </c>
      <c r="AF172" s="168"/>
      <c r="AG172" s="169"/>
      <c r="AL172" s="169"/>
      <c r="AN172" s="169"/>
      <c r="AO172" s="180" t="s">
        <v>221</v>
      </c>
      <c r="AP172" s="169"/>
    </row>
    <row r="173" spans="1:42" s="15" customFormat="1" ht="15" x14ac:dyDescent="0.25">
      <c r="A173" s="229"/>
      <c r="B173" s="179"/>
      <c r="C173" s="429" t="s">
        <v>222</v>
      </c>
      <c r="D173" s="429"/>
      <c r="E173" s="429"/>
      <c r="F173" s="429"/>
      <c r="G173" s="429"/>
      <c r="H173" s="429"/>
      <c r="I173" s="429"/>
      <c r="J173" s="429"/>
      <c r="K173" s="429"/>
      <c r="L173" s="235">
        <v>760.16</v>
      </c>
      <c r="M173" s="231"/>
      <c r="N173" s="232">
        <v>34032.629999999997</v>
      </c>
      <c r="AF173" s="168"/>
      <c r="AG173" s="169"/>
      <c r="AL173" s="169"/>
      <c r="AN173" s="169"/>
      <c r="AO173" s="180" t="s">
        <v>222</v>
      </c>
      <c r="AP173" s="169"/>
    </row>
    <row r="174" spans="1:42" s="15" customFormat="1" ht="15" x14ac:dyDescent="0.25">
      <c r="A174" s="229"/>
      <c r="B174" s="179"/>
      <c r="C174" s="429" t="s">
        <v>223</v>
      </c>
      <c r="D174" s="429"/>
      <c r="E174" s="429"/>
      <c r="F174" s="429"/>
      <c r="G174" s="429"/>
      <c r="H174" s="429"/>
      <c r="I174" s="429"/>
      <c r="J174" s="429"/>
      <c r="K174" s="429"/>
      <c r="L174" s="235">
        <v>427.61</v>
      </c>
      <c r="M174" s="231"/>
      <c r="N174" s="232">
        <v>19143.73</v>
      </c>
      <c r="AF174" s="168"/>
      <c r="AG174" s="169"/>
      <c r="AL174" s="169"/>
      <c r="AN174" s="169"/>
      <c r="AO174" s="180" t="s">
        <v>223</v>
      </c>
      <c r="AP174" s="169"/>
    </row>
    <row r="175" spans="1:42" s="15" customFormat="1" ht="15" x14ac:dyDescent="0.25">
      <c r="A175" s="229"/>
      <c r="B175" s="236"/>
      <c r="C175" s="457" t="s">
        <v>1641</v>
      </c>
      <c r="D175" s="457"/>
      <c r="E175" s="457"/>
      <c r="F175" s="457"/>
      <c r="G175" s="457"/>
      <c r="H175" s="457"/>
      <c r="I175" s="457"/>
      <c r="J175" s="457"/>
      <c r="K175" s="457"/>
      <c r="L175" s="237">
        <v>33919.01</v>
      </c>
      <c r="M175" s="238"/>
      <c r="N175" s="239">
        <v>347233.31</v>
      </c>
      <c r="AF175" s="168"/>
      <c r="AG175" s="169"/>
      <c r="AL175" s="169"/>
      <c r="AN175" s="169"/>
      <c r="AP175" s="169" t="s">
        <v>1641</v>
      </c>
    </row>
    <row r="176" spans="1:42" s="15" customFormat="1" ht="15" x14ac:dyDescent="0.25">
      <c r="A176" s="432" t="s">
        <v>1642</v>
      </c>
      <c r="B176" s="433"/>
      <c r="C176" s="433"/>
      <c r="D176" s="433"/>
      <c r="E176" s="433"/>
      <c r="F176" s="433"/>
      <c r="G176" s="433"/>
      <c r="H176" s="433"/>
      <c r="I176" s="433"/>
      <c r="J176" s="433"/>
      <c r="K176" s="433"/>
      <c r="L176" s="433"/>
      <c r="M176" s="433"/>
      <c r="N176" s="434"/>
      <c r="AF176" s="168" t="s">
        <v>1642</v>
      </c>
      <c r="AG176" s="169"/>
      <c r="AL176" s="169"/>
      <c r="AN176" s="169"/>
      <c r="AP176" s="169"/>
    </row>
    <row r="177" spans="1:42" s="15" customFormat="1" ht="15" x14ac:dyDescent="0.25">
      <c r="A177" s="170" t="s">
        <v>257</v>
      </c>
      <c r="B177" s="171" t="s">
        <v>824</v>
      </c>
      <c r="C177" s="438" t="s">
        <v>825</v>
      </c>
      <c r="D177" s="438"/>
      <c r="E177" s="438"/>
      <c r="F177" s="172" t="s">
        <v>160</v>
      </c>
      <c r="G177" s="173">
        <v>7.2700000000000001E-2</v>
      </c>
      <c r="H177" s="174">
        <v>1</v>
      </c>
      <c r="I177" s="209">
        <v>7.2700000000000001E-2</v>
      </c>
      <c r="J177" s="176"/>
      <c r="K177" s="173"/>
      <c r="L177" s="176"/>
      <c r="M177" s="173"/>
      <c r="N177" s="177"/>
      <c r="AF177" s="168"/>
      <c r="AG177" s="169" t="s">
        <v>825</v>
      </c>
      <c r="AL177" s="169"/>
      <c r="AN177" s="169"/>
      <c r="AP177" s="169"/>
    </row>
    <row r="178" spans="1:42" s="15" customFormat="1" ht="23.25" x14ac:dyDescent="0.25">
      <c r="A178" s="178"/>
      <c r="B178" s="179" t="s">
        <v>136</v>
      </c>
      <c r="C178" s="439" t="s">
        <v>137</v>
      </c>
      <c r="D178" s="439"/>
      <c r="E178" s="439"/>
      <c r="F178" s="439"/>
      <c r="G178" s="439"/>
      <c r="H178" s="439"/>
      <c r="I178" s="439"/>
      <c r="J178" s="439"/>
      <c r="K178" s="439"/>
      <c r="L178" s="439"/>
      <c r="M178" s="439"/>
      <c r="N178" s="440"/>
      <c r="AF178" s="168"/>
      <c r="AG178" s="169"/>
      <c r="AH178" s="180" t="s">
        <v>137</v>
      </c>
      <c r="AL178" s="169"/>
      <c r="AN178" s="169"/>
      <c r="AP178" s="169"/>
    </row>
    <row r="179" spans="1:42" s="15" customFormat="1" ht="68.25" x14ac:dyDescent="0.25">
      <c r="A179" s="178"/>
      <c r="B179" s="179" t="s">
        <v>138</v>
      </c>
      <c r="C179" s="439" t="s">
        <v>139</v>
      </c>
      <c r="D179" s="439"/>
      <c r="E179" s="439"/>
      <c r="F179" s="439"/>
      <c r="G179" s="439"/>
      <c r="H179" s="439"/>
      <c r="I179" s="439"/>
      <c r="J179" s="439"/>
      <c r="K179" s="439"/>
      <c r="L179" s="439"/>
      <c r="M179" s="439"/>
      <c r="N179" s="440"/>
      <c r="AF179" s="168"/>
      <c r="AG179" s="169"/>
      <c r="AH179" s="180" t="s">
        <v>139</v>
      </c>
      <c r="AL179" s="169"/>
      <c r="AN179" s="169"/>
      <c r="AP179" s="169"/>
    </row>
    <row r="180" spans="1:42" s="15" customFormat="1" ht="15" x14ac:dyDescent="0.25">
      <c r="A180" s="181"/>
      <c r="B180" s="179" t="s">
        <v>130</v>
      </c>
      <c r="C180" s="429" t="s">
        <v>140</v>
      </c>
      <c r="D180" s="429"/>
      <c r="E180" s="429"/>
      <c r="F180" s="182"/>
      <c r="G180" s="183"/>
      <c r="H180" s="183"/>
      <c r="I180" s="183"/>
      <c r="J180" s="187">
        <v>1053</v>
      </c>
      <c r="K180" s="205">
        <v>1.3225</v>
      </c>
      <c r="L180" s="184">
        <v>101.24</v>
      </c>
      <c r="M180" s="185">
        <v>44.77</v>
      </c>
      <c r="N180" s="206">
        <v>4532.51</v>
      </c>
      <c r="AF180" s="168"/>
      <c r="AG180" s="169"/>
      <c r="AI180" s="180" t="s">
        <v>140</v>
      </c>
      <c r="AL180" s="169"/>
      <c r="AN180" s="169"/>
      <c r="AP180" s="169"/>
    </row>
    <row r="181" spans="1:42" s="15" customFormat="1" ht="15" x14ac:dyDescent="0.25">
      <c r="A181" s="181"/>
      <c r="B181" s="179" t="s">
        <v>141</v>
      </c>
      <c r="C181" s="429" t="s">
        <v>142</v>
      </c>
      <c r="D181" s="429"/>
      <c r="E181" s="429"/>
      <c r="F181" s="182"/>
      <c r="G181" s="183"/>
      <c r="H181" s="183"/>
      <c r="I181" s="183"/>
      <c r="J181" s="187">
        <v>1566.06</v>
      </c>
      <c r="K181" s="205">
        <v>1.4375</v>
      </c>
      <c r="L181" s="184">
        <v>163.66</v>
      </c>
      <c r="M181" s="185">
        <v>13.24</v>
      </c>
      <c r="N181" s="206">
        <v>2166.86</v>
      </c>
      <c r="AF181" s="168"/>
      <c r="AG181" s="169"/>
      <c r="AI181" s="180" t="s">
        <v>142</v>
      </c>
      <c r="AL181" s="169"/>
      <c r="AN181" s="169"/>
      <c r="AP181" s="169"/>
    </row>
    <row r="182" spans="1:42" s="15" customFormat="1" ht="15" x14ac:dyDescent="0.25">
      <c r="A182" s="181"/>
      <c r="B182" s="179" t="s">
        <v>143</v>
      </c>
      <c r="C182" s="429" t="s">
        <v>144</v>
      </c>
      <c r="D182" s="429"/>
      <c r="E182" s="429"/>
      <c r="F182" s="182"/>
      <c r="G182" s="183"/>
      <c r="H182" s="183"/>
      <c r="I182" s="183"/>
      <c r="J182" s="184">
        <v>244.39</v>
      </c>
      <c r="K182" s="205">
        <v>1.4375</v>
      </c>
      <c r="L182" s="184">
        <v>25.54</v>
      </c>
      <c r="M182" s="185">
        <v>44.77</v>
      </c>
      <c r="N182" s="206">
        <v>1143.43</v>
      </c>
      <c r="AF182" s="168"/>
      <c r="AG182" s="169"/>
      <c r="AI182" s="180" t="s">
        <v>144</v>
      </c>
      <c r="AL182" s="169"/>
      <c r="AN182" s="169"/>
      <c r="AP182" s="169"/>
    </row>
    <row r="183" spans="1:42" s="15" customFormat="1" ht="15" x14ac:dyDescent="0.25">
      <c r="A183" s="181"/>
      <c r="B183" s="179" t="s">
        <v>145</v>
      </c>
      <c r="C183" s="429" t="s">
        <v>146</v>
      </c>
      <c r="D183" s="429"/>
      <c r="E183" s="429"/>
      <c r="F183" s="182"/>
      <c r="G183" s="183"/>
      <c r="H183" s="183"/>
      <c r="I183" s="183"/>
      <c r="J183" s="184">
        <v>909.27</v>
      </c>
      <c r="K183" s="183"/>
      <c r="L183" s="184">
        <v>66.099999999999994</v>
      </c>
      <c r="M183" s="185">
        <v>8.16</v>
      </c>
      <c r="N183" s="186">
        <v>539.38</v>
      </c>
      <c r="AF183" s="168"/>
      <c r="AG183" s="169"/>
      <c r="AI183" s="180" t="s">
        <v>146</v>
      </c>
      <c r="AL183" s="169"/>
      <c r="AN183" s="169"/>
      <c r="AP183" s="169"/>
    </row>
    <row r="184" spans="1:42" s="15" customFormat="1" ht="15" x14ac:dyDescent="0.25">
      <c r="A184" s="188"/>
      <c r="B184" s="179"/>
      <c r="C184" s="429" t="s">
        <v>147</v>
      </c>
      <c r="D184" s="429"/>
      <c r="E184" s="429"/>
      <c r="F184" s="182" t="s">
        <v>148</v>
      </c>
      <c r="G184" s="199">
        <v>135</v>
      </c>
      <c r="H184" s="205">
        <v>1.3225</v>
      </c>
      <c r="I184" s="193">
        <v>12.9796763</v>
      </c>
      <c r="J184" s="190"/>
      <c r="K184" s="183"/>
      <c r="L184" s="190"/>
      <c r="M184" s="183"/>
      <c r="N184" s="191"/>
      <c r="AF184" s="168"/>
      <c r="AG184" s="169"/>
      <c r="AJ184" s="180" t="s">
        <v>147</v>
      </c>
      <c r="AL184" s="169"/>
      <c r="AN184" s="169"/>
      <c r="AP184" s="169"/>
    </row>
    <row r="185" spans="1:42" s="15" customFormat="1" ht="15" x14ac:dyDescent="0.25">
      <c r="A185" s="188"/>
      <c r="B185" s="179"/>
      <c r="C185" s="429" t="s">
        <v>149</v>
      </c>
      <c r="D185" s="429"/>
      <c r="E185" s="429"/>
      <c r="F185" s="182" t="s">
        <v>148</v>
      </c>
      <c r="G185" s="185">
        <v>18.12</v>
      </c>
      <c r="H185" s="205">
        <v>1.4375</v>
      </c>
      <c r="I185" s="193">
        <v>1.8936533</v>
      </c>
      <c r="J185" s="190"/>
      <c r="K185" s="183"/>
      <c r="L185" s="190"/>
      <c r="M185" s="183"/>
      <c r="N185" s="191"/>
      <c r="AF185" s="168"/>
      <c r="AG185" s="169"/>
      <c r="AJ185" s="180" t="s">
        <v>149</v>
      </c>
      <c r="AL185" s="169"/>
      <c r="AN185" s="169"/>
      <c r="AP185" s="169"/>
    </row>
    <row r="186" spans="1:42" s="15" customFormat="1" ht="15" x14ac:dyDescent="0.25">
      <c r="A186" s="181"/>
      <c r="B186" s="179"/>
      <c r="C186" s="430" t="s">
        <v>150</v>
      </c>
      <c r="D186" s="430"/>
      <c r="E186" s="430"/>
      <c r="F186" s="194"/>
      <c r="G186" s="195"/>
      <c r="H186" s="195"/>
      <c r="I186" s="195"/>
      <c r="J186" s="196">
        <v>3528.33</v>
      </c>
      <c r="K186" s="195"/>
      <c r="L186" s="197">
        <v>331</v>
      </c>
      <c r="M186" s="195"/>
      <c r="N186" s="207">
        <v>7238.75</v>
      </c>
      <c r="AF186" s="168"/>
      <c r="AG186" s="169"/>
      <c r="AK186" s="180" t="s">
        <v>150</v>
      </c>
      <c r="AL186" s="169"/>
      <c r="AN186" s="169"/>
      <c r="AP186" s="169"/>
    </row>
    <row r="187" spans="1:42" s="15" customFormat="1" ht="15" x14ac:dyDescent="0.25">
      <c r="A187" s="188"/>
      <c r="B187" s="179"/>
      <c r="C187" s="429" t="s">
        <v>151</v>
      </c>
      <c r="D187" s="429"/>
      <c r="E187" s="429"/>
      <c r="F187" s="182"/>
      <c r="G187" s="183"/>
      <c r="H187" s="183"/>
      <c r="I187" s="183"/>
      <c r="J187" s="190"/>
      <c r="K187" s="183"/>
      <c r="L187" s="184">
        <v>126.78</v>
      </c>
      <c r="M187" s="183"/>
      <c r="N187" s="206">
        <v>5675.94</v>
      </c>
      <c r="AF187" s="168"/>
      <c r="AG187" s="169"/>
      <c r="AJ187" s="180" t="s">
        <v>151</v>
      </c>
      <c r="AL187" s="169"/>
      <c r="AN187" s="169"/>
      <c r="AP187" s="169"/>
    </row>
    <row r="188" spans="1:42" s="15" customFormat="1" ht="23.25" x14ac:dyDescent="0.25">
      <c r="A188" s="188"/>
      <c r="B188" s="179" t="s">
        <v>607</v>
      </c>
      <c r="C188" s="429" t="s">
        <v>608</v>
      </c>
      <c r="D188" s="429"/>
      <c r="E188" s="429"/>
      <c r="F188" s="182" t="s">
        <v>154</v>
      </c>
      <c r="G188" s="199">
        <v>102</v>
      </c>
      <c r="H188" s="183"/>
      <c r="I188" s="199">
        <v>102</v>
      </c>
      <c r="J188" s="190"/>
      <c r="K188" s="183"/>
      <c r="L188" s="184">
        <v>129.32</v>
      </c>
      <c r="M188" s="183"/>
      <c r="N188" s="206">
        <v>5789.46</v>
      </c>
      <c r="AF188" s="168"/>
      <c r="AG188" s="169"/>
      <c r="AJ188" s="180" t="s">
        <v>608</v>
      </c>
      <c r="AL188" s="169"/>
      <c r="AN188" s="169"/>
      <c r="AP188" s="169"/>
    </row>
    <row r="189" spans="1:42" s="15" customFormat="1" ht="45" x14ac:dyDescent="0.25">
      <c r="A189" s="188"/>
      <c r="B189" s="179" t="s">
        <v>609</v>
      </c>
      <c r="C189" s="429" t="s">
        <v>610</v>
      </c>
      <c r="D189" s="429"/>
      <c r="E189" s="429"/>
      <c r="F189" s="182" t="s">
        <v>154</v>
      </c>
      <c r="G189" s="199">
        <v>58</v>
      </c>
      <c r="H189" s="185">
        <v>0.85</v>
      </c>
      <c r="I189" s="192">
        <v>49.3</v>
      </c>
      <c r="J189" s="190"/>
      <c r="K189" s="183"/>
      <c r="L189" s="184">
        <v>62.5</v>
      </c>
      <c r="M189" s="183"/>
      <c r="N189" s="206">
        <v>2798.24</v>
      </c>
      <c r="AF189" s="168"/>
      <c r="AG189" s="169"/>
      <c r="AJ189" s="180" t="s">
        <v>610</v>
      </c>
      <c r="AL189" s="169"/>
      <c r="AN189" s="169"/>
      <c r="AP189" s="169"/>
    </row>
    <row r="190" spans="1:42" s="15" customFormat="1" ht="15" x14ac:dyDescent="0.25">
      <c r="A190" s="200"/>
      <c r="B190" s="201"/>
      <c r="C190" s="438" t="s">
        <v>157</v>
      </c>
      <c r="D190" s="438"/>
      <c r="E190" s="438"/>
      <c r="F190" s="172"/>
      <c r="G190" s="173"/>
      <c r="H190" s="173"/>
      <c r="I190" s="173"/>
      <c r="J190" s="176"/>
      <c r="K190" s="173"/>
      <c r="L190" s="202">
        <v>522.82000000000005</v>
      </c>
      <c r="M190" s="195"/>
      <c r="N190" s="208">
        <v>15826.45</v>
      </c>
      <c r="AF190" s="168"/>
      <c r="AG190" s="169"/>
      <c r="AL190" s="169" t="s">
        <v>157</v>
      </c>
      <c r="AN190" s="169"/>
      <c r="AP190" s="169"/>
    </row>
    <row r="191" spans="1:42" s="15" customFormat="1" ht="23.25" x14ac:dyDescent="0.25">
      <c r="A191" s="170" t="s">
        <v>588</v>
      </c>
      <c r="B191" s="171" t="s">
        <v>940</v>
      </c>
      <c r="C191" s="438" t="s">
        <v>941</v>
      </c>
      <c r="D191" s="438"/>
      <c r="E191" s="438"/>
      <c r="F191" s="172" t="s">
        <v>174</v>
      </c>
      <c r="G191" s="173">
        <v>7.4154</v>
      </c>
      <c r="H191" s="174">
        <v>1</v>
      </c>
      <c r="I191" s="209">
        <v>7.4154</v>
      </c>
      <c r="J191" s="202">
        <v>560</v>
      </c>
      <c r="K191" s="173"/>
      <c r="L191" s="210">
        <v>4152.62</v>
      </c>
      <c r="M191" s="211">
        <v>8.16</v>
      </c>
      <c r="N191" s="208">
        <v>33885.379999999997</v>
      </c>
      <c r="AF191" s="168"/>
      <c r="AG191" s="169" t="s">
        <v>941</v>
      </c>
      <c r="AL191" s="169"/>
      <c r="AN191" s="169"/>
      <c r="AP191" s="169"/>
    </row>
    <row r="192" spans="1:42" s="15" customFormat="1" ht="15" x14ac:dyDescent="0.25">
      <c r="A192" s="200"/>
      <c r="B192" s="201"/>
      <c r="C192" s="438" t="s">
        <v>157</v>
      </c>
      <c r="D192" s="438"/>
      <c r="E192" s="438"/>
      <c r="F192" s="172"/>
      <c r="G192" s="173"/>
      <c r="H192" s="173"/>
      <c r="I192" s="173"/>
      <c r="J192" s="176"/>
      <c r="K192" s="173"/>
      <c r="L192" s="210">
        <v>4152.62</v>
      </c>
      <c r="M192" s="195"/>
      <c r="N192" s="208">
        <v>33885.379999999997</v>
      </c>
      <c r="AF192" s="168"/>
      <c r="AG192" s="169"/>
      <c r="AL192" s="169" t="s">
        <v>157</v>
      </c>
      <c r="AN192" s="169"/>
      <c r="AP192" s="169"/>
    </row>
    <row r="193" spans="1:42" s="15" customFormat="1" ht="34.5" x14ac:dyDescent="0.25">
      <c r="A193" s="170" t="s">
        <v>260</v>
      </c>
      <c r="B193" s="171" t="s">
        <v>1643</v>
      </c>
      <c r="C193" s="438" t="s">
        <v>1644</v>
      </c>
      <c r="D193" s="438"/>
      <c r="E193" s="438"/>
      <c r="F193" s="172" t="s">
        <v>160</v>
      </c>
      <c r="G193" s="173">
        <v>0.25380000000000003</v>
      </c>
      <c r="H193" s="174">
        <v>1</v>
      </c>
      <c r="I193" s="209">
        <v>0.25380000000000003</v>
      </c>
      <c r="J193" s="176"/>
      <c r="K193" s="173"/>
      <c r="L193" s="176"/>
      <c r="M193" s="173"/>
      <c r="N193" s="177"/>
      <c r="AF193" s="168"/>
      <c r="AG193" s="169" t="s">
        <v>1644</v>
      </c>
      <c r="AL193" s="169"/>
      <c r="AN193" s="169"/>
      <c r="AP193" s="169"/>
    </row>
    <row r="194" spans="1:42" s="15" customFormat="1" ht="23.25" x14ac:dyDescent="0.25">
      <c r="A194" s="178"/>
      <c r="B194" s="179" t="s">
        <v>136</v>
      </c>
      <c r="C194" s="439" t="s">
        <v>137</v>
      </c>
      <c r="D194" s="439"/>
      <c r="E194" s="439"/>
      <c r="F194" s="439"/>
      <c r="G194" s="439"/>
      <c r="H194" s="439"/>
      <c r="I194" s="439"/>
      <c r="J194" s="439"/>
      <c r="K194" s="439"/>
      <c r="L194" s="439"/>
      <c r="M194" s="439"/>
      <c r="N194" s="440"/>
      <c r="AF194" s="168"/>
      <c r="AG194" s="169"/>
      <c r="AH194" s="180" t="s">
        <v>137</v>
      </c>
      <c r="AL194" s="169"/>
      <c r="AN194" s="169"/>
      <c r="AP194" s="169"/>
    </row>
    <row r="195" spans="1:42" s="15" customFormat="1" ht="68.25" x14ac:dyDescent="0.25">
      <c r="A195" s="178"/>
      <c r="B195" s="179" t="s">
        <v>138</v>
      </c>
      <c r="C195" s="439" t="s">
        <v>139</v>
      </c>
      <c r="D195" s="439"/>
      <c r="E195" s="439"/>
      <c r="F195" s="439"/>
      <c r="G195" s="439"/>
      <c r="H195" s="439"/>
      <c r="I195" s="439"/>
      <c r="J195" s="439"/>
      <c r="K195" s="439"/>
      <c r="L195" s="439"/>
      <c r="M195" s="439"/>
      <c r="N195" s="440"/>
      <c r="AF195" s="168"/>
      <c r="AG195" s="169"/>
      <c r="AH195" s="180" t="s">
        <v>139</v>
      </c>
      <c r="AL195" s="169"/>
      <c r="AN195" s="169"/>
      <c r="AP195" s="169"/>
    </row>
    <row r="196" spans="1:42" s="15" customFormat="1" ht="15" x14ac:dyDescent="0.25">
      <c r="A196" s="181"/>
      <c r="B196" s="179" t="s">
        <v>130</v>
      </c>
      <c r="C196" s="429" t="s">
        <v>140</v>
      </c>
      <c r="D196" s="429"/>
      <c r="E196" s="429"/>
      <c r="F196" s="182"/>
      <c r="G196" s="183"/>
      <c r="H196" s="183"/>
      <c r="I196" s="183"/>
      <c r="J196" s="187">
        <v>7857.26</v>
      </c>
      <c r="K196" s="205">
        <v>1.3225</v>
      </c>
      <c r="L196" s="187">
        <v>2637.29</v>
      </c>
      <c r="M196" s="185">
        <v>44.77</v>
      </c>
      <c r="N196" s="206">
        <v>118071.47</v>
      </c>
      <c r="AF196" s="168"/>
      <c r="AG196" s="169"/>
      <c r="AI196" s="180" t="s">
        <v>140</v>
      </c>
      <c r="AL196" s="169"/>
      <c r="AN196" s="169"/>
      <c r="AP196" s="169"/>
    </row>
    <row r="197" spans="1:42" s="15" customFormat="1" ht="15" x14ac:dyDescent="0.25">
      <c r="A197" s="181"/>
      <c r="B197" s="179" t="s">
        <v>141</v>
      </c>
      <c r="C197" s="429" t="s">
        <v>142</v>
      </c>
      <c r="D197" s="429"/>
      <c r="E197" s="429"/>
      <c r="F197" s="182"/>
      <c r="G197" s="183"/>
      <c r="H197" s="183"/>
      <c r="I197" s="183"/>
      <c r="J197" s="187">
        <v>4197.5200000000004</v>
      </c>
      <c r="K197" s="205">
        <v>1.4375</v>
      </c>
      <c r="L197" s="187">
        <v>1531.41</v>
      </c>
      <c r="M197" s="185">
        <v>13.24</v>
      </c>
      <c r="N197" s="206">
        <v>20275.87</v>
      </c>
      <c r="AF197" s="168"/>
      <c r="AG197" s="169"/>
      <c r="AI197" s="180" t="s">
        <v>142</v>
      </c>
      <c r="AL197" s="169"/>
      <c r="AN197" s="169"/>
      <c r="AP197" s="169"/>
    </row>
    <row r="198" spans="1:42" s="15" customFormat="1" ht="15" x14ac:dyDescent="0.25">
      <c r="A198" s="181"/>
      <c r="B198" s="179" t="s">
        <v>143</v>
      </c>
      <c r="C198" s="429" t="s">
        <v>144</v>
      </c>
      <c r="D198" s="429"/>
      <c r="E198" s="429"/>
      <c r="F198" s="182"/>
      <c r="G198" s="183"/>
      <c r="H198" s="183"/>
      <c r="I198" s="183"/>
      <c r="J198" s="184">
        <v>546.69000000000005</v>
      </c>
      <c r="K198" s="205">
        <v>1.4375</v>
      </c>
      <c r="L198" s="184">
        <v>199.45</v>
      </c>
      <c r="M198" s="185">
        <v>44.77</v>
      </c>
      <c r="N198" s="206">
        <v>8929.3799999999992</v>
      </c>
      <c r="AF198" s="168"/>
      <c r="AG198" s="169"/>
      <c r="AI198" s="180" t="s">
        <v>144</v>
      </c>
      <c r="AL198" s="169"/>
      <c r="AN198" s="169"/>
      <c r="AP198" s="169"/>
    </row>
    <row r="199" spans="1:42" s="15" customFormat="1" ht="15" x14ac:dyDescent="0.25">
      <c r="A199" s="181"/>
      <c r="B199" s="179" t="s">
        <v>145</v>
      </c>
      <c r="C199" s="429" t="s">
        <v>146</v>
      </c>
      <c r="D199" s="429"/>
      <c r="E199" s="429"/>
      <c r="F199" s="182"/>
      <c r="G199" s="183"/>
      <c r="H199" s="183"/>
      <c r="I199" s="183"/>
      <c r="J199" s="187">
        <v>9428.6200000000008</v>
      </c>
      <c r="K199" s="183"/>
      <c r="L199" s="187">
        <v>2392.98</v>
      </c>
      <c r="M199" s="185">
        <v>8.16</v>
      </c>
      <c r="N199" s="206">
        <v>19526.72</v>
      </c>
      <c r="AF199" s="168"/>
      <c r="AG199" s="169"/>
      <c r="AI199" s="180" t="s">
        <v>146</v>
      </c>
      <c r="AL199" s="169"/>
      <c r="AN199" s="169"/>
      <c r="AP199" s="169"/>
    </row>
    <row r="200" spans="1:42" s="15" customFormat="1" ht="15" x14ac:dyDescent="0.25">
      <c r="A200" s="188"/>
      <c r="B200" s="179"/>
      <c r="C200" s="429" t="s">
        <v>147</v>
      </c>
      <c r="D200" s="429"/>
      <c r="E200" s="429"/>
      <c r="F200" s="182" t="s">
        <v>148</v>
      </c>
      <c r="G200" s="199">
        <v>899</v>
      </c>
      <c r="H200" s="205">
        <v>1.3225</v>
      </c>
      <c r="I200" s="193">
        <v>301.74979949999999</v>
      </c>
      <c r="J200" s="190"/>
      <c r="K200" s="183"/>
      <c r="L200" s="190"/>
      <c r="M200" s="183"/>
      <c r="N200" s="191"/>
      <c r="AF200" s="168"/>
      <c r="AG200" s="169"/>
      <c r="AJ200" s="180" t="s">
        <v>147</v>
      </c>
      <c r="AL200" s="169"/>
      <c r="AN200" s="169"/>
      <c r="AP200" s="169"/>
    </row>
    <row r="201" spans="1:42" s="15" customFormat="1" ht="15" x14ac:dyDescent="0.25">
      <c r="A201" s="188"/>
      <c r="B201" s="179"/>
      <c r="C201" s="429" t="s">
        <v>149</v>
      </c>
      <c r="D201" s="429"/>
      <c r="E201" s="429"/>
      <c r="F201" s="182" t="s">
        <v>148</v>
      </c>
      <c r="G201" s="185">
        <v>41.04</v>
      </c>
      <c r="H201" s="205">
        <v>1.4375</v>
      </c>
      <c r="I201" s="189">
        <v>14.972931000000001</v>
      </c>
      <c r="J201" s="190"/>
      <c r="K201" s="183"/>
      <c r="L201" s="190"/>
      <c r="M201" s="183"/>
      <c r="N201" s="191"/>
      <c r="AF201" s="168"/>
      <c r="AG201" s="169"/>
      <c r="AJ201" s="180" t="s">
        <v>149</v>
      </c>
      <c r="AL201" s="169"/>
      <c r="AN201" s="169"/>
      <c r="AP201" s="169"/>
    </row>
    <row r="202" spans="1:42" s="15" customFormat="1" ht="15" x14ac:dyDescent="0.25">
      <c r="A202" s="181"/>
      <c r="B202" s="179"/>
      <c r="C202" s="430" t="s">
        <v>150</v>
      </c>
      <c r="D202" s="430"/>
      <c r="E202" s="430"/>
      <c r="F202" s="194"/>
      <c r="G202" s="195"/>
      <c r="H202" s="195"/>
      <c r="I202" s="195"/>
      <c r="J202" s="196">
        <v>21483.4</v>
      </c>
      <c r="K202" s="195"/>
      <c r="L202" s="196">
        <v>6561.68</v>
      </c>
      <c r="M202" s="195"/>
      <c r="N202" s="207">
        <v>157874.06</v>
      </c>
      <c r="AF202" s="168"/>
      <c r="AG202" s="169"/>
      <c r="AK202" s="180" t="s">
        <v>150</v>
      </c>
      <c r="AL202" s="169"/>
      <c r="AN202" s="169"/>
      <c r="AP202" s="169"/>
    </row>
    <row r="203" spans="1:42" s="15" customFormat="1" ht="15" x14ac:dyDescent="0.25">
      <c r="A203" s="188"/>
      <c r="B203" s="179"/>
      <c r="C203" s="429" t="s">
        <v>151</v>
      </c>
      <c r="D203" s="429"/>
      <c r="E203" s="429"/>
      <c r="F203" s="182"/>
      <c r="G203" s="183"/>
      <c r="H203" s="183"/>
      <c r="I203" s="183"/>
      <c r="J203" s="190"/>
      <c r="K203" s="183"/>
      <c r="L203" s="187">
        <v>2836.74</v>
      </c>
      <c r="M203" s="183"/>
      <c r="N203" s="206">
        <v>127000.85</v>
      </c>
      <c r="AF203" s="168"/>
      <c r="AG203" s="169"/>
      <c r="AJ203" s="180" t="s">
        <v>151</v>
      </c>
      <c r="AL203" s="169"/>
      <c r="AN203" s="169"/>
      <c r="AP203" s="169"/>
    </row>
    <row r="204" spans="1:42" s="15" customFormat="1" ht="23.25" x14ac:dyDescent="0.25">
      <c r="A204" s="188"/>
      <c r="B204" s="179" t="s">
        <v>607</v>
      </c>
      <c r="C204" s="429" t="s">
        <v>608</v>
      </c>
      <c r="D204" s="429"/>
      <c r="E204" s="429"/>
      <c r="F204" s="182" t="s">
        <v>154</v>
      </c>
      <c r="G204" s="199">
        <v>102</v>
      </c>
      <c r="H204" s="183"/>
      <c r="I204" s="199">
        <v>102</v>
      </c>
      <c r="J204" s="190"/>
      <c r="K204" s="183"/>
      <c r="L204" s="187">
        <v>2893.47</v>
      </c>
      <c r="M204" s="183"/>
      <c r="N204" s="206">
        <v>129540.87</v>
      </c>
      <c r="AF204" s="168"/>
      <c r="AG204" s="169"/>
      <c r="AJ204" s="180" t="s">
        <v>608</v>
      </c>
      <c r="AL204" s="169"/>
      <c r="AN204" s="169"/>
      <c r="AP204" s="169"/>
    </row>
    <row r="205" spans="1:42" s="15" customFormat="1" ht="45" x14ac:dyDescent="0.25">
      <c r="A205" s="188"/>
      <c r="B205" s="179" t="s">
        <v>609</v>
      </c>
      <c r="C205" s="429" t="s">
        <v>610</v>
      </c>
      <c r="D205" s="429"/>
      <c r="E205" s="429"/>
      <c r="F205" s="182" t="s">
        <v>154</v>
      </c>
      <c r="G205" s="199">
        <v>58</v>
      </c>
      <c r="H205" s="185">
        <v>0.85</v>
      </c>
      <c r="I205" s="192">
        <v>49.3</v>
      </c>
      <c r="J205" s="190"/>
      <c r="K205" s="183"/>
      <c r="L205" s="187">
        <v>1398.51</v>
      </c>
      <c r="M205" s="183"/>
      <c r="N205" s="206">
        <v>62611.42</v>
      </c>
      <c r="AF205" s="168"/>
      <c r="AG205" s="169"/>
      <c r="AJ205" s="180" t="s">
        <v>610</v>
      </c>
      <c r="AL205" s="169"/>
      <c r="AN205" s="169"/>
      <c r="AP205" s="169"/>
    </row>
    <row r="206" spans="1:42" s="15" customFormat="1" ht="15" x14ac:dyDescent="0.25">
      <c r="A206" s="200"/>
      <c r="B206" s="201"/>
      <c r="C206" s="438" t="s">
        <v>157</v>
      </c>
      <c r="D206" s="438"/>
      <c r="E206" s="438"/>
      <c r="F206" s="172"/>
      <c r="G206" s="173"/>
      <c r="H206" s="173"/>
      <c r="I206" s="173"/>
      <c r="J206" s="176"/>
      <c r="K206" s="173"/>
      <c r="L206" s="210">
        <v>10853.66</v>
      </c>
      <c r="M206" s="195"/>
      <c r="N206" s="208">
        <v>350026.35</v>
      </c>
      <c r="AF206" s="168"/>
      <c r="AG206" s="169"/>
      <c r="AL206" s="169" t="s">
        <v>157</v>
      </c>
      <c r="AN206" s="169"/>
      <c r="AP206" s="169"/>
    </row>
    <row r="207" spans="1:42" s="15" customFormat="1" ht="23.25" x14ac:dyDescent="0.25">
      <c r="A207" s="170" t="s">
        <v>593</v>
      </c>
      <c r="B207" s="171" t="s">
        <v>678</v>
      </c>
      <c r="C207" s="438" t="s">
        <v>833</v>
      </c>
      <c r="D207" s="438"/>
      <c r="E207" s="438"/>
      <c r="F207" s="172" t="s">
        <v>174</v>
      </c>
      <c r="G207" s="173">
        <v>25.7607</v>
      </c>
      <c r="H207" s="174">
        <v>1</v>
      </c>
      <c r="I207" s="209">
        <v>25.7607</v>
      </c>
      <c r="J207" s="202">
        <v>725.69</v>
      </c>
      <c r="K207" s="173"/>
      <c r="L207" s="210">
        <v>18694.28</v>
      </c>
      <c r="M207" s="211">
        <v>8.16</v>
      </c>
      <c r="N207" s="208">
        <v>152545.32</v>
      </c>
      <c r="AF207" s="168"/>
      <c r="AG207" s="169" t="s">
        <v>833</v>
      </c>
      <c r="AL207" s="169"/>
      <c r="AN207" s="169"/>
      <c r="AP207" s="169"/>
    </row>
    <row r="208" spans="1:42" s="15" customFormat="1" ht="15" x14ac:dyDescent="0.25">
      <c r="A208" s="200"/>
      <c r="B208" s="201"/>
      <c r="C208" s="438" t="s">
        <v>157</v>
      </c>
      <c r="D208" s="438"/>
      <c r="E208" s="438"/>
      <c r="F208" s="172"/>
      <c r="G208" s="173"/>
      <c r="H208" s="173"/>
      <c r="I208" s="173"/>
      <c r="J208" s="176"/>
      <c r="K208" s="173"/>
      <c r="L208" s="210">
        <v>18694.28</v>
      </c>
      <c r="M208" s="195"/>
      <c r="N208" s="208">
        <v>152545.32</v>
      </c>
      <c r="AF208" s="168"/>
      <c r="AG208" s="169"/>
      <c r="AL208" s="169" t="s">
        <v>157</v>
      </c>
      <c r="AN208" s="169"/>
      <c r="AP208" s="169"/>
    </row>
    <row r="209" spans="1:42" s="15" customFormat="1" ht="23.25" x14ac:dyDescent="0.25">
      <c r="A209" s="170" t="s">
        <v>596</v>
      </c>
      <c r="B209" s="171" t="s">
        <v>1645</v>
      </c>
      <c r="C209" s="438" t="s">
        <v>833</v>
      </c>
      <c r="D209" s="438"/>
      <c r="E209" s="438"/>
      <c r="F209" s="172" t="s">
        <v>174</v>
      </c>
      <c r="G209" s="173">
        <v>25.7607</v>
      </c>
      <c r="H209" s="174">
        <v>1</v>
      </c>
      <c r="I209" s="209">
        <v>25.7607</v>
      </c>
      <c r="J209" s="202">
        <v>725.69</v>
      </c>
      <c r="K209" s="241">
        <v>2.6693999999999999E-2</v>
      </c>
      <c r="L209" s="202">
        <v>499.03</v>
      </c>
      <c r="M209" s="211">
        <v>8.16</v>
      </c>
      <c r="N209" s="208">
        <v>4072.08</v>
      </c>
      <c r="AF209" s="168"/>
      <c r="AG209" s="169" t="s">
        <v>833</v>
      </c>
      <c r="AL209" s="169"/>
      <c r="AN209" s="169"/>
      <c r="AP209" s="169"/>
    </row>
    <row r="210" spans="1:42" s="15" customFormat="1" ht="15" x14ac:dyDescent="0.25">
      <c r="A210" s="178"/>
      <c r="B210" s="179"/>
      <c r="C210" s="439" t="s">
        <v>1646</v>
      </c>
      <c r="D210" s="439"/>
      <c r="E210" s="439"/>
      <c r="F210" s="439"/>
      <c r="G210" s="439"/>
      <c r="H210" s="439"/>
      <c r="I210" s="439"/>
      <c r="J210" s="439"/>
      <c r="K210" s="439"/>
      <c r="L210" s="439"/>
      <c r="M210" s="439"/>
      <c r="N210" s="440"/>
      <c r="AF210" s="168"/>
      <c r="AG210" s="169"/>
      <c r="AH210" s="180" t="s">
        <v>1646</v>
      </c>
      <c r="AL210" s="169"/>
      <c r="AN210" s="169"/>
      <c r="AP210" s="169"/>
    </row>
    <row r="211" spans="1:42" s="15" customFormat="1" ht="15" x14ac:dyDescent="0.25">
      <c r="A211" s="178"/>
      <c r="B211" s="179"/>
      <c r="C211" s="439" t="s">
        <v>1647</v>
      </c>
      <c r="D211" s="439"/>
      <c r="E211" s="439"/>
      <c r="F211" s="439"/>
      <c r="G211" s="439"/>
      <c r="H211" s="439"/>
      <c r="I211" s="439"/>
      <c r="J211" s="439"/>
      <c r="K211" s="439"/>
      <c r="L211" s="439"/>
      <c r="M211" s="439"/>
      <c r="N211" s="440"/>
      <c r="AF211" s="168"/>
      <c r="AG211" s="169"/>
      <c r="AH211" s="180" t="s">
        <v>1647</v>
      </c>
      <c r="AL211" s="169"/>
      <c r="AN211" s="169"/>
      <c r="AP211" s="169"/>
    </row>
    <row r="212" spans="1:42" s="15" customFormat="1" ht="15" x14ac:dyDescent="0.25">
      <c r="A212" s="200"/>
      <c r="B212" s="201"/>
      <c r="C212" s="438" t="s">
        <v>157</v>
      </c>
      <c r="D212" s="438"/>
      <c r="E212" s="438"/>
      <c r="F212" s="172"/>
      <c r="G212" s="173"/>
      <c r="H212" s="173"/>
      <c r="I212" s="173"/>
      <c r="J212" s="176"/>
      <c r="K212" s="173"/>
      <c r="L212" s="202">
        <v>499.03</v>
      </c>
      <c r="M212" s="195"/>
      <c r="N212" s="208">
        <v>4072.08</v>
      </c>
      <c r="AF212" s="168"/>
      <c r="AG212" s="169"/>
      <c r="AL212" s="169" t="s">
        <v>157</v>
      </c>
      <c r="AN212" s="169"/>
      <c r="AP212" s="169"/>
    </row>
    <row r="213" spans="1:42" s="15" customFormat="1" ht="23.25" x14ac:dyDescent="0.25">
      <c r="A213" s="170" t="s">
        <v>600</v>
      </c>
      <c r="B213" s="171" t="s">
        <v>1434</v>
      </c>
      <c r="C213" s="438" t="s">
        <v>1435</v>
      </c>
      <c r="D213" s="438"/>
      <c r="E213" s="438"/>
      <c r="F213" s="172" t="s">
        <v>278</v>
      </c>
      <c r="G213" s="173">
        <v>1.8331999999999999</v>
      </c>
      <c r="H213" s="174">
        <v>1</v>
      </c>
      <c r="I213" s="209">
        <v>1.8331999999999999</v>
      </c>
      <c r="J213" s="210">
        <v>5802.77</v>
      </c>
      <c r="K213" s="211">
        <v>1.08</v>
      </c>
      <c r="L213" s="210">
        <v>11488.65</v>
      </c>
      <c r="M213" s="211">
        <v>8.16</v>
      </c>
      <c r="N213" s="208">
        <v>93747.38</v>
      </c>
      <c r="AF213" s="168"/>
      <c r="AG213" s="169" t="s">
        <v>1435</v>
      </c>
      <c r="AL213" s="169"/>
      <c r="AN213" s="169"/>
      <c r="AP213" s="169"/>
    </row>
    <row r="214" spans="1:42" s="15" customFormat="1" ht="15" x14ac:dyDescent="0.25">
      <c r="A214" s="178"/>
      <c r="B214" s="179"/>
      <c r="C214" s="439" t="s">
        <v>1437</v>
      </c>
      <c r="D214" s="439"/>
      <c r="E214" s="439"/>
      <c r="F214" s="439"/>
      <c r="G214" s="439"/>
      <c r="H214" s="439"/>
      <c r="I214" s="439"/>
      <c r="J214" s="439"/>
      <c r="K214" s="439"/>
      <c r="L214" s="439"/>
      <c r="M214" s="439"/>
      <c r="N214" s="440"/>
      <c r="AF214" s="168"/>
      <c r="AG214" s="169"/>
      <c r="AH214" s="180" t="s">
        <v>1437</v>
      </c>
      <c r="AL214" s="169"/>
      <c r="AN214" s="169"/>
      <c r="AP214" s="169"/>
    </row>
    <row r="215" spans="1:42" s="15" customFormat="1" ht="15" x14ac:dyDescent="0.25">
      <c r="A215" s="200"/>
      <c r="B215" s="201"/>
      <c r="C215" s="438" t="s">
        <v>157</v>
      </c>
      <c r="D215" s="438"/>
      <c r="E215" s="438"/>
      <c r="F215" s="172"/>
      <c r="G215" s="173"/>
      <c r="H215" s="173"/>
      <c r="I215" s="173"/>
      <c r="J215" s="176"/>
      <c r="K215" s="173"/>
      <c r="L215" s="210">
        <v>11488.65</v>
      </c>
      <c r="M215" s="195"/>
      <c r="N215" s="208">
        <v>93747.38</v>
      </c>
      <c r="AF215" s="168"/>
      <c r="AG215" s="169"/>
      <c r="AL215" s="169" t="s">
        <v>157</v>
      </c>
      <c r="AN215" s="169"/>
      <c r="AP215" s="169"/>
    </row>
    <row r="216" spans="1:42" s="15" customFormat="1" ht="23.25" x14ac:dyDescent="0.25">
      <c r="A216" s="170" t="s">
        <v>268</v>
      </c>
      <c r="B216" s="171" t="s">
        <v>869</v>
      </c>
      <c r="C216" s="438" t="s">
        <v>870</v>
      </c>
      <c r="D216" s="438"/>
      <c r="E216" s="438"/>
      <c r="F216" s="172" t="s">
        <v>278</v>
      </c>
      <c r="G216" s="173">
        <v>0.54117000000000004</v>
      </c>
      <c r="H216" s="174">
        <v>1</v>
      </c>
      <c r="I216" s="175">
        <v>0.54117000000000004</v>
      </c>
      <c r="J216" s="210">
        <v>6726.18</v>
      </c>
      <c r="K216" s="173"/>
      <c r="L216" s="210">
        <v>3640.01</v>
      </c>
      <c r="M216" s="211">
        <v>8.16</v>
      </c>
      <c r="N216" s="208">
        <v>29702.48</v>
      </c>
      <c r="AF216" s="168"/>
      <c r="AG216" s="169" t="s">
        <v>870</v>
      </c>
      <c r="AL216" s="169"/>
      <c r="AN216" s="169"/>
      <c r="AP216" s="169"/>
    </row>
    <row r="217" spans="1:42" s="15" customFormat="1" ht="15" x14ac:dyDescent="0.25">
      <c r="A217" s="200"/>
      <c r="B217" s="201"/>
      <c r="C217" s="438" t="s">
        <v>157</v>
      </c>
      <c r="D217" s="438"/>
      <c r="E217" s="438"/>
      <c r="F217" s="172"/>
      <c r="G217" s="173"/>
      <c r="H217" s="173"/>
      <c r="I217" s="173"/>
      <c r="J217" s="176"/>
      <c r="K217" s="173"/>
      <c r="L217" s="210">
        <v>3640.01</v>
      </c>
      <c r="M217" s="195"/>
      <c r="N217" s="208">
        <v>29702.48</v>
      </c>
      <c r="AF217" s="168"/>
      <c r="AG217" s="169"/>
      <c r="AL217" s="169" t="s">
        <v>157</v>
      </c>
      <c r="AN217" s="169"/>
      <c r="AP217" s="169"/>
    </row>
    <row r="218" spans="1:42" s="15" customFormat="1" ht="23.25" x14ac:dyDescent="0.25">
      <c r="A218" s="170" t="s">
        <v>271</v>
      </c>
      <c r="B218" s="171" t="s">
        <v>845</v>
      </c>
      <c r="C218" s="438" t="s">
        <v>846</v>
      </c>
      <c r="D218" s="438"/>
      <c r="E218" s="438"/>
      <c r="F218" s="172" t="s">
        <v>278</v>
      </c>
      <c r="G218" s="173">
        <v>1.7520000000000001E-2</v>
      </c>
      <c r="H218" s="174">
        <v>1</v>
      </c>
      <c r="I218" s="175">
        <v>1.7520000000000001E-2</v>
      </c>
      <c r="J218" s="210">
        <v>6780</v>
      </c>
      <c r="K218" s="173"/>
      <c r="L218" s="202">
        <v>118.79</v>
      </c>
      <c r="M218" s="211">
        <v>8.16</v>
      </c>
      <c r="N218" s="203">
        <v>969.33</v>
      </c>
      <c r="AF218" s="168"/>
      <c r="AG218" s="169" t="s">
        <v>846</v>
      </c>
      <c r="AL218" s="169"/>
      <c r="AN218" s="169"/>
      <c r="AP218" s="169"/>
    </row>
    <row r="219" spans="1:42" s="15" customFormat="1" ht="15" x14ac:dyDescent="0.25">
      <c r="A219" s="200"/>
      <c r="B219" s="201"/>
      <c r="C219" s="438" t="s">
        <v>157</v>
      </c>
      <c r="D219" s="438"/>
      <c r="E219" s="438"/>
      <c r="F219" s="172"/>
      <c r="G219" s="173"/>
      <c r="H219" s="173"/>
      <c r="I219" s="173"/>
      <c r="J219" s="176"/>
      <c r="K219" s="173"/>
      <c r="L219" s="202">
        <v>118.79</v>
      </c>
      <c r="M219" s="195"/>
      <c r="N219" s="203">
        <v>969.33</v>
      </c>
      <c r="AF219" s="168"/>
      <c r="AG219" s="169"/>
      <c r="AL219" s="169" t="s">
        <v>157</v>
      </c>
      <c r="AN219" s="169"/>
      <c r="AP219" s="169"/>
    </row>
    <row r="220" spans="1:42" s="15" customFormat="1" ht="34.5" x14ac:dyDescent="0.25">
      <c r="A220" s="170" t="s">
        <v>275</v>
      </c>
      <c r="B220" s="171" t="s">
        <v>597</v>
      </c>
      <c r="C220" s="438" t="s">
        <v>598</v>
      </c>
      <c r="D220" s="438"/>
      <c r="E220" s="438"/>
      <c r="F220" s="172" t="s">
        <v>599</v>
      </c>
      <c r="G220" s="173">
        <v>1.484</v>
      </c>
      <c r="H220" s="174">
        <v>1</v>
      </c>
      <c r="I220" s="204">
        <v>1.484</v>
      </c>
      <c r="J220" s="176"/>
      <c r="K220" s="173"/>
      <c r="L220" s="176"/>
      <c r="M220" s="173"/>
      <c r="N220" s="177"/>
      <c r="AF220" s="168"/>
      <c r="AG220" s="169" t="s">
        <v>598</v>
      </c>
      <c r="AL220" s="169"/>
      <c r="AN220" s="169"/>
      <c r="AP220" s="169"/>
    </row>
    <row r="221" spans="1:42" s="15" customFormat="1" ht="23.25" x14ac:dyDescent="0.25">
      <c r="A221" s="178"/>
      <c r="B221" s="179" t="s">
        <v>136</v>
      </c>
      <c r="C221" s="439" t="s">
        <v>137</v>
      </c>
      <c r="D221" s="439"/>
      <c r="E221" s="439"/>
      <c r="F221" s="439"/>
      <c r="G221" s="439"/>
      <c r="H221" s="439"/>
      <c r="I221" s="439"/>
      <c r="J221" s="439"/>
      <c r="K221" s="439"/>
      <c r="L221" s="439"/>
      <c r="M221" s="439"/>
      <c r="N221" s="440"/>
      <c r="AF221" s="168"/>
      <c r="AG221" s="169"/>
      <c r="AH221" s="180" t="s">
        <v>137</v>
      </c>
      <c r="AL221" s="169"/>
      <c r="AN221" s="169"/>
      <c r="AP221" s="169"/>
    </row>
    <row r="222" spans="1:42" s="15" customFormat="1" ht="68.25" x14ac:dyDescent="0.25">
      <c r="A222" s="178"/>
      <c r="B222" s="179" t="s">
        <v>138</v>
      </c>
      <c r="C222" s="439" t="s">
        <v>139</v>
      </c>
      <c r="D222" s="439"/>
      <c r="E222" s="439"/>
      <c r="F222" s="439"/>
      <c r="G222" s="439"/>
      <c r="H222" s="439"/>
      <c r="I222" s="439"/>
      <c r="J222" s="439"/>
      <c r="K222" s="439"/>
      <c r="L222" s="439"/>
      <c r="M222" s="439"/>
      <c r="N222" s="440"/>
      <c r="AF222" s="168"/>
      <c r="AG222" s="169"/>
      <c r="AH222" s="180" t="s">
        <v>139</v>
      </c>
      <c r="AL222" s="169"/>
      <c r="AN222" s="169"/>
      <c r="AP222" s="169"/>
    </row>
    <row r="223" spans="1:42" s="15" customFormat="1" ht="15" x14ac:dyDescent="0.25">
      <c r="A223" s="181"/>
      <c r="B223" s="179" t="s">
        <v>130</v>
      </c>
      <c r="C223" s="429" t="s">
        <v>140</v>
      </c>
      <c r="D223" s="429"/>
      <c r="E223" s="429"/>
      <c r="F223" s="182"/>
      <c r="G223" s="183"/>
      <c r="H223" s="183"/>
      <c r="I223" s="183"/>
      <c r="J223" s="184">
        <v>201.61</v>
      </c>
      <c r="K223" s="205">
        <v>1.3225</v>
      </c>
      <c r="L223" s="184">
        <v>395.68</v>
      </c>
      <c r="M223" s="185">
        <v>44.77</v>
      </c>
      <c r="N223" s="206">
        <v>17714.59</v>
      </c>
      <c r="AF223" s="168"/>
      <c r="AG223" s="169"/>
      <c r="AI223" s="180" t="s">
        <v>140</v>
      </c>
      <c r="AL223" s="169"/>
      <c r="AN223" s="169"/>
      <c r="AP223" s="169"/>
    </row>
    <row r="224" spans="1:42" s="15" customFormat="1" ht="15" x14ac:dyDescent="0.25">
      <c r="A224" s="181"/>
      <c r="B224" s="179" t="s">
        <v>141</v>
      </c>
      <c r="C224" s="429" t="s">
        <v>142</v>
      </c>
      <c r="D224" s="429"/>
      <c r="E224" s="429"/>
      <c r="F224" s="182"/>
      <c r="G224" s="183"/>
      <c r="H224" s="183"/>
      <c r="I224" s="183"/>
      <c r="J224" s="184">
        <v>71.64</v>
      </c>
      <c r="K224" s="205">
        <v>1.4375</v>
      </c>
      <c r="L224" s="184">
        <v>152.83000000000001</v>
      </c>
      <c r="M224" s="185">
        <v>13.24</v>
      </c>
      <c r="N224" s="206">
        <v>2023.47</v>
      </c>
      <c r="AF224" s="168"/>
      <c r="AG224" s="169"/>
      <c r="AI224" s="180" t="s">
        <v>142</v>
      </c>
      <c r="AL224" s="169"/>
      <c r="AN224" s="169"/>
      <c r="AP224" s="169"/>
    </row>
    <row r="225" spans="1:42" s="15" customFormat="1" ht="15" x14ac:dyDescent="0.25">
      <c r="A225" s="181"/>
      <c r="B225" s="179" t="s">
        <v>143</v>
      </c>
      <c r="C225" s="429" t="s">
        <v>144</v>
      </c>
      <c r="D225" s="429"/>
      <c r="E225" s="429"/>
      <c r="F225" s="182"/>
      <c r="G225" s="183"/>
      <c r="H225" s="183"/>
      <c r="I225" s="183"/>
      <c r="J225" s="184">
        <v>2.3199999999999998</v>
      </c>
      <c r="K225" s="205">
        <v>1.4375</v>
      </c>
      <c r="L225" s="184">
        <v>4.95</v>
      </c>
      <c r="M225" s="185">
        <v>44.77</v>
      </c>
      <c r="N225" s="186">
        <v>221.61</v>
      </c>
      <c r="AF225" s="168"/>
      <c r="AG225" s="169"/>
      <c r="AI225" s="180" t="s">
        <v>144</v>
      </c>
      <c r="AL225" s="169"/>
      <c r="AN225" s="169"/>
      <c r="AP225" s="169"/>
    </row>
    <row r="226" spans="1:42" s="15" customFormat="1" ht="15" x14ac:dyDescent="0.25">
      <c r="A226" s="181"/>
      <c r="B226" s="179" t="s">
        <v>145</v>
      </c>
      <c r="C226" s="429" t="s">
        <v>146</v>
      </c>
      <c r="D226" s="429"/>
      <c r="E226" s="429"/>
      <c r="F226" s="182"/>
      <c r="G226" s="183"/>
      <c r="H226" s="183"/>
      <c r="I226" s="183"/>
      <c r="J226" s="184">
        <v>62.75</v>
      </c>
      <c r="K226" s="183"/>
      <c r="L226" s="184">
        <v>93.12</v>
      </c>
      <c r="M226" s="185">
        <v>8.16</v>
      </c>
      <c r="N226" s="186">
        <v>759.86</v>
      </c>
      <c r="AF226" s="168"/>
      <c r="AG226" s="169"/>
      <c r="AI226" s="180" t="s">
        <v>146</v>
      </c>
      <c r="AL226" s="169"/>
      <c r="AN226" s="169"/>
      <c r="AP226" s="169"/>
    </row>
    <row r="227" spans="1:42" s="15" customFormat="1" ht="15" x14ac:dyDescent="0.25">
      <c r="A227" s="188"/>
      <c r="B227" s="179"/>
      <c r="C227" s="429" t="s">
        <v>147</v>
      </c>
      <c r="D227" s="429"/>
      <c r="E227" s="429"/>
      <c r="F227" s="182" t="s">
        <v>148</v>
      </c>
      <c r="G227" s="192">
        <v>21.2</v>
      </c>
      <c r="H227" s="205">
        <v>1.3225</v>
      </c>
      <c r="I227" s="189">
        <v>41.606907999999997</v>
      </c>
      <c r="J227" s="190"/>
      <c r="K227" s="183"/>
      <c r="L227" s="190"/>
      <c r="M227" s="183"/>
      <c r="N227" s="191"/>
      <c r="AF227" s="168"/>
      <c r="AG227" s="169"/>
      <c r="AJ227" s="180" t="s">
        <v>147</v>
      </c>
      <c r="AL227" s="169"/>
      <c r="AN227" s="169"/>
      <c r="AP227" s="169"/>
    </row>
    <row r="228" spans="1:42" s="15" customFormat="1" ht="15" x14ac:dyDescent="0.25">
      <c r="A228" s="188"/>
      <c r="B228" s="179"/>
      <c r="C228" s="429" t="s">
        <v>149</v>
      </c>
      <c r="D228" s="429"/>
      <c r="E228" s="429"/>
      <c r="F228" s="182" t="s">
        <v>148</v>
      </c>
      <c r="G228" s="192">
        <v>0.2</v>
      </c>
      <c r="H228" s="205">
        <v>1.4375</v>
      </c>
      <c r="I228" s="216">
        <v>0.42664999999999997</v>
      </c>
      <c r="J228" s="190"/>
      <c r="K228" s="183"/>
      <c r="L228" s="190"/>
      <c r="M228" s="183"/>
      <c r="N228" s="191"/>
      <c r="AF228" s="168"/>
      <c r="AG228" s="169"/>
      <c r="AJ228" s="180" t="s">
        <v>149</v>
      </c>
      <c r="AL228" s="169"/>
      <c r="AN228" s="169"/>
      <c r="AP228" s="169"/>
    </row>
    <row r="229" spans="1:42" s="15" customFormat="1" ht="15" x14ac:dyDescent="0.25">
      <c r="A229" s="181"/>
      <c r="B229" s="179"/>
      <c r="C229" s="430" t="s">
        <v>150</v>
      </c>
      <c r="D229" s="430"/>
      <c r="E229" s="430"/>
      <c r="F229" s="194"/>
      <c r="G229" s="195"/>
      <c r="H229" s="195"/>
      <c r="I229" s="195"/>
      <c r="J229" s="197">
        <v>336</v>
      </c>
      <c r="K229" s="195"/>
      <c r="L229" s="197">
        <v>641.63</v>
      </c>
      <c r="M229" s="195"/>
      <c r="N229" s="207">
        <v>20497.919999999998</v>
      </c>
      <c r="AF229" s="168"/>
      <c r="AG229" s="169"/>
      <c r="AK229" s="180" t="s">
        <v>150</v>
      </c>
      <c r="AL229" s="169"/>
      <c r="AN229" s="169"/>
      <c r="AP229" s="169"/>
    </row>
    <row r="230" spans="1:42" s="15" customFormat="1" ht="15" x14ac:dyDescent="0.25">
      <c r="A230" s="188"/>
      <c r="B230" s="179"/>
      <c r="C230" s="429" t="s">
        <v>151</v>
      </c>
      <c r="D230" s="429"/>
      <c r="E230" s="429"/>
      <c r="F230" s="182"/>
      <c r="G230" s="183"/>
      <c r="H230" s="183"/>
      <c r="I230" s="183"/>
      <c r="J230" s="190"/>
      <c r="K230" s="183"/>
      <c r="L230" s="184">
        <v>400.63</v>
      </c>
      <c r="M230" s="183"/>
      <c r="N230" s="206">
        <v>17936.2</v>
      </c>
      <c r="AF230" s="168"/>
      <c r="AG230" s="169"/>
      <c r="AJ230" s="180" t="s">
        <v>151</v>
      </c>
      <c r="AL230" s="169"/>
      <c r="AN230" s="169"/>
      <c r="AP230" s="169"/>
    </row>
    <row r="231" spans="1:42" s="15" customFormat="1" ht="22.5" x14ac:dyDescent="0.25">
      <c r="A231" s="188"/>
      <c r="B231" s="179" t="s">
        <v>557</v>
      </c>
      <c r="C231" s="429" t="s">
        <v>558</v>
      </c>
      <c r="D231" s="429"/>
      <c r="E231" s="429"/>
      <c r="F231" s="182" t="s">
        <v>154</v>
      </c>
      <c r="G231" s="199">
        <v>110</v>
      </c>
      <c r="H231" s="183"/>
      <c r="I231" s="199">
        <v>110</v>
      </c>
      <c r="J231" s="190"/>
      <c r="K231" s="183"/>
      <c r="L231" s="184">
        <v>440.69</v>
      </c>
      <c r="M231" s="183"/>
      <c r="N231" s="206">
        <v>19729.82</v>
      </c>
      <c r="AF231" s="168"/>
      <c r="AG231" s="169"/>
      <c r="AJ231" s="180" t="s">
        <v>558</v>
      </c>
      <c r="AL231" s="169"/>
      <c r="AN231" s="169"/>
      <c r="AP231" s="169"/>
    </row>
    <row r="232" spans="1:42" s="15" customFormat="1" ht="45" x14ac:dyDescent="0.25">
      <c r="A232" s="188"/>
      <c r="B232" s="179" t="s">
        <v>559</v>
      </c>
      <c r="C232" s="429" t="s">
        <v>560</v>
      </c>
      <c r="D232" s="429"/>
      <c r="E232" s="429"/>
      <c r="F232" s="182" t="s">
        <v>154</v>
      </c>
      <c r="G232" s="199">
        <v>69</v>
      </c>
      <c r="H232" s="185">
        <v>0.85</v>
      </c>
      <c r="I232" s="185">
        <v>58.65</v>
      </c>
      <c r="J232" s="190"/>
      <c r="K232" s="183"/>
      <c r="L232" s="184">
        <v>234.97</v>
      </c>
      <c r="M232" s="183"/>
      <c r="N232" s="206">
        <v>10519.58</v>
      </c>
      <c r="AF232" s="168"/>
      <c r="AG232" s="169"/>
      <c r="AJ232" s="180" t="s">
        <v>560</v>
      </c>
      <c r="AL232" s="169"/>
      <c r="AN232" s="169"/>
      <c r="AP232" s="169"/>
    </row>
    <row r="233" spans="1:42" s="15" customFormat="1" ht="15" x14ac:dyDescent="0.25">
      <c r="A233" s="200"/>
      <c r="B233" s="201"/>
      <c r="C233" s="438" t="s">
        <v>157</v>
      </c>
      <c r="D233" s="438"/>
      <c r="E233" s="438"/>
      <c r="F233" s="172"/>
      <c r="G233" s="173"/>
      <c r="H233" s="173"/>
      <c r="I233" s="173"/>
      <c r="J233" s="176"/>
      <c r="K233" s="173"/>
      <c r="L233" s="210">
        <v>1317.29</v>
      </c>
      <c r="M233" s="195"/>
      <c r="N233" s="208">
        <v>50747.32</v>
      </c>
      <c r="AF233" s="168"/>
      <c r="AG233" s="169"/>
      <c r="AL233" s="169" t="s">
        <v>157</v>
      </c>
      <c r="AN233" s="169"/>
      <c r="AP233" s="169"/>
    </row>
    <row r="234" spans="1:42" s="15" customFormat="1" ht="23.25" x14ac:dyDescent="0.25">
      <c r="A234" s="170" t="s">
        <v>281</v>
      </c>
      <c r="B234" s="171" t="s">
        <v>603</v>
      </c>
      <c r="C234" s="438" t="s">
        <v>604</v>
      </c>
      <c r="D234" s="438"/>
      <c r="E234" s="438"/>
      <c r="F234" s="172" t="s">
        <v>278</v>
      </c>
      <c r="G234" s="173">
        <v>2.3744000000000001E-2</v>
      </c>
      <c r="H234" s="174">
        <v>1</v>
      </c>
      <c r="I234" s="241">
        <v>2.3744000000000001E-2</v>
      </c>
      <c r="J234" s="210">
        <v>11885.47</v>
      </c>
      <c r="K234" s="173"/>
      <c r="L234" s="202">
        <v>282.20999999999998</v>
      </c>
      <c r="M234" s="211">
        <v>8.16</v>
      </c>
      <c r="N234" s="208">
        <v>2302.83</v>
      </c>
      <c r="AF234" s="168"/>
      <c r="AG234" s="169" t="s">
        <v>604</v>
      </c>
      <c r="AL234" s="169"/>
      <c r="AN234" s="169"/>
      <c r="AP234" s="169"/>
    </row>
    <row r="235" spans="1:42" s="15" customFormat="1" ht="15" x14ac:dyDescent="0.25">
      <c r="A235" s="200"/>
      <c r="B235" s="201"/>
      <c r="C235" s="438" t="s">
        <v>157</v>
      </c>
      <c r="D235" s="438"/>
      <c r="E235" s="438"/>
      <c r="F235" s="172"/>
      <c r="G235" s="173"/>
      <c r="H235" s="173"/>
      <c r="I235" s="173"/>
      <c r="J235" s="176"/>
      <c r="K235" s="173"/>
      <c r="L235" s="202">
        <v>282.20999999999998</v>
      </c>
      <c r="M235" s="195"/>
      <c r="N235" s="208">
        <v>2302.83</v>
      </c>
      <c r="AF235" s="168"/>
      <c r="AG235" s="169"/>
      <c r="AL235" s="169" t="s">
        <v>157</v>
      </c>
      <c r="AN235" s="169"/>
      <c r="AP235" s="169"/>
    </row>
    <row r="236" spans="1:42" s="15" customFormat="1" ht="15" x14ac:dyDescent="0.25">
      <c r="A236" s="170" t="s">
        <v>284</v>
      </c>
      <c r="B236" s="171" t="s">
        <v>1352</v>
      </c>
      <c r="C236" s="438" t="s">
        <v>1353</v>
      </c>
      <c r="D236" s="438"/>
      <c r="E236" s="438"/>
      <c r="F236" s="172" t="s">
        <v>278</v>
      </c>
      <c r="G236" s="173">
        <v>0.35615999999999998</v>
      </c>
      <c r="H236" s="174">
        <v>1</v>
      </c>
      <c r="I236" s="175">
        <v>0.35615999999999998</v>
      </c>
      <c r="J236" s="210">
        <v>7669.69</v>
      </c>
      <c r="K236" s="173"/>
      <c r="L236" s="210">
        <v>2731.64</v>
      </c>
      <c r="M236" s="211">
        <v>8.16</v>
      </c>
      <c r="N236" s="208">
        <v>22290.18</v>
      </c>
      <c r="AF236" s="168"/>
      <c r="AG236" s="169" t="s">
        <v>1353</v>
      </c>
      <c r="AL236" s="169"/>
      <c r="AN236" s="169"/>
      <c r="AP236" s="169"/>
    </row>
    <row r="237" spans="1:42" s="15" customFormat="1" ht="15" x14ac:dyDescent="0.25">
      <c r="A237" s="200"/>
      <c r="B237" s="201"/>
      <c r="C237" s="438" t="s">
        <v>157</v>
      </c>
      <c r="D237" s="438"/>
      <c r="E237" s="438"/>
      <c r="F237" s="172"/>
      <c r="G237" s="173"/>
      <c r="H237" s="173"/>
      <c r="I237" s="173"/>
      <c r="J237" s="176"/>
      <c r="K237" s="173"/>
      <c r="L237" s="210">
        <v>2731.64</v>
      </c>
      <c r="M237" s="195"/>
      <c r="N237" s="208">
        <v>22290.18</v>
      </c>
      <c r="AF237" s="168"/>
      <c r="AG237" s="169"/>
      <c r="AL237" s="169" t="s">
        <v>157</v>
      </c>
      <c r="AN237" s="169"/>
      <c r="AP237" s="169"/>
    </row>
    <row r="238" spans="1:42" s="15" customFormat="1" ht="15" x14ac:dyDescent="0.25">
      <c r="A238" s="217"/>
      <c r="B238" s="218"/>
      <c r="C238" s="218"/>
      <c r="D238" s="218"/>
      <c r="E238" s="218"/>
      <c r="F238" s="219"/>
      <c r="G238" s="219"/>
      <c r="H238" s="219"/>
      <c r="I238" s="219"/>
      <c r="J238" s="220"/>
      <c r="K238" s="219"/>
      <c r="L238" s="220"/>
      <c r="M238" s="183"/>
      <c r="N238" s="220"/>
      <c r="AF238" s="168"/>
      <c r="AG238" s="169"/>
      <c r="AL238" s="169"/>
      <c r="AN238" s="169"/>
      <c r="AP238" s="169"/>
    </row>
    <row r="239" spans="1:42" s="15" customFormat="1" ht="15" x14ac:dyDescent="0.25">
      <c r="A239" s="224"/>
      <c r="B239" s="225"/>
      <c r="C239" s="438" t="s">
        <v>1648</v>
      </c>
      <c r="D239" s="438"/>
      <c r="E239" s="438"/>
      <c r="F239" s="438"/>
      <c r="G239" s="438"/>
      <c r="H239" s="438"/>
      <c r="I239" s="438"/>
      <c r="J239" s="438"/>
      <c r="K239" s="438"/>
      <c r="L239" s="226"/>
      <c r="M239" s="227"/>
      <c r="N239" s="228"/>
      <c r="AF239" s="168"/>
      <c r="AG239" s="169"/>
      <c r="AL239" s="169"/>
      <c r="AN239" s="169" t="s">
        <v>1648</v>
      </c>
      <c r="AP239" s="169"/>
    </row>
    <row r="240" spans="1:42" s="15" customFormat="1" ht="15" x14ac:dyDescent="0.25">
      <c r="A240" s="229"/>
      <c r="B240" s="179"/>
      <c r="C240" s="429" t="s">
        <v>205</v>
      </c>
      <c r="D240" s="429"/>
      <c r="E240" s="429"/>
      <c r="F240" s="429"/>
      <c r="G240" s="429"/>
      <c r="H240" s="429"/>
      <c r="I240" s="429"/>
      <c r="J240" s="429"/>
      <c r="K240" s="429"/>
      <c r="L240" s="230">
        <v>49141.54</v>
      </c>
      <c r="M240" s="231"/>
      <c r="N240" s="232">
        <v>525125.71</v>
      </c>
      <c r="AF240" s="168"/>
      <c r="AG240" s="169"/>
      <c r="AL240" s="169"/>
      <c r="AN240" s="169"/>
      <c r="AO240" s="180" t="s">
        <v>205</v>
      </c>
      <c r="AP240" s="169"/>
    </row>
    <row r="241" spans="1:42" s="15" customFormat="1" ht="15" x14ac:dyDescent="0.25">
      <c r="A241" s="229"/>
      <c r="B241" s="179"/>
      <c r="C241" s="429" t="s">
        <v>206</v>
      </c>
      <c r="D241" s="429"/>
      <c r="E241" s="429"/>
      <c r="F241" s="429"/>
      <c r="G241" s="429"/>
      <c r="H241" s="429"/>
      <c r="I241" s="429"/>
      <c r="J241" s="429"/>
      <c r="K241" s="429"/>
      <c r="L241" s="233"/>
      <c r="M241" s="231"/>
      <c r="N241" s="234"/>
      <c r="AF241" s="168"/>
      <c r="AG241" s="169"/>
      <c r="AL241" s="169"/>
      <c r="AN241" s="169"/>
      <c r="AO241" s="180" t="s">
        <v>206</v>
      </c>
      <c r="AP241" s="169"/>
    </row>
    <row r="242" spans="1:42" s="15" customFormat="1" ht="15" x14ac:dyDescent="0.25">
      <c r="A242" s="229"/>
      <c r="B242" s="179"/>
      <c r="C242" s="429" t="s">
        <v>207</v>
      </c>
      <c r="D242" s="429"/>
      <c r="E242" s="429"/>
      <c r="F242" s="429"/>
      <c r="G242" s="429"/>
      <c r="H242" s="429"/>
      <c r="I242" s="429"/>
      <c r="J242" s="429"/>
      <c r="K242" s="429"/>
      <c r="L242" s="230">
        <v>3134.21</v>
      </c>
      <c r="M242" s="231"/>
      <c r="N242" s="232">
        <v>140318.57</v>
      </c>
      <c r="AF242" s="168"/>
      <c r="AG242" s="169"/>
      <c r="AL242" s="169"/>
      <c r="AN242" s="169"/>
      <c r="AO242" s="180" t="s">
        <v>207</v>
      </c>
      <c r="AP242" s="169"/>
    </row>
    <row r="243" spans="1:42" s="15" customFormat="1" ht="15" x14ac:dyDescent="0.25">
      <c r="A243" s="229"/>
      <c r="B243" s="179"/>
      <c r="C243" s="429" t="s">
        <v>208</v>
      </c>
      <c r="D243" s="429"/>
      <c r="E243" s="429"/>
      <c r="F243" s="429"/>
      <c r="G243" s="429"/>
      <c r="H243" s="429"/>
      <c r="I243" s="429"/>
      <c r="J243" s="429"/>
      <c r="K243" s="429"/>
      <c r="L243" s="230">
        <v>1847.9</v>
      </c>
      <c r="M243" s="231"/>
      <c r="N243" s="232">
        <v>24466.2</v>
      </c>
      <c r="AF243" s="168"/>
      <c r="AG243" s="169"/>
      <c r="AL243" s="169"/>
      <c r="AN243" s="169"/>
      <c r="AO243" s="180" t="s">
        <v>208</v>
      </c>
      <c r="AP243" s="169"/>
    </row>
    <row r="244" spans="1:42" s="15" customFormat="1" ht="15" x14ac:dyDescent="0.25">
      <c r="A244" s="229"/>
      <c r="B244" s="179"/>
      <c r="C244" s="429" t="s">
        <v>209</v>
      </c>
      <c r="D244" s="429"/>
      <c r="E244" s="429"/>
      <c r="F244" s="429"/>
      <c r="G244" s="429"/>
      <c r="H244" s="429"/>
      <c r="I244" s="429"/>
      <c r="J244" s="429"/>
      <c r="K244" s="429"/>
      <c r="L244" s="235">
        <v>229.94</v>
      </c>
      <c r="M244" s="231"/>
      <c r="N244" s="232">
        <v>10294.42</v>
      </c>
      <c r="AF244" s="168"/>
      <c r="AG244" s="169"/>
      <c r="AL244" s="169"/>
      <c r="AN244" s="169"/>
      <c r="AO244" s="180" t="s">
        <v>209</v>
      </c>
      <c r="AP244" s="169"/>
    </row>
    <row r="245" spans="1:42" s="15" customFormat="1" ht="15" x14ac:dyDescent="0.25">
      <c r="A245" s="229"/>
      <c r="B245" s="179"/>
      <c r="C245" s="429" t="s">
        <v>210</v>
      </c>
      <c r="D245" s="429"/>
      <c r="E245" s="429"/>
      <c r="F245" s="429"/>
      <c r="G245" s="429"/>
      <c r="H245" s="429"/>
      <c r="I245" s="429"/>
      <c r="J245" s="429"/>
      <c r="K245" s="429"/>
      <c r="L245" s="230">
        <v>44159.43</v>
      </c>
      <c r="M245" s="231"/>
      <c r="N245" s="232">
        <v>360340.94</v>
      </c>
      <c r="AF245" s="168"/>
      <c r="AG245" s="169"/>
      <c r="AL245" s="169"/>
      <c r="AN245" s="169"/>
      <c r="AO245" s="180" t="s">
        <v>210</v>
      </c>
      <c r="AP245" s="169"/>
    </row>
    <row r="246" spans="1:42" s="15" customFormat="1" ht="15" x14ac:dyDescent="0.25">
      <c r="A246" s="229"/>
      <c r="B246" s="179"/>
      <c r="C246" s="429" t="s">
        <v>211</v>
      </c>
      <c r="D246" s="429"/>
      <c r="E246" s="429"/>
      <c r="F246" s="429"/>
      <c r="G246" s="429"/>
      <c r="H246" s="429"/>
      <c r="I246" s="429"/>
      <c r="J246" s="429"/>
      <c r="K246" s="429"/>
      <c r="L246" s="230">
        <v>54301</v>
      </c>
      <c r="M246" s="231"/>
      <c r="N246" s="232">
        <v>756115.1</v>
      </c>
      <c r="AF246" s="168"/>
      <c r="AG246" s="169"/>
      <c r="AL246" s="169"/>
      <c r="AN246" s="169"/>
      <c r="AO246" s="180" t="s">
        <v>211</v>
      </c>
      <c r="AP246" s="169"/>
    </row>
    <row r="247" spans="1:42" s="15" customFormat="1" ht="15" x14ac:dyDescent="0.25">
      <c r="A247" s="229"/>
      <c r="B247" s="179"/>
      <c r="C247" s="429" t="s">
        <v>206</v>
      </c>
      <c r="D247" s="429"/>
      <c r="E247" s="429"/>
      <c r="F247" s="429"/>
      <c r="G247" s="429"/>
      <c r="H247" s="429"/>
      <c r="I247" s="429"/>
      <c r="J247" s="429"/>
      <c r="K247" s="429"/>
      <c r="L247" s="233"/>
      <c r="M247" s="231"/>
      <c r="N247" s="234"/>
      <c r="AF247" s="168"/>
      <c r="AG247" s="169"/>
      <c r="AL247" s="169"/>
      <c r="AN247" s="169"/>
      <c r="AO247" s="180" t="s">
        <v>206</v>
      </c>
      <c r="AP247" s="169"/>
    </row>
    <row r="248" spans="1:42" s="15" customFormat="1" ht="15" x14ac:dyDescent="0.25">
      <c r="A248" s="229"/>
      <c r="B248" s="179"/>
      <c r="C248" s="429" t="s">
        <v>450</v>
      </c>
      <c r="D248" s="429"/>
      <c r="E248" s="429"/>
      <c r="F248" s="429"/>
      <c r="G248" s="429"/>
      <c r="H248" s="429"/>
      <c r="I248" s="429"/>
      <c r="J248" s="429"/>
      <c r="K248" s="429"/>
      <c r="L248" s="230">
        <v>3134.21</v>
      </c>
      <c r="M248" s="231"/>
      <c r="N248" s="232">
        <v>140318.57</v>
      </c>
      <c r="AF248" s="168"/>
      <c r="AG248" s="169"/>
      <c r="AL248" s="169"/>
      <c r="AN248" s="169"/>
      <c r="AO248" s="180" t="s">
        <v>450</v>
      </c>
      <c r="AP248" s="169"/>
    </row>
    <row r="249" spans="1:42" s="15" customFormat="1" ht="15" x14ac:dyDescent="0.25">
      <c r="A249" s="229"/>
      <c r="B249" s="179"/>
      <c r="C249" s="429" t="s">
        <v>451</v>
      </c>
      <c r="D249" s="429"/>
      <c r="E249" s="429"/>
      <c r="F249" s="429"/>
      <c r="G249" s="429"/>
      <c r="H249" s="429"/>
      <c r="I249" s="429"/>
      <c r="J249" s="429"/>
      <c r="K249" s="429"/>
      <c r="L249" s="230">
        <v>1847.9</v>
      </c>
      <c r="M249" s="231"/>
      <c r="N249" s="232">
        <v>24466.2</v>
      </c>
      <c r="AF249" s="168"/>
      <c r="AG249" s="169"/>
      <c r="AL249" s="169"/>
      <c r="AN249" s="169"/>
      <c r="AO249" s="180" t="s">
        <v>451</v>
      </c>
      <c r="AP249" s="169"/>
    </row>
    <row r="250" spans="1:42" s="15" customFormat="1" ht="15" x14ac:dyDescent="0.25">
      <c r="A250" s="229"/>
      <c r="B250" s="179"/>
      <c r="C250" s="429" t="s">
        <v>452</v>
      </c>
      <c r="D250" s="429"/>
      <c r="E250" s="429"/>
      <c r="F250" s="429"/>
      <c r="G250" s="429"/>
      <c r="H250" s="429"/>
      <c r="I250" s="429"/>
      <c r="J250" s="429"/>
      <c r="K250" s="429"/>
      <c r="L250" s="235">
        <v>229.94</v>
      </c>
      <c r="M250" s="231"/>
      <c r="N250" s="232">
        <v>10294.42</v>
      </c>
      <c r="AF250" s="168"/>
      <c r="AG250" s="169"/>
      <c r="AL250" s="169"/>
      <c r="AN250" s="169"/>
      <c r="AO250" s="180" t="s">
        <v>452</v>
      </c>
      <c r="AP250" s="169"/>
    </row>
    <row r="251" spans="1:42" s="15" customFormat="1" ht="15" x14ac:dyDescent="0.25">
      <c r="A251" s="229"/>
      <c r="B251" s="179"/>
      <c r="C251" s="429" t="s">
        <v>453</v>
      </c>
      <c r="D251" s="429"/>
      <c r="E251" s="429"/>
      <c r="F251" s="429"/>
      <c r="G251" s="429"/>
      <c r="H251" s="429"/>
      <c r="I251" s="429"/>
      <c r="J251" s="429"/>
      <c r="K251" s="429"/>
      <c r="L251" s="230">
        <v>44159.43</v>
      </c>
      <c r="M251" s="231"/>
      <c r="N251" s="232">
        <v>360340.94</v>
      </c>
      <c r="AF251" s="168"/>
      <c r="AG251" s="169"/>
      <c r="AL251" s="169"/>
      <c r="AN251" s="169"/>
      <c r="AO251" s="180" t="s">
        <v>453</v>
      </c>
      <c r="AP251" s="169"/>
    </row>
    <row r="252" spans="1:42" s="15" customFormat="1" ht="15" x14ac:dyDescent="0.25">
      <c r="A252" s="229"/>
      <c r="B252" s="179"/>
      <c r="C252" s="429" t="s">
        <v>454</v>
      </c>
      <c r="D252" s="429"/>
      <c r="E252" s="429"/>
      <c r="F252" s="429"/>
      <c r="G252" s="429"/>
      <c r="H252" s="429"/>
      <c r="I252" s="429"/>
      <c r="J252" s="429"/>
      <c r="K252" s="429"/>
      <c r="L252" s="230">
        <v>3463.48</v>
      </c>
      <c r="M252" s="231"/>
      <c r="N252" s="232">
        <v>155060.15</v>
      </c>
      <c r="AF252" s="168"/>
      <c r="AG252" s="169"/>
      <c r="AL252" s="169"/>
      <c r="AN252" s="169"/>
      <c r="AO252" s="180" t="s">
        <v>454</v>
      </c>
      <c r="AP252" s="169"/>
    </row>
    <row r="253" spans="1:42" s="15" customFormat="1" ht="15" x14ac:dyDescent="0.25">
      <c r="A253" s="229"/>
      <c r="B253" s="179"/>
      <c r="C253" s="429" t="s">
        <v>455</v>
      </c>
      <c r="D253" s="429"/>
      <c r="E253" s="429"/>
      <c r="F253" s="429"/>
      <c r="G253" s="429"/>
      <c r="H253" s="429"/>
      <c r="I253" s="429"/>
      <c r="J253" s="429"/>
      <c r="K253" s="429"/>
      <c r="L253" s="230">
        <v>1695.98</v>
      </c>
      <c r="M253" s="231"/>
      <c r="N253" s="232">
        <v>75929.240000000005</v>
      </c>
      <c r="AF253" s="168"/>
      <c r="AG253" s="169"/>
      <c r="AL253" s="169"/>
      <c r="AN253" s="169"/>
      <c r="AO253" s="180" t="s">
        <v>455</v>
      </c>
      <c r="AP253" s="169"/>
    </row>
    <row r="254" spans="1:42" s="15" customFormat="1" ht="15" x14ac:dyDescent="0.25">
      <c r="A254" s="229"/>
      <c r="B254" s="179"/>
      <c r="C254" s="429" t="s">
        <v>221</v>
      </c>
      <c r="D254" s="429"/>
      <c r="E254" s="429"/>
      <c r="F254" s="429"/>
      <c r="G254" s="429"/>
      <c r="H254" s="429"/>
      <c r="I254" s="429"/>
      <c r="J254" s="429"/>
      <c r="K254" s="429"/>
      <c r="L254" s="230">
        <v>3364.15</v>
      </c>
      <c r="M254" s="231"/>
      <c r="N254" s="232">
        <v>150612.99</v>
      </c>
      <c r="AF254" s="168"/>
      <c r="AG254" s="169"/>
      <c r="AL254" s="169"/>
      <c r="AN254" s="169"/>
      <c r="AO254" s="180" t="s">
        <v>221</v>
      </c>
      <c r="AP254" s="169"/>
    </row>
    <row r="255" spans="1:42" s="15" customFormat="1" ht="15" x14ac:dyDescent="0.25">
      <c r="A255" s="229"/>
      <c r="B255" s="179"/>
      <c r="C255" s="429" t="s">
        <v>222</v>
      </c>
      <c r="D255" s="429"/>
      <c r="E255" s="429"/>
      <c r="F255" s="429"/>
      <c r="G255" s="429"/>
      <c r="H255" s="429"/>
      <c r="I255" s="429"/>
      <c r="J255" s="429"/>
      <c r="K255" s="429"/>
      <c r="L255" s="230">
        <v>3463.48</v>
      </c>
      <c r="M255" s="231"/>
      <c r="N255" s="232">
        <v>155060.15</v>
      </c>
      <c r="AF255" s="168"/>
      <c r="AG255" s="169"/>
      <c r="AL255" s="169"/>
      <c r="AN255" s="169"/>
      <c r="AO255" s="180" t="s">
        <v>222</v>
      </c>
      <c r="AP255" s="169"/>
    </row>
    <row r="256" spans="1:42" s="15" customFormat="1" ht="15" x14ac:dyDescent="0.25">
      <c r="A256" s="229"/>
      <c r="B256" s="179"/>
      <c r="C256" s="429" t="s">
        <v>223</v>
      </c>
      <c r="D256" s="429"/>
      <c r="E256" s="429"/>
      <c r="F256" s="429"/>
      <c r="G256" s="429"/>
      <c r="H256" s="429"/>
      <c r="I256" s="429"/>
      <c r="J256" s="429"/>
      <c r="K256" s="429"/>
      <c r="L256" s="230">
        <v>1695.98</v>
      </c>
      <c r="M256" s="231"/>
      <c r="N256" s="232">
        <v>75929.240000000005</v>
      </c>
      <c r="AF256" s="168"/>
      <c r="AG256" s="169"/>
      <c r="AL256" s="169"/>
      <c r="AN256" s="169"/>
      <c r="AO256" s="180" t="s">
        <v>223</v>
      </c>
      <c r="AP256" s="169"/>
    </row>
    <row r="257" spans="1:44" s="15" customFormat="1" ht="15" x14ac:dyDescent="0.25">
      <c r="A257" s="229"/>
      <c r="B257" s="236"/>
      <c r="C257" s="457" t="s">
        <v>1649</v>
      </c>
      <c r="D257" s="457"/>
      <c r="E257" s="457"/>
      <c r="F257" s="457"/>
      <c r="G257" s="457"/>
      <c r="H257" s="457"/>
      <c r="I257" s="457"/>
      <c r="J257" s="457"/>
      <c r="K257" s="457"/>
      <c r="L257" s="237">
        <v>54301</v>
      </c>
      <c r="M257" s="238"/>
      <c r="N257" s="239">
        <v>756115.1</v>
      </c>
      <c r="AF257" s="168"/>
      <c r="AG257" s="169"/>
      <c r="AL257" s="169"/>
      <c r="AN257" s="169"/>
      <c r="AP257" s="169" t="s">
        <v>1649</v>
      </c>
    </row>
    <row r="258" spans="1:44" s="15" customFormat="1" ht="11.25" hidden="1" customHeight="1" x14ac:dyDescent="0.25">
      <c r="B258" s="221"/>
      <c r="C258" s="221"/>
      <c r="D258" s="221"/>
      <c r="E258" s="221"/>
      <c r="F258" s="221"/>
      <c r="G258" s="221"/>
      <c r="H258" s="221"/>
      <c r="I258" s="221"/>
      <c r="J258" s="221"/>
      <c r="K258" s="221"/>
      <c r="L258" s="222"/>
      <c r="M258" s="222"/>
      <c r="N258" s="222"/>
      <c r="R258" s="223"/>
    </row>
    <row r="259" spans="1:44" s="15" customFormat="1" ht="15" x14ac:dyDescent="0.25">
      <c r="A259" s="224"/>
      <c r="B259" s="225"/>
      <c r="C259" s="438" t="s">
        <v>523</v>
      </c>
      <c r="D259" s="438"/>
      <c r="E259" s="438"/>
      <c r="F259" s="438"/>
      <c r="G259" s="438"/>
      <c r="H259" s="438"/>
      <c r="I259" s="438"/>
      <c r="J259" s="438"/>
      <c r="K259" s="438"/>
      <c r="L259" s="226"/>
      <c r="M259" s="227"/>
      <c r="N259" s="228"/>
      <c r="AQ259" s="169" t="s">
        <v>523</v>
      </c>
    </row>
    <row r="260" spans="1:44" s="15" customFormat="1" ht="15" x14ac:dyDescent="0.25">
      <c r="A260" s="229"/>
      <c r="B260" s="327"/>
      <c r="C260" s="442" t="s">
        <v>205</v>
      </c>
      <c r="D260" s="442"/>
      <c r="E260" s="442"/>
      <c r="F260" s="442"/>
      <c r="G260" s="442"/>
      <c r="H260" s="442"/>
      <c r="I260" s="442"/>
      <c r="J260" s="442"/>
      <c r="K260" s="442"/>
      <c r="L260" s="328">
        <v>87184.03</v>
      </c>
      <c r="M260" s="329"/>
      <c r="N260" s="232">
        <v>869450.03</v>
      </c>
      <c r="AQ260" s="169"/>
      <c r="AR260" s="180" t="s">
        <v>205</v>
      </c>
    </row>
    <row r="261" spans="1:44" s="15" customFormat="1" ht="15" x14ac:dyDescent="0.25">
      <c r="A261" s="229"/>
      <c r="B261" s="327"/>
      <c r="C261" s="442" t="s">
        <v>206</v>
      </c>
      <c r="D261" s="442"/>
      <c r="E261" s="442"/>
      <c r="F261" s="442"/>
      <c r="G261" s="442"/>
      <c r="H261" s="442"/>
      <c r="I261" s="442"/>
      <c r="J261" s="442"/>
      <c r="K261" s="442"/>
      <c r="L261" s="330"/>
      <c r="M261" s="329"/>
      <c r="N261" s="234"/>
      <c r="AQ261" s="169"/>
      <c r="AR261" s="180" t="s">
        <v>206</v>
      </c>
    </row>
    <row r="262" spans="1:44" s="15" customFormat="1" ht="15" x14ac:dyDescent="0.25">
      <c r="A262" s="229"/>
      <c r="B262" s="327"/>
      <c r="C262" s="442" t="s">
        <v>207</v>
      </c>
      <c r="D262" s="442"/>
      <c r="E262" s="442"/>
      <c r="F262" s="442"/>
      <c r="G262" s="442"/>
      <c r="H262" s="442"/>
      <c r="I262" s="442"/>
      <c r="J262" s="442"/>
      <c r="K262" s="442"/>
      <c r="L262" s="328">
        <v>3690.62</v>
      </c>
      <c r="M262" s="329"/>
      <c r="N262" s="232">
        <v>165229.04</v>
      </c>
      <c r="AQ262" s="169"/>
      <c r="AR262" s="180" t="s">
        <v>207</v>
      </c>
    </row>
    <row r="263" spans="1:44" s="15" customFormat="1" ht="15" x14ac:dyDescent="0.25">
      <c r="A263" s="229"/>
      <c r="B263" s="327"/>
      <c r="C263" s="442" t="s">
        <v>208</v>
      </c>
      <c r="D263" s="442"/>
      <c r="E263" s="442"/>
      <c r="F263" s="442"/>
      <c r="G263" s="442"/>
      <c r="H263" s="442"/>
      <c r="I263" s="442"/>
      <c r="J263" s="442"/>
      <c r="K263" s="442"/>
      <c r="L263" s="328">
        <v>4510.78</v>
      </c>
      <c r="M263" s="329"/>
      <c r="N263" s="232">
        <v>59722.74</v>
      </c>
      <c r="AQ263" s="169"/>
      <c r="AR263" s="180" t="s">
        <v>208</v>
      </c>
    </row>
    <row r="264" spans="1:44" s="15" customFormat="1" ht="15" x14ac:dyDescent="0.25">
      <c r="A264" s="229"/>
      <c r="B264" s="327"/>
      <c r="C264" s="442" t="s">
        <v>209</v>
      </c>
      <c r="D264" s="442"/>
      <c r="E264" s="442"/>
      <c r="F264" s="442"/>
      <c r="G264" s="442"/>
      <c r="H264" s="442"/>
      <c r="I264" s="442"/>
      <c r="J264" s="442"/>
      <c r="K264" s="442"/>
      <c r="L264" s="364">
        <v>544.4</v>
      </c>
      <c r="M264" s="329"/>
      <c r="N264" s="232">
        <v>24372.799999999999</v>
      </c>
      <c r="AQ264" s="169"/>
      <c r="AR264" s="180" t="s">
        <v>209</v>
      </c>
    </row>
    <row r="265" spans="1:44" s="15" customFormat="1" ht="15" x14ac:dyDescent="0.25">
      <c r="A265" s="229"/>
      <c r="B265" s="327"/>
      <c r="C265" s="442" t="s">
        <v>210</v>
      </c>
      <c r="D265" s="442"/>
      <c r="E265" s="442"/>
      <c r="F265" s="442"/>
      <c r="G265" s="442"/>
      <c r="H265" s="442"/>
      <c r="I265" s="442"/>
      <c r="J265" s="442"/>
      <c r="K265" s="442"/>
      <c r="L265" s="328">
        <v>78982.63</v>
      </c>
      <c r="M265" s="329"/>
      <c r="N265" s="232">
        <v>644498.25</v>
      </c>
      <c r="AQ265" s="169"/>
      <c r="AR265" s="180" t="s">
        <v>210</v>
      </c>
    </row>
    <row r="266" spans="1:44" s="15" customFormat="1" ht="15" x14ac:dyDescent="0.25">
      <c r="A266" s="229"/>
      <c r="B266" s="327"/>
      <c r="C266" s="442" t="s">
        <v>211</v>
      </c>
      <c r="D266" s="442"/>
      <c r="E266" s="442"/>
      <c r="F266" s="442"/>
      <c r="G266" s="442"/>
      <c r="H266" s="442"/>
      <c r="I266" s="442"/>
      <c r="J266" s="442"/>
      <c r="K266" s="442"/>
      <c r="L266" s="328">
        <v>93766.24</v>
      </c>
      <c r="M266" s="329"/>
      <c r="N266" s="232">
        <v>1164136.06</v>
      </c>
      <c r="AQ266" s="169"/>
      <c r="AR266" s="180" t="s">
        <v>211</v>
      </c>
    </row>
    <row r="267" spans="1:44" s="15" customFormat="1" ht="15" x14ac:dyDescent="0.25">
      <c r="A267" s="229"/>
      <c r="B267" s="327"/>
      <c r="C267" s="442" t="s">
        <v>206</v>
      </c>
      <c r="D267" s="442"/>
      <c r="E267" s="442"/>
      <c r="F267" s="442"/>
      <c r="G267" s="442"/>
      <c r="H267" s="442"/>
      <c r="I267" s="442"/>
      <c r="J267" s="442"/>
      <c r="K267" s="442"/>
      <c r="L267" s="330"/>
      <c r="M267" s="329"/>
      <c r="N267" s="234"/>
      <c r="AQ267" s="169"/>
      <c r="AR267" s="180" t="s">
        <v>206</v>
      </c>
    </row>
    <row r="268" spans="1:44" s="15" customFormat="1" ht="15" x14ac:dyDescent="0.25">
      <c r="A268" s="229"/>
      <c r="B268" s="327"/>
      <c r="C268" s="442" t="s">
        <v>450</v>
      </c>
      <c r="D268" s="442"/>
      <c r="E268" s="442"/>
      <c r="F268" s="442"/>
      <c r="G268" s="442"/>
      <c r="H268" s="442"/>
      <c r="I268" s="442"/>
      <c r="J268" s="442"/>
      <c r="K268" s="442"/>
      <c r="L268" s="328">
        <v>3690.62</v>
      </c>
      <c r="M268" s="329"/>
      <c r="N268" s="232">
        <v>165229.04</v>
      </c>
      <c r="AQ268" s="169"/>
      <c r="AR268" s="180" t="s">
        <v>450</v>
      </c>
    </row>
    <row r="269" spans="1:44" s="15" customFormat="1" ht="15" x14ac:dyDescent="0.25">
      <c r="A269" s="229"/>
      <c r="B269" s="327"/>
      <c r="C269" s="442" t="s">
        <v>451</v>
      </c>
      <c r="D269" s="442"/>
      <c r="E269" s="442"/>
      <c r="F269" s="442"/>
      <c r="G269" s="442"/>
      <c r="H269" s="442"/>
      <c r="I269" s="442"/>
      <c r="J269" s="442"/>
      <c r="K269" s="442"/>
      <c r="L269" s="328">
        <v>4510.78</v>
      </c>
      <c r="M269" s="329"/>
      <c r="N269" s="232">
        <v>59722.74</v>
      </c>
      <c r="AQ269" s="169"/>
      <c r="AR269" s="180" t="s">
        <v>451</v>
      </c>
    </row>
    <row r="270" spans="1:44" s="15" customFormat="1" ht="15" x14ac:dyDescent="0.25">
      <c r="A270" s="229"/>
      <c r="B270" s="327"/>
      <c r="C270" s="442" t="s">
        <v>452</v>
      </c>
      <c r="D270" s="442"/>
      <c r="E270" s="442"/>
      <c r="F270" s="442"/>
      <c r="G270" s="442"/>
      <c r="H270" s="442"/>
      <c r="I270" s="442"/>
      <c r="J270" s="442"/>
      <c r="K270" s="442"/>
      <c r="L270" s="364">
        <v>544.4</v>
      </c>
      <c r="M270" s="329"/>
      <c r="N270" s="232">
        <v>24372.799999999999</v>
      </c>
      <c r="AQ270" s="169"/>
      <c r="AR270" s="180" t="s">
        <v>452</v>
      </c>
    </row>
    <row r="271" spans="1:44" s="15" customFormat="1" ht="15" x14ac:dyDescent="0.25">
      <c r="A271" s="229"/>
      <c r="B271" s="327"/>
      <c r="C271" s="442" t="s">
        <v>453</v>
      </c>
      <c r="D271" s="442"/>
      <c r="E271" s="442"/>
      <c r="F271" s="442"/>
      <c r="G271" s="442"/>
      <c r="H271" s="442"/>
      <c r="I271" s="442"/>
      <c r="J271" s="442"/>
      <c r="K271" s="442"/>
      <c r="L271" s="328">
        <v>78982.63</v>
      </c>
      <c r="M271" s="329"/>
      <c r="N271" s="232">
        <v>644498.25</v>
      </c>
      <c r="AQ271" s="169"/>
      <c r="AR271" s="180" t="s">
        <v>453</v>
      </c>
    </row>
    <row r="272" spans="1:44" s="15" customFormat="1" ht="15" x14ac:dyDescent="0.25">
      <c r="A272" s="229"/>
      <c r="B272" s="327"/>
      <c r="C272" s="442" t="s">
        <v>454</v>
      </c>
      <c r="D272" s="442"/>
      <c r="E272" s="442"/>
      <c r="F272" s="442"/>
      <c r="G272" s="442"/>
      <c r="H272" s="442"/>
      <c r="I272" s="442"/>
      <c r="J272" s="442"/>
      <c r="K272" s="442"/>
      <c r="L272" s="328">
        <v>4388.79</v>
      </c>
      <c r="M272" s="329"/>
      <c r="N272" s="232">
        <v>196486.5</v>
      </c>
      <c r="AQ272" s="169"/>
      <c r="AR272" s="180" t="s">
        <v>454</v>
      </c>
    </row>
    <row r="273" spans="1:46" s="15" customFormat="1" ht="15" x14ac:dyDescent="0.25">
      <c r="A273" s="229"/>
      <c r="B273" s="327"/>
      <c r="C273" s="442" t="s">
        <v>455</v>
      </c>
      <c r="D273" s="442"/>
      <c r="E273" s="442"/>
      <c r="F273" s="442"/>
      <c r="G273" s="442"/>
      <c r="H273" s="442"/>
      <c r="I273" s="442"/>
      <c r="J273" s="442"/>
      <c r="K273" s="442"/>
      <c r="L273" s="328">
        <v>2193.42</v>
      </c>
      <c r="M273" s="329"/>
      <c r="N273" s="232">
        <v>98199.53</v>
      </c>
      <c r="AQ273" s="169"/>
      <c r="AR273" s="180" t="s">
        <v>455</v>
      </c>
    </row>
    <row r="274" spans="1:46" s="15" customFormat="1" ht="15" x14ac:dyDescent="0.25">
      <c r="A274" s="229"/>
      <c r="B274" s="327"/>
      <c r="C274" s="442" t="s">
        <v>221</v>
      </c>
      <c r="D274" s="442"/>
      <c r="E274" s="442"/>
      <c r="F274" s="442"/>
      <c r="G274" s="442"/>
      <c r="H274" s="442"/>
      <c r="I274" s="442"/>
      <c r="J274" s="442"/>
      <c r="K274" s="442"/>
      <c r="L274" s="328">
        <v>4235.0200000000004</v>
      </c>
      <c r="M274" s="329"/>
      <c r="N274" s="232">
        <v>189601.84</v>
      </c>
      <c r="AQ274" s="169"/>
      <c r="AR274" s="180" t="s">
        <v>221</v>
      </c>
    </row>
    <row r="275" spans="1:46" s="15" customFormat="1" ht="15" x14ac:dyDescent="0.25">
      <c r="A275" s="229"/>
      <c r="B275" s="327"/>
      <c r="C275" s="442" t="s">
        <v>222</v>
      </c>
      <c r="D275" s="442"/>
      <c r="E275" s="442"/>
      <c r="F275" s="442"/>
      <c r="G275" s="442"/>
      <c r="H275" s="442"/>
      <c r="I275" s="442"/>
      <c r="J275" s="442"/>
      <c r="K275" s="442"/>
      <c r="L275" s="328">
        <v>4388.79</v>
      </c>
      <c r="M275" s="329"/>
      <c r="N275" s="232">
        <v>196486.5</v>
      </c>
      <c r="AQ275" s="169"/>
      <c r="AR275" s="180" t="s">
        <v>222</v>
      </c>
    </row>
    <row r="276" spans="1:46" s="15" customFormat="1" ht="15" x14ac:dyDescent="0.25">
      <c r="A276" s="229"/>
      <c r="B276" s="327"/>
      <c r="C276" s="442" t="s">
        <v>223</v>
      </c>
      <c r="D276" s="442"/>
      <c r="E276" s="442"/>
      <c r="F276" s="442"/>
      <c r="G276" s="442"/>
      <c r="H276" s="442"/>
      <c r="I276" s="442"/>
      <c r="J276" s="442"/>
      <c r="K276" s="442"/>
      <c r="L276" s="328">
        <v>2193.42</v>
      </c>
      <c r="M276" s="329"/>
      <c r="N276" s="232">
        <v>98199.53</v>
      </c>
      <c r="AQ276" s="169"/>
      <c r="AR276" s="180" t="s">
        <v>223</v>
      </c>
    </row>
    <row r="277" spans="1:46" s="15" customFormat="1" ht="15" x14ac:dyDescent="0.25">
      <c r="A277" s="229"/>
      <c r="B277" s="331"/>
      <c r="C277" s="443" t="s">
        <v>524</v>
      </c>
      <c r="D277" s="443"/>
      <c r="E277" s="443"/>
      <c r="F277" s="443"/>
      <c r="G277" s="443"/>
      <c r="H277" s="443"/>
      <c r="I277" s="443"/>
      <c r="J277" s="443"/>
      <c r="K277" s="443"/>
      <c r="L277" s="332">
        <v>93766.24</v>
      </c>
      <c r="M277" s="333"/>
      <c r="N277" s="239">
        <v>1164136.06</v>
      </c>
      <c r="AQ277" s="169"/>
      <c r="AS277" s="169" t="s">
        <v>524</v>
      </c>
    </row>
    <row r="278" spans="1:46" s="15" customFormat="1" ht="15" x14ac:dyDescent="0.25">
      <c r="A278" s="229"/>
      <c r="B278" s="331"/>
      <c r="C278" s="443" t="s">
        <v>524</v>
      </c>
      <c r="D278" s="443"/>
      <c r="E278" s="443"/>
      <c r="F278" s="443"/>
      <c r="G278" s="443"/>
      <c r="H278" s="443"/>
      <c r="I278" s="443"/>
      <c r="J278" s="443"/>
      <c r="K278" s="443"/>
      <c r="L278" s="332">
        <v>93766.24</v>
      </c>
      <c r="M278" s="333"/>
      <c r="N278" s="239">
        <v>1164136.06</v>
      </c>
      <c r="AQ278" s="169"/>
      <c r="AS278" s="169" t="s">
        <v>524</v>
      </c>
    </row>
    <row r="279" spans="1:46" s="15" customFormat="1" ht="15" x14ac:dyDescent="0.25">
      <c r="A279" s="229"/>
      <c r="B279" s="331"/>
      <c r="C279" s="443" t="s">
        <v>525</v>
      </c>
      <c r="D279" s="443"/>
      <c r="E279" s="443"/>
      <c r="F279" s="443"/>
      <c r="G279" s="443"/>
      <c r="H279" s="443"/>
      <c r="I279" s="443"/>
      <c r="J279" s="443"/>
      <c r="K279" s="443"/>
      <c r="L279" s="332">
        <v>93766.24</v>
      </c>
      <c r="M279" s="333"/>
      <c r="N279" s="239">
        <v>1164136.06</v>
      </c>
      <c r="AQ279" s="169"/>
      <c r="AS279" s="169" t="s">
        <v>525</v>
      </c>
    </row>
    <row r="280" spans="1:46" s="15" customFormat="1" ht="15" hidden="1" x14ac:dyDescent="0.25">
      <c r="A280" s="229"/>
      <c r="B280" s="331"/>
      <c r="C280" s="443" t="s">
        <v>526</v>
      </c>
      <c r="D280" s="443"/>
      <c r="E280" s="443"/>
      <c r="F280" s="443"/>
      <c r="G280" s="443"/>
      <c r="H280" s="443"/>
      <c r="I280" s="443"/>
      <c r="J280" s="443"/>
      <c r="K280" s="443"/>
      <c r="L280" s="332">
        <v>93766.24</v>
      </c>
      <c r="M280" s="333"/>
      <c r="N280" s="239">
        <v>1164136.06</v>
      </c>
      <c r="AQ280" s="169"/>
      <c r="AS280" s="169"/>
      <c r="AT280" s="169" t="s">
        <v>526</v>
      </c>
    </row>
    <row r="281" spans="1:46" s="15" customFormat="1" ht="15" x14ac:dyDescent="0.25">
      <c r="A281" s="229"/>
      <c r="B281" s="331"/>
      <c r="C281" s="443" t="s">
        <v>526</v>
      </c>
      <c r="D281" s="443"/>
      <c r="E281" s="443"/>
      <c r="F281" s="443"/>
      <c r="G281" s="443"/>
      <c r="H281" s="443"/>
      <c r="I281" s="443"/>
      <c r="J281" s="443"/>
      <c r="K281" s="443"/>
      <c r="L281" s="332">
        <v>2396399.5</v>
      </c>
      <c r="M281" s="333"/>
      <c r="N281" s="239">
        <f>N280</f>
        <v>1164136.06</v>
      </c>
      <c r="AP281" s="169"/>
      <c r="AR281" s="169"/>
      <c r="AS281" s="169" t="s">
        <v>526</v>
      </c>
    </row>
    <row r="282" spans="1:46" s="15" customFormat="1" ht="15" x14ac:dyDescent="0.25">
      <c r="A282" s="253"/>
      <c r="B282" s="324"/>
      <c r="C282" s="445" t="s">
        <v>56</v>
      </c>
      <c r="D282" s="445"/>
      <c r="E282" s="445"/>
      <c r="F282" s="445"/>
      <c r="G282" s="445"/>
      <c r="H282" s="445"/>
      <c r="I282" s="445"/>
      <c r="J282" s="445"/>
      <c r="K282" s="445"/>
      <c r="L282" s="325"/>
      <c r="M282" s="326"/>
      <c r="N282" s="257">
        <f>ROUND(N281*0.082,2)</f>
        <v>95459.16</v>
      </c>
      <c r="AQ282" s="258"/>
      <c r="AS282" s="258"/>
    </row>
    <row r="283" spans="1:46" s="15" customFormat="1" ht="15" x14ac:dyDescent="0.25">
      <c r="A283" s="253"/>
      <c r="B283" s="324"/>
      <c r="C283" s="444" t="s">
        <v>1729</v>
      </c>
      <c r="D283" s="444"/>
      <c r="E283" s="444"/>
      <c r="F283" s="444"/>
      <c r="G283" s="444"/>
      <c r="H283" s="444"/>
      <c r="I283" s="444"/>
      <c r="J283" s="444"/>
      <c r="K283" s="444"/>
      <c r="L283" s="325"/>
      <c r="M283" s="326"/>
      <c r="N283" s="259">
        <f>N281+N282</f>
        <v>1259595.22</v>
      </c>
      <c r="AQ283" s="258"/>
      <c r="AS283" s="258"/>
    </row>
    <row r="284" spans="1:46" s="15" customFormat="1" ht="15" x14ac:dyDescent="0.25">
      <c r="A284" s="253"/>
      <c r="B284" s="324"/>
      <c r="C284" s="445" t="s">
        <v>63</v>
      </c>
      <c r="D284" s="445"/>
      <c r="E284" s="445"/>
      <c r="F284" s="445"/>
      <c r="G284" s="445"/>
      <c r="H284" s="445"/>
      <c r="I284" s="445"/>
      <c r="J284" s="445"/>
      <c r="K284" s="445"/>
      <c r="L284" s="325"/>
      <c r="M284" s="326"/>
      <c r="N284" s="257">
        <f>ROUND(N283*0.024,2)</f>
        <v>30230.29</v>
      </c>
      <c r="AQ284" s="258"/>
      <c r="AS284" s="258"/>
    </row>
    <row r="285" spans="1:46" s="15" customFormat="1" ht="15" x14ac:dyDescent="0.25">
      <c r="A285" s="253"/>
      <c r="B285" s="324"/>
      <c r="C285" s="444" t="s">
        <v>1730</v>
      </c>
      <c r="D285" s="444"/>
      <c r="E285" s="444"/>
      <c r="F285" s="444"/>
      <c r="G285" s="444"/>
      <c r="H285" s="444"/>
      <c r="I285" s="444"/>
      <c r="J285" s="444"/>
      <c r="K285" s="444"/>
      <c r="L285" s="325"/>
      <c r="M285" s="326"/>
      <c r="N285" s="259">
        <f>N283+N284</f>
        <v>1289825.51</v>
      </c>
      <c r="AQ285" s="258"/>
      <c r="AS285" s="258"/>
    </row>
    <row r="286" spans="1:46" s="15" customFormat="1" ht="15" x14ac:dyDescent="0.25">
      <c r="A286" s="253"/>
      <c r="B286" s="324"/>
      <c r="C286" s="444" t="s">
        <v>1754</v>
      </c>
      <c r="D286" s="444"/>
      <c r="E286" s="444"/>
      <c r="F286" s="444"/>
      <c r="G286" s="444"/>
      <c r="H286" s="444"/>
      <c r="I286" s="444"/>
      <c r="J286" s="444"/>
      <c r="K286" s="444"/>
      <c r="L286" s="325"/>
      <c r="M286" s="326"/>
      <c r="N286" s="259">
        <f>ROUND(N285*1.0514*0.83,2)</f>
        <v>1125581.71</v>
      </c>
      <c r="R286" s="259"/>
      <c r="S286" s="312"/>
      <c r="AQ286" s="258"/>
      <c r="AS286" s="258"/>
    </row>
    <row r="287" spans="1:46" s="15" customFormat="1" ht="15" x14ac:dyDescent="0.25">
      <c r="A287" s="253"/>
      <c r="B287" s="324"/>
      <c r="C287" s="444" t="s">
        <v>1751</v>
      </c>
      <c r="D287" s="444"/>
      <c r="E287" s="444"/>
      <c r="F287" s="444"/>
      <c r="G287" s="444"/>
      <c r="H287" s="444"/>
      <c r="I287" s="444"/>
      <c r="J287" s="444"/>
      <c r="K287" s="444"/>
      <c r="L287" s="325"/>
      <c r="M287" s="326"/>
      <c r="N287" s="259">
        <f>N286</f>
        <v>1125581.71</v>
      </c>
      <c r="AQ287" s="258"/>
      <c r="AS287" s="258"/>
    </row>
    <row r="288" spans="1:46" s="15" customFormat="1" ht="15" x14ac:dyDescent="0.25">
      <c r="A288" s="253"/>
      <c r="B288" s="334"/>
      <c r="C288" s="445" t="s">
        <v>1752</v>
      </c>
      <c r="D288" s="445"/>
      <c r="E288" s="445"/>
      <c r="F288" s="445"/>
      <c r="G288" s="445"/>
      <c r="H288" s="445"/>
      <c r="I288" s="445"/>
      <c r="J288" s="445"/>
      <c r="K288" s="445"/>
      <c r="L288" s="335"/>
      <c r="M288" s="336"/>
      <c r="N288" s="257">
        <f>ROUND(N287*0.2,2)</f>
        <v>225116.34</v>
      </c>
      <c r="AQ288" s="314"/>
      <c r="AS288" s="314"/>
    </row>
    <row r="289" spans="1:50" s="15" customFormat="1" ht="15" x14ac:dyDescent="0.25">
      <c r="A289" s="260"/>
      <c r="B289" s="261"/>
      <c r="C289" s="446" t="s">
        <v>1753</v>
      </c>
      <c r="D289" s="446"/>
      <c r="E289" s="446"/>
      <c r="F289" s="446"/>
      <c r="G289" s="446"/>
      <c r="H289" s="446"/>
      <c r="I289" s="446"/>
      <c r="J289" s="446"/>
      <c r="K289" s="446"/>
      <c r="L289" s="262"/>
      <c r="M289" s="263"/>
      <c r="N289" s="264">
        <f>N287+N288</f>
        <v>1350698.05</v>
      </c>
      <c r="AQ289" s="258"/>
      <c r="AS289" s="258"/>
    </row>
    <row r="290" spans="1:50" ht="11.25" customHeight="1" x14ac:dyDescent="0.2">
      <c r="AX290" s="240"/>
    </row>
    <row r="291" spans="1:50" ht="11.25" customHeight="1" x14ac:dyDescent="0.2">
      <c r="AX291" s="240"/>
    </row>
    <row r="292" spans="1:50" s="15" customFormat="1" ht="15" x14ac:dyDescent="0.25">
      <c r="A292" s="313"/>
      <c r="B292" s="254"/>
      <c r="C292" s="291"/>
      <c r="D292" s="291"/>
      <c r="E292" s="291"/>
      <c r="F292" s="291"/>
      <c r="G292" s="291"/>
      <c r="H292" s="291"/>
      <c r="I292" s="291"/>
      <c r="J292" s="291"/>
      <c r="K292" s="291"/>
      <c r="L292" s="255"/>
      <c r="M292" s="256"/>
      <c r="N292" s="255"/>
      <c r="AQ292" s="258"/>
      <c r="AS292" s="258"/>
    </row>
    <row r="293" spans="1:50" s="15" customFormat="1" ht="15" x14ac:dyDescent="0.25">
      <c r="A293" s="313"/>
      <c r="B293" s="254"/>
      <c r="C293" s="291"/>
      <c r="D293" s="291"/>
      <c r="E293" s="291"/>
      <c r="F293" s="291"/>
      <c r="G293" s="291"/>
      <c r="H293" s="291"/>
      <c r="I293" s="291"/>
      <c r="J293" s="291"/>
      <c r="K293" s="291"/>
      <c r="L293" s="255"/>
      <c r="M293" s="256"/>
      <c r="N293" s="255"/>
      <c r="AQ293" s="258"/>
      <c r="AS293" s="258"/>
    </row>
    <row r="294" spans="1:50" s="318" customFormat="1" ht="15" x14ac:dyDescent="0.25">
      <c r="A294" s="315"/>
      <c r="B294" s="316" t="s">
        <v>527</v>
      </c>
      <c r="C294" s="407"/>
      <c r="D294" s="407"/>
      <c r="E294" s="407"/>
      <c r="F294" s="407"/>
      <c r="G294" s="407"/>
      <c r="H294" s="408"/>
      <c r="I294" s="408"/>
      <c r="J294" s="408"/>
      <c r="K294" s="408"/>
      <c r="L294" s="408"/>
      <c r="M294" s="15"/>
      <c r="N294" s="15"/>
      <c r="O294" s="15"/>
      <c r="P294" s="15"/>
      <c r="Q294" s="15"/>
      <c r="R294" s="15"/>
      <c r="S294" s="15"/>
      <c r="T294" s="15"/>
      <c r="U294" s="15"/>
      <c r="V294" s="317"/>
      <c r="W294" s="317"/>
      <c r="X294" s="317"/>
      <c r="Y294" s="317"/>
      <c r="Z294" s="317"/>
      <c r="AA294" s="317"/>
      <c r="AB294" s="317"/>
      <c r="AC294" s="317"/>
      <c r="AD294" s="317"/>
      <c r="AE294" s="317"/>
      <c r="AF294" s="317"/>
      <c r="AG294" s="317"/>
      <c r="AH294" s="317"/>
      <c r="AI294" s="317"/>
      <c r="AJ294" s="317"/>
      <c r="AK294" s="317"/>
      <c r="AL294" s="317"/>
      <c r="AM294" s="317"/>
      <c r="AN294" s="317"/>
      <c r="AO294" s="317"/>
      <c r="AP294" s="317"/>
      <c r="AQ294" s="317"/>
      <c r="AR294" s="317"/>
      <c r="AS294" s="317"/>
      <c r="AT294" s="317" t="s">
        <v>6</v>
      </c>
      <c r="AU294" s="317" t="s">
        <v>6</v>
      </c>
      <c r="AV294" s="317"/>
      <c r="AW294" s="317"/>
    </row>
    <row r="295" spans="1:50" s="320" customFormat="1" ht="16.5" customHeight="1" x14ac:dyDescent="0.25">
      <c r="A295" s="319"/>
      <c r="B295" s="316"/>
      <c r="C295" s="406" t="s">
        <v>81</v>
      </c>
      <c r="D295" s="406"/>
      <c r="E295" s="406"/>
      <c r="F295" s="406"/>
      <c r="G295" s="406"/>
      <c r="H295" s="406"/>
      <c r="I295" s="406"/>
      <c r="J295" s="406"/>
      <c r="K295" s="406"/>
      <c r="L295" s="406"/>
      <c r="V295" s="321"/>
      <c r="W295" s="321"/>
      <c r="X295" s="321"/>
      <c r="Y295" s="321"/>
      <c r="Z295" s="321"/>
      <c r="AA295" s="321"/>
      <c r="AB295" s="321"/>
      <c r="AC295" s="321"/>
      <c r="AD295" s="321"/>
      <c r="AE295" s="321"/>
      <c r="AF295" s="321"/>
      <c r="AG295" s="321"/>
      <c r="AH295" s="321"/>
      <c r="AI295" s="321"/>
      <c r="AJ295" s="321"/>
      <c r="AK295" s="321"/>
      <c r="AL295" s="321"/>
      <c r="AM295" s="321"/>
      <c r="AN295" s="321"/>
      <c r="AO295" s="321"/>
      <c r="AP295" s="321"/>
      <c r="AQ295" s="321"/>
      <c r="AR295" s="321"/>
      <c r="AS295" s="321"/>
      <c r="AT295" s="321"/>
      <c r="AU295" s="321"/>
      <c r="AV295" s="321"/>
      <c r="AW295" s="321"/>
    </row>
    <row r="296" spans="1:50" s="318" customFormat="1" ht="15" x14ac:dyDescent="0.25">
      <c r="A296" s="315"/>
      <c r="B296" s="316" t="s">
        <v>528</v>
      </c>
      <c r="C296" s="407"/>
      <c r="D296" s="407"/>
      <c r="E296" s="407"/>
      <c r="F296" s="407"/>
      <c r="G296" s="407"/>
      <c r="H296" s="408"/>
      <c r="I296" s="408"/>
      <c r="J296" s="408"/>
      <c r="K296" s="408"/>
      <c r="L296" s="408"/>
      <c r="M296" s="15"/>
      <c r="N296" s="15"/>
      <c r="O296" s="15"/>
      <c r="P296" s="15"/>
      <c r="Q296" s="15"/>
      <c r="R296" s="15"/>
      <c r="S296" s="15"/>
      <c r="T296" s="15"/>
      <c r="U296" s="15"/>
      <c r="V296" s="317"/>
      <c r="W296" s="317"/>
      <c r="X296" s="317"/>
      <c r="Y296" s="317"/>
      <c r="Z296" s="317"/>
      <c r="AA296" s="317"/>
      <c r="AB296" s="317"/>
      <c r="AC296" s="317"/>
      <c r="AD296" s="317"/>
      <c r="AE296" s="317"/>
      <c r="AF296" s="317"/>
      <c r="AG296" s="317"/>
      <c r="AH296" s="317"/>
      <c r="AI296" s="317"/>
      <c r="AJ296" s="317"/>
      <c r="AK296" s="317"/>
      <c r="AL296" s="317"/>
      <c r="AM296" s="317"/>
      <c r="AN296" s="317"/>
      <c r="AO296" s="317"/>
      <c r="AP296" s="317"/>
      <c r="AQ296" s="317"/>
      <c r="AR296" s="317"/>
      <c r="AS296" s="317"/>
      <c r="AT296" s="317"/>
      <c r="AU296" s="317"/>
      <c r="AV296" s="317" t="s">
        <v>6</v>
      </c>
      <c r="AW296" s="317" t="s">
        <v>6</v>
      </c>
    </row>
    <row r="297" spans="1:50" s="320" customFormat="1" ht="16.5" customHeight="1" x14ac:dyDescent="0.25">
      <c r="A297" s="319"/>
      <c r="C297" s="406" t="s">
        <v>81</v>
      </c>
      <c r="D297" s="406"/>
      <c r="E297" s="406"/>
      <c r="F297" s="406"/>
      <c r="G297" s="406"/>
      <c r="H297" s="406"/>
      <c r="I297" s="406"/>
      <c r="J297" s="406"/>
      <c r="K297" s="406"/>
      <c r="L297" s="406"/>
      <c r="V297" s="321"/>
      <c r="W297" s="321"/>
      <c r="X297" s="321"/>
      <c r="Y297" s="321"/>
      <c r="Z297" s="321"/>
      <c r="AA297" s="321"/>
      <c r="AB297" s="321"/>
      <c r="AC297" s="321"/>
      <c r="AD297" s="321"/>
      <c r="AE297" s="321"/>
      <c r="AF297" s="321"/>
      <c r="AG297" s="321"/>
      <c r="AH297" s="321"/>
      <c r="AI297" s="321"/>
      <c r="AJ297" s="321"/>
      <c r="AK297" s="321"/>
      <c r="AL297" s="321"/>
      <c r="AM297" s="321"/>
      <c r="AN297" s="321"/>
      <c r="AO297" s="321"/>
      <c r="AP297" s="321"/>
      <c r="AQ297" s="321"/>
      <c r="AR297" s="321"/>
      <c r="AS297" s="321"/>
      <c r="AT297" s="321"/>
      <c r="AU297" s="321"/>
      <c r="AV297" s="321"/>
      <c r="AW297" s="321"/>
    </row>
    <row r="298" spans="1:50" s="318" customFormat="1" ht="19.5" customHeight="1" x14ac:dyDescent="0.2">
      <c r="A298" s="315"/>
      <c r="C298" s="322"/>
      <c r="D298" s="322"/>
      <c r="E298" s="322"/>
      <c r="F298" s="322"/>
      <c r="G298" s="322"/>
      <c r="H298" s="322"/>
      <c r="I298" s="322"/>
      <c r="J298" s="322"/>
      <c r="K298" s="322"/>
      <c r="L298" s="322"/>
      <c r="V298" s="317"/>
      <c r="W298" s="317"/>
      <c r="X298" s="317"/>
      <c r="Y298" s="317"/>
      <c r="Z298" s="317"/>
      <c r="AA298" s="317"/>
      <c r="AB298" s="317"/>
      <c r="AC298" s="317"/>
      <c r="AD298" s="317"/>
      <c r="AE298" s="317"/>
      <c r="AF298" s="317"/>
      <c r="AG298" s="317"/>
      <c r="AH298" s="317"/>
      <c r="AI298" s="317"/>
      <c r="AJ298" s="317"/>
      <c r="AK298" s="317"/>
      <c r="AL298" s="317"/>
      <c r="AM298" s="317"/>
      <c r="AN298" s="317"/>
      <c r="AO298" s="317"/>
      <c r="AP298" s="317"/>
      <c r="AQ298" s="317"/>
      <c r="AR298" s="317"/>
      <c r="AS298" s="317"/>
      <c r="AT298" s="317"/>
      <c r="AU298" s="317"/>
      <c r="AV298" s="317"/>
      <c r="AW298" s="317"/>
    </row>
    <row r="299" spans="1:50" s="15" customFormat="1" ht="22.5" customHeight="1" x14ac:dyDescent="0.25">
      <c r="A299" s="409" t="s">
        <v>529</v>
      </c>
      <c r="B299" s="409"/>
      <c r="C299" s="409"/>
      <c r="D299" s="409"/>
      <c r="E299" s="409"/>
      <c r="F299" s="409"/>
      <c r="G299" s="409"/>
      <c r="H299" s="409"/>
      <c r="I299" s="409"/>
      <c r="J299" s="409"/>
      <c r="K299" s="409"/>
      <c r="L299" s="409"/>
      <c r="M299" s="409"/>
      <c r="N299" s="409"/>
      <c r="O299" s="323"/>
      <c r="P299" s="323"/>
    </row>
    <row r="300" spans="1:50" s="15" customFormat="1" ht="12.75" customHeight="1" x14ac:dyDescent="0.25">
      <c r="A300" s="409" t="s">
        <v>530</v>
      </c>
      <c r="B300" s="409"/>
      <c r="C300" s="409"/>
      <c r="D300" s="409"/>
      <c r="E300" s="409"/>
      <c r="F300" s="409"/>
      <c r="G300" s="409"/>
      <c r="H300" s="409"/>
      <c r="I300" s="409"/>
      <c r="J300" s="409"/>
      <c r="K300" s="409"/>
      <c r="L300" s="409"/>
      <c r="M300" s="409"/>
      <c r="N300" s="409"/>
      <c r="O300" s="323"/>
      <c r="P300" s="323"/>
    </row>
    <row r="301" spans="1:50" s="15" customFormat="1" ht="12.75" customHeight="1" x14ac:dyDescent="0.25">
      <c r="A301" s="409" t="s">
        <v>531</v>
      </c>
      <c r="B301" s="409"/>
      <c r="C301" s="409"/>
      <c r="D301" s="409"/>
      <c r="E301" s="409"/>
      <c r="F301" s="409"/>
      <c r="G301" s="409"/>
      <c r="H301" s="409"/>
      <c r="I301" s="409"/>
      <c r="J301" s="409"/>
      <c r="K301" s="409"/>
      <c r="L301" s="409"/>
      <c r="M301" s="409"/>
      <c r="N301" s="409"/>
      <c r="O301" s="323"/>
      <c r="P301" s="323"/>
    </row>
    <row r="302" spans="1:50" ht="11.25" customHeight="1" x14ac:dyDescent="0.2">
      <c r="AX302" s="240"/>
    </row>
    <row r="303" spans="1:50" ht="11.25" customHeight="1" x14ac:dyDescent="0.2">
      <c r="AX303" s="240"/>
    </row>
  </sheetData>
  <autoFilter ref="A43:N98" xr:uid="{48CD64B7-5952-49F3-A19E-19619008D297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289">
    <mergeCell ref="C286:K286"/>
    <mergeCell ref="C287:K287"/>
    <mergeCell ref="C288:K288"/>
    <mergeCell ref="C289:K289"/>
    <mergeCell ref="C294:G294"/>
    <mergeCell ref="H294:L294"/>
    <mergeCell ref="C277:K277"/>
    <mergeCell ref="C278:K278"/>
    <mergeCell ref="C279:K279"/>
    <mergeCell ref="C280:K280"/>
    <mergeCell ref="C284:K284"/>
    <mergeCell ref="C285:K285"/>
    <mergeCell ref="C281:K281"/>
    <mergeCell ref="C282:K282"/>
    <mergeCell ref="C283:K283"/>
    <mergeCell ref="C271:K271"/>
    <mergeCell ref="C272:K272"/>
    <mergeCell ref="C273:K273"/>
    <mergeCell ref="C274:K274"/>
    <mergeCell ref="C275:K275"/>
    <mergeCell ref="C276:K276"/>
    <mergeCell ref="C265:K265"/>
    <mergeCell ref="C266:K266"/>
    <mergeCell ref="C267:K267"/>
    <mergeCell ref="C268:K268"/>
    <mergeCell ref="C269:K269"/>
    <mergeCell ref="C270:K270"/>
    <mergeCell ref="C259:K259"/>
    <mergeCell ref="C260:K260"/>
    <mergeCell ref="C261:K261"/>
    <mergeCell ref="C262:K262"/>
    <mergeCell ref="C263:K263"/>
    <mergeCell ref="C264:K264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40:K240"/>
    <mergeCell ref="C241:K241"/>
    <mergeCell ref="C242:K242"/>
    <mergeCell ref="C243:K243"/>
    <mergeCell ref="C244:K244"/>
    <mergeCell ref="C245:K245"/>
    <mergeCell ref="C233:E233"/>
    <mergeCell ref="C234:E234"/>
    <mergeCell ref="C235:E235"/>
    <mergeCell ref="C236:E236"/>
    <mergeCell ref="C237:E237"/>
    <mergeCell ref="C239:K239"/>
    <mergeCell ref="C227:E227"/>
    <mergeCell ref="C228:E228"/>
    <mergeCell ref="C229:E229"/>
    <mergeCell ref="C230:E230"/>
    <mergeCell ref="C231:E231"/>
    <mergeCell ref="C232:E232"/>
    <mergeCell ref="C221:N221"/>
    <mergeCell ref="C222:N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E209"/>
    <mergeCell ref="C210:N210"/>
    <mergeCell ref="C211:N211"/>
    <mergeCell ref="C212:E212"/>
    <mergeCell ref="C213:E213"/>
    <mergeCell ref="C214:N214"/>
    <mergeCell ref="C203:E203"/>
    <mergeCell ref="C204:E204"/>
    <mergeCell ref="C205:E205"/>
    <mergeCell ref="C206:E206"/>
    <mergeCell ref="C207:E207"/>
    <mergeCell ref="C208:E208"/>
    <mergeCell ref="C197:E197"/>
    <mergeCell ref="C198:E198"/>
    <mergeCell ref="C199:E199"/>
    <mergeCell ref="C200:E200"/>
    <mergeCell ref="C201:E201"/>
    <mergeCell ref="C202:E202"/>
    <mergeCell ref="C191:E191"/>
    <mergeCell ref="C192:E192"/>
    <mergeCell ref="C193:E193"/>
    <mergeCell ref="C194:N194"/>
    <mergeCell ref="C195:N195"/>
    <mergeCell ref="C196:E196"/>
    <mergeCell ref="C185:E185"/>
    <mergeCell ref="C186:E186"/>
    <mergeCell ref="C187:E187"/>
    <mergeCell ref="C188:E188"/>
    <mergeCell ref="C189:E189"/>
    <mergeCell ref="C190:E190"/>
    <mergeCell ref="C179:N179"/>
    <mergeCell ref="C180:E180"/>
    <mergeCell ref="C181:E181"/>
    <mergeCell ref="C182:E182"/>
    <mergeCell ref="C183:E183"/>
    <mergeCell ref="C184:E184"/>
    <mergeCell ref="C173:K173"/>
    <mergeCell ref="C174:K174"/>
    <mergeCell ref="C175:K175"/>
    <mergeCell ref="A176:N176"/>
    <mergeCell ref="C177:E177"/>
    <mergeCell ref="C178:N178"/>
    <mergeCell ref="C167:K167"/>
    <mergeCell ref="C168:K168"/>
    <mergeCell ref="C169:K169"/>
    <mergeCell ref="C170:K170"/>
    <mergeCell ref="C171:K171"/>
    <mergeCell ref="C172:K172"/>
    <mergeCell ref="C161:K161"/>
    <mergeCell ref="C162:K162"/>
    <mergeCell ref="C163:K163"/>
    <mergeCell ref="C164:K164"/>
    <mergeCell ref="C165:K165"/>
    <mergeCell ref="C166:K166"/>
    <mergeCell ref="C154:E154"/>
    <mergeCell ref="C155:E155"/>
    <mergeCell ref="C157:K157"/>
    <mergeCell ref="C158:K158"/>
    <mergeCell ref="C159:K159"/>
    <mergeCell ref="C160:K160"/>
    <mergeCell ref="C148:E148"/>
    <mergeCell ref="C149:E149"/>
    <mergeCell ref="C150:E150"/>
    <mergeCell ref="C151:E151"/>
    <mergeCell ref="C152:E152"/>
    <mergeCell ref="C153:E153"/>
    <mergeCell ref="C142:E142"/>
    <mergeCell ref="C143:E143"/>
    <mergeCell ref="C144:E144"/>
    <mergeCell ref="C145:E145"/>
    <mergeCell ref="C146:E146"/>
    <mergeCell ref="C147:E147"/>
    <mergeCell ref="C136:N136"/>
    <mergeCell ref="C137:E137"/>
    <mergeCell ref="C138:E138"/>
    <mergeCell ref="C139:N139"/>
    <mergeCell ref="C140:N140"/>
    <mergeCell ref="C141:E141"/>
    <mergeCell ref="C130:E130"/>
    <mergeCell ref="C131:E131"/>
    <mergeCell ref="C132:E132"/>
    <mergeCell ref="C133:E133"/>
    <mergeCell ref="C134:E134"/>
    <mergeCell ref="C135:N135"/>
    <mergeCell ref="C124:E124"/>
    <mergeCell ref="C125:E125"/>
    <mergeCell ref="C126:E126"/>
    <mergeCell ref="C127:E127"/>
    <mergeCell ref="C128:E128"/>
    <mergeCell ref="C129:E129"/>
    <mergeCell ref="C118:K118"/>
    <mergeCell ref="A119:N119"/>
    <mergeCell ref="C120:E120"/>
    <mergeCell ref="C121:N121"/>
    <mergeCell ref="C122:N122"/>
    <mergeCell ref="C123:E123"/>
    <mergeCell ref="C112:K112"/>
    <mergeCell ref="C113:K113"/>
    <mergeCell ref="C114:K114"/>
    <mergeCell ref="C115:K115"/>
    <mergeCell ref="C116:K116"/>
    <mergeCell ref="C117:K117"/>
    <mergeCell ref="C106:K106"/>
    <mergeCell ref="C107:K107"/>
    <mergeCell ref="C108:K108"/>
    <mergeCell ref="C109:K109"/>
    <mergeCell ref="C110:K110"/>
    <mergeCell ref="C111:K111"/>
    <mergeCell ref="C100:K100"/>
    <mergeCell ref="C101:K101"/>
    <mergeCell ref="C102:K102"/>
    <mergeCell ref="C103:K103"/>
    <mergeCell ref="C104:K104"/>
    <mergeCell ref="C105:K105"/>
    <mergeCell ref="C93:E93"/>
    <mergeCell ref="C94:E94"/>
    <mergeCell ref="C95:E95"/>
    <mergeCell ref="C96:E96"/>
    <mergeCell ref="C97:E97"/>
    <mergeCell ref="C98:E98"/>
    <mergeCell ref="C87:N87"/>
    <mergeCell ref="C88:N88"/>
    <mergeCell ref="C89:E89"/>
    <mergeCell ref="C90:E90"/>
    <mergeCell ref="C91:E91"/>
    <mergeCell ref="C92:E92"/>
    <mergeCell ref="C81:E81"/>
    <mergeCell ref="C82:E82"/>
    <mergeCell ref="C83:E83"/>
    <mergeCell ref="C84:E84"/>
    <mergeCell ref="C85:E85"/>
    <mergeCell ref="C86:E86"/>
    <mergeCell ref="C75:E75"/>
    <mergeCell ref="C76:N76"/>
    <mergeCell ref="C77:N77"/>
    <mergeCell ref="C78:E78"/>
    <mergeCell ref="C79:E79"/>
    <mergeCell ref="C80:E80"/>
    <mergeCell ref="C69:E69"/>
    <mergeCell ref="C70:E70"/>
    <mergeCell ref="C71:E71"/>
    <mergeCell ref="C72:E72"/>
    <mergeCell ref="C73:N73"/>
    <mergeCell ref="C74:E74"/>
    <mergeCell ref="C63:N63"/>
    <mergeCell ref="C64:N64"/>
    <mergeCell ref="C65:E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52:E52"/>
    <mergeCell ref="C53:E53"/>
    <mergeCell ref="C54:E54"/>
    <mergeCell ref="C55:E55"/>
    <mergeCell ref="C56:E56"/>
    <mergeCell ref="N43:N45"/>
    <mergeCell ref="C46:E46"/>
    <mergeCell ref="A47:N47"/>
    <mergeCell ref="C48:E48"/>
    <mergeCell ref="C49:N49"/>
    <mergeCell ref="C50:N50"/>
    <mergeCell ref="C43:E45"/>
    <mergeCell ref="F43:F45"/>
    <mergeCell ref="G43:I44"/>
    <mergeCell ref="J43:L44"/>
    <mergeCell ref="M43:M45"/>
    <mergeCell ref="A26:N26"/>
    <mergeCell ref="A28:N28"/>
    <mergeCell ref="A17:F17"/>
    <mergeCell ref="G17:N17"/>
    <mergeCell ref="A18:F18"/>
    <mergeCell ref="G18:N18"/>
    <mergeCell ref="A19:F19"/>
    <mergeCell ref="G19:N19"/>
    <mergeCell ref="C51:E51"/>
    <mergeCell ref="G14:N14"/>
    <mergeCell ref="A15:F15"/>
    <mergeCell ref="G15:N15"/>
    <mergeCell ref="A16:F16"/>
    <mergeCell ref="G16:N16"/>
    <mergeCell ref="A21:N21"/>
    <mergeCell ref="A22:N22"/>
    <mergeCell ref="A24:N24"/>
    <mergeCell ref="A25:N25"/>
    <mergeCell ref="C295:L295"/>
    <mergeCell ref="C296:G296"/>
    <mergeCell ref="H296:L296"/>
    <mergeCell ref="C297:L297"/>
    <mergeCell ref="A299:N299"/>
    <mergeCell ref="A300:N300"/>
    <mergeCell ref="A301:N301"/>
    <mergeCell ref="C7:D7"/>
    <mergeCell ref="A1:N1"/>
    <mergeCell ref="A3:N3"/>
    <mergeCell ref="H5:I5"/>
    <mergeCell ref="A6:D6"/>
    <mergeCell ref="H6:K6"/>
    <mergeCell ref="J7:K7"/>
    <mergeCell ref="L41:M41"/>
    <mergeCell ref="A43:A45"/>
    <mergeCell ref="B43:B45"/>
    <mergeCell ref="A29:N29"/>
    <mergeCell ref="B31:F31"/>
    <mergeCell ref="B32:F32"/>
    <mergeCell ref="D34:F34"/>
    <mergeCell ref="L39:M39"/>
    <mergeCell ref="L40:M40"/>
    <mergeCell ref="G13:N13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9" orientation="landscape" r:id="rId1"/>
  <headerFooter>
    <oddFooter>&amp;RСтраница &amp;P</oddFooter>
  </headerFooter>
  <rowBreaks count="1" manualBreakCount="1">
    <brk id="42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A4BD0-F14D-44DC-8B86-AE6DB727843E}">
  <sheetPr>
    <pageSetUpPr fitToPage="1"/>
  </sheetPr>
  <dimension ref="A1:AW303"/>
  <sheetViews>
    <sheetView topLeftCell="A21" workbookViewId="0">
      <selection activeCell="B262" sqref="B262"/>
    </sheetView>
  </sheetViews>
  <sheetFormatPr defaultColWidth="9.140625" defaultRowHeight="11.25" customHeight="1" x14ac:dyDescent="0.2"/>
  <cols>
    <col min="1" max="1" width="9.140625" style="150" customWidth="1"/>
    <col min="2" max="2" width="20.140625" style="240" customWidth="1"/>
    <col min="3" max="3" width="13.42578125" style="240" customWidth="1"/>
    <col min="4" max="4" width="12.85546875" style="240" customWidth="1"/>
    <col min="5" max="5" width="13.28515625" style="240" customWidth="1"/>
    <col min="6" max="6" width="8.5703125" style="240" customWidth="1"/>
    <col min="7" max="7" width="10.5703125" style="240" customWidth="1"/>
    <col min="8" max="8" width="8.42578125" style="240" customWidth="1"/>
    <col min="9" max="9" width="13" style="240" customWidth="1"/>
    <col min="10" max="10" width="12.42578125" style="240" customWidth="1"/>
    <col min="11" max="11" width="8.5703125" style="240" customWidth="1"/>
    <col min="12" max="12" width="12.85546875" style="240" customWidth="1"/>
    <col min="13" max="13" width="7.42578125" style="240" customWidth="1"/>
    <col min="14" max="14" width="13.42578125" style="240" customWidth="1"/>
    <col min="15" max="15" width="14.5703125" style="240" hidden="1" customWidth="1"/>
    <col min="16" max="16" width="78.28515625" style="240" hidden="1" customWidth="1"/>
    <col min="17" max="17" width="73.7109375" style="240" hidden="1" customWidth="1"/>
    <col min="18" max="21" width="9.140625" style="240"/>
    <col min="22" max="27" width="86.7109375" style="180" hidden="1" customWidth="1"/>
    <col min="28" max="30" width="164.140625" style="180" hidden="1" customWidth="1"/>
    <col min="31" max="31" width="34.7109375" style="180" hidden="1" customWidth="1"/>
    <col min="32" max="33" width="164.140625" style="180" hidden="1" customWidth="1"/>
    <col min="34" max="38" width="39.5703125" style="180" hidden="1" customWidth="1"/>
    <col min="39" max="41" width="134.85546875" style="180" hidden="1" customWidth="1"/>
    <col min="42" max="45" width="101.140625" style="180" hidden="1" customWidth="1"/>
    <col min="46" max="46" width="58.7109375" style="180" hidden="1" customWidth="1"/>
    <col min="47" max="47" width="55.28515625" style="180" hidden="1" customWidth="1"/>
    <col min="48" max="48" width="58.7109375" style="180" hidden="1" customWidth="1"/>
    <col min="49" max="49" width="55.28515625" style="180" hidden="1" customWidth="1"/>
    <col min="50" max="16384" width="9.140625" style="240"/>
  </cols>
  <sheetData>
    <row r="1" spans="1:49" s="271" customFormat="1" ht="11.25" customHeight="1" x14ac:dyDescent="0.2">
      <c r="A1" s="410" t="s">
        <v>1744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</row>
    <row r="2" spans="1:49" s="271" customFormat="1" ht="11.25" customHeight="1" x14ac:dyDescent="0.2">
      <c r="A2" s="273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</row>
    <row r="3" spans="1:49" s="271" customFormat="1" ht="11.25" customHeight="1" x14ac:dyDescent="0.2">
      <c r="A3" s="410" t="s">
        <v>1745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</row>
    <row r="4" spans="1:49" s="271" customFormat="1" ht="11.25" customHeight="1" x14ac:dyDescent="0.2">
      <c r="A4" s="273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</row>
    <row r="5" spans="1:49" s="275" customFormat="1" ht="14.25" customHeight="1" x14ac:dyDescent="0.2">
      <c r="A5" s="274" t="s">
        <v>1733</v>
      </c>
      <c r="B5" s="274"/>
      <c r="C5" s="274"/>
      <c r="D5" s="274"/>
      <c r="H5" s="411" t="s">
        <v>1734</v>
      </c>
      <c r="I5" s="411"/>
      <c r="L5" s="276"/>
      <c r="M5" s="276"/>
    </row>
    <row r="6" spans="1:49" s="275" customFormat="1" ht="31.15" customHeight="1" x14ac:dyDescent="0.2">
      <c r="A6" s="412" t="s">
        <v>1735</v>
      </c>
      <c r="B6" s="412"/>
      <c r="C6" s="412"/>
      <c r="D6" s="412"/>
      <c r="H6" s="412" t="s">
        <v>1746</v>
      </c>
      <c r="I6" s="412"/>
      <c r="J6" s="412"/>
      <c r="K6" s="412"/>
      <c r="O6" s="277"/>
      <c r="Y6" s="278" t="s">
        <v>6</v>
      </c>
      <c r="Z6" s="278" t="s">
        <v>6</v>
      </c>
    </row>
    <row r="7" spans="1:49" s="275" customFormat="1" ht="17.25" customHeight="1" x14ac:dyDescent="0.2">
      <c r="A7" s="280"/>
      <c r="B7" s="281"/>
      <c r="C7" s="413" t="s">
        <v>1736</v>
      </c>
      <c r="D7" s="413"/>
      <c r="H7" s="280"/>
      <c r="I7" s="281"/>
      <c r="J7" s="413" t="s">
        <v>1747</v>
      </c>
      <c r="K7" s="413"/>
      <c r="O7" s="277"/>
    </row>
    <row r="8" spans="1:49" s="275" customFormat="1" ht="17.25" customHeight="1" x14ac:dyDescent="0.2">
      <c r="A8" s="275" t="s">
        <v>1737</v>
      </c>
      <c r="B8" s="279"/>
      <c r="C8" s="285"/>
      <c r="D8" s="285"/>
      <c r="H8" s="275" t="s">
        <v>1737</v>
      </c>
      <c r="I8" s="279"/>
      <c r="J8" s="285"/>
      <c r="K8" s="285"/>
      <c r="L8" s="284"/>
      <c r="M8" s="276"/>
      <c r="N8" s="276"/>
      <c r="O8" s="277"/>
    </row>
    <row r="9" spans="1:49" s="15" customFormat="1" ht="15" x14ac:dyDescent="0.25">
      <c r="N9" s="16" t="s">
        <v>86</v>
      </c>
    </row>
    <row r="10" spans="1:49" s="15" customFormat="1" ht="11.25" customHeight="1" x14ac:dyDescent="0.25">
      <c r="A10" s="140"/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1" t="s">
        <v>87</v>
      </c>
    </row>
    <row r="11" spans="1:49" s="15" customFormat="1" ht="6.75" customHeight="1" x14ac:dyDescent="0.25">
      <c r="A11" s="140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6"/>
    </row>
    <row r="12" spans="1:49" s="15" customFormat="1" ht="2.25" customHeight="1" x14ac:dyDescent="0.25">
      <c r="A12" s="142"/>
      <c r="B12" s="143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49" s="15" customFormat="1" ht="11.25" customHeight="1" x14ac:dyDescent="0.25">
      <c r="A13" s="142" t="s">
        <v>88</v>
      </c>
      <c r="B13" s="143"/>
      <c r="C13" s="140"/>
      <c r="E13" s="140"/>
      <c r="F13" s="140"/>
      <c r="G13" s="414" t="s">
        <v>532</v>
      </c>
      <c r="H13" s="414"/>
      <c r="I13" s="414"/>
      <c r="J13" s="414"/>
      <c r="K13" s="414"/>
      <c r="L13" s="414"/>
      <c r="M13" s="414"/>
      <c r="N13" s="414"/>
    </row>
    <row r="14" spans="1:49" s="15" customFormat="1" ht="56.25" customHeight="1" x14ac:dyDescent="0.25">
      <c r="A14" s="142" t="s">
        <v>89</v>
      </c>
      <c r="B14" s="143"/>
      <c r="C14" s="140"/>
      <c r="E14" s="144"/>
      <c r="F14" s="144"/>
      <c r="G14" s="415" t="s">
        <v>90</v>
      </c>
      <c r="H14" s="415"/>
      <c r="I14" s="415"/>
      <c r="J14" s="415"/>
      <c r="K14" s="415"/>
      <c r="L14" s="415"/>
      <c r="M14" s="415"/>
      <c r="N14" s="415"/>
      <c r="V14" s="21" t="s">
        <v>90</v>
      </c>
    </row>
    <row r="15" spans="1:49" s="15" customFormat="1" ht="45" customHeight="1" x14ac:dyDescent="0.25">
      <c r="A15" s="416" t="s">
        <v>91</v>
      </c>
      <c r="B15" s="416"/>
      <c r="C15" s="416"/>
      <c r="D15" s="416"/>
      <c r="E15" s="416"/>
      <c r="F15" s="416"/>
      <c r="G15" s="415" t="s">
        <v>92</v>
      </c>
      <c r="H15" s="415"/>
      <c r="I15" s="415"/>
      <c r="J15" s="415"/>
      <c r="K15" s="415"/>
      <c r="L15" s="415"/>
      <c r="M15" s="415"/>
      <c r="N15" s="415"/>
      <c r="P15" s="145" t="s">
        <v>91</v>
      </c>
      <c r="Q15" s="145" t="s">
        <v>92</v>
      </c>
      <c r="R15" s="146"/>
      <c r="S15" s="146"/>
      <c r="T15" s="146"/>
      <c r="U15" s="146"/>
      <c r="W15" s="21" t="s">
        <v>92</v>
      </c>
    </row>
    <row r="16" spans="1:49" s="15" customFormat="1" ht="67.5" customHeight="1" x14ac:dyDescent="0.25">
      <c r="A16" s="417" t="s">
        <v>93</v>
      </c>
      <c r="B16" s="417"/>
      <c r="C16" s="417"/>
      <c r="D16" s="417"/>
      <c r="E16" s="417"/>
      <c r="F16" s="417"/>
      <c r="G16" s="415"/>
      <c r="H16" s="415"/>
      <c r="I16" s="415"/>
      <c r="J16" s="415"/>
      <c r="K16" s="415"/>
      <c r="L16" s="415"/>
      <c r="M16" s="415"/>
      <c r="N16" s="415"/>
      <c r="P16" s="145" t="s">
        <v>94</v>
      </c>
      <c r="Q16" s="145"/>
      <c r="R16" s="146"/>
      <c r="S16" s="146"/>
      <c r="T16" s="146"/>
      <c r="U16" s="146"/>
      <c r="X16" s="21" t="s">
        <v>6</v>
      </c>
    </row>
    <row r="17" spans="1:30" s="15" customFormat="1" ht="33.75" customHeight="1" x14ac:dyDescent="0.25">
      <c r="A17" s="416" t="s">
        <v>95</v>
      </c>
      <c r="B17" s="416"/>
      <c r="C17" s="416"/>
      <c r="D17" s="416"/>
      <c r="E17" s="416"/>
      <c r="F17" s="416"/>
      <c r="G17" s="415"/>
      <c r="H17" s="415"/>
      <c r="I17" s="415"/>
      <c r="J17" s="415"/>
      <c r="K17" s="415"/>
      <c r="L17" s="415"/>
      <c r="M17" s="415"/>
      <c r="N17" s="415"/>
      <c r="P17" s="145" t="s">
        <v>95</v>
      </c>
      <c r="Q17" s="145"/>
      <c r="R17" s="146"/>
      <c r="S17" s="146"/>
      <c r="T17" s="146"/>
      <c r="U17" s="146"/>
      <c r="Y17" s="21" t="s">
        <v>6</v>
      </c>
    </row>
    <row r="18" spans="1:30" s="15" customFormat="1" ht="11.25" customHeight="1" x14ac:dyDescent="0.25">
      <c r="A18" s="422" t="s">
        <v>96</v>
      </c>
      <c r="B18" s="422"/>
      <c r="C18" s="422"/>
      <c r="D18" s="422"/>
      <c r="E18" s="422"/>
      <c r="F18" s="422"/>
      <c r="G18" s="415" t="s">
        <v>97</v>
      </c>
      <c r="H18" s="415"/>
      <c r="I18" s="415"/>
      <c r="J18" s="415"/>
      <c r="K18" s="415"/>
      <c r="L18" s="415"/>
      <c r="M18" s="415"/>
      <c r="N18" s="415"/>
      <c r="Z18" s="21" t="s">
        <v>97</v>
      </c>
    </row>
    <row r="19" spans="1:30" s="15" customFormat="1" ht="15" x14ac:dyDescent="0.25">
      <c r="A19" s="422" t="s">
        <v>98</v>
      </c>
      <c r="B19" s="422"/>
      <c r="C19" s="422"/>
      <c r="D19" s="422"/>
      <c r="E19" s="422"/>
      <c r="F19" s="422"/>
      <c r="G19" s="415"/>
      <c r="H19" s="415"/>
      <c r="I19" s="415"/>
      <c r="J19" s="415"/>
      <c r="K19" s="415"/>
      <c r="L19" s="415"/>
      <c r="M19" s="415"/>
      <c r="N19" s="415"/>
      <c r="AA19" s="21" t="s">
        <v>6</v>
      </c>
    </row>
    <row r="20" spans="1:30" s="15" customFormat="1" ht="3.75" customHeight="1" x14ac:dyDescent="0.25">
      <c r="A20" s="147"/>
      <c r="B20" s="140"/>
      <c r="C20" s="140"/>
      <c r="D20" s="140"/>
      <c r="E20" s="140"/>
      <c r="F20" s="143"/>
      <c r="G20" s="143"/>
      <c r="H20" s="143"/>
      <c r="I20" s="143"/>
      <c r="J20" s="143"/>
      <c r="K20" s="143"/>
      <c r="L20" s="143"/>
      <c r="M20" s="143"/>
      <c r="N20" s="143"/>
    </row>
    <row r="21" spans="1:30" s="15" customFormat="1" ht="15" x14ac:dyDescent="0.25">
      <c r="A21" s="418" t="s">
        <v>83</v>
      </c>
      <c r="B21" s="418"/>
      <c r="C21" s="418"/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AB21" s="21" t="s">
        <v>6</v>
      </c>
    </row>
    <row r="22" spans="1:30" s="15" customFormat="1" ht="15" x14ac:dyDescent="0.25">
      <c r="A22" s="419" t="s">
        <v>7</v>
      </c>
      <c r="B22" s="419"/>
      <c r="C22" s="419"/>
      <c r="D22" s="419"/>
      <c r="E22" s="419"/>
      <c r="F22" s="419"/>
      <c r="G22" s="419"/>
      <c r="H22" s="419"/>
      <c r="I22" s="419"/>
      <c r="J22" s="419"/>
      <c r="K22" s="419"/>
      <c r="L22" s="419"/>
      <c r="M22" s="419"/>
      <c r="N22" s="419"/>
    </row>
    <row r="23" spans="1:30" s="15" customFormat="1" ht="5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30" s="15" customFormat="1" ht="15" x14ac:dyDescent="0.25">
      <c r="A24" s="418" t="s">
        <v>83</v>
      </c>
      <c r="B24" s="418"/>
      <c r="C24" s="418"/>
      <c r="D24" s="418"/>
      <c r="E24" s="418"/>
      <c r="F24" s="418"/>
      <c r="G24" s="418"/>
      <c r="H24" s="418"/>
      <c r="I24" s="418"/>
      <c r="J24" s="418"/>
      <c r="K24" s="418"/>
      <c r="L24" s="418"/>
      <c r="M24" s="418"/>
      <c r="N24" s="418"/>
      <c r="AC24" s="21" t="s">
        <v>6</v>
      </c>
    </row>
    <row r="25" spans="1:30" s="15" customFormat="1" ht="15" x14ac:dyDescent="0.25">
      <c r="A25" s="419" t="s">
        <v>99</v>
      </c>
      <c r="B25" s="419"/>
      <c r="C25" s="419"/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</row>
    <row r="26" spans="1:30" s="15" customFormat="1" ht="21" customHeight="1" x14ac:dyDescent="0.25">
      <c r="A26" s="420" t="s">
        <v>1651</v>
      </c>
      <c r="B26" s="420"/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</row>
    <row r="27" spans="1:30" s="15" customFormat="1" ht="3.75" customHeight="1" x14ac:dyDescent="0.25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</row>
    <row r="28" spans="1:30" s="15" customFormat="1" ht="15" x14ac:dyDescent="0.25">
      <c r="A28" s="421" t="s">
        <v>37</v>
      </c>
      <c r="B28" s="421"/>
      <c r="C28" s="421"/>
      <c r="D28" s="421"/>
      <c r="E28" s="421"/>
      <c r="F28" s="421"/>
      <c r="G28" s="421"/>
      <c r="H28" s="421"/>
      <c r="I28" s="421"/>
      <c r="J28" s="421"/>
      <c r="K28" s="421"/>
      <c r="L28" s="421"/>
      <c r="M28" s="421"/>
      <c r="N28" s="421"/>
      <c r="AD28" s="21" t="s">
        <v>37</v>
      </c>
    </row>
    <row r="29" spans="1:30" s="15" customFormat="1" ht="12" customHeight="1" x14ac:dyDescent="0.25">
      <c r="A29" s="419" t="s">
        <v>101</v>
      </c>
      <c r="B29" s="419"/>
      <c r="C29" s="419"/>
      <c r="D29" s="419"/>
      <c r="E29" s="419"/>
      <c r="F29" s="419"/>
      <c r="G29" s="419"/>
      <c r="H29" s="419"/>
      <c r="I29" s="419"/>
      <c r="J29" s="419"/>
      <c r="K29" s="419"/>
      <c r="L29" s="419"/>
      <c r="M29" s="419"/>
      <c r="N29" s="419"/>
    </row>
    <row r="30" spans="1:30" s="15" customFormat="1" ht="12" customHeight="1" x14ac:dyDescent="0.25">
      <c r="A30" s="140" t="s">
        <v>102</v>
      </c>
      <c r="B30" s="149" t="s">
        <v>103</v>
      </c>
      <c r="C30" s="150" t="s">
        <v>104</v>
      </c>
      <c r="D30" s="150"/>
      <c r="E30" s="150"/>
      <c r="F30" s="144"/>
      <c r="G30" s="144"/>
      <c r="H30" s="144"/>
      <c r="I30" s="144"/>
      <c r="J30" s="144"/>
      <c r="K30" s="144"/>
      <c r="L30" s="144"/>
      <c r="M30" s="144"/>
      <c r="N30" s="144"/>
    </row>
    <row r="31" spans="1:30" s="15" customFormat="1" ht="12" customHeight="1" x14ac:dyDescent="0.25">
      <c r="A31" s="140" t="s">
        <v>105</v>
      </c>
      <c r="B31" s="414" t="s">
        <v>1698</v>
      </c>
      <c r="C31" s="414"/>
      <c r="D31" s="414"/>
      <c r="E31" s="414"/>
      <c r="F31" s="414"/>
      <c r="G31" s="144"/>
      <c r="H31" s="144"/>
      <c r="I31" s="144"/>
      <c r="J31" s="144"/>
      <c r="K31" s="144"/>
      <c r="L31" s="144"/>
      <c r="M31" s="144"/>
      <c r="N31" s="144"/>
    </row>
    <row r="32" spans="1:30" s="15" customFormat="1" ht="15" x14ac:dyDescent="0.25">
      <c r="A32" s="140"/>
      <c r="B32" s="426" t="s">
        <v>106</v>
      </c>
      <c r="C32" s="426"/>
      <c r="D32" s="426"/>
      <c r="E32" s="426"/>
      <c r="F32" s="426"/>
      <c r="G32" s="151"/>
      <c r="H32" s="151"/>
      <c r="I32" s="151"/>
      <c r="J32" s="151"/>
      <c r="K32" s="151"/>
      <c r="L32" s="151"/>
      <c r="M32" s="152"/>
      <c r="N32" s="151"/>
    </row>
    <row r="33" spans="1:33" s="15" customFormat="1" ht="5.25" customHeight="1" x14ac:dyDescent="0.25">
      <c r="A33" s="140"/>
      <c r="B33" s="140"/>
      <c r="C33" s="140"/>
      <c r="D33" s="153"/>
      <c r="E33" s="153"/>
      <c r="F33" s="153"/>
      <c r="G33" s="153"/>
      <c r="H33" s="153"/>
      <c r="I33" s="153"/>
      <c r="J33" s="153"/>
      <c r="K33" s="153"/>
      <c r="L33" s="153"/>
      <c r="M33" s="151"/>
      <c r="N33" s="151"/>
    </row>
    <row r="34" spans="1:33" s="15" customFormat="1" ht="15" x14ac:dyDescent="0.25">
      <c r="A34" s="154" t="s">
        <v>107</v>
      </c>
      <c r="B34" s="140"/>
      <c r="C34" s="140"/>
      <c r="D34" s="427" t="s">
        <v>534</v>
      </c>
      <c r="E34" s="427"/>
      <c r="F34" s="427"/>
      <c r="G34" s="155"/>
      <c r="H34" s="155"/>
      <c r="I34" s="155"/>
      <c r="J34" s="155"/>
      <c r="K34" s="155"/>
      <c r="L34" s="155"/>
      <c r="M34" s="155"/>
      <c r="N34" s="155"/>
      <c r="AE34" s="21" t="s">
        <v>534</v>
      </c>
    </row>
    <row r="35" spans="1:33" s="15" customFormat="1" ht="7.5" customHeight="1" x14ac:dyDescent="0.25">
      <c r="A35" s="140"/>
      <c r="B35" s="17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33" s="15" customFormat="1" ht="12" hidden="1" customHeight="1" x14ac:dyDescent="0.25">
      <c r="A36" s="154" t="s">
        <v>108</v>
      </c>
      <c r="B36" s="17"/>
      <c r="C36" s="156">
        <v>241.73</v>
      </c>
      <c r="D36" s="157" t="s">
        <v>1652</v>
      </c>
      <c r="E36" s="158" t="s">
        <v>110</v>
      </c>
      <c r="G36" s="17"/>
      <c r="H36" s="17"/>
      <c r="I36" s="17"/>
      <c r="J36" s="17"/>
      <c r="K36" s="17"/>
      <c r="L36" s="159"/>
      <c r="M36" s="159"/>
      <c r="N36" s="17"/>
    </row>
    <row r="37" spans="1:33" s="15" customFormat="1" ht="11.25" hidden="1" customHeight="1" x14ac:dyDescent="0.25">
      <c r="A37" s="140"/>
      <c r="B37" s="24" t="s">
        <v>111</v>
      </c>
      <c r="C37" s="160"/>
      <c r="D37" s="161"/>
      <c r="E37" s="158"/>
      <c r="G37" s="17"/>
    </row>
    <row r="38" spans="1:33" s="15" customFormat="1" ht="12" hidden="1" customHeight="1" x14ac:dyDescent="0.25">
      <c r="A38" s="140"/>
      <c r="B38" s="19" t="s">
        <v>112</v>
      </c>
      <c r="C38" s="156">
        <v>241.73</v>
      </c>
      <c r="D38" s="157" t="s">
        <v>1652</v>
      </c>
      <c r="E38" s="158" t="s">
        <v>110</v>
      </c>
      <c r="G38" s="17" t="s">
        <v>113</v>
      </c>
      <c r="I38" s="17"/>
      <c r="J38" s="17"/>
      <c r="K38" s="17"/>
      <c r="L38" s="156">
        <v>40.6</v>
      </c>
      <c r="M38" s="162" t="s">
        <v>1653</v>
      </c>
      <c r="N38" s="158" t="s">
        <v>110</v>
      </c>
    </row>
    <row r="39" spans="1:33" s="15" customFormat="1" ht="12" hidden="1" customHeight="1" x14ac:dyDescent="0.25">
      <c r="A39" s="140"/>
      <c r="B39" s="19" t="s">
        <v>13</v>
      </c>
      <c r="C39" s="156">
        <v>0</v>
      </c>
      <c r="D39" s="163" t="s">
        <v>115</v>
      </c>
      <c r="E39" s="158" t="s">
        <v>110</v>
      </c>
      <c r="G39" s="17" t="s">
        <v>116</v>
      </c>
      <c r="I39" s="17"/>
      <c r="J39" s="17"/>
      <c r="K39" s="17"/>
      <c r="L39" s="428">
        <v>110.63</v>
      </c>
      <c r="M39" s="428"/>
      <c r="N39" s="158" t="s">
        <v>117</v>
      </c>
    </row>
    <row r="40" spans="1:33" s="15" customFormat="1" ht="12" hidden="1" customHeight="1" x14ac:dyDescent="0.25">
      <c r="A40" s="140"/>
      <c r="B40" s="19" t="s">
        <v>14</v>
      </c>
      <c r="C40" s="156">
        <v>0</v>
      </c>
      <c r="D40" s="163" t="s">
        <v>115</v>
      </c>
      <c r="E40" s="158" t="s">
        <v>110</v>
      </c>
      <c r="G40" s="17" t="s">
        <v>118</v>
      </c>
      <c r="I40" s="17"/>
      <c r="J40" s="17"/>
      <c r="K40" s="17"/>
      <c r="L40" s="428">
        <v>7.99</v>
      </c>
      <c r="M40" s="428"/>
      <c r="N40" s="158" t="s">
        <v>117</v>
      </c>
    </row>
    <row r="41" spans="1:33" s="15" customFormat="1" ht="12" hidden="1" customHeight="1" x14ac:dyDescent="0.25">
      <c r="A41" s="140"/>
      <c r="B41" s="19" t="s">
        <v>15</v>
      </c>
      <c r="C41" s="156">
        <v>0</v>
      </c>
      <c r="D41" s="157" t="s">
        <v>115</v>
      </c>
      <c r="E41" s="158" t="s">
        <v>110</v>
      </c>
      <c r="G41" s="17"/>
      <c r="H41" s="17"/>
      <c r="I41" s="17"/>
      <c r="J41" s="17"/>
      <c r="K41" s="17"/>
      <c r="L41" s="423" t="s">
        <v>119</v>
      </c>
      <c r="M41" s="423"/>
      <c r="N41" s="17"/>
    </row>
    <row r="42" spans="1:33" s="15" customFormat="1" ht="7.5" hidden="1" customHeight="1" x14ac:dyDescent="0.25">
      <c r="A42" s="164"/>
    </row>
    <row r="43" spans="1:33" s="15" customFormat="1" ht="23.25" customHeight="1" x14ac:dyDescent="0.25">
      <c r="A43" s="424" t="s">
        <v>8</v>
      </c>
      <c r="B43" s="425" t="s">
        <v>9</v>
      </c>
      <c r="C43" s="425" t="s">
        <v>120</v>
      </c>
      <c r="D43" s="425"/>
      <c r="E43" s="425"/>
      <c r="F43" s="425" t="s">
        <v>121</v>
      </c>
      <c r="G43" s="425" t="s">
        <v>122</v>
      </c>
      <c r="H43" s="425"/>
      <c r="I43" s="425"/>
      <c r="J43" s="425" t="s">
        <v>123</v>
      </c>
      <c r="K43" s="425"/>
      <c r="L43" s="425"/>
      <c r="M43" s="425" t="s">
        <v>124</v>
      </c>
      <c r="N43" s="425" t="s">
        <v>125</v>
      </c>
    </row>
    <row r="44" spans="1:33" s="15" customFormat="1" ht="28.5" customHeight="1" x14ac:dyDescent="0.25">
      <c r="A44" s="424"/>
      <c r="B44" s="425"/>
      <c r="C44" s="425"/>
      <c r="D44" s="425"/>
      <c r="E44" s="425"/>
      <c r="F44" s="425"/>
      <c r="G44" s="425"/>
      <c r="H44" s="425"/>
      <c r="I44" s="425"/>
      <c r="J44" s="425"/>
      <c r="K44" s="425"/>
      <c r="L44" s="425"/>
      <c r="M44" s="425"/>
      <c r="N44" s="425"/>
    </row>
    <row r="45" spans="1:33" s="15" customFormat="1" ht="22.5" x14ac:dyDescent="0.25">
      <c r="A45" s="424"/>
      <c r="B45" s="425"/>
      <c r="C45" s="425"/>
      <c r="D45" s="425"/>
      <c r="E45" s="425"/>
      <c r="F45" s="425"/>
      <c r="G45" s="165" t="s">
        <v>126</v>
      </c>
      <c r="H45" s="165" t="s">
        <v>127</v>
      </c>
      <c r="I45" s="165" t="s">
        <v>128</v>
      </c>
      <c r="J45" s="165" t="s">
        <v>126</v>
      </c>
      <c r="K45" s="165" t="s">
        <v>127</v>
      </c>
      <c r="L45" s="165" t="s">
        <v>16</v>
      </c>
      <c r="M45" s="425"/>
      <c r="N45" s="425"/>
    </row>
    <row r="46" spans="1:33" s="15" customFormat="1" ht="15" x14ac:dyDescent="0.25">
      <c r="A46" s="166">
        <v>1</v>
      </c>
      <c r="B46" s="167">
        <v>2</v>
      </c>
      <c r="C46" s="431">
        <v>3</v>
      </c>
      <c r="D46" s="431"/>
      <c r="E46" s="431"/>
      <c r="F46" s="167">
        <v>4</v>
      </c>
      <c r="G46" s="167">
        <v>5</v>
      </c>
      <c r="H46" s="167">
        <v>6</v>
      </c>
      <c r="I46" s="167">
        <v>7</v>
      </c>
      <c r="J46" s="167">
        <v>8</v>
      </c>
      <c r="K46" s="167">
        <v>9</v>
      </c>
      <c r="L46" s="167">
        <v>10</v>
      </c>
      <c r="M46" s="167">
        <v>11</v>
      </c>
      <c r="N46" s="167">
        <v>12</v>
      </c>
    </row>
    <row r="47" spans="1:33" s="15" customFormat="1" ht="15" x14ac:dyDescent="0.25">
      <c r="A47" s="432" t="s">
        <v>1654</v>
      </c>
      <c r="B47" s="433"/>
      <c r="C47" s="433"/>
      <c r="D47" s="433"/>
      <c r="E47" s="433"/>
      <c r="F47" s="433"/>
      <c r="G47" s="433"/>
      <c r="H47" s="433"/>
      <c r="I47" s="433"/>
      <c r="J47" s="433"/>
      <c r="K47" s="433"/>
      <c r="L47" s="433"/>
      <c r="M47" s="433"/>
      <c r="N47" s="434"/>
      <c r="AF47" s="168" t="s">
        <v>1654</v>
      </c>
    </row>
    <row r="48" spans="1:33" s="15" customFormat="1" ht="15" x14ac:dyDescent="0.25">
      <c r="A48" s="435" t="s">
        <v>1655</v>
      </c>
      <c r="B48" s="436"/>
      <c r="C48" s="436"/>
      <c r="D48" s="436"/>
      <c r="E48" s="436"/>
      <c r="F48" s="436"/>
      <c r="G48" s="436"/>
      <c r="H48" s="436"/>
      <c r="I48" s="436"/>
      <c r="J48" s="436"/>
      <c r="K48" s="436"/>
      <c r="L48" s="436"/>
      <c r="M48" s="436"/>
      <c r="N48" s="437"/>
      <c r="AF48" s="168"/>
      <c r="AG48" s="169" t="s">
        <v>1655</v>
      </c>
    </row>
    <row r="49" spans="1:40" s="15" customFormat="1" ht="23.25" x14ac:dyDescent="0.25">
      <c r="A49" s="170" t="s">
        <v>321</v>
      </c>
      <c r="B49" s="171" t="s">
        <v>1656</v>
      </c>
      <c r="C49" s="438" t="s">
        <v>1657</v>
      </c>
      <c r="D49" s="438"/>
      <c r="E49" s="438"/>
      <c r="F49" s="172" t="s">
        <v>573</v>
      </c>
      <c r="G49" s="173">
        <v>0.31</v>
      </c>
      <c r="H49" s="174">
        <v>1</v>
      </c>
      <c r="I49" s="211">
        <v>0.31</v>
      </c>
      <c r="J49" s="176"/>
      <c r="K49" s="173"/>
      <c r="L49" s="176"/>
      <c r="M49" s="173"/>
      <c r="N49" s="177"/>
      <c r="AF49" s="168"/>
      <c r="AG49" s="169"/>
      <c r="AH49" s="169" t="s">
        <v>1657</v>
      </c>
    </row>
    <row r="50" spans="1:40" s="15" customFormat="1" ht="15" x14ac:dyDescent="0.25">
      <c r="A50" s="181"/>
      <c r="B50" s="179" t="s">
        <v>130</v>
      </c>
      <c r="C50" s="429" t="s">
        <v>140</v>
      </c>
      <c r="D50" s="429"/>
      <c r="E50" s="429"/>
      <c r="F50" s="182"/>
      <c r="G50" s="183"/>
      <c r="H50" s="183"/>
      <c r="I50" s="183"/>
      <c r="J50" s="187">
        <v>1097.69</v>
      </c>
      <c r="K50" s="183"/>
      <c r="L50" s="184">
        <v>340.28</v>
      </c>
      <c r="M50" s="185">
        <v>44.77</v>
      </c>
      <c r="N50" s="206">
        <v>15234.34</v>
      </c>
      <c r="AF50" s="168"/>
      <c r="AG50" s="169"/>
      <c r="AH50" s="169"/>
      <c r="AI50" s="180" t="s">
        <v>140</v>
      </c>
    </row>
    <row r="51" spans="1:40" s="15" customFormat="1" ht="15" x14ac:dyDescent="0.25">
      <c r="A51" s="188"/>
      <c r="B51" s="179"/>
      <c r="C51" s="429" t="s">
        <v>147</v>
      </c>
      <c r="D51" s="429"/>
      <c r="E51" s="429"/>
      <c r="F51" s="182" t="s">
        <v>148</v>
      </c>
      <c r="G51" s="185">
        <v>140.72999999999999</v>
      </c>
      <c r="H51" s="183"/>
      <c r="I51" s="205">
        <v>43.626300000000001</v>
      </c>
      <c r="J51" s="190"/>
      <c r="K51" s="183"/>
      <c r="L51" s="190"/>
      <c r="M51" s="183"/>
      <c r="N51" s="191"/>
      <c r="AF51" s="168"/>
      <c r="AG51" s="169"/>
      <c r="AH51" s="169"/>
      <c r="AJ51" s="180" t="s">
        <v>147</v>
      </c>
    </row>
    <row r="52" spans="1:40" s="15" customFormat="1" ht="15" x14ac:dyDescent="0.25">
      <c r="A52" s="181"/>
      <c r="B52" s="179"/>
      <c r="C52" s="430" t="s">
        <v>150</v>
      </c>
      <c r="D52" s="430"/>
      <c r="E52" s="430"/>
      <c r="F52" s="194"/>
      <c r="G52" s="195"/>
      <c r="H52" s="195"/>
      <c r="I52" s="195"/>
      <c r="J52" s="196">
        <v>1097.69</v>
      </c>
      <c r="K52" s="195"/>
      <c r="L52" s="197">
        <v>340.28</v>
      </c>
      <c r="M52" s="195"/>
      <c r="N52" s="207">
        <v>15234.34</v>
      </c>
      <c r="AF52" s="168"/>
      <c r="AG52" s="169"/>
      <c r="AH52" s="169"/>
      <c r="AK52" s="180" t="s">
        <v>150</v>
      </c>
    </row>
    <row r="53" spans="1:40" s="15" customFormat="1" ht="15" x14ac:dyDescent="0.25">
      <c r="A53" s="188"/>
      <c r="B53" s="179"/>
      <c r="C53" s="429" t="s">
        <v>151</v>
      </c>
      <c r="D53" s="429"/>
      <c r="E53" s="429"/>
      <c r="F53" s="182"/>
      <c r="G53" s="183"/>
      <c r="H53" s="183"/>
      <c r="I53" s="183"/>
      <c r="J53" s="190"/>
      <c r="K53" s="183"/>
      <c r="L53" s="184">
        <v>340.28</v>
      </c>
      <c r="M53" s="183"/>
      <c r="N53" s="206">
        <v>15234.34</v>
      </c>
      <c r="AF53" s="168"/>
      <c r="AG53" s="169"/>
      <c r="AH53" s="169"/>
      <c r="AJ53" s="180" t="s">
        <v>151</v>
      </c>
    </row>
    <row r="54" spans="1:40" s="15" customFormat="1" ht="23.25" x14ac:dyDescent="0.25">
      <c r="A54" s="188"/>
      <c r="B54" s="179" t="s">
        <v>1658</v>
      </c>
      <c r="C54" s="429" t="s">
        <v>1084</v>
      </c>
      <c r="D54" s="429"/>
      <c r="E54" s="429"/>
      <c r="F54" s="182" t="s">
        <v>154</v>
      </c>
      <c r="G54" s="199">
        <v>89</v>
      </c>
      <c r="H54" s="183"/>
      <c r="I54" s="199">
        <v>89</v>
      </c>
      <c r="J54" s="190"/>
      <c r="K54" s="183"/>
      <c r="L54" s="184">
        <v>302.85000000000002</v>
      </c>
      <c r="M54" s="183"/>
      <c r="N54" s="206">
        <v>13558.56</v>
      </c>
      <c r="AF54" s="168"/>
      <c r="AG54" s="169"/>
      <c r="AH54" s="169"/>
      <c r="AJ54" s="180" t="s">
        <v>1084</v>
      </c>
    </row>
    <row r="55" spans="1:40" s="15" customFormat="1" ht="23.25" x14ac:dyDescent="0.25">
      <c r="A55" s="188"/>
      <c r="B55" s="179" t="s">
        <v>1659</v>
      </c>
      <c r="C55" s="429" t="s">
        <v>1086</v>
      </c>
      <c r="D55" s="429"/>
      <c r="E55" s="429"/>
      <c r="F55" s="182" t="s">
        <v>154</v>
      </c>
      <c r="G55" s="199">
        <v>44</v>
      </c>
      <c r="H55" s="183"/>
      <c r="I55" s="199">
        <v>44</v>
      </c>
      <c r="J55" s="190"/>
      <c r="K55" s="183"/>
      <c r="L55" s="184">
        <v>149.72</v>
      </c>
      <c r="M55" s="183"/>
      <c r="N55" s="206">
        <v>6703.11</v>
      </c>
      <c r="AF55" s="168"/>
      <c r="AG55" s="169"/>
      <c r="AH55" s="169"/>
      <c r="AJ55" s="180" t="s">
        <v>1086</v>
      </c>
    </row>
    <row r="56" spans="1:40" s="15" customFormat="1" ht="15" x14ac:dyDescent="0.25">
      <c r="A56" s="200"/>
      <c r="B56" s="201"/>
      <c r="C56" s="438" t="s">
        <v>157</v>
      </c>
      <c r="D56" s="438"/>
      <c r="E56" s="438"/>
      <c r="F56" s="172"/>
      <c r="G56" s="173"/>
      <c r="H56" s="173"/>
      <c r="I56" s="173"/>
      <c r="J56" s="176"/>
      <c r="K56" s="173"/>
      <c r="L56" s="202">
        <v>792.85</v>
      </c>
      <c r="M56" s="195"/>
      <c r="N56" s="208">
        <v>35496.01</v>
      </c>
      <c r="AF56" s="168"/>
      <c r="AG56" s="169"/>
      <c r="AH56" s="169"/>
      <c r="AL56" s="169" t="s">
        <v>157</v>
      </c>
    </row>
    <row r="57" spans="1:40" s="15" customFormat="1" ht="23.25" x14ac:dyDescent="0.25">
      <c r="A57" s="170" t="s">
        <v>322</v>
      </c>
      <c r="B57" s="171" t="s">
        <v>491</v>
      </c>
      <c r="C57" s="438" t="s">
        <v>492</v>
      </c>
      <c r="D57" s="438"/>
      <c r="E57" s="438"/>
      <c r="F57" s="172" t="s">
        <v>171</v>
      </c>
      <c r="G57" s="173">
        <v>0.496</v>
      </c>
      <c r="H57" s="174">
        <v>1</v>
      </c>
      <c r="I57" s="204">
        <v>0.496</v>
      </c>
      <c r="J57" s="202">
        <v>42.98</v>
      </c>
      <c r="K57" s="173"/>
      <c r="L57" s="202">
        <v>21.32</v>
      </c>
      <c r="M57" s="211">
        <v>13.24</v>
      </c>
      <c r="N57" s="203">
        <v>282.27999999999997</v>
      </c>
      <c r="AF57" s="168"/>
      <c r="AG57" s="169"/>
      <c r="AH57" s="169" t="s">
        <v>492</v>
      </c>
      <c r="AL57" s="169"/>
    </row>
    <row r="58" spans="1:40" s="15" customFormat="1" ht="15" x14ac:dyDescent="0.25">
      <c r="A58" s="200"/>
      <c r="B58" s="201"/>
      <c r="C58" s="438" t="s">
        <v>157</v>
      </c>
      <c r="D58" s="438"/>
      <c r="E58" s="438"/>
      <c r="F58" s="172"/>
      <c r="G58" s="173"/>
      <c r="H58" s="173"/>
      <c r="I58" s="173"/>
      <c r="J58" s="176"/>
      <c r="K58" s="173"/>
      <c r="L58" s="202">
        <v>21.32</v>
      </c>
      <c r="M58" s="195"/>
      <c r="N58" s="203">
        <v>282.27999999999997</v>
      </c>
      <c r="AF58" s="168"/>
      <c r="AG58" s="169"/>
      <c r="AH58" s="169"/>
      <c r="AL58" s="169" t="s">
        <v>157</v>
      </c>
    </row>
    <row r="59" spans="1:40" s="15" customFormat="1" ht="23.25" x14ac:dyDescent="0.25">
      <c r="A59" s="170" t="s">
        <v>324</v>
      </c>
      <c r="B59" s="171" t="s">
        <v>494</v>
      </c>
      <c r="C59" s="438" t="s">
        <v>173</v>
      </c>
      <c r="D59" s="438"/>
      <c r="E59" s="438"/>
      <c r="F59" s="172" t="s">
        <v>174</v>
      </c>
      <c r="G59" s="173">
        <v>0.28999999999999998</v>
      </c>
      <c r="H59" s="174">
        <v>1</v>
      </c>
      <c r="I59" s="211">
        <v>0.28999999999999998</v>
      </c>
      <c r="J59" s="202">
        <v>162.38</v>
      </c>
      <c r="K59" s="173"/>
      <c r="L59" s="202">
        <v>47.09</v>
      </c>
      <c r="M59" s="211">
        <v>8.16</v>
      </c>
      <c r="N59" s="203">
        <v>384.25</v>
      </c>
      <c r="AF59" s="168"/>
      <c r="AG59" s="169"/>
      <c r="AH59" s="169" t="s">
        <v>173</v>
      </c>
      <c r="AL59" s="169"/>
    </row>
    <row r="60" spans="1:40" s="15" customFormat="1" ht="15" x14ac:dyDescent="0.25">
      <c r="A60" s="212"/>
      <c r="B60" s="213"/>
      <c r="C60" s="429" t="s">
        <v>175</v>
      </c>
      <c r="D60" s="429"/>
      <c r="E60" s="429"/>
      <c r="F60" s="429"/>
      <c r="G60" s="429"/>
      <c r="H60" s="429"/>
      <c r="I60" s="429"/>
      <c r="J60" s="429"/>
      <c r="K60" s="429"/>
      <c r="L60" s="429"/>
      <c r="M60" s="429"/>
      <c r="N60" s="441"/>
      <c r="AF60" s="168"/>
      <c r="AG60" s="169"/>
      <c r="AH60" s="169"/>
      <c r="AL60" s="169"/>
      <c r="AM60" s="180" t="s">
        <v>175</v>
      </c>
    </row>
    <row r="61" spans="1:40" s="15" customFormat="1" ht="15" x14ac:dyDescent="0.25">
      <c r="A61" s="200"/>
      <c r="B61" s="201"/>
      <c r="C61" s="438" t="s">
        <v>157</v>
      </c>
      <c r="D61" s="438"/>
      <c r="E61" s="438"/>
      <c r="F61" s="172"/>
      <c r="G61" s="173"/>
      <c r="H61" s="173"/>
      <c r="I61" s="173"/>
      <c r="J61" s="176"/>
      <c r="K61" s="173"/>
      <c r="L61" s="202">
        <v>47.09</v>
      </c>
      <c r="M61" s="195"/>
      <c r="N61" s="203">
        <v>384.25</v>
      </c>
      <c r="AF61" s="168"/>
      <c r="AG61" s="169"/>
      <c r="AH61" s="169"/>
      <c r="AL61" s="169" t="s">
        <v>157</v>
      </c>
    </row>
    <row r="62" spans="1:40" s="15" customFormat="1" ht="15" x14ac:dyDescent="0.25">
      <c r="A62" s="435" t="s">
        <v>495</v>
      </c>
      <c r="B62" s="436"/>
      <c r="C62" s="436"/>
      <c r="D62" s="436"/>
      <c r="E62" s="436"/>
      <c r="F62" s="436"/>
      <c r="G62" s="436"/>
      <c r="H62" s="436"/>
      <c r="I62" s="436"/>
      <c r="J62" s="436"/>
      <c r="K62" s="436"/>
      <c r="L62" s="436"/>
      <c r="M62" s="436"/>
      <c r="N62" s="437"/>
      <c r="AF62" s="168"/>
      <c r="AG62" s="169" t="s">
        <v>495</v>
      </c>
      <c r="AH62" s="169"/>
      <c r="AL62" s="169"/>
    </row>
    <row r="63" spans="1:40" s="15" customFormat="1" ht="34.5" x14ac:dyDescent="0.25">
      <c r="A63" s="170" t="s">
        <v>327</v>
      </c>
      <c r="B63" s="171" t="s">
        <v>1660</v>
      </c>
      <c r="C63" s="438" t="s">
        <v>1661</v>
      </c>
      <c r="D63" s="438"/>
      <c r="E63" s="438"/>
      <c r="F63" s="172" t="s">
        <v>133</v>
      </c>
      <c r="G63" s="173">
        <v>7.3999999999999996E-2</v>
      </c>
      <c r="H63" s="174">
        <v>1</v>
      </c>
      <c r="I63" s="204">
        <v>7.3999999999999996E-2</v>
      </c>
      <c r="J63" s="176"/>
      <c r="K63" s="173"/>
      <c r="L63" s="176"/>
      <c r="M63" s="173"/>
      <c r="N63" s="177"/>
      <c r="AF63" s="168"/>
      <c r="AG63" s="169"/>
      <c r="AH63" s="169" t="s">
        <v>1661</v>
      </c>
      <c r="AL63" s="169"/>
    </row>
    <row r="64" spans="1:40" s="15" customFormat="1" ht="34.5" x14ac:dyDescent="0.25">
      <c r="A64" s="178"/>
      <c r="B64" s="179" t="s">
        <v>1315</v>
      </c>
      <c r="C64" s="439" t="s">
        <v>1316</v>
      </c>
      <c r="D64" s="439"/>
      <c r="E64" s="439"/>
      <c r="F64" s="439"/>
      <c r="G64" s="439"/>
      <c r="H64" s="439"/>
      <c r="I64" s="439"/>
      <c r="J64" s="439"/>
      <c r="K64" s="439"/>
      <c r="L64" s="439"/>
      <c r="M64" s="439"/>
      <c r="N64" s="440"/>
      <c r="AF64" s="168"/>
      <c r="AG64" s="169"/>
      <c r="AH64" s="169"/>
      <c r="AL64" s="169"/>
      <c r="AN64" s="180" t="s">
        <v>1316</v>
      </c>
    </row>
    <row r="65" spans="1:40" s="15" customFormat="1" ht="23.25" x14ac:dyDescent="0.25">
      <c r="A65" s="178"/>
      <c r="B65" s="179" t="s">
        <v>136</v>
      </c>
      <c r="C65" s="439" t="s">
        <v>137</v>
      </c>
      <c r="D65" s="439"/>
      <c r="E65" s="439"/>
      <c r="F65" s="439"/>
      <c r="G65" s="439"/>
      <c r="H65" s="439"/>
      <c r="I65" s="439"/>
      <c r="J65" s="439"/>
      <c r="K65" s="439"/>
      <c r="L65" s="439"/>
      <c r="M65" s="439"/>
      <c r="N65" s="440"/>
      <c r="AF65" s="168"/>
      <c r="AG65" s="169"/>
      <c r="AH65" s="169"/>
      <c r="AL65" s="169"/>
      <c r="AN65" s="180" t="s">
        <v>137</v>
      </c>
    </row>
    <row r="66" spans="1:40" s="15" customFormat="1" ht="68.25" x14ac:dyDescent="0.25">
      <c r="A66" s="178"/>
      <c r="B66" s="179" t="s">
        <v>138</v>
      </c>
      <c r="C66" s="439" t="s">
        <v>139</v>
      </c>
      <c r="D66" s="439"/>
      <c r="E66" s="439"/>
      <c r="F66" s="439"/>
      <c r="G66" s="439"/>
      <c r="H66" s="439"/>
      <c r="I66" s="439"/>
      <c r="J66" s="439"/>
      <c r="K66" s="439"/>
      <c r="L66" s="439"/>
      <c r="M66" s="439"/>
      <c r="N66" s="440"/>
      <c r="AF66" s="168"/>
      <c r="AG66" s="169"/>
      <c r="AH66" s="169"/>
      <c r="AL66" s="169"/>
      <c r="AN66" s="180" t="s">
        <v>139</v>
      </c>
    </row>
    <row r="67" spans="1:40" s="15" customFormat="1" ht="15" x14ac:dyDescent="0.25">
      <c r="A67" s="181"/>
      <c r="B67" s="179" t="s">
        <v>141</v>
      </c>
      <c r="C67" s="429" t="s">
        <v>142</v>
      </c>
      <c r="D67" s="429"/>
      <c r="E67" s="429"/>
      <c r="F67" s="182"/>
      <c r="G67" s="183"/>
      <c r="H67" s="183"/>
      <c r="I67" s="183"/>
      <c r="J67" s="187">
        <v>2550</v>
      </c>
      <c r="K67" s="215">
        <v>1.7250000000000001</v>
      </c>
      <c r="L67" s="184">
        <v>325.51</v>
      </c>
      <c r="M67" s="185">
        <v>13.24</v>
      </c>
      <c r="N67" s="206">
        <v>4309.75</v>
      </c>
      <c r="AF67" s="168"/>
      <c r="AG67" s="169"/>
      <c r="AH67" s="169"/>
      <c r="AI67" s="180" t="s">
        <v>142</v>
      </c>
      <c r="AL67" s="169"/>
    </row>
    <row r="68" spans="1:40" s="15" customFormat="1" ht="15" x14ac:dyDescent="0.25">
      <c r="A68" s="181"/>
      <c r="B68" s="179" t="s">
        <v>143</v>
      </c>
      <c r="C68" s="429" t="s">
        <v>144</v>
      </c>
      <c r="D68" s="429"/>
      <c r="E68" s="429"/>
      <c r="F68" s="182"/>
      <c r="G68" s="183"/>
      <c r="H68" s="183"/>
      <c r="I68" s="183"/>
      <c r="J68" s="184">
        <v>344.25</v>
      </c>
      <c r="K68" s="215">
        <v>1.7250000000000001</v>
      </c>
      <c r="L68" s="184">
        <v>43.94</v>
      </c>
      <c r="M68" s="185">
        <v>44.77</v>
      </c>
      <c r="N68" s="206">
        <v>1967.19</v>
      </c>
      <c r="AF68" s="168"/>
      <c r="AG68" s="169"/>
      <c r="AH68" s="169"/>
      <c r="AI68" s="180" t="s">
        <v>144</v>
      </c>
      <c r="AL68" s="169"/>
    </row>
    <row r="69" spans="1:40" s="15" customFormat="1" ht="15" x14ac:dyDescent="0.25">
      <c r="A69" s="188"/>
      <c r="B69" s="179"/>
      <c r="C69" s="429" t="s">
        <v>149</v>
      </c>
      <c r="D69" s="429"/>
      <c r="E69" s="429"/>
      <c r="F69" s="182" t="s">
        <v>148</v>
      </c>
      <c r="G69" s="192">
        <v>25.5</v>
      </c>
      <c r="H69" s="215">
        <v>1.7250000000000001</v>
      </c>
      <c r="I69" s="189">
        <v>3.2550750000000002</v>
      </c>
      <c r="J69" s="190"/>
      <c r="K69" s="183"/>
      <c r="L69" s="190"/>
      <c r="M69" s="183"/>
      <c r="N69" s="191"/>
      <c r="AF69" s="168"/>
      <c r="AG69" s="169"/>
      <c r="AH69" s="169"/>
      <c r="AJ69" s="180" t="s">
        <v>149</v>
      </c>
      <c r="AL69" s="169"/>
    </row>
    <row r="70" spans="1:40" s="15" customFormat="1" ht="15" x14ac:dyDescent="0.25">
      <c r="A70" s="181"/>
      <c r="B70" s="179"/>
      <c r="C70" s="430" t="s">
        <v>150</v>
      </c>
      <c r="D70" s="430"/>
      <c r="E70" s="430"/>
      <c r="F70" s="194"/>
      <c r="G70" s="195"/>
      <c r="H70" s="195"/>
      <c r="I70" s="195"/>
      <c r="J70" s="196">
        <v>2550</v>
      </c>
      <c r="K70" s="195"/>
      <c r="L70" s="197">
        <v>325.51</v>
      </c>
      <c r="M70" s="195"/>
      <c r="N70" s="207">
        <v>4309.75</v>
      </c>
      <c r="AF70" s="168"/>
      <c r="AG70" s="169"/>
      <c r="AH70" s="169"/>
      <c r="AK70" s="180" t="s">
        <v>150</v>
      </c>
      <c r="AL70" s="169"/>
    </row>
    <row r="71" spans="1:40" s="15" customFormat="1" ht="15" x14ac:dyDescent="0.25">
      <c r="A71" s="188"/>
      <c r="B71" s="179"/>
      <c r="C71" s="429" t="s">
        <v>151</v>
      </c>
      <c r="D71" s="429"/>
      <c r="E71" s="429"/>
      <c r="F71" s="182"/>
      <c r="G71" s="183"/>
      <c r="H71" s="183"/>
      <c r="I71" s="183"/>
      <c r="J71" s="190"/>
      <c r="K71" s="183"/>
      <c r="L71" s="184">
        <v>43.94</v>
      </c>
      <c r="M71" s="183"/>
      <c r="N71" s="206">
        <v>1967.19</v>
      </c>
      <c r="AF71" s="168"/>
      <c r="AG71" s="169"/>
      <c r="AH71" s="169"/>
      <c r="AJ71" s="180" t="s">
        <v>151</v>
      </c>
      <c r="AL71" s="169"/>
    </row>
    <row r="72" spans="1:40" s="15" customFormat="1" ht="23.25" x14ac:dyDescent="0.25">
      <c r="A72" s="188"/>
      <c r="B72" s="179" t="s">
        <v>152</v>
      </c>
      <c r="C72" s="429" t="s">
        <v>153</v>
      </c>
      <c r="D72" s="429"/>
      <c r="E72" s="429"/>
      <c r="F72" s="182" t="s">
        <v>154</v>
      </c>
      <c r="G72" s="199">
        <v>92</v>
      </c>
      <c r="H72" s="183"/>
      <c r="I72" s="199">
        <v>92</v>
      </c>
      <c r="J72" s="190"/>
      <c r="K72" s="183"/>
      <c r="L72" s="184">
        <v>40.42</v>
      </c>
      <c r="M72" s="183"/>
      <c r="N72" s="206">
        <v>1809.81</v>
      </c>
      <c r="AF72" s="168"/>
      <c r="AG72" s="169"/>
      <c r="AH72" s="169"/>
      <c r="AJ72" s="180" t="s">
        <v>153</v>
      </c>
      <c r="AL72" s="169"/>
    </row>
    <row r="73" spans="1:40" s="15" customFormat="1" ht="45" x14ac:dyDescent="0.25">
      <c r="A73" s="188"/>
      <c r="B73" s="179" t="s">
        <v>155</v>
      </c>
      <c r="C73" s="429" t="s">
        <v>156</v>
      </c>
      <c r="D73" s="429"/>
      <c r="E73" s="429"/>
      <c r="F73" s="182" t="s">
        <v>154</v>
      </c>
      <c r="G73" s="199">
        <v>46</v>
      </c>
      <c r="H73" s="185">
        <v>0.85</v>
      </c>
      <c r="I73" s="192">
        <v>39.1</v>
      </c>
      <c r="J73" s="190"/>
      <c r="K73" s="183"/>
      <c r="L73" s="184">
        <v>17.18</v>
      </c>
      <c r="M73" s="183"/>
      <c r="N73" s="186">
        <v>769.17</v>
      </c>
      <c r="AF73" s="168"/>
      <c r="AG73" s="169"/>
      <c r="AH73" s="169"/>
      <c r="AJ73" s="180" t="s">
        <v>156</v>
      </c>
      <c r="AL73" s="169"/>
    </row>
    <row r="74" spans="1:40" s="15" customFormat="1" ht="15" x14ac:dyDescent="0.25">
      <c r="A74" s="200"/>
      <c r="B74" s="201"/>
      <c r="C74" s="438" t="s">
        <v>157</v>
      </c>
      <c r="D74" s="438"/>
      <c r="E74" s="438"/>
      <c r="F74" s="172"/>
      <c r="G74" s="173"/>
      <c r="H74" s="173"/>
      <c r="I74" s="173"/>
      <c r="J74" s="176"/>
      <c r="K74" s="173"/>
      <c r="L74" s="202">
        <v>383.11</v>
      </c>
      <c r="M74" s="195"/>
      <c r="N74" s="208">
        <v>6888.73</v>
      </c>
      <c r="AF74" s="168"/>
      <c r="AG74" s="169"/>
      <c r="AH74" s="169"/>
      <c r="AL74" s="169" t="s">
        <v>157</v>
      </c>
    </row>
    <row r="75" spans="1:40" s="15" customFormat="1" ht="45.75" x14ac:dyDescent="0.25">
      <c r="A75" s="170" t="s">
        <v>328</v>
      </c>
      <c r="B75" s="171" t="s">
        <v>935</v>
      </c>
      <c r="C75" s="438" t="s">
        <v>936</v>
      </c>
      <c r="D75" s="438"/>
      <c r="E75" s="438"/>
      <c r="F75" s="172" t="s">
        <v>133</v>
      </c>
      <c r="G75" s="173">
        <v>2.5999999999999999E-2</v>
      </c>
      <c r="H75" s="174">
        <v>1</v>
      </c>
      <c r="I75" s="204">
        <v>2.5999999999999999E-2</v>
      </c>
      <c r="J75" s="176"/>
      <c r="K75" s="173"/>
      <c r="L75" s="176"/>
      <c r="M75" s="173"/>
      <c r="N75" s="177"/>
      <c r="AF75" s="168"/>
      <c r="AG75" s="169"/>
      <c r="AH75" s="169" t="s">
        <v>936</v>
      </c>
      <c r="AL75" s="169"/>
    </row>
    <row r="76" spans="1:40" s="15" customFormat="1" ht="34.5" x14ac:dyDescent="0.25">
      <c r="A76" s="178"/>
      <c r="B76" s="179" t="s">
        <v>1315</v>
      </c>
      <c r="C76" s="439" t="s">
        <v>1316</v>
      </c>
      <c r="D76" s="439"/>
      <c r="E76" s="439"/>
      <c r="F76" s="439"/>
      <c r="G76" s="439"/>
      <c r="H76" s="439"/>
      <c r="I76" s="439"/>
      <c r="J76" s="439"/>
      <c r="K76" s="439"/>
      <c r="L76" s="439"/>
      <c r="M76" s="439"/>
      <c r="N76" s="440"/>
      <c r="AF76" s="168"/>
      <c r="AG76" s="169"/>
      <c r="AH76" s="169"/>
      <c r="AL76" s="169"/>
      <c r="AN76" s="180" t="s">
        <v>1316</v>
      </c>
    </row>
    <row r="77" spans="1:40" s="15" customFormat="1" ht="23.25" x14ac:dyDescent="0.25">
      <c r="A77" s="178"/>
      <c r="B77" s="179" t="s">
        <v>136</v>
      </c>
      <c r="C77" s="439" t="s">
        <v>137</v>
      </c>
      <c r="D77" s="439"/>
      <c r="E77" s="439"/>
      <c r="F77" s="439"/>
      <c r="G77" s="439"/>
      <c r="H77" s="439"/>
      <c r="I77" s="439"/>
      <c r="J77" s="439"/>
      <c r="K77" s="439"/>
      <c r="L77" s="439"/>
      <c r="M77" s="439"/>
      <c r="N77" s="440"/>
      <c r="AF77" s="168"/>
      <c r="AG77" s="169"/>
      <c r="AH77" s="169"/>
      <c r="AL77" s="169"/>
      <c r="AN77" s="180" t="s">
        <v>137</v>
      </c>
    </row>
    <row r="78" spans="1:40" s="15" customFormat="1" ht="68.25" x14ac:dyDescent="0.25">
      <c r="A78" s="178"/>
      <c r="B78" s="179" t="s">
        <v>138</v>
      </c>
      <c r="C78" s="439" t="s">
        <v>139</v>
      </c>
      <c r="D78" s="439"/>
      <c r="E78" s="439"/>
      <c r="F78" s="439"/>
      <c r="G78" s="439"/>
      <c r="H78" s="439"/>
      <c r="I78" s="439"/>
      <c r="J78" s="439"/>
      <c r="K78" s="439"/>
      <c r="L78" s="439"/>
      <c r="M78" s="439"/>
      <c r="N78" s="440"/>
      <c r="AF78" s="168"/>
      <c r="AG78" s="169"/>
      <c r="AH78" s="169"/>
      <c r="AL78" s="169"/>
      <c r="AN78" s="180" t="s">
        <v>139</v>
      </c>
    </row>
    <row r="79" spans="1:40" s="15" customFormat="1" ht="15" x14ac:dyDescent="0.25">
      <c r="A79" s="181"/>
      <c r="B79" s="179" t="s">
        <v>130</v>
      </c>
      <c r="C79" s="429" t="s">
        <v>140</v>
      </c>
      <c r="D79" s="429"/>
      <c r="E79" s="429"/>
      <c r="F79" s="182"/>
      <c r="G79" s="183"/>
      <c r="H79" s="183"/>
      <c r="I79" s="183"/>
      <c r="J79" s="184">
        <v>101.4</v>
      </c>
      <c r="K79" s="215">
        <v>1.587</v>
      </c>
      <c r="L79" s="184">
        <v>4.18</v>
      </c>
      <c r="M79" s="185">
        <v>44.77</v>
      </c>
      <c r="N79" s="186">
        <v>187.14</v>
      </c>
      <c r="AF79" s="168"/>
      <c r="AG79" s="169"/>
      <c r="AH79" s="169"/>
      <c r="AI79" s="180" t="s">
        <v>140</v>
      </c>
      <c r="AL79" s="169"/>
    </row>
    <row r="80" spans="1:40" s="15" customFormat="1" ht="15" x14ac:dyDescent="0.25">
      <c r="A80" s="181"/>
      <c r="B80" s="179" t="s">
        <v>141</v>
      </c>
      <c r="C80" s="429" t="s">
        <v>142</v>
      </c>
      <c r="D80" s="429"/>
      <c r="E80" s="429"/>
      <c r="F80" s="182"/>
      <c r="G80" s="183"/>
      <c r="H80" s="183"/>
      <c r="I80" s="183"/>
      <c r="J80" s="187">
        <v>3563.26</v>
      </c>
      <c r="K80" s="215">
        <v>1.7250000000000001</v>
      </c>
      <c r="L80" s="184">
        <v>159.81</v>
      </c>
      <c r="M80" s="185">
        <v>13.24</v>
      </c>
      <c r="N80" s="206">
        <v>2115.88</v>
      </c>
      <c r="AF80" s="168"/>
      <c r="AG80" s="169"/>
      <c r="AH80" s="169"/>
      <c r="AI80" s="180" t="s">
        <v>142</v>
      </c>
      <c r="AL80" s="169"/>
    </row>
    <row r="81" spans="1:40" s="15" customFormat="1" ht="15" x14ac:dyDescent="0.25">
      <c r="A81" s="181"/>
      <c r="B81" s="179" t="s">
        <v>143</v>
      </c>
      <c r="C81" s="429" t="s">
        <v>144</v>
      </c>
      <c r="D81" s="429"/>
      <c r="E81" s="429"/>
      <c r="F81" s="182"/>
      <c r="G81" s="183"/>
      <c r="H81" s="183"/>
      <c r="I81" s="183"/>
      <c r="J81" s="184">
        <v>507.6</v>
      </c>
      <c r="K81" s="215">
        <v>1.7250000000000001</v>
      </c>
      <c r="L81" s="184">
        <v>22.77</v>
      </c>
      <c r="M81" s="185">
        <v>44.77</v>
      </c>
      <c r="N81" s="206">
        <v>1019.41</v>
      </c>
      <c r="AF81" s="168"/>
      <c r="AG81" s="169"/>
      <c r="AH81" s="169"/>
      <c r="AI81" s="180" t="s">
        <v>144</v>
      </c>
      <c r="AL81" s="169"/>
    </row>
    <row r="82" spans="1:40" s="15" customFormat="1" ht="15" x14ac:dyDescent="0.25">
      <c r="A82" s="181"/>
      <c r="B82" s="179" t="s">
        <v>145</v>
      </c>
      <c r="C82" s="429" t="s">
        <v>146</v>
      </c>
      <c r="D82" s="429"/>
      <c r="E82" s="429"/>
      <c r="F82" s="182"/>
      <c r="G82" s="183"/>
      <c r="H82" s="183"/>
      <c r="I82" s="183"/>
      <c r="J82" s="184">
        <v>4.34</v>
      </c>
      <c r="K82" s="183"/>
      <c r="L82" s="184">
        <v>0.11</v>
      </c>
      <c r="M82" s="185">
        <v>8.16</v>
      </c>
      <c r="N82" s="186">
        <v>0.9</v>
      </c>
      <c r="AF82" s="168"/>
      <c r="AG82" s="169"/>
      <c r="AH82" s="169"/>
      <c r="AI82" s="180" t="s">
        <v>146</v>
      </c>
      <c r="AL82" s="169"/>
    </row>
    <row r="83" spans="1:40" s="15" customFormat="1" ht="15" x14ac:dyDescent="0.25">
      <c r="A83" s="188"/>
      <c r="B83" s="179"/>
      <c r="C83" s="429" t="s">
        <v>147</v>
      </c>
      <c r="D83" s="429"/>
      <c r="E83" s="429"/>
      <c r="F83" s="182" t="s">
        <v>148</v>
      </c>
      <c r="G83" s="199">
        <v>13</v>
      </c>
      <c r="H83" s="215">
        <v>1.587</v>
      </c>
      <c r="I83" s="189">
        <v>0.53640600000000005</v>
      </c>
      <c r="J83" s="190"/>
      <c r="K83" s="183"/>
      <c r="L83" s="190"/>
      <c r="M83" s="183"/>
      <c r="N83" s="191"/>
      <c r="AF83" s="168"/>
      <c r="AG83" s="169"/>
      <c r="AH83" s="169"/>
      <c r="AJ83" s="180" t="s">
        <v>147</v>
      </c>
      <c r="AL83" s="169"/>
    </row>
    <row r="84" spans="1:40" s="15" customFormat="1" ht="15" x14ac:dyDescent="0.25">
      <c r="A84" s="188"/>
      <c r="B84" s="179"/>
      <c r="C84" s="429" t="s">
        <v>149</v>
      </c>
      <c r="D84" s="429"/>
      <c r="E84" s="429"/>
      <c r="F84" s="182" t="s">
        <v>148</v>
      </c>
      <c r="G84" s="192">
        <v>37.6</v>
      </c>
      <c r="H84" s="215">
        <v>1.7250000000000001</v>
      </c>
      <c r="I84" s="216">
        <v>1.6863600000000001</v>
      </c>
      <c r="J84" s="190"/>
      <c r="K84" s="183"/>
      <c r="L84" s="190"/>
      <c r="M84" s="183"/>
      <c r="N84" s="191"/>
      <c r="AF84" s="168"/>
      <c r="AG84" s="169"/>
      <c r="AH84" s="169"/>
      <c r="AJ84" s="180" t="s">
        <v>149</v>
      </c>
      <c r="AL84" s="169"/>
    </row>
    <row r="85" spans="1:40" s="15" customFormat="1" ht="15" x14ac:dyDescent="0.25">
      <c r="A85" s="181"/>
      <c r="B85" s="179"/>
      <c r="C85" s="430" t="s">
        <v>150</v>
      </c>
      <c r="D85" s="430"/>
      <c r="E85" s="430"/>
      <c r="F85" s="194"/>
      <c r="G85" s="195"/>
      <c r="H85" s="195"/>
      <c r="I85" s="195"/>
      <c r="J85" s="196">
        <v>3669</v>
      </c>
      <c r="K85" s="195"/>
      <c r="L85" s="197">
        <v>164.1</v>
      </c>
      <c r="M85" s="195"/>
      <c r="N85" s="207">
        <v>2303.92</v>
      </c>
      <c r="AF85" s="168"/>
      <c r="AG85" s="169"/>
      <c r="AH85" s="169"/>
      <c r="AK85" s="180" t="s">
        <v>150</v>
      </c>
      <c r="AL85" s="169"/>
    </row>
    <row r="86" spans="1:40" s="15" customFormat="1" ht="15" x14ac:dyDescent="0.25">
      <c r="A86" s="188"/>
      <c r="B86" s="179"/>
      <c r="C86" s="429" t="s">
        <v>151</v>
      </c>
      <c r="D86" s="429"/>
      <c r="E86" s="429"/>
      <c r="F86" s="182"/>
      <c r="G86" s="183"/>
      <c r="H86" s="183"/>
      <c r="I86" s="183"/>
      <c r="J86" s="190"/>
      <c r="K86" s="183"/>
      <c r="L86" s="184">
        <v>26.95</v>
      </c>
      <c r="M86" s="183"/>
      <c r="N86" s="206">
        <v>1206.55</v>
      </c>
      <c r="AF86" s="168"/>
      <c r="AG86" s="169"/>
      <c r="AH86" s="169"/>
      <c r="AJ86" s="180" t="s">
        <v>151</v>
      </c>
      <c r="AL86" s="169"/>
    </row>
    <row r="87" spans="1:40" s="15" customFormat="1" ht="23.25" x14ac:dyDescent="0.25">
      <c r="A87" s="188"/>
      <c r="B87" s="179" t="s">
        <v>152</v>
      </c>
      <c r="C87" s="429" t="s">
        <v>153</v>
      </c>
      <c r="D87" s="429"/>
      <c r="E87" s="429"/>
      <c r="F87" s="182" t="s">
        <v>154</v>
      </c>
      <c r="G87" s="199">
        <v>92</v>
      </c>
      <c r="H87" s="183"/>
      <c r="I87" s="199">
        <v>92</v>
      </c>
      <c r="J87" s="190"/>
      <c r="K87" s="183"/>
      <c r="L87" s="184">
        <v>24.79</v>
      </c>
      <c r="M87" s="183"/>
      <c r="N87" s="206">
        <v>1110.03</v>
      </c>
      <c r="AF87" s="168"/>
      <c r="AG87" s="169"/>
      <c r="AH87" s="169"/>
      <c r="AJ87" s="180" t="s">
        <v>153</v>
      </c>
      <c r="AL87" s="169"/>
    </row>
    <row r="88" spans="1:40" s="15" customFormat="1" ht="45" x14ac:dyDescent="0.25">
      <c r="A88" s="188"/>
      <c r="B88" s="179" t="s">
        <v>155</v>
      </c>
      <c r="C88" s="429" t="s">
        <v>156</v>
      </c>
      <c r="D88" s="429"/>
      <c r="E88" s="429"/>
      <c r="F88" s="182" t="s">
        <v>154</v>
      </c>
      <c r="G88" s="199">
        <v>46</v>
      </c>
      <c r="H88" s="185">
        <v>0.85</v>
      </c>
      <c r="I88" s="192">
        <v>39.1</v>
      </c>
      <c r="J88" s="190"/>
      <c r="K88" s="183"/>
      <c r="L88" s="184">
        <v>10.54</v>
      </c>
      <c r="M88" s="183"/>
      <c r="N88" s="186">
        <v>471.76</v>
      </c>
      <c r="AF88" s="168"/>
      <c r="AG88" s="169"/>
      <c r="AH88" s="169"/>
      <c r="AJ88" s="180" t="s">
        <v>156</v>
      </c>
      <c r="AL88" s="169"/>
    </row>
    <row r="89" spans="1:40" s="15" customFormat="1" ht="15" x14ac:dyDescent="0.25">
      <c r="A89" s="200"/>
      <c r="B89" s="201"/>
      <c r="C89" s="438" t="s">
        <v>157</v>
      </c>
      <c r="D89" s="438"/>
      <c r="E89" s="438"/>
      <c r="F89" s="172"/>
      <c r="G89" s="173"/>
      <c r="H89" s="173"/>
      <c r="I89" s="173"/>
      <c r="J89" s="176"/>
      <c r="K89" s="173"/>
      <c r="L89" s="202">
        <v>199.43</v>
      </c>
      <c r="M89" s="195"/>
      <c r="N89" s="208">
        <v>3885.71</v>
      </c>
      <c r="AF89" s="168"/>
      <c r="AG89" s="169"/>
      <c r="AH89" s="169"/>
      <c r="AL89" s="169" t="s">
        <v>157</v>
      </c>
    </row>
    <row r="90" spans="1:40" s="15" customFormat="1" ht="34.5" x14ac:dyDescent="0.25">
      <c r="A90" s="170" t="s">
        <v>331</v>
      </c>
      <c r="B90" s="171" t="s">
        <v>545</v>
      </c>
      <c r="C90" s="438" t="s">
        <v>1662</v>
      </c>
      <c r="D90" s="438"/>
      <c r="E90" s="438"/>
      <c r="F90" s="172" t="s">
        <v>160</v>
      </c>
      <c r="G90" s="173">
        <v>3.1E-2</v>
      </c>
      <c r="H90" s="174">
        <v>1</v>
      </c>
      <c r="I90" s="204">
        <v>3.1E-2</v>
      </c>
      <c r="J90" s="176"/>
      <c r="K90" s="173"/>
      <c r="L90" s="176"/>
      <c r="M90" s="173"/>
      <c r="N90" s="177"/>
      <c r="AF90" s="168"/>
      <c r="AG90" s="169"/>
      <c r="AH90" s="169" t="s">
        <v>1662</v>
      </c>
      <c r="AL90" s="169"/>
    </row>
    <row r="91" spans="1:40" s="15" customFormat="1" ht="15" x14ac:dyDescent="0.25">
      <c r="A91" s="178"/>
      <c r="B91" s="179" t="s">
        <v>161</v>
      </c>
      <c r="C91" s="439" t="s">
        <v>162</v>
      </c>
      <c r="D91" s="439"/>
      <c r="E91" s="439"/>
      <c r="F91" s="439"/>
      <c r="G91" s="439"/>
      <c r="H91" s="439"/>
      <c r="I91" s="439"/>
      <c r="J91" s="439"/>
      <c r="K91" s="439"/>
      <c r="L91" s="439"/>
      <c r="M91" s="439"/>
      <c r="N91" s="440"/>
      <c r="AF91" s="168"/>
      <c r="AG91" s="169"/>
      <c r="AH91" s="169"/>
      <c r="AL91" s="169"/>
      <c r="AN91" s="180" t="s">
        <v>162</v>
      </c>
    </row>
    <row r="92" spans="1:40" s="15" customFormat="1" ht="23.25" x14ac:dyDescent="0.25">
      <c r="A92" s="178"/>
      <c r="B92" s="179" t="s">
        <v>136</v>
      </c>
      <c r="C92" s="439" t="s">
        <v>137</v>
      </c>
      <c r="D92" s="439"/>
      <c r="E92" s="439"/>
      <c r="F92" s="439"/>
      <c r="G92" s="439"/>
      <c r="H92" s="439"/>
      <c r="I92" s="439"/>
      <c r="J92" s="439"/>
      <c r="K92" s="439"/>
      <c r="L92" s="439"/>
      <c r="M92" s="439"/>
      <c r="N92" s="440"/>
      <c r="AF92" s="168"/>
      <c r="AG92" s="169"/>
      <c r="AH92" s="169"/>
      <c r="AL92" s="169"/>
      <c r="AN92" s="180" t="s">
        <v>137</v>
      </c>
    </row>
    <row r="93" spans="1:40" s="15" customFormat="1" ht="68.25" x14ac:dyDescent="0.25">
      <c r="A93" s="178"/>
      <c r="B93" s="179" t="s">
        <v>138</v>
      </c>
      <c r="C93" s="439" t="s">
        <v>139</v>
      </c>
      <c r="D93" s="439"/>
      <c r="E93" s="439"/>
      <c r="F93" s="439"/>
      <c r="G93" s="439"/>
      <c r="H93" s="439"/>
      <c r="I93" s="439"/>
      <c r="J93" s="439"/>
      <c r="K93" s="439"/>
      <c r="L93" s="439"/>
      <c r="M93" s="439"/>
      <c r="N93" s="440"/>
      <c r="AF93" s="168"/>
      <c r="AG93" s="169"/>
      <c r="AH93" s="169"/>
      <c r="AL93" s="169"/>
      <c r="AN93" s="180" t="s">
        <v>139</v>
      </c>
    </row>
    <row r="94" spans="1:40" s="15" customFormat="1" ht="15" x14ac:dyDescent="0.25">
      <c r="A94" s="181"/>
      <c r="B94" s="179" t="s">
        <v>130</v>
      </c>
      <c r="C94" s="429" t="s">
        <v>140</v>
      </c>
      <c r="D94" s="429"/>
      <c r="E94" s="429"/>
      <c r="F94" s="182"/>
      <c r="G94" s="183"/>
      <c r="H94" s="183"/>
      <c r="I94" s="183"/>
      <c r="J94" s="187">
        <v>1201.2</v>
      </c>
      <c r="K94" s="215">
        <v>1.587</v>
      </c>
      <c r="L94" s="184">
        <v>59.1</v>
      </c>
      <c r="M94" s="185">
        <v>44.77</v>
      </c>
      <c r="N94" s="206">
        <v>2645.91</v>
      </c>
      <c r="AF94" s="168"/>
      <c r="AG94" s="169"/>
      <c r="AH94" s="169"/>
      <c r="AI94" s="180" t="s">
        <v>140</v>
      </c>
      <c r="AL94" s="169"/>
    </row>
    <row r="95" spans="1:40" s="15" customFormat="1" ht="15" x14ac:dyDescent="0.25">
      <c r="A95" s="188"/>
      <c r="B95" s="179"/>
      <c r="C95" s="429" t="s">
        <v>147</v>
      </c>
      <c r="D95" s="429"/>
      <c r="E95" s="429"/>
      <c r="F95" s="182" t="s">
        <v>148</v>
      </c>
      <c r="G95" s="199">
        <v>154</v>
      </c>
      <c r="H95" s="215">
        <v>1.587</v>
      </c>
      <c r="I95" s="189">
        <v>7.5763379999999998</v>
      </c>
      <c r="J95" s="190"/>
      <c r="K95" s="183"/>
      <c r="L95" s="190"/>
      <c r="M95" s="183"/>
      <c r="N95" s="191"/>
      <c r="AF95" s="168"/>
      <c r="AG95" s="169"/>
      <c r="AH95" s="169"/>
      <c r="AJ95" s="180" t="s">
        <v>147</v>
      </c>
      <c r="AL95" s="169"/>
    </row>
    <row r="96" spans="1:40" s="15" customFormat="1" ht="15" x14ac:dyDescent="0.25">
      <c r="A96" s="181"/>
      <c r="B96" s="179"/>
      <c r="C96" s="430" t="s">
        <v>150</v>
      </c>
      <c r="D96" s="430"/>
      <c r="E96" s="430"/>
      <c r="F96" s="194"/>
      <c r="G96" s="195"/>
      <c r="H96" s="195"/>
      <c r="I96" s="195"/>
      <c r="J96" s="196">
        <v>1201.2</v>
      </c>
      <c r="K96" s="195"/>
      <c r="L96" s="197">
        <v>59.1</v>
      </c>
      <c r="M96" s="195"/>
      <c r="N96" s="207">
        <v>2645.91</v>
      </c>
      <c r="AF96" s="168"/>
      <c r="AG96" s="169"/>
      <c r="AH96" s="169"/>
      <c r="AK96" s="180" t="s">
        <v>150</v>
      </c>
      <c r="AL96" s="169"/>
    </row>
    <row r="97" spans="1:40" s="15" customFormat="1" ht="15" x14ac:dyDescent="0.25">
      <c r="A97" s="188"/>
      <c r="B97" s="179"/>
      <c r="C97" s="429" t="s">
        <v>151</v>
      </c>
      <c r="D97" s="429"/>
      <c r="E97" s="429"/>
      <c r="F97" s="182"/>
      <c r="G97" s="183"/>
      <c r="H97" s="183"/>
      <c r="I97" s="183"/>
      <c r="J97" s="190"/>
      <c r="K97" s="183"/>
      <c r="L97" s="184">
        <v>59.1</v>
      </c>
      <c r="M97" s="183"/>
      <c r="N97" s="206">
        <v>2645.91</v>
      </c>
      <c r="AF97" s="168"/>
      <c r="AG97" s="169"/>
      <c r="AH97" s="169"/>
      <c r="AJ97" s="180" t="s">
        <v>151</v>
      </c>
      <c r="AL97" s="169"/>
    </row>
    <row r="98" spans="1:40" s="15" customFormat="1" ht="23.25" x14ac:dyDescent="0.25">
      <c r="A98" s="188"/>
      <c r="B98" s="179" t="s">
        <v>163</v>
      </c>
      <c r="C98" s="429" t="s">
        <v>164</v>
      </c>
      <c r="D98" s="429"/>
      <c r="E98" s="429"/>
      <c r="F98" s="182" t="s">
        <v>154</v>
      </c>
      <c r="G98" s="199">
        <v>89</v>
      </c>
      <c r="H98" s="183"/>
      <c r="I98" s="199">
        <v>89</v>
      </c>
      <c r="J98" s="190"/>
      <c r="K98" s="183"/>
      <c r="L98" s="184">
        <v>52.6</v>
      </c>
      <c r="M98" s="183"/>
      <c r="N98" s="206">
        <v>2354.86</v>
      </c>
      <c r="AF98" s="168"/>
      <c r="AG98" s="169"/>
      <c r="AH98" s="169"/>
      <c r="AJ98" s="180" t="s">
        <v>164</v>
      </c>
      <c r="AL98" s="169"/>
    </row>
    <row r="99" spans="1:40" s="15" customFormat="1" ht="45" x14ac:dyDescent="0.25">
      <c r="A99" s="188"/>
      <c r="B99" s="179" t="s">
        <v>165</v>
      </c>
      <c r="C99" s="429" t="s">
        <v>166</v>
      </c>
      <c r="D99" s="429"/>
      <c r="E99" s="429"/>
      <c r="F99" s="182" t="s">
        <v>154</v>
      </c>
      <c r="G99" s="199">
        <v>40</v>
      </c>
      <c r="H99" s="185">
        <v>0.85</v>
      </c>
      <c r="I99" s="199">
        <v>34</v>
      </c>
      <c r="J99" s="190"/>
      <c r="K99" s="183"/>
      <c r="L99" s="184">
        <v>20.09</v>
      </c>
      <c r="M99" s="183"/>
      <c r="N99" s="186">
        <v>899.61</v>
      </c>
      <c r="AF99" s="168"/>
      <c r="AG99" s="169"/>
      <c r="AH99" s="169"/>
      <c r="AJ99" s="180" t="s">
        <v>166</v>
      </c>
      <c r="AL99" s="169"/>
    </row>
    <row r="100" spans="1:40" s="15" customFormat="1" ht="15" x14ac:dyDescent="0.25">
      <c r="A100" s="200"/>
      <c r="B100" s="201"/>
      <c r="C100" s="438" t="s">
        <v>157</v>
      </c>
      <c r="D100" s="438"/>
      <c r="E100" s="438"/>
      <c r="F100" s="172"/>
      <c r="G100" s="173"/>
      <c r="H100" s="173"/>
      <c r="I100" s="173"/>
      <c r="J100" s="176"/>
      <c r="K100" s="173"/>
      <c r="L100" s="202">
        <v>131.79</v>
      </c>
      <c r="M100" s="195"/>
      <c r="N100" s="208">
        <v>5900.38</v>
      </c>
      <c r="AF100" s="168"/>
      <c r="AG100" s="169"/>
      <c r="AH100" s="169"/>
      <c r="AL100" s="169" t="s">
        <v>157</v>
      </c>
    </row>
    <row r="101" spans="1:40" s="15" customFormat="1" ht="34.5" x14ac:dyDescent="0.25">
      <c r="A101" s="170" t="s">
        <v>334</v>
      </c>
      <c r="B101" s="171" t="s">
        <v>513</v>
      </c>
      <c r="C101" s="438" t="s">
        <v>514</v>
      </c>
      <c r="D101" s="438"/>
      <c r="E101" s="438"/>
      <c r="F101" s="172" t="s">
        <v>133</v>
      </c>
      <c r="G101" s="173">
        <v>7.3999999999999996E-2</v>
      </c>
      <c r="H101" s="174">
        <v>1</v>
      </c>
      <c r="I101" s="204">
        <v>7.3999999999999996E-2</v>
      </c>
      <c r="J101" s="176"/>
      <c r="K101" s="173"/>
      <c r="L101" s="176"/>
      <c r="M101" s="173"/>
      <c r="N101" s="177"/>
      <c r="AF101" s="168"/>
      <c r="AG101" s="169"/>
      <c r="AH101" s="169" t="s">
        <v>514</v>
      </c>
      <c r="AL101" s="169"/>
    </row>
    <row r="102" spans="1:40" s="15" customFormat="1" ht="23.25" x14ac:dyDescent="0.25">
      <c r="A102" s="178"/>
      <c r="B102" s="179" t="s">
        <v>136</v>
      </c>
      <c r="C102" s="439" t="s">
        <v>137</v>
      </c>
      <c r="D102" s="439"/>
      <c r="E102" s="439"/>
      <c r="F102" s="439"/>
      <c r="G102" s="439"/>
      <c r="H102" s="439"/>
      <c r="I102" s="439"/>
      <c r="J102" s="439"/>
      <c r="K102" s="439"/>
      <c r="L102" s="439"/>
      <c r="M102" s="439"/>
      <c r="N102" s="440"/>
      <c r="AF102" s="168"/>
      <c r="AG102" s="169"/>
      <c r="AH102" s="169"/>
      <c r="AL102" s="169"/>
      <c r="AN102" s="180" t="s">
        <v>137</v>
      </c>
    </row>
    <row r="103" spans="1:40" s="15" customFormat="1" ht="68.25" x14ac:dyDescent="0.25">
      <c r="A103" s="178"/>
      <c r="B103" s="179" t="s">
        <v>138</v>
      </c>
      <c r="C103" s="439" t="s">
        <v>139</v>
      </c>
      <c r="D103" s="439"/>
      <c r="E103" s="439"/>
      <c r="F103" s="439"/>
      <c r="G103" s="439"/>
      <c r="H103" s="439"/>
      <c r="I103" s="439"/>
      <c r="J103" s="439"/>
      <c r="K103" s="439"/>
      <c r="L103" s="439"/>
      <c r="M103" s="439"/>
      <c r="N103" s="440"/>
      <c r="AF103" s="168"/>
      <c r="AG103" s="169"/>
      <c r="AH103" s="169"/>
      <c r="AL103" s="169"/>
      <c r="AN103" s="180" t="s">
        <v>139</v>
      </c>
    </row>
    <row r="104" spans="1:40" s="15" customFormat="1" ht="15" x14ac:dyDescent="0.25">
      <c r="A104" s="181"/>
      <c r="B104" s="179" t="s">
        <v>141</v>
      </c>
      <c r="C104" s="429" t="s">
        <v>142</v>
      </c>
      <c r="D104" s="429"/>
      <c r="E104" s="429"/>
      <c r="F104" s="182"/>
      <c r="G104" s="183"/>
      <c r="H104" s="183"/>
      <c r="I104" s="183"/>
      <c r="J104" s="184">
        <v>479.33</v>
      </c>
      <c r="K104" s="205">
        <v>1.4375</v>
      </c>
      <c r="L104" s="184">
        <v>50.99</v>
      </c>
      <c r="M104" s="185">
        <v>13.24</v>
      </c>
      <c r="N104" s="186">
        <v>675.11</v>
      </c>
      <c r="AF104" s="168"/>
      <c r="AG104" s="169"/>
      <c r="AH104" s="169"/>
      <c r="AI104" s="180" t="s">
        <v>142</v>
      </c>
      <c r="AL104" s="169"/>
    </row>
    <row r="105" spans="1:40" s="15" customFormat="1" ht="15" x14ac:dyDescent="0.25">
      <c r="A105" s="181"/>
      <c r="B105" s="179" t="s">
        <v>143</v>
      </c>
      <c r="C105" s="429" t="s">
        <v>144</v>
      </c>
      <c r="D105" s="429"/>
      <c r="E105" s="429"/>
      <c r="F105" s="182"/>
      <c r="G105" s="183"/>
      <c r="H105" s="183"/>
      <c r="I105" s="183"/>
      <c r="J105" s="184">
        <v>93.5</v>
      </c>
      <c r="K105" s="205">
        <v>1.4375</v>
      </c>
      <c r="L105" s="184">
        <v>9.9499999999999993</v>
      </c>
      <c r="M105" s="185">
        <v>44.77</v>
      </c>
      <c r="N105" s="186">
        <v>445.46</v>
      </c>
      <c r="AF105" s="168"/>
      <c r="AG105" s="169"/>
      <c r="AH105" s="169"/>
      <c r="AI105" s="180" t="s">
        <v>144</v>
      </c>
      <c r="AL105" s="169"/>
    </row>
    <row r="106" spans="1:40" s="15" customFormat="1" ht="15" x14ac:dyDescent="0.25">
      <c r="A106" s="188"/>
      <c r="B106" s="179"/>
      <c r="C106" s="429" t="s">
        <v>149</v>
      </c>
      <c r="D106" s="429"/>
      <c r="E106" s="429"/>
      <c r="F106" s="182" t="s">
        <v>148</v>
      </c>
      <c r="G106" s="185">
        <v>8.06</v>
      </c>
      <c r="H106" s="205">
        <v>1.4375</v>
      </c>
      <c r="I106" s="193">
        <v>0.85738250000000005</v>
      </c>
      <c r="J106" s="190"/>
      <c r="K106" s="183"/>
      <c r="L106" s="190"/>
      <c r="M106" s="183"/>
      <c r="N106" s="191"/>
      <c r="AF106" s="168"/>
      <c r="AG106" s="169"/>
      <c r="AH106" s="169"/>
      <c r="AJ106" s="180" t="s">
        <v>149</v>
      </c>
      <c r="AL106" s="169"/>
    </row>
    <row r="107" spans="1:40" s="15" customFormat="1" ht="15" x14ac:dyDescent="0.25">
      <c r="A107" s="181"/>
      <c r="B107" s="179"/>
      <c r="C107" s="430" t="s">
        <v>150</v>
      </c>
      <c r="D107" s="430"/>
      <c r="E107" s="430"/>
      <c r="F107" s="194"/>
      <c r="G107" s="195"/>
      <c r="H107" s="195"/>
      <c r="I107" s="195"/>
      <c r="J107" s="197">
        <v>479.33</v>
      </c>
      <c r="K107" s="195"/>
      <c r="L107" s="197">
        <v>50.99</v>
      </c>
      <c r="M107" s="195"/>
      <c r="N107" s="198">
        <v>675.11</v>
      </c>
      <c r="AF107" s="168"/>
      <c r="AG107" s="169"/>
      <c r="AH107" s="169"/>
      <c r="AK107" s="180" t="s">
        <v>150</v>
      </c>
      <c r="AL107" s="169"/>
    </row>
    <row r="108" spans="1:40" s="15" customFormat="1" ht="15" x14ac:dyDescent="0.25">
      <c r="A108" s="188"/>
      <c r="B108" s="179"/>
      <c r="C108" s="429" t="s">
        <v>151</v>
      </c>
      <c r="D108" s="429"/>
      <c r="E108" s="429"/>
      <c r="F108" s="182"/>
      <c r="G108" s="183"/>
      <c r="H108" s="183"/>
      <c r="I108" s="183"/>
      <c r="J108" s="190"/>
      <c r="K108" s="183"/>
      <c r="L108" s="184">
        <v>9.9499999999999993</v>
      </c>
      <c r="M108" s="183"/>
      <c r="N108" s="186">
        <v>445.46</v>
      </c>
      <c r="AF108" s="168"/>
      <c r="AG108" s="169"/>
      <c r="AH108" s="169"/>
      <c r="AJ108" s="180" t="s">
        <v>151</v>
      </c>
      <c r="AL108" s="169"/>
    </row>
    <row r="109" spans="1:40" s="15" customFormat="1" ht="23.25" x14ac:dyDescent="0.25">
      <c r="A109" s="188"/>
      <c r="B109" s="179" t="s">
        <v>152</v>
      </c>
      <c r="C109" s="429" t="s">
        <v>153</v>
      </c>
      <c r="D109" s="429"/>
      <c r="E109" s="429"/>
      <c r="F109" s="182" t="s">
        <v>154</v>
      </c>
      <c r="G109" s="199">
        <v>92</v>
      </c>
      <c r="H109" s="183"/>
      <c r="I109" s="199">
        <v>92</v>
      </c>
      <c r="J109" s="190"/>
      <c r="K109" s="183"/>
      <c r="L109" s="184">
        <v>9.15</v>
      </c>
      <c r="M109" s="183"/>
      <c r="N109" s="186">
        <v>409.82</v>
      </c>
      <c r="AF109" s="168"/>
      <c r="AG109" s="169"/>
      <c r="AH109" s="169"/>
      <c r="AJ109" s="180" t="s">
        <v>153</v>
      </c>
      <c r="AL109" s="169"/>
    </row>
    <row r="110" spans="1:40" s="15" customFormat="1" ht="45" x14ac:dyDescent="0.25">
      <c r="A110" s="188"/>
      <c r="B110" s="179" t="s">
        <v>155</v>
      </c>
      <c r="C110" s="429" t="s">
        <v>156</v>
      </c>
      <c r="D110" s="429"/>
      <c r="E110" s="429"/>
      <c r="F110" s="182" t="s">
        <v>154</v>
      </c>
      <c r="G110" s="199">
        <v>46</v>
      </c>
      <c r="H110" s="185">
        <v>0.85</v>
      </c>
      <c r="I110" s="192">
        <v>39.1</v>
      </c>
      <c r="J110" s="190"/>
      <c r="K110" s="183"/>
      <c r="L110" s="184">
        <v>3.89</v>
      </c>
      <c r="M110" s="183"/>
      <c r="N110" s="186">
        <v>174.17</v>
      </c>
      <c r="AF110" s="168"/>
      <c r="AG110" s="169"/>
      <c r="AH110" s="169"/>
      <c r="AJ110" s="180" t="s">
        <v>156</v>
      </c>
      <c r="AL110" s="169"/>
    </row>
    <row r="111" spans="1:40" s="15" customFormat="1" ht="15" x14ac:dyDescent="0.25">
      <c r="A111" s="200"/>
      <c r="B111" s="201"/>
      <c r="C111" s="438" t="s">
        <v>157</v>
      </c>
      <c r="D111" s="438"/>
      <c r="E111" s="438"/>
      <c r="F111" s="172"/>
      <c r="G111" s="173"/>
      <c r="H111" s="173"/>
      <c r="I111" s="173"/>
      <c r="J111" s="176"/>
      <c r="K111" s="173"/>
      <c r="L111" s="202">
        <v>64.03</v>
      </c>
      <c r="M111" s="195"/>
      <c r="N111" s="208">
        <v>1259.0999999999999</v>
      </c>
      <c r="AF111" s="168"/>
      <c r="AG111" s="169"/>
      <c r="AH111" s="169"/>
      <c r="AL111" s="169" t="s">
        <v>157</v>
      </c>
    </row>
    <row r="112" spans="1:40" s="15" customFormat="1" ht="23.25" x14ac:dyDescent="0.25">
      <c r="A112" s="170" t="s">
        <v>339</v>
      </c>
      <c r="B112" s="171" t="s">
        <v>636</v>
      </c>
      <c r="C112" s="438" t="s">
        <v>637</v>
      </c>
      <c r="D112" s="438"/>
      <c r="E112" s="438"/>
      <c r="F112" s="172" t="s">
        <v>160</v>
      </c>
      <c r="G112" s="173">
        <v>0.20300000000000001</v>
      </c>
      <c r="H112" s="174">
        <v>1</v>
      </c>
      <c r="I112" s="204">
        <v>0.20300000000000001</v>
      </c>
      <c r="J112" s="176"/>
      <c r="K112" s="173"/>
      <c r="L112" s="176"/>
      <c r="M112" s="173"/>
      <c r="N112" s="177"/>
      <c r="AF112" s="168"/>
      <c r="AG112" s="169"/>
      <c r="AH112" s="169" t="s">
        <v>637</v>
      </c>
      <c r="AL112" s="169"/>
    </row>
    <row r="113" spans="1:41" s="15" customFormat="1" ht="23.25" x14ac:dyDescent="0.25">
      <c r="A113" s="178"/>
      <c r="B113" s="179" t="s">
        <v>136</v>
      </c>
      <c r="C113" s="439" t="s">
        <v>137</v>
      </c>
      <c r="D113" s="439"/>
      <c r="E113" s="439"/>
      <c r="F113" s="439"/>
      <c r="G113" s="439"/>
      <c r="H113" s="439"/>
      <c r="I113" s="439"/>
      <c r="J113" s="439"/>
      <c r="K113" s="439"/>
      <c r="L113" s="439"/>
      <c r="M113" s="439"/>
      <c r="N113" s="440"/>
      <c r="AF113" s="168"/>
      <c r="AG113" s="169"/>
      <c r="AH113" s="169"/>
      <c r="AL113" s="169"/>
      <c r="AN113" s="180" t="s">
        <v>137</v>
      </c>
    </row>
    <row r="114" spans="1:41" s="15" customFormat="1" ht="68.25" x14ac:dyDescent="0.25">
      <c r="A114" s="178"/>
      <c r="B114" s="179" t="s">
        <v>138</v>
      </c>
      <c r="C114" s="439" t="s">
        <v>139</v>
      </c>
      <c r="D114" s="439"/>
      <c r="E114" s="439"/>
      <c r="F114" s="439"/>
      <c r="G114" s="439"/>
      <c r="H114" s="439"/>
      <c r="I114" s="439"/>
      <c r="J114" s="439"/>
      <c r="K114" s="439"/>
      <c r="L114" s="439"/>
      <c r="M114" s="439"/>
      <c r="N114" s="440"/>
      <c r="AF114" s="168"/>
      <c r="AG114" s="169"/>
      <c r="AH114" s="169"/>
      <c r="AL114" s="169"/>
      <c r="AN114" s="180" t="s">
        <v>139</v>
      </c>
    </row>
    <row r="115" spans="1:41" s="15" customFormat="1" ht="15" x14ac:dyDescent="0.25">
      <c r="A115" s="181"/>
      <c r="B115" s="179" t="s">
        <v>130</v>
      </c>
      <c r="C115" s="429" t="s">
        <v>140</v>
      </c>
      <c r="D115" s="429"/>
      <c r="E115" s="429"/>
      <c r="F115" s="182"/>
      <c r="G115" s="183"/>
      <c r="H115" s="183"/>
      <c r="I115" s="183"/>
      <c r="J115" s="184">
        <v>663.75</v>
      </c>
      <c r="K115" s="205">
        <v>1.3225</v>
      </c>
      <c r="L115" s="184">
        <v>178.2</v>
      </c>
      <c r="M115" s="185">
        <v>44.77</v>
      </c>
      <c r="N115" s="206">
        <v>7978.01</v>
      </c>
      <c r="AF115" s="168"/>
      <c r="AG115" s="169"/>
      <c r="AH115" s="169"/>
      <c r="AI115" s="180" t="s">
        <v>140</v>
      </c>
      <c r="AL115" s="169"/>
    </row>
    <row r="116" spans="1:41" s="15" customFormat="1" ht="15" x14ac:dyDescent="0.25">
      <c r="A116" s="188"/>
      <c r="B116" s="179"/>
      <c r="C116" s="429" t="s">
        <v>147</v>
      </c>
      <c r="D116" s="429"/>
      <c r="E116" s="429"/>
      <c r="F116" s="182" t="s">
        <v>148</v>
      </c>
      <c r="G116" s="192">
        <v>88.5</v>
      </c>
      <c r="H116" s="205">
        <v>1.3225</v>
      </c>
      <c r="I116" s="193">
        <v>23.759373799999999</v>
      </c>
      <c r="J116" s="190"/>
      <c r="K116" s="183"/>
      <c r="L116" s="190"/>
      <c r="M116" s="183"/>
      <c r="N116" s="191"/>
      <c r="AF116" s="168"/>
      <c r="AG116" s="169"/>
      <c r="AH116" s="169"/>
      <c r="AJ116" s="180" t="s">
        <v>147</v>
      </c>
      <c r="AL116" s="169"/>
    </row>
    <row r="117" spans="1:41" s="15" customFormat="1" ht="15" x14ac:dyDescent="0.25">
      <c r="A117" s="181"/>
      <c r="B117" s="179"/>
      <c r="C117" s="430" t="s">
        <v>150</v>
      </c>
      <c r="D117" s="430"/>
      <c r="E117" s="430"/>
      <c r="F117" s="194"/>
      <c r="G117" s="195"/>
      <c r="H117" s="195"/>
      <c r="I117" s="195"/>
      <c r="J117" s="197">
        <v>663.75</v>
      </c>
      <c r="K117" s="195"/>
      <c r="L117" s="197">
        <v>178.2</v>
      </c>
      <c r="M117" s="195"/>
      <c r="N117" s="207">
        <v>7978.01</v>
      </c>
      <c r="AF117" s="168"/>
      <c r="AG117" s="169"/>
      <c r="AH117" s="169"/>
      <c r="AK117" s="180" t="s">
        <v>150</v>
      </c>
      <c r="AL117" s="169"/>
    </row>
    <row r="118" spans="1:41" s="15" customFormat="1" ht="15" x14ac:dyDescent="0.25">
      <c r="A118" s="188"/>
      <c r="B118" s="179"/>
      <c r="C118" s="429" t="s">
        <v>151</v>
      </c>
      <c r="D118" s="429"/>
      <c r="E118" s="429"/>
      <c r="F118" s="182"/>
      <c r="G118" s="183"/>
      <c r="H118" s="183"/>
      <c r="I118" s="183"/>
      <c r="J118" s="190"/>
      <c r="K118" s="183"/>
      <c r="L118" s="184">
        <v>178.2</v>
      </c>
      <c r="M118" s="183"/>
      <c r="N118" s="206">
        <v>7978.01</v>
      </c>
      <c r="AF118" s="168"/>
      <c r="AG118" s="169"/>
      <c r="AH118" s="169"/>
      <c r="AJ118" s="180" t="s">
        <v>151</v>
      </c>
      <c r="AL118" s="169"/>
    </row>
    <row r="119" spans="1:41" s="15" customFormat="1" ht="23.25" x14ac:dyDescent="0.25">
      <c r="A119" s="188"/>
      <c r="B119" s="179" t="s">
        <v>163</v>
      </c>
      <c r="C119" s="429" t="s">
        <v>164</v>
      </c>
      <c r="D119" s="429"/>
      <c r="E119" s="429"/>
      <c r="F119" s="182" t="s">
        <v>154</v>
      </c>
      <c r="G119" s="199">
        <v>89</v>
      </c>
      <c r="H119" s="183"/>
      <c r="I119" s="199">
        <v>89</v>
      </c>
      <c r="J119" s="190"/>
      <c r="K119" s="183"/>
      <c r="L119" s="184">
        <v>158.6</v>
      </c>
      <c r="M119" s="183"/>
      <c r="N119" s="206">
        <v>7100.43</v>
      </c>
      <c r="AF119" s="168"/>
      <c r="AG119" s="169"/>
      <c r="AH119" s="169"/>
      <c r="AJ119" s="180" t="s">
        <v>164</v>
      </c>
      <c r="AL119" s="169"/>
    </row>
    <row r="120" spans="1:41" s="15" customFormat="1" ht="45" x14ac:dyDescent="0.25">
      <c r="A120" s="188"/>
      <c r="B120" s="179" t="s">
        <v>165</v>
      </c>
      <c r="C120" s="429" t="s">
        <v>166</v>
      </c>
      <c r="D120" s="429"/>
      <c r="E120" s="429"/>
      <c r="F120" s="182" t="s">
        <v>154</v>
      </c>
      <c r="G120" s="199">
        <v>40</v>
      </c>
      <c r="H120" s="185">
        <v>0.85</v>
      </c>
      <c r="I120" s="199">
        <v>34</v>
      </c>
      <c r="J120" s="190"/>
      <c r="K120" s="183"/>
      <c r="L120" s="184">
        <v>60.59</v>
      </c>
      <c r="M120" s="183"/>
      <c r="N120" s="206">
        <v>2712.52</v>
      </c>
      <c r="AF120" s="168"/>
      <c r="AG120" s="169"/>
      <c r="AH120" s="169"/>
      <c r="AJ120" s="180" t="s">
        <v>166</v>
      </c>
      <c r="AL120" s="169"/>
    </row>
    <row r="121" spans="1:41" s="15" customFormat="1" ht="15" x14ac:dyDescent="0.25">
      <c r="A121" s="200"/>
      <c r="B121" s="201"/>
      <c r="C121" s="438" t="s">
        <v>157</v>
      </c>
      <c r="D121" s="438"/>
      <c r="E121" s="438"/>
      <c r="F121" s="172"/>
      <c r="G121" s="173"/>
      <c r="H121" s="173"/>
      <c r="I121" s="173"/>
      <c r="J121" s="176"/>
      <c r="K121" s="173"/>
      <c r="L121" s="202">
        <v>397.39</v>
      </c>
      <c r="M121" s="195"/>
      <c r="N121" s="208">
        <v>17790.96</v>
      </c>
      <c r="AF121" s="168"/>
      <c r="AG121" s="169"/>
      <c r="AH121" s="169"/>
      <c r="AL121" s="169" t="s">
        <v>157</v>
      </c>
    </row>
    <row r="122" spans="1:41" s="15" customFormat="1" ht="22.5" x14ac:dyDescent="0.25">
      <c r="A122" s="170" t="s">
        <v>341</v>
      </c>
      <c r="B122" s="372" t="s">
        <v>433</v>
      </c>
      <c r="C122" s="438" t="s">
        <v>195</v>
      </c>
      <c r="D122" s="438"/>
      <c r="E122" s="438"/>
      <c r="F122" s="172" t="s">
        <v>174</v>
      </c>
      <c r="G122" s="173">
        <v>22.33</v>
      </c>
      <c r="H122" s="174">
        <v>1</v>
      </c>
      <c r="I122" s="211">
        <v>22.33</v>
      </c>
      <c r="J122" s="202">
        <v>99.98</v>
      </c>
      <c r="K122" s="204">
        <v>1.012</v>
      </c>
      <c r="L122" s="210">
        <v>2259.34</v>
      </c>
      <c r="M122" s="211">
        <v>8.16</v>
      </c>
      <c r="N122" s="208">
        <v>18436.21</v>
      </c>
      <c r="AF122" s="168"/>
      <c r="AG122" s="169"/>
      <c r="AH122" s="169" t="s">
        <v>195</v>
      </c>
      <c r="AL122" s="169"/>
    </row>
    <row r="123" spans="1:41" s="15" customFormat="1" ht="15" x14ac:dyDescent="0.25">
      <c r="A123" s="212"/>
      <c r="B123" s="213"/>
      <c r="C123" s="429" t="s">
        <v>1663</v>
      </c>
      <c r="D123" s="429"/>
      <c r="E123" s="429"/>
      <c r="F123" s="429"/>
      <c r="G123" s="429"/>
      <c r="H123" s="429"/>
      <c r="I123" s="429"/>
      <c r="J123" s="429"/>
      <c r="K123" s="429"/>
      <c r="L123" s="429"/>
      <c r="M123" s="429"/>
      <c r="N123" s="441"/>
      <c r="AF123" s="168"/>
      <c r="AG123" s="169"/>
      <c r="AH123" s="169"/>
      <c r="AL123" s="169"/>
      <c r="AO123" s="180" t="s">
        <v>1663</v>
      </c>
    </row>
    <row r="124" spans="1:41" s="15" customFormat="1" ht="15" x14ac:dyDescent="0.25">
      <c r="A124" s="212"/>
      <c r="B124" s="213"/>
      <c r="C124" s="429" t="s">
        <v>196</v>
      </c>
      <c r="D124" s="429"/>
      <c r="E124" s="429"/>
      <c r="F124" s="429"/>
      <c r="G124" s="429"/>
      <c r="H124" s="429"/>
      <c r="I124" s="429"/>
      <c r="J124" s="429"/>
      <c r="K124" s="429"/>
      <c r="L124" s="429"/>
      <c r="M124" s="429"/>
      <c r="N124" s="441"/>
      <c r="AF124" s="168"/>
      <c r="AG124" s="169"/>
      <c r="AH124" s="169"/>
      <c r="AL124" s="169"/>
      <c r="AM124" s="180" t="s">
        <v>196</v>
      </c>
    </row>
    <row r="125" spans="1:41" s="15" customFormat="1" ht="15" x14ac:dyDescent="0.25">
      <c r="A125" s="178"/>
      <c r="B125" s="179"/>
      <c r="C125" s="439" t="s">
        <v>197</v>
      </c>
      <c r="D125" s="439"/>
      <c r="E125" s="439"/>
      <c r="F125" s="439"/>
      <c r="G125" s="439"/>
      <c r="H125" s="439"/>
      <c r="I125" s="439"/>
      <c r="J125" s="439"/>
      <c r="K125" s="439"/>
      <c r="L125" s="439"/>
      <c r="M125" s="439"/>
      <c r="N125" s="440"/>
      <c r="AF125" s="168"/>
      <c r="AG125" s="169"/>
      <c r="AH125" s="169"/>
      <c r="AL125" s="169"/>
      <c r="AN125" s="180" t="s">
        <v>197</v>
      </c>
    </row>
    <row r="126" spans="1:41" s="15" customFormat="1" ht="15" x14ac:dyDescent="0.25">
      <c r="A126" s="200"/>
      <c r="B126" s="201"/>
      <c r="C126" s="438" t="s">
        <v>157</v>
      </c>
      <c r="D126" s="438"/>
      <c r="E126" s="438"/>
      <c r="F126" s="172"/>
      <c r="G126" s="173"/>
      <c r="H126" s="173"/>
      <c r="I126" s="173"/>
      <c r="J126" s="176"/>
      <c r="K126" s="173"/>
      <c r="L126" s="210">
        <v>2259.34</v>
      </c>
      <c r="M126" s="195"/>
      <c r="N126" s="208">
        <v>18436.21</v>
      </c>
      <c r="AF126" s="168"/>
      <c r="AG126" s="169"/>
      <c r="AH126" s="169"/>
      <c r="AL126" s="169" t="s">
        <v>157</v>
      </c>
    </row>
    <row r="127" spans="1:41" s="15" customFormat="1" ht="23.25" x14ac:dyDescent="0.25">
      <c r="A127" s="170" t="s">
        <v>344</v>
      </c>
      <c r="B127" s="372" t="s">
        <v>494</v>
      </c>
      <c r="C127" s="438" t="s">
        <v>173</v>
      </c>
      <c r="D127" s="438"/>
      <c r="E127" s="438"/>
      <c r="F127" s="172" t="s">
        <v>174</v>
      </c>
      <c r="G127" s="173">
        <v>29.24</v>
      </c>
      <c r="H127" s="174">
        <v>1</v>
      </c>
      <c r="I127" s="211">
        <v>29.24</v>
      </c>
      <c r="J127" s="202">
        <v>162.38</v>
      </c>
      <c r="K127" s="173"/>
      <c r="L127" s="210">
        <v>4747.99</v>
      </c>
      <c r="M127" s="211">
        <v>8.16</v>
      </c>
      <c r="N127" s="208">
        <v>38743.599999999999</v>
      </c>
      <c r="AF127" s="168"/>
      <c r="AG127" s="169"/>
      <c r="AH127" s="169" t="s">
        <v>173</v>
      </c>
      <c r="AL127" s="169"/>
    </row>
    <row r="128" spans="1:41" s="15" customFormat="1" ht="15" x14ac:dyDescent="0.25">
      <c r="A128" s="212"/>
      <c r="B128" s="213"/>
      <c r="C128" s="429" t="s">
        <v>175</v>
      </c>
      <c r="D128" s="429"/>
      <c r="E128" s="429"/>
      <c r="F128" s="429"/>
      <c r="G128" s="429"/>
      <c r="H128" s="429"/>
      <c r="I128" s="429"/>
      <c r="J128" s="429"/>
      <c r="K128" s="429"/>
      <c r="L128" s="429"/>
      <c r="M128" s="429"/>
      <c r="N128" s="441"/>
      <c r="AF128" s="168"/>
      <c r="AG128" s="169"/>
      <c r="AH128" s="169"/>
      <c r="AL128" s="169"/>
      <c r="AM128" s="180" t="s">
        <v>175</v>
      </c>
    </row>
    <row r="129" spans="1:40" s="15" customFormat="1" ht="15" x14ac:dyDescent="0.25">
      <c r="A129" s="200"/>
      <c r="B129" s="201"/>
      <c r="C129" s="438" t="s">
        <v>157</v>
      </c>
      <c r="D129" s="438"/>
      <c r="E129" s="438"/>
      <c r="F129" s="172"/>
      <c r="G129" s="173"/>
      <c r="H129" s="173"/>
      <c r="I129" s="173"/>
      <c r="J129" s="176"/>
      <c r="K129" s="173"/>
      <c r="L129" s="210">
        <v>4747.99</v>
      </c>
      <c r="M129" s="195"/>
      <c r="N129" s="208">
        <v>38743.599999999999</v>
      </c>
      <c r="AF129" s="168"/>
      <c r="AG129" s="169"/>
      <c r="AH129" s="169"/>
      <c r="AL129" s="169" t="s">
        <v>157</v>
      </c>
    </row>
    <row r="130" spans="1:40" s="15" customFormat="1" ht="15" x14ac:dyDescent="0.25">
      <c r="A130" s="435" t="s">
        <v>1664</v>
      </c>
      <c r="B130" s="436"/>
      <c r="C130" s="436"/>
      <c r="D130" s="436"/>
      <c r="E130" s="436"/>
      <c r="F130" s="436"/>
      <c r="G130" s="436"/>
      <c r="H130" s="436"/>
      <c r="I130" s="436"/>
      <c r="J130" s="436"/>
      <c r="K130" s="436"/>
      <c r="L130" s="436"/>
      <c r="M130" s="436"/>
      <c r="N130" s="437"/>
      <c r="AF130" s="168"/>
      <c r="AG130" s="169" t="s">
        <v>1664</v>
      </c>
      <c r="AH130" s="169"/>
      <c r="AL130" s="169"/>
    </row>
    <row r="131" spans="1:40" s="15" customFormat="1" ht="34.5" x14ac:dyDescent="0.25">
      <c r="A131" s="170" t="s">
        <v>345</v>
      </c>
      <c r="B131" s="171" t="s">
        <v>1665</v>
      </c>
      <c r="C131" s="438" t="s">
        <v>1666</v>
      </c>
      <c r="D131" s="438"/>
      <c r="E131" s="438"/>
      <c r="F131" s="172" t="s">
        <v>573</v>
      </c>
      <c r="G131" s="173">
        <v>8.3000000000000004E-2</v>
      </c>
      <c r="H131" s="174">
        <v>1</v>
      </c>
      <c r="I131" s="204">
        <v>8.3000000000000004E-2</v>
      </c>
      <c r="J131" s="176"/>
      <c r="K131" s="173"/>
      <c r="L131" s="176"/>
      <c r="M131" s="173"/>
      <c r="N131" s="177"/>
      <c r="AF131" s="168"/>
      <c r="AG131" s="169"/>
      <c r="AH131" s="169" t="s">
        <v>1666</v>
      </c>
      <c r="AL131" s="169"/>
    </row>
    <row r="132" spans="1:40" s="15" customFormat="1" ht="23.25" x14ac:dyDescent="0.25">
      <c r="A132" s="178"/>
      <c r="B132" s="179" t="s">
        <v>136</v>
      </c>
      <c r="C132" s="439" t="s">
        <v>137</v>
      </c>
      <c r="D132" s="439"/>
      <c r="E132" s="439"/>
      <c r="F132" s="439"/>
      <c r="G132" s="439"/>
      <c r="H132" s="439"/>
      <c r="I132" s="439"/>
      <c r="J132" s="439"/>
      <c r="K132" s="439"/>
      <c r="L132" s="439"/>
      <c r="M132" s="439"/>
      <c r="N132" s="440"/>
      <c r="AF132" s="168"/>
      <c r="AG132" s="169"/>
      <c r="AH132" s="169"/>
      <c r="AL132" s="169"/>
      <c r="AN132" s="180" t="s">
        <v>137</v>
      </c>
    </row>
    <row r="133" spans="1:40" s="15" customFormat="1" ht="68.25" x14ac:dyDescent="0.25">
      <c r="A133" s="178"/>
      <c r="B133" s="179" t="s">
        <v>138</v>
      </c>
      <c r="C133" s="439" t="s">
        <v>139</v>
      </c>
      <c r="D133" s="439"/>
      <c r="E133" s="439"/>
      <c r="F133" s="439"/>
      <c r="G133" s="439"/>
      <c r="H133" s="439"/>
      <c r="I133" s="439"/>
      <c r="J133" s="439"/>
      <c r="K133" s="439"/>
      <c r="L133" s="439"/>
      <c r="M133" s="439"/>
      <c r="N133" s="440"/>
      <c r="AF133" s="168"/>
      <c r="AG133" s="169"/>
      <c r="AH133" s="169"/>
      <c r="AL133" s="169"/>
      <c r="AN133" s="180" t="s">
        <v>139</v>
      </c>
    </row>
    <row r="134" spans="1:40" s="15" customFormat="1" ht="15" x14ac:dyDescent="0.25">
      <c r="A134" s="181"/>
      <c r="B134" s="179" t="s">
        <v>130</v>
      </c>
      <c r="C134" s="429" t="s">
        <v>140</v>
      </c>
      <c r="D134" s="429"/>
      <c r="E134" s="429"/>
      <c r="F134" s="182"/>
      <c r="G134" s="183"/>
      <c r="H134" s="183"/>
      <c r="I134" s="183"/>
      <c r="J134" s="184">
        <v>457.05</v>
      </c>
      <c r="K134" s="205">
        <v>1.3225</v>
      </c>
      <c r="L134" s="184">
        <v>50.17</v>
      </c>
      <c r="M134" s="185">
        <v>44.77</v>
      </c>
      <c r="N134" s="206">
        <v>2246.11</v>
      </c>
      <c r="AF134" s="168"/>
      <c r="AG134" s="169"/>
      <c r="AH134" s="169"/>
      <c r="AI134" s="180" t="s">
        <v>140</v>
      </c>
      <c r="AL134" s="169"/>
    </row>
    <row r="135" spans="1:40" s="15" customFormat="1" ht="15" x14ac:dyDescent="0.25">
      <c r="A135" s="181"/>
      <c r="B135" s="179" t="s">
        <v>141</v>
      </c>
      <c r="C135" s="429" t="s">
        <v>142</v>
      </c>
      <c r="D135" s="429"/>
      <c r="E135" s="429"/>
      <c r="F135" s="182"/>
      <c r="G135" s="183"/>
      <c r="H135" s="183"/>
      <c r="I135" s="183"/>
      <c r="J135" s="187">
        <v>1664.41</v>
      </c>
      <c r="K135" s="205">
        <v>1.4375</v>
      </c>
      <c r="L135" s="184">
        <v>198.58</v>
      </c>
      <c r="M135" s="185">
        <v>13.24</v>
      </c>
      <c r="N135" s="206">
        <v>2629.2</v>
      </c>
      <c r="AF135" s="168"/>
      <c r="AG135" s="169"/>
      <c r="AH135" s="169"/>
      <c r="AI135" s="180" t="s">
        <v>142</v>
      </c>
      <c r="AL135" s="169"/>
    </row>
    <row r="136" spans="1:40" s="15" customFormat="1" ht="15" x14ac:dyDescent="0.25">
      <c r="A136" s="181"/>
      <c r="B136" s="179" t="s">
        <v>143</v>
      </c>
      <c r="C136" s="429" t="s">
        <v>144</v>
      </c>
      <c r="D136" s="429"/>
      <c r="E136" s="429"/>
      <c r="F136" s="182"/>
      <c r="G136" s="183"/>
      <c r="H136" s="183"/>
      <c r="I136" s="183"/>
      <c r="J136" s="184">
        <v>140.94999999999999</v>
      </c>
      <c r="K136" s="205">
        <v>1.4375</v>
      </c>
      <c r="L136" s="184">
        <v>16.82</v>
      </c>
      <c r="M136" s="185">
        <v>44.77</v>
      </c>
      <c r="N136" s="186">
        <v>753.03</v>
      </c>
      <c r="AF136" s="168"/>
      <c r="AG136" s="169"/>
      <c r="AH136" s="169"/>
      <c r="AI136" s="180" t="s">
        <v>144</v>
      </c>
      <c r="AL136" s="169"/>
    </row>
    <row r="137" spans="1:40" s="15" customFormat="1" ht="15" x14ac:dyDescent="0.25">
      <c r="A137" s="181"/>
      <c r="B137" s="179" t="s">
        <v>145</v>
      </c>
      <c r="C137" s="429" t="s">
        <v>146</v>
      </c>
      <c r="D137" s="429"/>
      <c r="E137" s="429"/>
      <c r="F137" s="182"/>
      <c r="G137" s="183"/>
      <c r="H137" s="183"/>
      <c r="I137" s="183"/>
      <c r="J137" s="184">
        <v>113.36</v>
      </c>
      <c r="K137" s="183"/>
      <c r="L137" s="184">
        <v>9.41</v>
      </c>
      <c r="M137" s="185">
        <v>8.16</v>
      </c>
      <c r="N137" s="186">
        <v>76.790000000000006</v>
      </c>
      <c r="AF137" s="168"/>
      <c r="AG137" s="169"/>
      <c r="AH137" s="169"/>
      <c r="AI137" s="180" t="s">
        <v>146</v>
      </c>
      <c r="AL137" s="169"/>
    </row>
    <row r="138" spans="1:40" s="15" customFormat="1" ht="15" x14ac:dyDescent="0.25">
      <c r="A138" s="188"/>
      <c r="B138" s="179"/>
      <c r="C138" s="429" t="s">
        <v>147</v>
      </c>
      <c r="D138" s="429"/>
      <c r="E138" s="429"/>
      <c r="F138" s="182" t="s">
        <v>148</v>
      </c>
      <c r="G138" s="185">
        <v>47.51</v>
      </c>
      <c r="H138" s="205">
        <v>1.3225</v>
      </c>
      <c r="I138" s="193">
        <v>5.2150539</v>
      </c>
      <c r="J138" s="190"/>
      <c r="K138" s="183"/>
      <c r="L138" s="190"/>
      <c r="M138" s="183"/>
      <c r="N138" s="191"/>
      <c r="AF138" s="168"/>
      <c r="AG138" s="169"/>
      <c r="AH138" s="169"/>
      <c r="AJ138" s="180" t="s">
        <v>147</v>
      </c>
      <c r="AL138" s="169"/>
    </row>
    <row r="139" spans="1:40" s="15" customFormat="1" ht="15" x14ac:dyDescent="0.25">
      <c r="A139" s="188"/>
      <c r="B139" s="179"/>
      <c r="C139" s="429" t="s">
        <v>149</v>
      </c>
      <c r="D139" s="429"/>
      <c r="E139" s="429"/>
      <c r="F139" s="182" t="s">
        <v>148</v>
      </c>
      <c r="G139" s="185">
        <v>9.7899999999999991</v>
      </c>
      <c r="H139" s="205">
        <v>1.4375</v>
      </c>
      <c r="I139" s="193">
        <v>1.1680694</v>
      </c>
      <c r="J139" s="190"/>
      <c r="K139" s="183"/>
      <c r="L139" s="190"/>
      <c r="M139" s="183"/>
      <c r="N139" s="191"/>
      <c r="AF139" s="168"/>
      <c r="AG139" s="169"/>
      <c r="AH139" s="169"/>
      <c r="AJ139" s="180" t="s">
        <v>149</v>
      </c>
      <c r="AL139" s="169"/>
    </row>
    <row r="140" spans="1:40" s="15" customFormat="1" ht="15" x14ac:dyDescent="0.25">
      <c r="A140" s="181"/>
      <c r="B140" s="179"/>
      <c r="C140" s="430" t="s">
        <v>150</v>
      </c>
      <c r="D140" s="430"/>
      <c r="E140" s="430"/>
      <c r="F140" s="194"/>
      <c r="G140" s="195"/>
      <c r="H140" s="195"/>
      <c r="I140" s="195"/>
      <c r="J140" s="196">
        <v>2234.8200000000002</v>
      </c>
      <c r="K140" s="195"/>
      <c r="L140" s="197">
        <v>258.16000000000003</v>
      </c>
      <c r="M140" s="195"/>
      <c r="N140" s="207">
        <v>4952.1000000000004</v>
      </c>
      <c r="AF140" s="168"/>
      <c r="AG140" s="169"/>
      <c r="AH140" s="169"/>
      <c r="AK140" s="180" t="s">
        <v>150</v>
      </c>
      <c r="AL140" s="169"/>
    </row>
    <row r="141" spans="1:40" s="15" customFormat="1" ht="15" x14ac:dyDescent="0.25">
      <c r="A141" s="188"/>
      <c r="B141" s="179"/>
      <c r="C141" s="429" t="s">
        <v>151</v>
      </c>
      <c r="D141" s="429"/>
      <c r="E141" s="429"/>
      <c r="F141" s="182"/>
      <c r="G141" s="183"/>
      <c r="H141" s="183"/>
      <c r="I141" s="183"/>
      <c r="J141" s="190"/>
      <c r="K141" s="183"/>
      <c r="L141" s="184">
        <v>66.989999999999995</v>
      </c>
      <c r="M141" s="183"/>
      <c r="N141" s="206">
        <v>2999.14</v>
      </c>
      <c r="AF141" s="168"/>
      <c r="AG141" s="169"/>
      <c r="AH141" s="169"/>
      <c r="AJ141" s="180" t="s">
        <v>151</v>
      </c>
      <c r="AL141" s="169"/>
    </row>
    <row r="142" spans="1:40" s="15" customFormat="1" ht="23.25" x14ac:dyDescent="0.25">
      <c r="A142" s="188"/>
      <c r="B142" s="179" t="s">
        <v>566</v>
      </c>
      <c r="C142" s="429" t="s">
        <v>567</v>
      </c>
      <c r="D142" s="429"/>
      <c r="E142" s="429"/>
      <c r="F142" s="182" t="s">
        <v>154</v>
      </c>
      <c r="G142" s="199">
        <v>117</v>
      </c>
      <c r="H142" s="183"/>
      <c r="I142" s="199">
        <v>117</v>
      </c>
      <c r="J142" s="190"/>
      <c r="K142" s="183"/>
      <c r="L142" s="184">
        <v>78.38</v>
      </c>
      <c r="M142" s="183"/>
      <c r="N142" s="206">
        <v>3508.99</v>
      </c>
      <c r="AF142" s="168"/>
      <c r="AG142" s="169"/>
      <c r="AH142" s="169"/>
      <c r="AJ142" s="180" t="s">
        <v>567</v>
      </c>
      <c r="AL142" s="169"/>
    </row>
    <row r="143" spans="1:40" s="15" customFormat="1" ht="45" x14ac:dyDescent="0.25">
      <c r="A143" s="188"/>
      <c r="B143" s="179" t="s">
        <v>568</v>
      </c>
      <c r="C143" s="429" t="s">
        <v>569</v>
      </c>
      <c r="D143" s="429"/>
      <c r="E143" s="429"/>
      <c r="F143" s="182" t="s">
        <v>154</v>
      </c>
      <c r="G143" s="199">
        <v>74</v>
      </c>
      <c r="H143" s="185">
        <v>0.85</v>
      </c>
      <c r="I143" s="192">
        <v>62.9</v>
      </c>
      <c r="J143" s="190"/>
      <c r="K143" s="183"/>
      <c r="L143" s="184">
        <v>42.14</v>
      </c>
      <c r="M143" s="183"/>
      <c r="N143" s="206">
        <v>1886.46</v>
      </c>
      <c r="AF143" s="168"/>
      <c r="AG143" s="169"/>
      <c r="AH143" s="169"/>
      <c r="AJ143" s="180" t="s">
        <v>569</v>
      </c>
      <c r="AL143" s="169"/>
    </row>
    <row r="144" spans="1:40" s="15" customFormat="1" ht="15" x14ac:dyDescent="0.25">
      <c r="A144" s="200"/>
      <c r="B144" s="201"/>
      <c r="C144" s="438" t="s">
        <v>157</v>
      </c>
      <c r="D144" s="438"/>
      <c r="E144" s="438"/>
      <c r="F144" s="172"/>
      <c r="G144" s="173"/>
      <c r="H144" s="173"/>
      <c r="I144" s="173"/>
      <c r="J144" s="176"/>
      <c r="K144" s="173"/>
      <c r="L144" s="202">
        <v>378.68</v>
      </c>
      <c r="M144" s="195"/>
      <c r="N144" s="208">
        <v>10347.549999999999</v>
      </c>
      <c r="AF144" s="168"/>
      <c r="AG144" s="169"/>
      <c r="AH144" s="169"/>
      <c r="AL144" s="169" t="s">
        <v>157</v>
      </c>
    </row>
    <row r="145" spans="1:40" s="15" customFormat="1" ht="57" x14ac:dyDescent="0.25">
      <c r="A145" s="170" t="s">
        <v>348</v>
      </c>
      <c r="B145" s="171" t="s">
        <v>1667</v>
      </c>
      <c r="C145" s="438" t="s">
        <v>1668</v>
      </c>
      <c r="D145" s="438"/>
      <c r="E145" s="438"/>
      <c r="F145" s="172" t="s">
        <v>274</v>
      </c>
      <c r="G145" s="173">
        <v>8.3829999999999991</v>
      </c>
      <c r="H145" s="174">
        <v>1</v>
      </c>
      <c r="I145" s="204">
        <v>8.3829999999999991</v>
      </c>
      <c r="J145" s="202">
        <v>501.48</v>
      </c>
      <c r="K145" s="173"/>
      <c r="L145" s="210">
        <v>4203.91</v>
      </c>
      <c r="M145" s="211">
        <v>8.16</v>
      </c>
      <c r="N145" s="208">
        <v>34303.910000000003</v>
      </c>
      <c r="AF145" s="168"/>
      <c r="AG145" s="169"/>
      <c r="AH145" s="169" t="s">
        <v>1668</v>
      </c>
      <c r="AL145" s="169"/>
    </row>
    <row r="146" spans="1:40" s="15" customFormat="1" ht="15" x14ac:dyDescent="0.25">
      <c r="A146" s="200"/>
      <c r="B146" s="201"/>
      <c r="C146" s="438" t="s">
        <v>157</v>
      </c>
      <c r="D146" s="438"/>
      <c r="E146" s="438"/>
      <c r="F146" s="172"/>
      <c r="G146" s="173"/>
      <c r="H146" s="173"/>
      <c r="I146" s="173"/>
      <c r="J146" s="176"/>
      <c r="K146" s="173"/>
      <c r="L146" s="210">
        <v>4203.91</v>
      </c>
      <c r="M146" s="195"/>
      <c r="N146" s="208">
        <v>34303.910000000003</v>
      </c>
      <c r="AF146" s="168"/>
      <c r="AG146" s="169"/>
      <c r="AH146" s="169"/>
      <c r="AL146" s="169" t="s">
        <v>157</v>
      </c>
    </row>
    <row r="147" spans="1:40" s="15" customFormat="1" ht="57" x14ac:dyDescent="0.25">
      <c r="A147" s="170" t="s">
        <v>351</v>
      </c>
      <c r="B147" s="171" t="s">
        <v>1669</v>
      </c>
      <c r="C147" s="438" t="s">
        <v>1670</v>
      </c>
      <c r="D147" s="438"/>
      <c r="E147" s="438"/>
      <c r="F147" s="172" t="s">
        <v>685</v>
      </c>
      <c r="G147" s="173">
        <v>8.0000000000000002E-3</v>
      </c>
      <c r="H147" s="174">
        <v>1</v>
      </c>
      <c r="I147" s="204">
        <v>8.0000000000000002E-3</v>
      </c>
      <c r="J147" s="176"/>
      <c r="K147" s="173"/>
      <c r="L147" s="176"/>
      <c r="M147" s="173"/>
      <c r="N147" s="177"/>
      <c r="AF147" s="168"/>
      <c r="AG147" s="169"/>
      <c r="AH147" s="169" t="s">
        <v>1670</v>
      </c>
      <c r="AL147" s="169"/>
    </row>
    <row r="148" spans="1:40" s="15" customFormat="1" ht="23.25" x14ac:dyDescent="0.25">
      <c r="A148" s="178"/>
      <c r="B148" s="179" t="s">
        <v>136</v>
      </c>
      <c r="C148" s="439" t="s">
        <v>137</v>
      </c>
      <c r="D148" s="439"/>
      <c r="E148" s="439"/>
      <c r="F148" s="439"/>
      <c r="G148" s="439"/>
      <c r="H148" s="439"/>
      <c r="I148" s="439"/>
      <c r="J148" s="439"/>
      <c r="K148" s="439"/>
      <c r="L148" s="439"/>
      <c r="M148" s="439"/>
      <c r="N148" s="440"/>
      <c r="AF148" s="168"/>
      <c r="AG148" s="169"/>
      <c r="AH148" s="169"/>
      <c r="AL148" s="169"/>
      <c r="AN148" s="180" t="s">
        <v>137</v>
      </c>
    </row>
    <row r="149" spans="1:40" s="15" customFormat="1" ht="68.25" x14ac:dyDescent="0.25">
      <c r="A149" s="178"/>
      <c r="B149" s="179" t="s">
        <v>138</v>
      </c>
      <c r="C149" s="439" t="s">
        <v>139</v>
      </c>
      <c r="D149" s="439"/>
      <c r="E149" s="439"/>
      <c r="F149" s="439"/>
      <c r="G149" s="439"/>
      <c r="H149" s="439"/>
      <c r="I149" s="439"/>
      <c r="J149" s="439"/>
      <c r="K149" s="439"/>
      <c r="L149" s="439"/>
      <c r="M149" s="439"/>
      <c r="N149" s="440"/>
      <c r="AF149" s="168"/>
      <c r="AG149" s="169"/>
      <c r="AH149" s="169"/>
      <c r="AL149" s="169"/>
      <c r="AN149" s="180" t="s">
        <v>139</v>
      </c>
    </row>
    <row r="150" spans="1:40" s="15" customFormat="1" ht="15" x14ac:dyDescent="0.25">
      <c r="A150" s="181"/>
      <c r="B150" s="179" t="s">
        <v>130</v>
      </c>
      <c r="C150" s="429" t="s">
        <v>140</v>
      </c>
      <c r="D150" s="429"/>
      <c r="E150" s="429"/>
      <c r="F150" s="182"/>
      <c r="G150" s="183"/>
      <c r="H150" s="183"/>
      <c r="I150" s="183"/>
      <c r="J150" s="187">
        <v>1047.55</v>
      </c>
      <c r="K150" s="205">
        <v>1.3225</v>
      </c>
      <c r="L150" s="184">
        <v>11.08</v>
      </c>
      <c r="M150" s="185">
        <v>44.77</v>
      </c>
      <c r="N150" s="186">
        <v>496.05</v>
      </c>
      <c r="AF150" s="168"/>
      <c r="AG150" s="169"/>
      <c r="AH150" s="169"/>
      <c r="AI150" s="180" t="s">
        <v>140</v>
      </c>
      <c r="AL150" s="169"/>
    </row>
    <row r="151" spans="1:40" s="15" customFormat="1" ht="15" x14ac:dyDescent="0.25">
      <c r="A151" s="181"/>
      <c r="B151" s="179" t="s">
        <v>141</v>
      </c>
      <c r="C151" s="429" t="s">
        <v>142</v>
      </c>
      <c r="D151" s="429"/>
      <c r="E151" s="429"/>
      <c r="F151" s="182"/>
      <c r="G151" s="183"/>
      <c r="H151" s="183"/>
      <c r="I151" s="183"/>
      <c r="J151" s="187">
        <v>1723.03</v>
      </c>
      <c r="K151" s="205">
        <v>1.4375</v>
      </c>
      <c r="L151" s="184">
        <v>19.809999999999999</v>
      </c>
      <c r="M151" s="185">
        <v>13.24</v>
      </c>
      <c r="N151" s="186">
        <v>262.27999999999997</v>
      </c>
      <c r="AF151" s="168"/>
      <c r="AG151" s="169"/>
      <c r="AH151" s="169"/>
      <c r="AI151" s="180" t="s">
        <v>142</v>
      </c>
      <c r="AL151" s="169"/>
    </row>
    <row r="152" spans="1:40" s="15" customFormat="1" ht="15" x14ac:dyDescent="0.25">
      <c r="A152" s="181"/>
      <c r="B152" s="179" t="s">
        <v>143</v>
      </c>
      <c r="C152" s="429" t="s">
        <v>144</v>
      </c>
      <c r="D152" s="429"/>
      <c r="E152" s="429"/>
      <c r="F152" s="182"/>
      <c r="G152" s="183"/>
      <c r="H152" s="183"/>
      <c r="I152" s="183"/>
      <c r="J152" s="184">
        <v>211.68</v>
      </c>
      <c r="K152" s="205">
        <v>1.4375</v>
      </c>
      <c r="L152" s="184">
        <v>2.4300000000000002</v>
      </c>
      <c r="M152" s="185">
        <v>44.77</v>
      </c>
      <c r="N152" s="186">
        <v>108.79</v>
      </c>
      <c r="AF152" s="168"/>
      <c r="AG152" s="169"/>
      <c r="AH152" s="169"/>
      <c r="AI152" s="180" t="s">
        <v>144</v>
      </c>
      <c r="AL152" s="169"/>
    </row>
    <row r="153" spans="1:40" s="15" customFormat="1" ht="15" x14ac:dyDescent="0.25">
      <c r="A153" s="181"/>
      <c r="B153" s="179" t="s">
        <v>145</v>
      </c>
      <c r="C153" s="429" t="s">
        <v>146</v>
      </c>
      <c r="D153" s="429"/>
      <c r="E153" s="429"/>
      <c r="F153" s="182"/>
      <c r="G153" s="183"/>
      <c r="H153" s="183"/>
      <c r="I153" s="183"/>
      <c r="J153" s="187">
        <v>1239.72</v>
      </c>
      <c r="K153" s="183"/>
      <c r="L153" s="184">
        <v>9.92</v>
      </c>
      <c r="M153" s="185">
        <v>8.16</v>
      </c>
      <c r="N153" s="186">
        <v>80.95</v>
      </c>
      <c r="AF153" s="168"/>
      <c r="AG153" s="169"/>
      <c r="AH153" s="169"/>
      <c r="AI153" s="180" t="s">
        <v>146</v>
      </c>
      <c r="AL153" s="169"/>
    </row>
    <row r="154" spans="1:40" s="15" customFormat="1" ht="15" x14ac:dyDescent="0.25">
      <c r="A154" s="188"/>
      <c r="B154" s="179"/>
      <c r="C154" s="429" t="s">
        <v>147</v>
      </c>
      <c r="D154" s="429"/>
      <c r="E154" s="429"/>
      <c r="F154" s="182" t="s">
        <v>148</v>
      </c>
      <c r="G154" s="192">
        <v>105.6</v>
      </c>
      <c r="H154" s="205">
        <v>1.3225</v>
      </c>
      <c r="I154" s="189">
        <v>1.117248</v>
      </c>
      <c r="J154" s="190"/>
      <c r="K154" s="183"/>
      <c r="L154" s="190"/>
      <c r="M154" s="183"/>
      <c r="N154" s="191"/>
      <c r="AF154" s="168"/>
      <c r="AG154" s="169"/>
      <c r="AH154" s="169"/>
      <c r="AJ154" s="180" t="s">
        <v>147</v>
      </c>
      <c r="AL154" s="169"/>
    </row>
    <row r="155" spans="1:40" s="15" customFormat="1" ht="15" x14ac:dyDescent="0.25">
      <c r="A155" s="188"/>
      <c r="B155" s="179"/>
      <c r="C155" s="429" t="s">
        <v>149</v>
      </c>
      <c r="D155" s="429"/>
      <c r="E155" s="429"/>
      <c r="F155" s="182" t="s">
        <v>148</v>
      </c>
      <c r="G155" s="185">
        <v>16.510000000000002</v>
      </c>
      <c r="H155" s="205">
        <v>1.4375</v>
      </c>
      <c r="I155" s="189">
        <v>0.18986500000000001</v>
      </c>
      <c r="J155" s="190"/>
      <c r="K155" s="183"/>
      <c r="L155" s="190"/>
      <c r="M155" s="183"/>
      <c r="N155" s="191"/>
      <c r="AF155" s="168"/>
      <c r="AG155" s="169"/>
      <c r="AH155" s="169"/>
      <c r="AJ155" s="180" t="s">
        <v>149</v>
      </c>
      <c r="AL155" s="169"/>
    </row>
    <row r="156" spans="1:40" s="15" customFormat="1" ht="15" x14ac:dyDescent="0.25">
      <c r="A156" s="181"/>
      <c r="B156" s="179"/>
      <c r="C156" s="430" t="s">
        <v>150</v>
      </c>
      <c r="D156" s="430"/>
      <c r="E156" s="430"/>
      <c r="F156" s="194"/>
      <c r="G156" s="195"/>
      <c r="H156" s="195"/>
      <c r="I156" s="195"/>
      <c r="J156" s="196">
        <v>4010.3</v>
      </c>
      <c r="K156" s="195"/>
      <c r="L156" s="197">
        <v>40.81</v>
      </c>
      <c r="M156" s="195"/>
      <c r="N156" s="198">
        <v>839.28</v>
      </c>
      <c r="AF156" s="168"/>
      <c r="AG156" s="169"/>
      <c r="AH156" s="169"/>
      <c r="AK156" s="180" t="s">
        <v>150</v>
      </c>
      <c r="AL156" s="169"/>
    </row>
    <row r="157" spans="1:40" s="15" customFormat="1" ht="15" x14ac:dyDescent="0.25">
      <c r="A157" s="188"/>
      <c r="B157" s="179"/>
      <c r="C157" s="429" t="s">
        <v>151</v>
      </c>
      <c r="D157" s="429"/>
      <c r="E157" s="429"/>
      <c r="F157" s="182"/>
      <c r="G157" s="183"/>
      <c r="H157" s="183"/>
      <c r="I157" s="183"/>
      <c r="J157" s="190"/>
      <c r="K157" s="183"/>
      <c r="L157" s="184">
        <v>13.51</v>
      </c>
      <c r="M157" s="183"/>
      <c r="N157" s="186">
        <v>604.84</v>
      </c>
      <c r="AF157" s="168"/>
      <c r="AG157" s="169"/>
      <c r="AH157" s="169"/>
      <c r="AJ157" s="180" t="s">
        <v>151</v>
      </c>
      <c r="AL157" s="169"/>
    </row>
    <row r="158" spans="1:40" s="15" customFormat="1" ht="23.25" x14ac:dyDescent="0.25">
      <c r="A158" s="188"/>
      <c r="B158" s="179" t="s">
        <v>566</v>
      </c>
      <c r="C158" s="429" t="s">
        <v>567</v>
      </c>
      <c r="D158" s="429"/>
      <c r="E158" s="429"/>
      <c r="F158" s="182" t="s">
        <v>154</v>
      </c>
      <c r="G158" s="199">
        <v>117</v>
      </c>
      <c r="H158" s="183"/>
      <c r="I158" s="199">
        <v>117</v>
      </c>
      <c r="J158" s="190"/>
      <c r="K158" s="183"/>
      <c r="L158" s="184">
        <v>15.81</v>
      </c>
      <c r="M158" s="183"/>
      <c r="N158" s="186">
        <v>707.66</v>
      </c>
      <c r="AF158" s="168"/>
      <c r="AG158" s="169"/>
      <c r="AH158" s="169"/>
      <c r="AJ158" s="180" t="s">
        <v>567</v>
      </c>
      <c r="AL158" s="169"/>
    </row>
    <row r="159" spans="1:40" s="15" customFormat="1" ht="45" x14ac:dyDescent="0.25">
      <c r="A159" s="188"/>
      <c r="B159" s="179" t="s">
        <v>568</v>
      </c>
      <c r="C159" s="429" t="s">
        <v>569</v>
      </c>
      <c r="D159" s="429"/>
      <c r="E159" s="429"/>
      <c r="F159" s="182" t="s">
        <v>154</v>
      </c>
      <c r="G159" s="199">
        <v>74</v>
      </c>
      <c r="H159" s="185">
        <v>0.85</v>
      </c>
      <c r="I159" s="192">
        <v>62.9</v>
      </c>
      <c r="J159" s="190"/>
      <c r="K159" s="183"/>
      <c r="L159" s="184">
        <v>8.5</v>
      </c>
      <c r="M159" s="183"/>
      <c r="N159" s="186">
        <v>380.44</v>
      </c>
      <c r="AF159" s="168"/>
      <c r="AG159" s="169"/>
      <c r="AH159" s="169"/>
      <c r="AJ159" s="180" t="s">
        <v>569</v>
      </c>
      <c r="AL159" s="169"/>
    </row>
    <row r="160" spans="1:40" s="15" customFormat="1" ht="15" x14ac:dyDescent="0.25">
      <c r="A160" s="200"/>
      <c r="B160" s="201"/>
      <c r="C160" s="438" t="s">
        <v>157</v>
      </c>
      <c r="D160" s="438"/>
      <c r="E160" s="438"/>
      <c r="F160" s="172"/>
      <c r="G160" s="173"/>
      <c r="H160" s="173"/>
      <c r="I160" s="173"/>
      <c r="J160" s="176"/>
      <c r="K160" s="173"/>
      <c r="L160" s="202">
        <v>65.12</v>
      </c>
      <c r="M160" s="195"/>
      <c r="N160" s="208">
        <v>1927.38</v>
      </c>
      <c r="AF160" s="168"/>
      <c r="AG160" s="169"/>
      <c r="AH160" s="169"/>
      <c r="AL160" s="169" t="s">
        <v>157</v>
      </c>
    </row>
    <row r="161" spans="1:41" s="15" customFormat="1" ht="45.75" x14ac:dyDescent="0.25">
      <c r="A161" s="170" t="s">
        <v>354</v>
      </c>
      <c r="B161" s="171" t="s">
        <v>1671</v>
      </c>
      <c r="C161" s="438" t="s">
        <v>1672</v>
      </c>
      <c r="D161" s="438"/>
      <c r="E161" s="438"/>
      <c r="F161" s="172" t="s">
        <v>685</v>
      </c>
      <c r="G161" s="173">
        <v>8.0000000000000002E-3</v>
      </c>
      <c r="H161" s="174">
        <v>1</v>
      </c>
      <c r="I161" s="204">
        <v>8.0000000000000002E-3</v>
      </c>
      <c r="J161" s="176"/>
      <c r="K161" s="173"/>
      <c r="L161" s="176"/>
      <c r="M161" s="173"/>
      <c r="N161" s="177"/>
      <c r="AF161" s="168"/>
      <c r="AG161" s="169"/>
      <c r="AH161" s="169" t="s">
        <v>1672</v>
      </c>
      <c r="AL161" s="169"/>
    </row>
    <row r="162" spans="1:41" s="15" customFormat="1" ht="23.25" x14ac:dyDescent="0.25">
      <c r="A162" s="178"/>
      <c r="B162" s="179" t="s">
        <v>136</v>
      </c>
      <c r="C162" s="439" t="s">
        <v>137</v>
      </c>
      <c r="D162" s="439"/>
      <c r="E162" s="439"/>
      <c r="F162" s="439"/>
      <c r="G162" s="439"/>
      <c r="H162" s="439"/>
      <c r="I162" s="439"/>
      <c r="J162" s="439"/>
      <c r="K162" s="439"/>
      <c r="L162" s="439"/>
      <c r="M162" s="439"/>
      <c r="N162" s="440"/>
      <c r="AF162" s="168"/>
      <c r="AG162" s="169"/>
      <c r="AH162" s="169"/>
      <c r="AL162" s="169"/>
      <c r="AN162" s="180" t="s">
        <v>137</v>
      </c>
    </row>
    <row r="163" spans="1:41" s="15" customFormat="1" ht="68.25" x14ac:dyDescent="0.25">
      <c r="A163" s="178"/>
      <c r="B163" s="179" t="s">
        <v>138</v>
      </c>
      <c r="C163" s="439" t="s">
        <v>139</v>
      </c>
      <c r="D163" s="439"/>
      <c r="E163" s="439"/>
      <c r="F163" s="439"/>
      <c r="G163" s="439"/>
      <c r="H163" s="439"/>
      <c r="I163" s="439"/>
      <c r="J163" s="439"/>
      <c r="K163" s="439"/>
      <c r="L163" s="439"/>
      <c r="M163" s="439"/>
      <c r="N163" s="440"/>
      <c r="AF163" s="168"/>
      <c r="AG163" s="169"/>
      <c r="AH163" s="169"/>
      <c r="AL163" s="169"/>
      <c r="AN163" s="180" t="s">
        <v>139</v>
      </c>
    </row>
    <row r="164" spans="1:41" s="15" customFormat="1" ht="15" x14ac:dyDescent="0.25">
      <c r="A164" s="181"/>
      <c r="B164" s="179" t="s">
        <v>130</v>
      </c>
      <c r="C164" s="429" t="s">
        <v>140</v>
      </c>
      <c r="D164" s="429"/>
      <c r="E164" s="429"/>
      <c r="F164" s="182"/>
      <c r="G164" s="183"/>
      <c r="H164" s="183"/>
      <c r="I164" s="183"/>
      <c r="J164" s="184">
        <v>894.78</v>
      </c>
      <c r="K164" s="205">
        <v>1.3225</v>
      </c>
      <c r="L164" s="184">
        <v>9.4700000000000006</v>
      </c>
      <c r="M164" s="185">
        <v>44.77</v>
      </c>
      <c r="N164" s="186">
        <v>423.97</v>
      </c>
      <c r="AF164" s="168"/>
      <c r="AG164" s="169"/>
      <c r="AH164" s="169"/>
      <c r="AI164" s="180" t="s">
        <v>140</v>
      </c>
      <c r="AL164" s="169"/>
    </row>
    <row r="165" spans="1:41" s="15" customFormat="1" ht="15" x14ac:dyDescent="0.25">
      <c r="A165" s="181"/>
      <c r="B165" s="179" t="s">
        <v>141</v>
      </c>
      <c r="C165" s="429" t="s">
        <v>142</v>
      </c>
      <c r="D165" s="429"/>
      <c r="E165" s="429"/>
      <c r="F165" s="182"/>
      <c r="G165" s="183"/>
      <c r="H165" s="183"/>
      <c r="I165" s="183"/>
      <c r="J165" s="187">
        <v>1476.94</v>
      </c>
      <c r="K165" s="205">
        <v>1.4375</v>
      </c>
      <c r="L165" s="184">
        <v>16.98</v>
      </c>
      <c r="M165" s="185">
        <v>13.24</v>
      </c>
      <c r="N165" s="186">
        <v>224.82</v>
      </c>
      <c r="AF165" s="168"/>
      <c r="AG165" s="169"/>
      <c r="AH165" s="169"/>
      <c r="AI165" s="180" t="s">
        <v>142</v>
      </c>
      <c r="AL165" s="169"/>
    </row>
    <row r="166" spans="1:41" s="15" customFormat="1" ht="15" x14ac:dyDescent="0.25">
      <c r="A166" s="181"/>
      <c r="B166" s="179" t="s">
        <v>143</v>
      </c>
      <c r="C166" s="429" t="s">
        <v>144</v>
      </c>
      <c r="D166" s="429"/>
      <c r="E166" s="429"/>
      <c r="F166" s="182"/>
      <c r="G166" s="183"/>
      <c r="H166" s="183"/>
      <c r="I166" s="183"/>
      <c r="J166" s="184">
        <v>185.91</v>
      </c>
      <c r="K166" s="205">
        <v>1.4375</v>
      </c>
      <c r="L166" s="184">
        <v>2.14</v>
      </c>
      <c r="M166" s="185">
        <v>44.77</v>
      </c>
      <c r="N166" s="186">
        <v>95.81</v>
      </c>
      <c r="AF166" s="168"/>
      <c r="AG166" s="169"/>
      <c r="AH166" s="169"/>
      <c r="AI166" s="180" t="s">
        <v>144</v>
      </c>
      <c r="AL166" s="169"/>
    </row>
    <row r="167" spans="1:41" s="15" customFormat="1" ht="15" x14ac:dyDescent="0.25">
      <c r="A167" s="181"/>
      <c r="B167" s="179" t="s">
        <v>145</v>
      </c>
      <c r="C167" s="429" t="s">
        <v>146</v>
      </c>
      <c r="D167" s="429"/>
      <c r="E167" s="429"/>
      <c r="F167" s="182"/>
      <c r="G167" s="183"/>
      <c r="H167" s="183"/>
      <c r="I167" s="183"/>
      <c r="J167" s="184">
        <v>934.26</v>
      </c>
      <c r="K167" s="183"/>
      <c r="L167" s="184">
        <v>7.47</v>
      </c>
      <c r="M167" s="185">
        <v>8.16</v>
      </c>
      <c r="N167" s="186">
        <v>60.96</v>
      </c>
      <c r="AF167" s="168"/>
      <c r="AG167" s="169"/>
      <c r="AH167" s="169"/>
      <c r="AI167" s="180" t="s">
        <v>146</v>
      </c>
      <c r="AL167" s="169"/>
    </row>
    <row r="168" spans="1:41" s="15" customFormat="1" ht="15" x14ac:dyDescent="0.25">
      <c r="A168" s="188"/>
      <c r="B168" s="179"/>
      <c r="C168" s="429" t="s">
        <v>147</v>
      </c>
      <c r="D168" s="429"/>
      <c r="E168" s="429"/>
      <c r="F168" s="182" t="s">
        <v>148</v>
      </c>
      <c r="G168" s="192">
        <v>90.2</v>
      </c>
      <c r="H168" s="205">
        <v>1.3225</v>
      </c>
      <c r="I168" s="189">
        <v>0.95431600000000005</v>
      </c>
      <c r="J168" s="190"/>
      <c r="K168" s="183"/>
      <c r="L168" s="190"/>
      <c r="M168" s="183"/>
      <c r="N168" s="191"/>
      <c r="AF168" s="168"/>
      <c r="AG168" s="169"/>
      <c r="AH168" s="169"/>
      <c r="AJ168" s="180" t="s">
        <v>147</v>
      </c>
      <c r="AL168" s="169"/>
    </row>
    <row r="169" spans="1:41" s="15" customFormat="1" ht="15" x14ac:dyDescent="0.25">
      <c r="A169" s="188"/>
      <c r="B169" s="179"/>
      <c r="C169" s="429" t="s">
        <v>149</v>
      </c>
      <c r="D169" s="429"/>
      <c r="E169" s="429"/>
      <c r="F169" s="182" t="s">
        <v>148</v>
      </c>
      <c r="G169" s="185">
        <v>14.54</v>
      </c>
      <c r="H169" s="205">
        <v>1.4375</v>
      </c>
      <c r="I169" s="216">
        <v>0.16721</v>
      </c>
      <c r="J169" s="190"/>
      <c r="K169" s="183"/>
      <c r="L169" s="190"/>
      <c r="M169" s="183"/>
      <c r="N169" s="191"/>
      <c r="AF169" s="168"/>
      <c r="AG169" s="169"/>
      <c r="AH169" s="169"/>
      <c r="AJ169" s="180" t="s">
        <v>149</v>
      </c>
      <c r="AL169" s="169"/>
    </row>
    <row r="170" spans="1:41" s="15" customFormat="1" ht="15" x14ac:dyDescent="0.25">
      <c r="A170" s="181"/>
      <c r="B170" s="179"/>
      <c r="C170" s="430" t="s">
        <v>150</v>
      </c>
      <c r="D170" s="430"/>
      <c r="E170" s="430"/>
      <c r="F170" s="194"/>
      <c r="G170" s="195"/>
      <c r="H170" s="195"/>
      <c r="I170" s="195"/>
      <c r="J170" s="196">
        <v>3305.98</v>
      </c>
      <c r="K170" s="195"/>
      <c r="L170" s="197">
        <v>33.92</v>
      </c>
      <c r="M170" s="195"/>
      <c r="N170" s="198">
        <v>709.75</v>
      </c>
      <c r="AF170" s="168"/>
      <c r="AG170" s="169"/>
      <c r="AH170" s="169"/>
      <c r="AK170" s="180" t="s">
        <v>150</v>
      </c>
      <c r="AL170" s="169"/>
    </row>
    <row r="171" spans="1:41" s="15" customFormat="1" ht="15" x14ac:dyDescent="0.25">
      <c r="A171" s="188"/>
      <c r="B171" s="179"/>
      <c r="C171" s="429" t="s">
        <v>151</v>
      </c>
      <c r="D171" s="429"/>
      <c r="E171" s="429"/>
      <c r="F171" s="182"/>
      <c r="G171" s="183"/>
      <c r="H171" s="183"/>
      <c r="I171" s="183"/>
      <c r="J171" s="190"/>
      <c r="K171" s="183"/>
      <c r="L171" s="184">
        <v>11.61</v>
      </c>
      <c r="M171" s="183"/>
      <c r="N171" s="186">
        <v>519.78</v>
      </c>
      <c r="AF171" s="168"/>
      <c r="AG171" s="169"/>
      <c r="AH171" s="169"/>
      <c r="AJ171" s="180" t="s">
        <v>151</v>
      </c>
      <c r="AL171" s="169"/>
    </row>
    <row r="172" spans="1:41" s="15" customFormat="1" ht="23.25" x14ac:dyDescent="0.25">
      <c r="A172" s="188"/>
      <c r="B172" s="179" t="s">
        <v>566</v>
      </c>
      <c r="C172" s="429" t="s">
        <v>567</v>
      </c>
      <c r="D172" s="429"/>
      <c r="E172" s="429"/>
      <c r="F172" s="182" t="s">
        <v>154</v>
      </c>
      <c r="G172" s="199">
        <v>117</v>
      </c>
      <c r="H172" s="183"/>
      <c r="I172" s="199">
        <v>117</v>
      </c>
      <c r="J172" s="190"/>
      <c r="K172" s="183"/>
      <c r="L172" s="184">
        <v>13.58</v>
      </c>
      <c r="M172" s="183"/>
      <c r="N172" s="186">
        <v>608.14</v>
      </c>
      <c r="AF172" s="168"/>
      <c r="AG172" s="169"/>
      <c r="AH172" s="169"/>
      <c r="AJ172" s="180" t="s">
        <v>567</v>
      </c>
      <c r="AL172" s="169"/>
    </row>
    <row r="173" spans="1:41" s="15" customFormat="1" ht="45" x14ac:dyDescent="0.25">
      <c r="A173" s="188"/>
      <c r="B173" s="179" t="s">
        <v>568</v>
      </c>
      <c r="C173" s="429" t="s">
        <v>569</v>
      </c>
      <c r="D173" s="429"/>
      <c r="E173" s="429"/>
      <c r="F173" s="182" t="s">
        <v>154</v>
      </c>
      <c r="G173" s="199">
        <v>74</v>
      </c>
      <c r="H173" s="185">
        <v>0.85</v>
      </c>
      <c r="I173" s="192">
        <v>62.9</v>
      </c>
      <c r="J173" s="190"/>
      <c r="K173" s="183"/>
      <c r="L173" s="184">
        <v>7.3</v>
      </c>
      <c r="M173" s="183"/>
      <c r="N173" s="186">
        <v>326.94</v>
      </c>
      <c r="AF173" s="168"/>
      <c r="AG173" s="169"/>
      <c r="AH173" s="169"/>
      <c r="AJ173" s="180" t="s">
        <v>569</v>
      </c>
      <c r="AL173" s="169"/>
    </row>
    <row r="174" spans="1:41" s="15" customFormat="1" ht="15" x14ac:dyDescent="0.25">
      <c r="A174" s="200"/>
      <c r="B174" s="201"/>
      <c r="C174" s="438" t="s">
        <v>157</v>
      </c>
      <c r="D174" s="438"/>
      <c r="E174" s="438"/>
      <c r="F174" s="172"/>
      <c r="G174" s="173"/>
      <c r="H174" s="173"/>
      <c r="I174" s="173"/>
      <c r="J174" s="176"/>
      <c r="K174" s="173"/>
      <c r="L174" s="202">
        <v>54.8</v>
      </c>
      <c r="M174" s="195"/>
      <c r="N174" s="208">
        <v>1644.83</v>
      </c>
      <c r="AF174" s="168"/>
      <c r="AG174" s="169"/>
      <c r="AH174" s="169"/>
      <c r="AL174" s="169" t="s">
        <v>157</v>
      </c>
    </row>
    <row r="175" spans="1:41" s="15" customFormat="1" ht="15" x14ac:dyDescent="0.25">
      <c r="A175" s="170" t="s">
        <v>357</v>
      </c>
      <c r="B175" s="171" t="s">
        <v>1673</v>
      </c>
      <c r="C175" s="438" t="s">
        <v>1674</v>
      </c>
      <c r="D175" s="438"/>
      <c r="E175" s="438"/>
      <c r="F175" s="172" t="s">
        <v>278</v>
      </c>
      <c r="G175" s="173">
        <v>9.7999999999999997E-3</v>
      </c>
      <c r="H175" s="174">
        <v>1</v>
      </c>
      <c r="I175" s="209">
        <v>9.7999999999999997E-3</v>
      </c>
      <c r="J175" s="210">
        <v>43982.400000000001</v>
      </c>
      <c r="K175" s="173"/>
      <c r="L175" s="202">
        <v>431.03</v>
      </c>
      <c r="M175" s="211">
        <v>8.16</v>
      </c>
      <c r="N175" s="208">
        <v>3517.2</v>
      </c>
      <c r="AF175" s="168"/>
      <c r="AG175" s="169"/>
      <c r="AH175" s="169" t="s">
        <v>1674</v>
      </c>
      <c r="AL175" s="169"/>
    </row>
    <row r="176" spans="1:41" s="15" customFormat="1" ht="15" x14ac:dyDescent="0.25">
      <c r="A176" s="212"/>
      <c r="B176" s="213"/>
      <c r="C176" s="429" t="s">
        <v>1675</v>
      </c>
      <c r="D176" s="429"/>
      <c r="E176" s="429"/>
      <c r="F176" s="429"/>
      <c r="G176" s="429"/>
      <c r="H176" s="429"/>
      <c r="I176" s="429"/>
      <c r="J176" s="429"/>
      <c r="K176" s="429"/>
      <c r="L176" s="429"/>
      <c r="M176" s="429"/>
      <c r="N176" s="441"/>
      <c r="AF176" s="168"/>
      <c r="AG176" s="169"/>
      <c r="AH176" s="169"/>
      <c r="AL176" s="169"/>
      <c r="AO176" s="180" t="s">
        <v>1675</v>
      </c>
    </row>
    <row r="177" spans="1:40" s="15" customFormat="1" ht="15" x14ac:dyDescent="0.25">
      <c r="A177" s="200"/>
      <c r="B177" s="201"/>
      <c r="C177" s="438" t="s">
        <v>157</v>
      </c>
      <c r="D177" s="438"/>
      <c r="E177" s="438"/>
      <c r="F177" s="172"/>
      <c r="G177" s="173"/>
      <c r="H177" s="173"/>
      <c r="I177" s="173"/>
      <c r="J177" s="176"/>
      <c r="K177" s="173"/>
      <c r="L177" s="202">
        <v>431.03</v>
      </c>
      <c r="M177" s="195"/>
      <c r="N177" s="208">
        <v>3517.2</v>
      </c>
      <c r="AF177" s="168"/>
      <c r="AG177" s="169"/>
      <c r="AH177" s="169"/>
      <c r="AL177" s="169" t="s">
        <v>157</v>
      </c>
    </row>
    <row r="178" spans="1:40" s="15" customFormat="1" ht="34.5" x14ac:dyDescent="0.25">
      <c r="A178" s="170" t="s">
        <v>715</v>
      </c>
      <c r="B178" s="171" t="s">
        <v>1676</v>
      </c>
      <c r="C178" s="438" t="s">
        <v>1677</v>
      </c>
      <c r="D178" s="438"/>
      <c r="E178" s="438"/>
      <c r="F178" s="172" t="s">
        <v>644</v>
      </c>
      <c r="G178" s="173">
        <v>0.78400000000000003</v>
      </c>
      <c r="H178" s="174">
        <v>1</v>
      </c>
      <c r="I178" s="204">
        <v>0.78400000000000003</v>
      </c>
      <c r="J178" s="202">
        <v>12.37</v>
      </c>
      <c r="K178" s="173"/>
      <c r="L178" s="202">
        <v>9.6999999999999993</v>
      </c>
      <c r="M178" s="211">
        <v>8.16</v>
      </c>
      <c r="N178" s="203">
        <v>79.150000000000006</v>
      </c>
      <c r="AF178" s="168"/>
      <c r="AG178" s="169"/>
      <c r="AH178" s="169" t="s">
        <v>1677</v>
      </c>
      <c r="AL178" s="169"/>
    </row>
    <row r="179" spans="1:40" s="15" customFormat="1" ht="15" x14ac:dyDescent="0.25">
      <c r="A179" s="200"/>
      <c r="B179" s="201"/>
      <c r="C179" s="438" t="s">
        <v>157</v>
      </c>
      <c r="D179" s="438"/>
      <c r="E179" s="438"/>
      <c r="F179" s="172"/>
      <c r="G179" s="173"/>
      <c r="H179" s="173"/>
      <c r="I179" s="173"/>
      <c r="J179" s="176"/>
      <c r="K179" s="173"/>
      <c r="L179" s="202">
        <v>9.6999999999999993</v>
      </c>
      <c r="M179" s="195"/>
      <c r="N179" s="203">
        <v>79.150000000000006</v>
      </c>
      <c r="AF179" s="168"/>
      <c r="AG179" s="169"/>
      <c r="AH179" s="169"/>
      <c r="AL179" s="169" t="s">
        <v>157</v>
      </c>
    </row>
    <row r="180" spans="1:40" s="15" customFormat="1" ht="56.25" x14ac:dyDescent="0.25">
      <c r="A180" s="170" t="s">
        <v>718</v>
      </c>
      <c r="B180" s="171" t="s">
        <v>1678</v>
      </c>
      <c r="C180" s="438" t="s">
        <v>1679</v>
      </c>
      <c r="D180" s="438"/>
      <c r="E180" s="438"/>
      <c r="F180" s="172" t="s">
        <v>1680</v>
      </c>
      <c r="G180" s="173">
        <v>8.3000000000000004E-2</v>
      </c>
      <c r="H180" s="174">
        <v>1</v>
      </c>
      <c r="I180" s="204">
        <v>8.3000000000000004E-2</v>
      </c>
      <c r="J180" s="176"/>
      <c r="K180" s="173"/>
      <c r="L180" s="176"/>
      <c r="M180" s="173"/>
      <c r="N180" s="177"/>
      <c r="AF180" s="168"/>
      <c r="AG180" s="169"/>
      <c r="AH180" s="169" t="s">
        <v>1679</v>
      </c>
      <c r="AL180" s="169"/>
    </row>
    <row r="181" spans="1:40" s="15" customFormat="1" ht="23.25" x14ac:dyDescent="0.25">
      <c r="A181" s="178"/>
      <c r="B181" s="179" t="s">
        <v>136</v>
      </c>
      <c r="C181" s="439" t="s">
        <v>137</v>
      </c>
      <c r="D181" s="439"/>
      <c r="E181" s="439"/>
      <c r="F181" s="439"/>
      <c r="G181" s="439"/>
      <c r="H181" s="439"/>
      <c r="I181" s="439"/>
      <c r="J181" s="439"/>
      <c r="K181" s="439"/>
      <c r="L181" s="439"/>
      <c r="M181" s="439"/>
      <c r="N181" s="440"/>
      <c r="AF181" s="168"/>
      <c r="AG181" s="169"/>
      <c r="AH181" s="169"/>
      <c r="AL181" s="169"/>
      <c r="AN181" s="180" t="s">
        <v>137</v>
      </c>
    </row>
    <row r="182" spans="1:40" s="15" customFormat="1" ht="68.25" x14ac:dyDescent="0.25">
      <c r="A182" s="178"/>
      <c r="B182" s="179" t="s">
        <v>138</v>
      </c>
      <c r="C182" s="439" t="s">
        <v>139</v>
      </c>
      <c r="D182" s="439"/>
      <c r="E182" s="439"/>
      <c r="F182" s="439"/>
      <c r="G182" s="439"/>
      <c r="H182" s="439"/>
      <c r="I182" s="439"/>
      <c r="J182" s="439"/>
      <c r="K182" s="439"/>
      <c r="L182" s="439"/>
      <c r="M182" s="439"/>
      <c r="N182" s="440"/>
      <c r="AF182" s="168"/>
      <c r="AG182" s="169"/>
      <c r="AH182" s="169"/>
      <c r="AL182" s="169"/>
      <c r="AN182" s="180" t="s">
        <v>139</v>
      </c>
    </row>
    <row r="183" spans="1:40" s="15" customFormat="1" ht="15" x14ac:dyDescent="0.25">
      <c r="A183" s="181"/>
      <c r="B183" s="179" t="s">
        <v>130</v>
      </c>
      <c r="C183" s="429" t="s">
        <v>140</v>
      </c>
      <c r="D183" s="429"/>
      <c r="E183" s="429"/>
      <c r="F183" s="182"/>
      <c r="G183" s="183"/>
      <c r="H183" s="183"/>
      <c r="I183" s="183"/>
      <c r="J183" s="184">
        <v>731.31</v>
      </c>
      <c r="K183" s="205">
        <v>1.3225</v>
      </c>
      <c r="L183" s="184">
        <v>80.27</v>
      </c>
      <c r="M183" s="185">
        <v>44.77</v>
      </c>
      <c r="N183" s="206">
        <v>3593.69</v>
      </c>
      <c r="AF183" s="168"/>
      <c r="AG183" s="169"/>
      <c r="AH183" s="169"/>
      <c r="AI183" s="180" t="s">
        <v>140</v>
      </c>
      <c r="AL183" s="169"/>
    </row>
    <row r="184" spans="1:40" s="15" customFormat="1" ht="15" x14ac:dyDescent="0.25">
      <c r="A184" s="181"/>
      <c r="B184" s="179" t="s">
        <v>141</v>
      </c>
      <c r="C184" s="429" t="s">
        <v>142</v>
      </c>
      <c r="D184" s="429"/>
      <c r="E184" s="429"/>
      <c r="F184" s="182"/>
      <c r="G184" s="183"/>
      <c r="H184" s="183"/>
      <c r="I184" s="183"/>
      <c r="J184" s="184">
        <v>78.42</v>
      </c>
      <c r="K184" s="205">
        <v>1.4375</v>
      </c>
      <c r="L184" s="184">
        <v>9.36</v>
      </c>
      <c r="M184" s="185">
        <v>13.24</v>
      </c>
      <c r="N184" s="186">
        <v>123.93</v>
      </c>
      <c r="AF184" s="168"/>
      <c r="AG184" s="169"/>
      <c r="AH184" s="169"/>
      <c r="AI184" s="180" t="s">
        <v>142</v>
      </c>
      <c r="AL184" s="169"/>
    </row>
    <row r="185" spans="1:40" s="15" customFormat="1" ht="15" x14ac:dyDescent="0.25">
      <c r="A185" s="181"/>
      <c r="B185" s="179" t="s">
        <v>143</v>
      </c>
      <c r="C185" s="429" t="s">
        <v>144</v>
      </c>
      <c r="D185" s="429"/>
      <c r="E185" s="429"/>
      <c r="F185" s="182"/>
      <c r="G185" s="183"/>
      <c r="H185" s="183"/>
      <c r="I185" s="183"/>
      <c r="J185" s="184">
        <v>0.54</v>
      </c>
      <c r="K185" s="205">
        <v>1.4375</v>
      </c>
      <c r="L185" s="184">
        <v>0.06</v>
      </c>
      <c r="M185" s="185">
        <v>44.77</v>
      </c>
      <c r="N185" s="186">
        <v>2.69</v>
      </c>
      <c r="AF185" s="168"/>
      <c r="AG185" s="169"/>
      <c r="AH185" s="169"/>
      <c r="AI185" s="180" t="s">
        <v>144</v>
      </c>
      <c r="AL185" s="169"/>
    </row>
    <row r="186" spans="1:40" s="15" customFormat="1" ht="15" x14ac:dyDescent="0.25">
      <c r="A186" s="181"/>
      <c r="B186" s="179" t="s">
        <v>145</v>
      </c>
      <c r="C186" s="429" t="s">
        <v>146</v>
      </c>
      <c r="D186" s="429"/>
      <c r="E186" s="429"/>
      <c r="F186" s="182"/>
      <c r="G186" s="183"/>
      <c r="H186" s="183"/>
      <c r="I186" s="183"/>
      <c r="J186" s="184">
        <v>606.88</v>
      </c>
      <c r="K186" s="183"/>
      <c r="L186" s="184">
        <v>50.37</v>
      </c>
      <c r="M186" s="185">
        <v>8.16</v>
      </c>
      <c r="N186" s="186">
        <v>411.02</v>
      </c>
      <c r="AF186" s="168"/>
      <c r="AG186" s="169"/>
      <c r="AH186" s="169"/>
      <c r="AI186" s="180" t="s">
        <v>146</v>
      </c>
      <c r="AL186" s="169"/>
    </row>
    <row r="187" spans="1:40" s="15" customFormat="1" ht="15" x14ac:dyDescent="0.25">
      <c r="A187" s="188"/>
      <c r="B187" s="179"/>
      <c r="C187" s="429" t="s">
        <v>147</v>
      </c>
      <c r="D187" s="429"/>
      <c r="E187" s="429"/>
      <c r="F187" s="182" t="s">
        <v>148</v>
      </c>
      <c r="G187" s="185">
        <v>76.02</v>
      </c>
      <c r="H187" s="205">
        <v>1.3225</v>
      </c>
      <c r="I187" s="193">
        <v>8.3445254000000002</v>
      </c>
      <c r="J187" s="190"/>
      <c r="K187" s="183"/>
      <c r="L187" s="190"/>
      <c r="M187" s="183"/>
      <c r="N187" s="191"/>
      <c r="AF187" s="168"/>
      <c r="AG187" s="169"/>
      <c r="AH187" s="169"/>
      <c r="AJ187" s="180" t="s">
        <v>147</v>
      </c>
      <c r="AL187" s="169"/>
    </row>
    <row r="188" spans="1:40" s="15" customFormat="1" ht="15" x14ac:dyDescent="0.25">
      <c r="A188" s="188"/>
      <c r="B188" s="179"/>
      <c r="C188" s="429" t="s">
        <v>149</v>
      </c>
      <c r="D188" s="429"/>
      <c r="E188" s="429"/>
      <c r="F188" s="182" t="s">
        <v>148</v>
      </c>
      <c r="G188" s="185">
        <v>0.04</v>
      </c>
      <c r="H188" s="205">
        <v>1.4375</v>
      </c>
      <c r="I188" s="193">
        <v>4.7724999999999998E-3</v>
      </c>
      <c r="J188" s="190"/>
      <c r="K188" s="183"/>
      <c r="L188" s="190"/>
      <c r="M188" s="183"/>
      <c r="N188" s="191"/>
      <c r="AF188" s="168"/>
      <c r="AG188" s="169"/>
      <c r="AH188" s="169"/>
      <c r="AJ188" s="180" t="s">
        <v>149</v>
      </c>
      <c r="AL188" s="169"/>
    </row>
    <row r="189" spans="1:40" s="15" customFormat="1" ht="15" x14ac:dyDescent="0.25">
      <c r="A189" s="181"/>
      <c r="B189" s="179"/>
      <c r="C189" s="430" t="s">
        <v>150</v>
      </c>
      <c r="D189" s="430"/>
      <c r="E189" s="430"/>
      <c r="F189" s="194"/>
      <c r="G189" s="195"/>
      <c r="H189" s="195"/>
      <c r="I189" s="195"/>
      <c r="J189" s="196">
        <v>1416.61</v>
      </c>
      <c r="K189" s="195"/>
      <c r="L189" s="197">
        <v>140</v>
      </c>
      <c r="M189" s="195"/>
      <c r="N189" s="207">
        <v>4128.6400000000003</v>
      </c>
      <c r="AF189" s="168"/>
      <c r="AG189" s="169"/>
      <c r="AH189" s="169"/>
      <c r="AK189" s="180" t="s">
        <v>150</v>
      </c>
      <c r="AL189" s="169"/>
    </row>
    <row r="190" spans="1:40" s="15" customFormat="1" ht="15" x14ac:dyDescent="0.25">
      <c r="A190" s="188"/>
      <c r="B190" s="179"/>
      <c r="C190" s="429" t="s">
        <v>151</v>
      </c>
      <c r="D190" s="429"/>
      <c r="E190" s="429"/>
      <c r="F190" s="182"/>
      <c r="G190" s="183"/>
      <c r="H190" s="183"/>
      <c r="I190" s="183"/>
      <c r="J190" s="190"/>
      <c r="K190" s="183"/>
      <c r="L190" s="184">
        <v>80.33</v>
      </c>
      <c r="M190" s="183"/>
      <c r="N190" s="206">
        <v>3596.38</v>
      </c>
      <c r="AF190" s="168"/>
      <c r="AG190" s="169"/>
      <c r="AH190" s="169"/>
      <c r="AJ190" s="180" t="s">
        <v>151</v>
      </c>
      <c r="AL190" s="169"/>
    </row>
    <row r="191" spans="1:40" s="15" customFormat="1" ht="23.25" x14ac:dyDescent="0.25">
      <c r="A191" s="188"/>
      <c r="B191" s="179" t="s">
        <v>566</v>
      </c>
      <c r="C191" s="429" t="s">
        <v>567</v>
      </c>
      <c r="D191" s="429"/>
      <c r="E191" s="429"/>
      <c r="F191" s="182" t="s">
        <v>154</v>
      </c>
      <c r="G191" s="199">
        <v>117</v>
      </c>
      <c r="H191" s="183"/>
      <c r="I191" s="199">
        <v>117</v>
      </c>
      <c r="J191" s="190"/>
      <c r="K191" s="183"/>
      <c r="L191" s="184">
        <v>93.99</v>
      </c>
      <c r="M191" s="183"/>
      <c r="N191" s="206">
        <v>4207.76</v>
      </c>
      <c r="AF191" s="168"/>
      <c r="AG191" s="169"/>
      <c r="AH191" s="169"/>
      <c r="AJ191" s="180" t="s">
        <v>567</v>
      </c>
      <c r="AL191" s="169"/>
    </row>
    <row r="192" spans="1:40" s="15" customFormat="1" ht="45" x14ac:dyDescent="0.25">
      <c r="A192" s="188"/>
      <c r="B192" s="179" t="s">
        <v>568</v>
      </c>
      <c r="C192" s="429" t="s">
        <v>569</v>
      </c>
      <c r="D192" s="429"/>
      <c r="E192" s="429"/>
      <c r="F192" s="182" t="s">
        <v>154</v>
      </c>
      <c r="G192" s="199">
        <v>74</v>
      </c>
      <c r="H192" s="185">
        <v>0.85</v>
      </c>
      <c r="I192" s="192">
        <v>62.9</v>
      </c>
      <c r="J192" s="190"/>
      <c r="K192" s="183"/>
      <c r="L192" s="184">
        <v>50.53</v>
      </c>
      <c r="M192" s="183"/>
      <c r="N192" s="206">
        <v>2262.12</v>
      </c>
      <c r="AF192" s="168"/>
      <c r="AG192" s="169"/>
      <c r="AH192" s="169"/>
      <c r="AJ192" s="180" t="s">
        <v>569</v>
      </c>
      <c r="AL192" s="169"/>
    </row>
    <row r="193" spans="1:38" s="15" customFormat="1" ht="15" x14ac:dyDescent="0.25">
      <c r="A193" s="200"/>
      <c r="B193" s="201"/>
      <c r="C193" s="438" t="s">
        <v>157</v>
      </c>
      <c r="D193" s="438"/>
      <c r="E193" s="438"/>
      <c r="F193" s="172"/>
      <c r="G193" s="173"/>
      <c r="H193" s="173"/>
      <c r="I193" s="173"/>
      <c r="J193" s="176"/>
      <c r="K193" s="173"/>
      <c r="L193" s="202">
        <v>284.52</v>
      </c>
      <c r="M193" s="195"/>
      <c r="N193" s="208">
        <v>10598.52</v>
      </c>
      <c r="AF193" s="168"/>
      <c r="AG193" s="169"/>
      <c r="AH193" s="169"/>
      <c r="AL193" s="169" t="s">
        <v>157</v>
      </c>
    </row>
    <row r="194" spans="1:38" s="15" customFormat="1" ht="23.25" x14ac:dyDescent="0.25">
      <c r="A194" s="170" t="s">
        <v>721</v>
      </c>
      <c r="B194" s="171" t="s">
        <v>1681</v>
      </c>
      <c r="C194" s="438" t="s">
        <v>1682</v>
      </c>
      <c r="D194" s="438"/>
      <c r="E194" s="438"/>
      <c r="F194" s="172" t="s">
        <v>229</v>
      </c>
      <c r="G194" s="173">
        <v>3</v>
      </c>
      <c r="H194" s="174">
        <v>1</v>
      </c>
      <c r="I194" s="174">
        <v>3</v>
      </c>
      <c r="J194" s="202">
        <v>4.62</v>
      </c>
      <c r="K194" s="173"/>
      <c r="L194" s="202">
        <v>13.86</v>
      </c>
      <c r="M194" s="211">
        <v>8.16</v>
      </c>
      <c r="N194" s="203">
        <v>113.1</v>
      </c>
      <c r="AF194" s="168"/>
      <c r="AG194" s="169"/>
      <c r="AH194" s="169" t="s">
        <v>1682</v>
      </c>
      <c r="AL194" s="169"/>
    </row>
    <row r="195" spans="1:38" s="15" customFormat="1" ht="15" x14ac:dyDescent="0.25">
      <c r="A195" s="200"/>
      <c r="B195" s="201"/>
      <c r="C195" s="438" t="s">
        <v>157</v>
      </c>
      <c r="D195" s="438"/>
      <c r="E195" s="438"/>
      <c r="F195" s="172"/>
      <c r="G195" s="173"/>
      <c r="H195" s="173"/>
      <c r="I195" s="173"/>
      <c r="J195" s="176"/>
      <c r="K195" s="173"/>
      <c r="L195" s="202">
        <v>13.86</v>
      </c>
      <c r="M195" s="195"/>
      <c r="N195" s="203">
        <v>113.1</v>
      </c>
      <c r="AF195" s="168"/>
      <c r="AG195" s="169"/>
      <c r="AH195" s="169"/>
      <c r="AL195" s="169" t="s">
        <v>157</v>
      </c>
    </row>
    <row r="196" spans="1:38" s="15" customFormat="1" ht="34.5" x14ac:dyDescent="0.25">
      <c r="A196" s="170" t="s">
        <v>724</v>
      </c>
      <c r="B196" s="171" t="s">
        <v>1683</v>
      </c>
      <c r="C196" s="438" t="s">
        <v>1684</v>
      </c>
      <c r="D196" s="438"/>
      <c r="E196" s="438"/>
      <c r="F196" s="172" t="s">
        <v>174</v>
      </c>
      <c r="G196" s="173">
        <v>0.72</v>
      </c>
      <c r="H196" s="174">
        <v>1</v>
      </c>
      <c r="I196" s="211">
        <v>0.72</v>
      </c>
      <c r="J196" s="176"/>
      <c r="K196" s="173"/>
      <c r="L196" s="176"/>
      <c r="M196" s="173"/>
      <c r="N196" s="177"/>
      <c r="AF196" s="168"/>
      <c r="AG196" s="169"/>
      <c r="AH196" s="169" t="s">
        <v>1684</v>
      </c>
      <c r="AL196" s="169"/>
    </row>
    <row r="197" spans="1:38" s="15" customFormat="1" ht="15" x14ac:dyDescent="0.25">
      <c r="A197" s="181"/>
      <c r="B197" s="179" t="s">
        <v>130</v>
      </c>
      <c r="C197" s="429" t="s">
        <v>140</v>
      </c>
      <c r="D197" s="429"/>
      <c r="E197" s="429"/>
      <c r="F197" s="182"/>
      <c r="G197" s="183"/>
      <c r="H197" s="183"/>
      <c r="I197" s="183"/>
      <c r="J197" s="184">
        <v>20.64</v>
      </c>
      <c r="K197" s="183"/>
      <c r="L197" s="184">
        <v>14.86</v>
      </c>
      <c r="M197" s="185">
        <v>44.77</v>
      </c>
      <c r="N197" s="186">
        <v>665.28</v>
      </c>
      <c r="AF197" s="168"/>
      <c r="AG197" s="169"/>
      <c r="AH197" s="169"/>
      <c r="AI197" s="180" t="s">
        <v>140</v>
      </c>
      <c r="AL197" s="169"/>
    </row>
    <row r="198" spans="1:38" s="15" customFormat="1" ht="15" x14ac:dyDescent="0.25">
      <c r="A198" s="181"/>
      <c r="B198" s="179" t="s">
        <v>141</v>
      </c>
      <c r="C198" s="429" t="s">
        <v>142</v>
      </c>
      <c r="D198" s="429"/>
      <c r="E198" s="429"/>
      <c r="F198" s="182"/>
      <c r="G198" s="183"/>
      <c r="H198" s="183"/>
      <c r="I198" s="183"/>
      <c r="J198" s="184">
        <v>75.010000000000005</v>
      </c>
      <c r="K198" s="183"/>
      <c r="L198" s="184">
        <v>54.01</v>
      </c>
      <c r="M198" s="185">
        <v>13.24</v>
      </c>
      <c r="N198" s="186">
        <v>715.09</v>
      </c>
      <c r="AF198" s="168"/>
      <c r="AG198" s="169"/>
      <c r="AH198" s="169"/>
      <c r="AI198" s="180" t="s">
        <v>142</v>
      </c>
      <c r="AL198" s="169"/>
    </row>
    <row r="199" spans="1:38" s="15" customFormat="1" ht="15" x14ac:dyDescent="0.25">
      <c r="A199" s="181"/>
      <c r="B199" s="179" t="s">
        <v>143</v>
      </c>
      <c r="C199" s="429" t="s">
        <v>144</v>
      </c>
      <c r="D199" s="429"/>
      <c r="E199" s="429"/>
      <c r="F199" s="182"/>
      <c r="G199" s="183"/>
      <c r="H199" s="183"/>
      <c r="I199" s="183"/>
      <c r="J199" s="184">
        <v>10.86</v>
      </c>
      <c r="K199" s="183"/>
      <c r="L199" s="184">
        <v>7.82</v>
      </c>
      <c r="M199" s="185">
        <v>44.77</v>
      </c>
      <c r="N199" s="186">
        <v>350.1</v>
      </c>
      <c r="AF199" s="168"/>
      <c r="AG199" s="169"/>
      <c r="AH199" s="169"/>
      <c r="AI199" s="180" t="s">
        <v>144</v>
      </c>
      <c r="AL199" s="169"/>
    </row>
    <row r="200" spans="1:38" s="15" customFormat="1" ht="15" x14ac:dyDescent="0.25">
      <c r="A200" s="181"/>
      <c r="B200" s="179" t="s">
        <v>145</v>
      </c>
      <c r="C200" s="429" t="s">
        <v>146</v>
      </c>
      <c r="D200" s="429"/>
      <c r="E200" s="429"/>
      <c r="F200" s="182"/>
      <c r="G200" s="183"/>
      <c r="H200" s="183"/>
      <c r="I200" s="183"/>
      <c r="J200" s="184">
        <v>507.7</v>
      </c>
      <c r="K200" s="183"/>
      <c r="L200" s="184">
        <v>365.54</v>
      </c>
      <c r="M200" s="185">
        <v>8.16</v>
      </c>
      <c r="N200" s="206">
        <v>2982.81</v>
      </c>
      <c r="AF200" s="168"/>
      <c r="AG200" s="169"/>
      <c r="AH200" s="169"/>
      <c r="AI200" s="180" t="s">
        <v>146</v>
      </c>
      <c r="AL200" s="169"/>
    </row>
    <row r="201" spans="1:38" s="15" customFormat="1" ht="15" x14ac:dyDescent="0.25">
      <c r="A201" s="188"/>
      <c r="B201" s="179"/>
      <c r="C201" s="429" t="s">
        <v>147</v>
      </c>
      <c r="D201" s="429"/>
      <c r="E201" s="429"/>
      <c r="F201" s="182" t="s">
        <v>148</v>
      </c>
      <c r="G201" s="185">
        <v>2.33</v>
      </c>
      <c r="H201" s="183"/>
      <c r="I201" s="205">
        <v>1.6776</v>
      </c>
      <c r="J201" s="190"/>
      <c r="K201" s="183"/>
      <c r="L201" s="190"/>
      <c r="M201" s="183"/>
      <c r="N201" s="191"/>
      <c r="AF201" s="168"/>
      <c r="AG201" s="169"/>
      <c r="AH201" s="169"/>
      <c r="AJ201" s="180" t="s">
        <v>147</v>
      </c>
      <c r="AL201" s="169"/>
    </row>
    <row r="202" spans="1:38" s="15" customFormat="1" ht="15" x14ac:dyDescent="0.25">
      <c r="A202" s="188"/>
      <c r="B202" s="179"/>
      <c r="C202" s="429" t="s">
        <v>149</v>
      </c>
      <c r="D202" s="429"/>
      <c r="E202" s="429"/>
      <c r="F202" s="182" t="s">
        <v>148</v>
      </c>
      <c r="G202" s="185">
        <v>0.69</v>
      </c>
      <c r="H202" s="183"/>
      <c r="I202" s="205">
        <v>0.49680000000000002</v>
      </c>
      <c r="J202" s="190"/>
      <c r="K202" s="183"/>
      <c r="L202" s="190"/>
      <c r="M202" s="183"/>
      <c r="N202" s="191"/>
      <c r="AF202" s="168"/>
      <c r="AG202" s="169"/>
      <c r="AH202" s="169"/>
      <c r="AJ202" s="180" t="s">
        <v>149</v>
      </c>
      <c r="AL202" s="169"/>
    </row>
    <row r="203" spans="1:38" s="15" customFormat="1" ht="15" x14ac:dyDescent="0.25">
      <c r="A203" s="181"/>
      <c r="B203" s="179"/>
      <c r="C203" s="430" t="s">
        <v>150</v>
      </c>
      <c r="D203" s="430"/>
      <c r="E203" s="430"/>
      <c r="F203" s="194"/>
      <c r="G203" s="195"/>
      <c r="H203" s="195"/>
      <c r="I203" s="195"/>
      <c r="J203" s="197">
        <v>603.35</v>
      </c>
      <c r="K203" s="195"/>
      <c r="L203" s="197">
        <v>434.41</v>
      </c>
      <c r="M203" s="195"/>
      <c r="N203" s="207">
        <v>4363.18</v>
      </c>
      <c r="AF203" s="168"/>
      <c r="AG203" s="169"/>
      <c r="AH203" s="169"/>
      <c r="AK203" s="180" t="s">
        <v>150</v>
      </c>
      <c r="AL203" s="169"/>
    </row>
    <row r="204" spans="1:38" s="15" customFormat="1" ht="15" x14ac:dyDescent="0.25">
      <c r="A204" s="188"/>
      <c r="B204" s="179"/>
      <c r="C204" s="429" t="s">
        <v>151</v>
      </c>
      <c r="D204" s="429"/>
      <c r="E204" s="429"/>
      <c r="F204" s="182"/>
      <c r="G204" s="183"/>
      <c r="H204" s="183"/>
      <c r="I204" s="183"/>
      <c r="J204" s="190"/>
      <c r="K204" s="183"/>
      <c r="L204" s="184">
        <v>22.68</v>
      </c>
      <c r="M204" s="183"/>
      <c r="N204" s="206">
        <v>1015.38</v>
      </c>
      <c r="AF204" s="168"/>
      <c r="AG204" s="169"/>
      <c r="AH204" s="169"/>
      <c r="AJ204" s="180" t="s">
        <v>151</v>
      </c>
      <c r="AL204" s="169"/>
    </row>
    <row r="205" spans="1:38" s="15" customFormat="1" ht="34.5" x14ac:dyDescent="0.25">
      <c r="A205" s="188"/>
      <c r="B205" s="179" t="s">
        <v>902</v>
      </c>
      <c r="C205" s="429" t="s">
        <v>903</v>
      </c>
      <c r="D205" s="429"/>
      <c r="E205" s="429"/>
      <c r="F205" s="182" t="s">
        <v>154</v>
      </c>
      <c r="G205" s="199">
        <v>104</v>
      </c>
      <c r="H205" s="183"/>
      <c r="I205" s="199">
        <v>104</v>
      </c>
      <c r="J205" s="190"/>
      <c r="K205" s="183"/>
      <c r="L205" s="184">
        <v>23.59</v>
      </c>
      <c r="M205" s="183"/>
      <c r="N205" s="206">
        <v>1056</v>
      </c>
      <c r="AF205" s="168"/>
      <c r="AG205" s="169"/>
      <c r="AH205" s="169"/>
      <c r="AJ205" s="180" t="s">
        <v>903</v>
      </c>
      <c r="AL205" s="169"/>
    </row>
    <row r="206" spans="1:38" s="15" customFormat="1" ht="34.5" x14ac:dyDescent="0.25">
      <c r="A206" s="188"/>
      <c r="B206" s="179" t="s">
        <v>904</v>
      </c>
      <c r="C206" s="429" t="s">
        <v>905</v>
      </c>
      <c r="D206" s="429"/>
      <c r="E206" s="429"/>
      <c r="F206" s="182" t="s">
        <v>154</v>
      </c>
      <c r="G206" s="199">
        <v>60</v>
      </c>
      <c r="H206" s="183"/>
      <c r="I206" s="199">
        <v>60</v>
      </c>
      <c r="J206" s="190"/>
      <c r="K206" s="183"/>
      <c r="L206" s="184">
        <v>13.61</v>
      </c>
      <c r="M206" s="183"/>
      <c r="N206" s="186">
        <v>609.23</v>
      </c>
      <c r="AF206" s="168"/>
      <c r="AG206" s="169"/>
      <c r="AH206" s="169"/>
      <c r="AJ206" s="180" t="s">
        <v>905</v>
      </c>
      <c r="AL206" s="169"/>
    </row>
    <row r="207" spans="1:38" s="15" customFormat="1" ht="15" x14ac:dyDescent="0.25">
      <c r="A207" s="200"/>
      <c r="B207" s="201"/>
      <c r="C207" s="438" t="s">
        <v>157</v>
      </c>
      <c r="D207" s="438"/>
      <c r="E207" s="438"/>
      <c r="F207" s="172"/>
      <c r="G207" s="173"/>
      <c r="H207" s="173"/>
      <c r="I207" s="173"/>
      <c r="J207" s="176"/>
      <c r="K207" s="173"/>
      <c r="L207" s="202">
        <v>471.61</v>
      </c>
      <c r="M207" s="195"/>
      <c r="N207" s="208">
        <v>6028.41</v>
      </c>
      <c r="AF207" s="168"/>
      <c r="AG207" s="169"/>
      <c r="AH207" s="169"/>
      <c r="AL207" s="169" t="s">
        <v>157</v>
      </c>
    </row>
    <row r="208" spans="1:38" s="15" customFormat="1" ht="15" x14ac:dyDescent="0.25">
      <c r="A208" s="170" t="s">
        <v>727</v>
      </c>
      <c r="B208" s="171" t="s">
        <v>1685</v>
      </c>
      <c r="C208" s="438" t="s">
        <v>1686</v>
      </c>
      <c r="D208" s="438"/>
      <c r="E208" s="438"/>
      <c r="F208" s="172" t="s">
        <v>174</v>
      </c>
      <c r="G208" s="173">
        <v>-0.73099999999999998</v>
      </c>
      <c r="H208" s="174">
        <v>1</v>
      </c>
      <c r="I208" s="204">
        <v>-0.73099999999999998</v>
      </c>
      <c r="J208" s="202">
        <v>463.3</v>
      </c>
      <c r="K208" s="173"/>
      <c r="L208" s="202">
        <v>-338.67</v>
      </c>
      <c r="M208" s="211">
        <v>8.16</v>
      </c>
      <c r="N208" s="208">
        <v>-2763.55</v>
      </c>
      <c r="AF208" s="168"/>
      <c r="AG208" s="169"/>
      <c r="AH208" s="169" t="s">
        <v>1686</v>
      </c>
      <c r="AL208" s="169"/>
    </row>
    <row r="209" spans="1:40" s="15" customFormat="1" ht="15" x14ac:dyDescent="0.25">
      <c r="A209" s="200"/>
      <c r="B209" s="201"/>
      <c r="C209" s="438" t="s">
        <v>157</v>
      </c>
      <c r="D209" s="438"/>
      <c r="E209" s="438"/>
      <c r="F209" s="172"/>
      <c r="G209" s="173"/>
      <c r="H209" s="173"/>
      <c r="I209" s="173"/>
      <c r="J209" s="176"/>
      <c r="K209" s="173"/>
      <c r="L209" s="202">
        <v>-338.67</v>
      </c>
      <c r="M209" s="195"/>
      <c r="N209" s="208">
        <v>-2763.55</v>
      </c>
      <c r="AF209" s="168"/>
      <c r="AG209" s="169"/>
      <c r="AH209" s="169"/>
      <c r="AL209" s="169" t="s">
        <v>157</v>
      </c>
    </row>
    <row r="210" spans="1:40" s="15" customFormat="1" ht="23.25" x14ac:dyDescent="0.25">
      <c r="A210" s="170" t="s">
        <v>1229</v>
      </c>
      <c r="B210" s="171" t="s">
        <v>666</v>
      </c>
      <c r="C210" s="438" t="s">
        <v>667</v>
      </c>
      <c r="D210" s="438"/>
      <c r="E210" s="438"/>
      <c r="F210" s="172" t="s">
        <v>174</v>
      </c>
      <c r="G210" s="173">
        <v>0.73099999999999998</v>
      </c>
      <c r="H210" s="174">
        <v>1</v>
      </c>
      <c r="I210" s="204">
        <v>0.73099999999999998</v>
      </c>
      <c r="J210" s="202">
        <v>519.79999999999995</v>
      </c>
      <c r="K210" s="173"/>
      <c r="L210" s="202">
        <v>379.97</v>
      </c>
      <c r="M210" s="211">
        <v>8.16</v>
      </c>
      <c r="N210" s="208">
        <v>3100.56</v>
      </c>
      <c r="AF210" s="168"/>
      <c r="AG210" s="169"/>
      <c r="AH210" s="169" t="s">
        <v>667</v>
      </c>
      <c r="AL210" s="169"/>
    </row>
    <row r="211" spans="1:40" s="15" customFormat="1" ht="15" x14ac:dyDescent="0.25">
      <c r="A211" s="200"/>
      <c r="B211" s="201"/>
      <c r="C211" s="438" t="s">
        <v>157</v>
      </c>
      <c r="D211" s="438"/>
      <c r="E211" s="438"/>
      <c r="F211" s="172"/>
      <c r="G211" s="173"/>
      <c r="H211" s="173"/>
      <c r="I211" s="173"/>
      <c r="J211" s="176"/>
      <c r="K211" s="173"/>
      <c r="L211" s="202">
        <v>379.97</v>
      </c>
      <c r="M211" s="195"/>
      <c r="N211" s="208">
        <v>3100.56</v>
      </c>
      <c r="AF211" s="168"/>
      <c r="AG211" s="169"/>
      <c r="AH211" s="169"/>
      <c r="AL211" s="169" t="s">
        <v>157</v>
      </c>
    </row>
    <row r="212" spans="1:40" s="15" customFormat="1" ht="15" x14ac:dyDescent="0.25">
      <c r="A212" s="435" t="s">
        <v>1687</v>
      </c>
      <c r="B212" s="436"/>
      <c r="C212" s="436"/>
      <c r="D212" s="436"/>
      <c r="E212" s="436"/>
      <c r="F212" s="436"/>
      <c r="G212" s="436"/>
      <c r="H212" s="436"/>
      <c r="I212" s="436"/>
      <c r="J212" s="436"/>
      <c r="K212" s="436"/>
      <c r="L212" s="436"/>
      <c r="M212" s="436"/>
      <c r="N212" s="437"/>
      <c r="AF212" s="168"/>
      <c r="AG212" s="169" t="s">
        <v>1687</v>
      </c>
      <c r="AH212" s="169"/>
      <c r="AL212" s="169"/>
    </row>
    <row r="213" spans="1:40" s="15" customFormat="1" ht="23.25" x14ac:dyDescent="0.25">
      <c r="A213" s="170" t="s">
        <v>1232</v>
      </c>
      <c r="B213" s="171" t="s">
        <v>563</v>
      </c>
      <c r="C213" s="438" t="s">
        <v>564</v>
      </c>
      <c r="D213" s="438"/>
      <c r="E213" s="438"/>
      <c r="F213" s="172" t="s">
        <v>565</v>
      </c>
      <c r="G213" s="173">
        <v>0.28000000000000003</v>
      </c>
      <c r="H213" s="174">
        <v>1</v>
      </c>
      <c r="I213" s="211">
        <v>0.28000000000000003</v>
      </c>
      <c r="J213" s="176"/>
      <c r="K213" s="173"/>
      <c r="L213" s="176"/>
      <c r="M213" s="173"/>
      <c r="N213" s="177"/>
      <c r="AF213" s="168"/>
      <c r="AG213" s="169"/>
      <c r="AH213" s="169" t="s">
        <v>564</v>
      </c>
      <c r="AL213" s="169"/>
    </row>
    <row r="214" spans="1:40" s="15" customFormat="1" ht="23.25" x14ac:dyDescent="0.25">
      <c r="A214" s="178"/>
      <c r="B214" s="179" t="s">
        <v>136</v>
      </c>
      <c r="C214" s="439" t="s">
        <v>137</v>
      </c>
      <c r="D214" s="439"/>
      <c r="E214" s="439"/>
      <c r="F214" s="439"/>
      <c r="G214" s="439"/>
      <c r="H214" s="439"/>
      <c r="I214" s="439"/>
      <c r="J214" s="439"/>
      <c r="K214" s="439"/>
      <c r="L214" s="439"/>
      <c r="M214" s="439"/>
      <c r="N214" s="440"/>
      <c r="AF214" s="168"/>
      <c r="AG214" s="169"/>
      <c r="AH214" s="169"/>
      <c r="AL214" s="169"/>
      <c r="AN214" s="180" t="s">
        <v>137</v>
      </c>
    </row>
    <row r="215" spans="1:40" s="15" customFormat="1" ht="68.25" x14ac:dyDescent="0.25">
      <c r="A215" s="178"/>
      <c r="B215" s="179" t="s">
        <v>138</v>
      </c>
      <c r="C215" s="439" t="s">
        <v>139</v>
      </c>
      <c r="D215" s="439"/>
      <c r="E215" s="439"/>
      <c r="F215" s="439"/>
      <c r="G215" s="439"/>
      <c r="H215" s="439"/>
      <c r="I215" s="439"/>
      <c r="J215" s="439"/>
      <c r="K215" s="439"/>
      <c r="L215" s="439"/>
      <c r="M215" s="439"/>
      <c r="N215" s="440"/>
      <c r="AF215" s="168"/>
      <c r="AG215" s="169"/>
      <c r="AH215" s="169"/>
      <c r="AL215" s="169"/>
      <c r="AN215" s="180" t="s">
        <v>139</v>
      </c>
    </row>
    <row r="216" spans="1:40" s="15" customFormat="1" ht="15" x14ac:dyDescent="0.25">
      <c r="A216" s="181"/>
      <c r="B216" s="179" t="s">
        <v>130</v>
      </c>
      <c r="C216" s="429" t="s">
        <v>140</v>
      </c>
      <c r="D216" s="429"/>
      <c r="E216" s="429"/>
      <c r="F216" s="182"/>
      <c r="G216" s="183"/>
      <c r="H216" s="183"/>
      <c r="I216" s="183"/>
      <c r="J216" s="184">
        <v>83.33</v>
      </c>
      <c r="K216" s="205">
        <v>1.3225</v>
      </c>
      <c r="L216" s="184">
        <v>30.86</v>
      </c>
      <c r="M216" s="185">
        <v>44.77</v>
      </c>
      <c r="N216" s="206">
        <v>1381.6</v>
      </c>
      <c r="AF216" s="168"/>
      <c r="AG216" s="169"/>
      <c r="AH216" s="169"/>
      <c r="AI216" s="180" t="s">
        <v>140</v>
      </c>
      <c r="AL216" s="169"/>
    </row>
    <row r="217" spans="1:40" s="15" customFormat="1" ht="15" x14ac:dyDescent="0.25">
      <c r="A217" s="181"/>
      <c r="B217" s="179" t="s">
        <v>141</v>
      </c>
      <c r="C217" s="429" t="s">
        <v>142</v>
      </c>
      <c r="D217" s="429"/>
      <c r="E217" s="429"/>
      <c r="F217" s="182"/>
      <c r="G217" s="183"/>
      <c r="H217" s="183"/>
      <c r="I217" s="183"/>
      <c r="J217" s="184">
        <v>28.8</v>
      </c>
      <c r="K217" s="205">
        <v>1.4375</v>
      </c>
      <c r="L217" s="184">
        <v>11.59</v>
      </c>
      <c r="M217" s="185">
        <v>13.24</v>
      </c>
      <c r="N217" s="186">
        <v>153.44999999999999</v>
      </c>
      <c r="AF217" s="168"/>
      <c r="AG217" s="169"/>
      <c r="AH217" s="169"/>
      <c r="AI217" s="180" t="s">
        <v>142</v>
      </c>
      <c r="AL217" s="169"/>
    </row>
    <row r="218" spans="1:40" s="15" customFormat="1" ht="15" x14ac:dyDescent="0.25">
      <c r="A218" s="181"/>
      <c r="B218" s="179" t="s">
        <v>143</v>
      </c>
      <c r="C218" s="429" t="s">
        <v>144</v>
      </c>
      <c r="D218" s="429"/>
      <c r="E218" s="429"/>
      <c r="F218" s="182"/>
      <c r="G218" s="183"/>
      <c r="H218" s="183"/>
      <c r="I218" s="183"/>
      <c r="J218" s="184">
        <v>3.22</v>
      </c>
      <c r="K218" s="205">
        <v>1.4375</v>
      </c>
      <c r="L218" s="184">
        <v>1.3</v>
      </c>
      <c r="M218" s="185">
        <v>44.77</v>
      </c>
      <c r="N218" s="186">
        <v>58.2</v>
      </c>
      <c r="AF218" s="168"/>
      <c r="AG218" s="169"/>
      <c r="AH218" s="169"/>
      <c r="AI218" s="180" t="s">
        <v>144</v>
      </c>
      <c r="AL218" s="169"/>
    </row>
    <row r="219" spans="1:40" s="15" customFormat="1" ht="15" x14ac:dyDescent="0.25">
      <c r="A219" s="188"/>
      <c r="B219" s="179"/>
      <c r="C219" s="429" t="s">
        <v>147</v>
      </c>
      <c r="D219" s="429"/>
      <c r="E219" s="429"/>
      <c r="F219" s="182" t="s">
        <v>148</v>
      </c>
      <c r="G219" s="192">
        <v>10.199999999999999</v>
      </c>
      <c r="H219" s="205">
        <v>1.3225</v>
      </c>
      <c r="I219" s="216">
        <v>3.7770600000000001</v>
      </c>
      <c r="J219" s="190"/>
      <c r="K219" s="183"/>
      <c r="L219" s="190"/>
      <c r="M219" s="183"/>
      <c r="N219" s="191"/>
      <c r="AF219" s="168"/>
      <c r="AG219" s="169"/>
      <c r="AH219" s="169"/>
      <c r="AJ219" s="180" t="s">
        <v>147</v>
      </c>
      <c r="AL219" s="169"/>
    </row>
    <row r="220" spans="1:40" s="15" customFormat="1" ht="15" x14ac:dyDescent="0.25">
      <c r="A220" s="188"/>
      <c r="B220" s="179"/>
      <c r="C220" s="429" t="s">
        <v>149</v>
      </c>
      <c r="D220" s="429"/>
      <c r="E220" s="429"/>
      <c r="F220" s="182" t="s">
        <v>148</v>
      </c>
      <c r="G220" s="185">
        <v>0.32</v>
      </c>
      <c r="H220" s="205">
        <v>1.4375</v>
      </c>
      <c r="I220" s="205">
        <v>0.1288</v>
      </c>
      <c r="J220" s="190"/>
      <c r="K220" s="183"/>
      <c r="L220" s="190"/>
      <c r="M220" s="183"/>
      <c r="N220" s="191"/>
      <c r="AF220" s="168"/>
      <c r="AG220" s="169"/>
      <c r="AH220" s="169"/>
      <c r="AJ220" s="180" t="s">
        <v>149</v>
      </c>
      <c r="AL220" s="169"/>
    </row>
    <row r="221" spans="1:40" s="15" customFormat="1" ht="15" x14ac:dyDescent="0.25">
      <c r="A221" s="181"/>
      <c r="B221" s="179"/>
      <c r="C221" s="430" t="s">
        <v>150</v>
      </c>
      <c r="D221" s="430"/>
      <c r="E221" s="430"/>
      <c r="F221" s="194"/>
      <c r="G221" s="195"/>
      <c r="H221" s="195"/>
      <c r="I221" s="195"/>
      <c r="J221" s="197">
        <v>112.13</v>
      </c>
      <c r="K221" s="195"/>
      <c r="L221" s="197">
        <v>42.45</v>
      </c>
      <c r="M221" s="195"/>
      <c r="N221" s="207">
        <v>1535.05</v>
      </c>
      <c r="AF221" s="168"/>
      <c r="AG221" s="169"/>
      <c r="AH221" s="169"/>
      <c r="AK221" s="180" t="s">
        <v>150</v>
      </c>
      <c r="AL221" s="169"/>
    </row>
    <row r="222" spans="1:40" s="15" customFormat="1" ht="15" x14ac:dyDescent="0.25">
      <c r="A222" s="188"/>
      <c r="B222" s="179"/>
      <c r="C222" s="429" t="s">
        <v>151</v>
      </c>
      <c r="D222" s="429"/>
      <c r="E222" s="429"/>
      <c r="F222" s="182"/>
      <c r="G222" s="183"/>
      <c r="H222" s="183"/>
      <c r="I222" s="183"/>
      <c r="J222" s="190"/>
      <c r="K222" s="183"/>
      <c r="L222" s="184">
        <v>32.159999999999997</v>
      </c>
      <c r="M222" s="183"/>
      <c r="N222" s="206">
        <v>1439.8</v>
      </c>
      <c r="AF222" s="168"/>
      <c r="AG222" s="169"/>
      <c r="AH222" s="169"/>
      <c r="AJ222" s="180" t="s">
        <v>151</v>
      </c>
      <c r="AL222" s="169"/>
    </row>
    <row r="223" spans="1:40" s="15" customFormat="1" ht="23.25" x14ac:dyDescent="0.25">
      <c r="A223" s="188"/>
      <c r="B223" s="179" t="s">
        <v>566</v>
      </c>
      <c r="C223" s="429" t="s">
        <v>567</v>
      </c>
      <c r="D223" s="429"/>
      <c r="E223" s="429"/>
      <c r="F223" s="182" t="s">
        <v>154</v>
      </c>
      <c r="G223" s="199">
        <v>117</v>
      </c>
      <c r="H223" s="183"/>
      <c r="I223" s="199">
        <v>117</v>
      </c>
      <c r="J223" s="190"/>
      <c r="K223" s="183"/>
      <c r="L223" s="184">
        <v>37.630000000000003</v>
      </c>
      <c r="M223" s="183"/>
      <c r="N223" s="206">
        <v>1684.57</v>
      </c>
      <c r="AF223" s="168"/>
      <c r="AG223" s="169"/>
      <c r="AH223" s="169"/>
      <c r="AJ223" s="180" t="s">
        <v>567</v>
      </c>
      <c r="AL223" s="169"/>
    </row>
    <row r="224" spans="1:40" s="15" customFormat="1" ht="45" x14ac:dyDescent="0.25">
      <c r="A224" s="188"/>
      <c r="B224" s="179" t="s">
        <v>568</v>
      </c>
      <c r="C224" s="429" t="s">
        <v>569</v>
      </c>
      <c r="D224" s="429"/>
      <c r="E224" s="429"/>
      <c r="F224" s="182" t="s">
        <v>154</v>
      </c>
      <c r="G224" s="199">
        <v>74</v>
      </c>
      <c r="H224" s="185">
        <v>0.85</v>
      </c>
      <c r="I224" s="192">
        <v>62.9</v>
      </c>
      <c r="J224" s="190"/>
      <c r="K224" s="183"/>
      <c r="L224" s="184">
        <v>20.23</v>
      </c>
      <c r="M224" s="183"/>
      <c r="N224" s="186">
        <v>905.63</v>
      </c>
      <c r="AF224" s="168"/>
      <c r="AG224" s="169"/>
      <c r="AH224" s="169"/>
      <c r="AJ224" s="180" t="s">
        <v>569</v>
      </c>
      <c r="AL224" s="169"/>
    </row>
    <row r="225" spans="1:40" s="15" customFormat="1" ht="15" x14ac:dyDescent="0.25">
      <c r="A225" s="200"/>
      <c r="B225" s="201"/>
      <c r="C225" s="438" t="s">
        <v>157</v>
      </c>
      <c r="D225" s="438"/>
      <c r="E225" s="438"/>
      <c r="F225" s="172"/>
      <c r="G225" s="173"/>
      <c r="H225" s="173"/>
      <c r="I225" s="173"/>
      <c r="J225" s="176"/>
      <c r="K225" s="173"/>
      <c r="L225" s="202">
        <v>100.31</v>
      </c>
      <c r="M225" s="195"/>
      <c r="N225" s="208">
        <v>4125.25</v>
      </c>
      <c r="AF225" s="168"/>
      <c r="AG225" s="169"/>
      <c r="AH225" s="169"/>
      <c r="AL225" s="169" t="s">
        <v>157</v>
      </c>
    </row>
    <row r="226" spans="1:40" s="15" customFormat="1" ht="22.5" x14ac:dyDescent="0.25">
      <c r="A226" s="170" t="s">
        <v>730</v>
      </c>
      <c r="B226" s="372" t="s">
        <v>433</v>
      </c>
      <c r="C226" s="438" t="s">
        <v>195</v>
      </c>
      <c r="D226" s="438"/>
      <c r="E226" s="438"/>
      <c r="F226" s="172" t="s">
        <v>174</v>
      </c>
      <c r="G226" s="173">
        <v>3.08</v>
      </c>
      <c r="H226" s="174">
        <v>1</v>
      </c>
      <c r="I226" s="211">
        <v>3.08</v>
      </c>
      <c r="J226" s="202">
        <v>99.98</v>
      </c>
      <c r="K226" s="204">
        <v>1.012</v>
      </c>
      <c r="L226" s="202">
        <v>311.63</v>
      </c>
      <c r="M226" s="211">
        <v>8.16</v>
      </c>
      <c r="N226" s="208">
        <v>2542.9</v>
      </c>
      <c r="AF226" s="168"/>
      <c r="AG226" s="169"/>
      <c r="AH226" s="169" t="s">
        <v>195</v>
      </c>
      <c r="AL226" s="169"/>
    </row>
    <row r="227" spans="1:40" s="15" customFormat="1" ht="15" x14ac:dyDescent="0.25">
      <c r="A227" s="212"/>
      <c r="B227" s="213"/>
      <c r="C227" s="429" t="s">
        <v>196</v>
      </c>
      <c r="D227" s="429"/>
      <c r="E227" s="429"/>
      <c r="F227" s="429"/>
      <c r="G227" s="429"/>
      <c r="H227" s="429"/>
      <c r="I227" s="429"/>
      <c r="J227" s="429"/>
      <c r="K227" s="429"/>
      <c r="L227" s="429"/>
      <c r="M227" s="429"/>
      <c r="N227" s="441"/>
      <c r="AF227" s="168"/>
      <c r="AG227" s="169"/>
      <c r="AH227" s="169"/>
      <c r="AL227" s="169"/>
      <c r="AM227" s="180" t="s">
        <v>196</v>
      </c>
    </row>
    <row r="228" spans="1:40" s="15" customFormat="1" ht="15" x14ac:dyDescent="0.25">
      <c r="A228" s="178"/>
      <c r="B228" s="179"/>
      <c r="C228" s="439" t="s">
        <v>197</v>
      </c>
      <c r="D228" s="439"/>
      <c r="E228" s="439"/>
      <c r="F228" s="439"/>
      <c r="G228" s="439"/>
      <c r="H228" s="439"/>
      <c r="I228" s="439"/>
      <c r="J228" s="439"/>
      <c r="K228" s="439"/>
      <c r="L228" s="439"/>
      <c r="M228" s="439"/>
      <c r="N228" s="440"/>
      <c r="AF228" s="168"/>
      <c r="AG228" s="169"/>
      <c r="AH228" s="169"/>
      <c r="AL228" s="169"/>
      <c r="AN228" s="180" t="s">
        <v>197</v>
      </c>
    </row>
    <row r="229" spans="1:40" s="15" customFormat="1" ht="15" x14ac:dyDescent="0.25">
      <c r="A229" s="200"/>
      <c r="B229" s="201"/>
      <c r="C229" s="438" t="s">
        <v>157</v>
      </c>
      <c r="D229" s="438"/>
      <c r="E229" s="438"/>
      <c r="F229" s="172"/>
      <c r="G229" s="173"/>
      <c r="H229" s="173"/>
      <c r="I229" s="173"/>
      <c r="J229" s="176"/>
      <c r="K229" s="173"/>
      <c r="L229" s="202">
        <v>311.63</v>
      </c>
      <c r="M229" s="195"/>
      <c r="N229" s="208">
        <v>2542.9</v>
      </c>
      <c r="AF229" s="168"/>
      <c r="AG229" s="169"/>
      <c r="AH229" s="169"/>
      <c r="AL229" s="169" t="s">
        <v>157</v>
      </c>
    </row>
    <row r="230" spans="1:40" s="15" customFormat="1" ht="34.5" x14ac:dyDescent="0.25">
      <c r="A230" s="170" t="s">
        <v>739</v>
      </c>
      <c r="B230" s="171" t="s">
        <v>1688</v>
      </c>
      <c r="C230" s="438" t="s">
        <v>1689</v>
      </c>
      <c r="D230" s="438"/>
      <c r="E230" s="438"/>
      <c r="F230" s="172" t="s">
        <v>573</v>
      </c>
      <c r="G230" s="173">
        <v>0.31</v>
      </c>
      <c r="H230" s="174">
        <v>1</v>
      </c>
      <c r="I230" s="211">
        <v>0.31</v>
      </c>
      <c r="J230" s="176"/>
      <c r="K230" s="173"/>
      <c r="L230" s="176"/>
      <c r="M230" s="173"/>
      <c r="N230" s="177"/>
      <c r="AF230" s="168"/>
      <c r="AG230" s="169"/>
      <c r="AH230" s="169" t="s">
        <v>1689</v>
      </c>
      <c r="AL230" s="169"/>
    </row>
    <row r="231" spans="1:40" s="15" customFormat="1" ht="23.25" x14ac:dyDescent="0.25">
      <c r="A231" s="178"/>
      <c r="B231" s="179" t="s">
        <v>136</v>
      </c>
      <c r="C231" s="439" t="s">
        <v>137</v>
      </c>
      <c r="D231" s="439"/>
      <c r="E231" s="439"/>
      <c r="F231" s="439"/>
      <c r="G231" s="439"/>
      <c r="H231" s="439"/>
      <c r="I231" s="439"/>
      <c r="J231" s="439"/>
      <c r="K231" s="439"/>
      <c r="L231" s="439"/>
      <c r="M231" s="439"/>
      <c r="N231" s="440"/>
      <c r="AF231" s="168"/>
      <c r="AG231" s="169"/>
      <c r="AH231" s="169"/>
      <c r="AL231" s="169"/>
      <c r="AN231" s="180" t="s">
        <v>137</v>
      </c>
    </row>
    <row r="232" spans="1:40" s="15" customFormat="1" ht="68.25" x14ac:dyDescent="0.25">
      <c r="A232" s="178"/>
      <c r="B232" s="179" t="s">
        <v>138</v>
      </c>
      <c r="C232" s="439" t="s">
        <v>139</v>
      </c>
      <c r="D232" s="439"/>
      <c r="E232" s="439"/>
      <c r="F232" s="439"/>
      <c r="G232" s="439"/>
      <c r="H232" s="439"/>
      <c r="I232" s="439"/>
      <c r="J232" s="439"/>
      <c r="K232" s="439"/>
      <c r="L232" s="439"/>
      <c r="M232" s="439"/>
      <c r="N232" s="440"/>
      <c r="AF232" s="168"/>
      <c r="AG232" s="169"/>
      <c r="AH232" s="169"/>
      <c r="AL232" s="169"/>
      <c r="AN232" s="180" t="s">
        <v>139</v>
      </c>
    </row>
    <row r="233" spans="1:40" s="15" customFormat="1" ht="15" x14ac:dyDescent="0.25">
      <c r="A233" s="181"/>
      <c r="B233" s="179" t="s">
        <v>130</v>
      </c>
      <c r="C233" s="429" t="s">
        <v>140</v>
      </c>
      <c r="D233" s="429"/>
      <c r="E233" s="429"/>
      <c r="F233" s="182"/>
      <c r="G233" s="183"/>
      <c r="H233" s="183"/>
      <c r="I233" s="183"/>
      <c r="J233" s="184">
        <v>208.75</v>
      </c>
      <c r="K233" s="205">
        <v>1.3225</v>
      </c>
      <c r="L233" s="184">
        <v>85.58</v>
      </c>
      <c r="M233" s="185">
        <v>44.77</v>
      </c>
      <c r="N233" s="206">
        <v>3831.42</v>
      </c>
      <c r="AF233" s="168"/>
      <c r="AG233" s="169"/>
      <c r="AH233" s="169"/>
      <c r="AI233" s="180" t="s">
        <v>140</v>
      </c>
      <c r="AL233" s="169"/>
    </row>
    <row r="234" spans="1:40" s="15" customFormat="1" ht="15" x14ac:dyDescent="0.25">
      <c r="A234" s="181"/>
      <c r="B234" s="179" t="s">
        <v>141</v>
      </c>
      <c r="C234" s="429" t="s">
        <v>142</v>
      </c>
      <c r="D234" s="429"/>
      <c r="E234" s="429"/>
      <c r="F234" s="182"/>
      <c r="G234" s="183"/>
      <c r="H234" s="183"/>
      <c r="I234" s="183"/>
      <c r="J234" s="184">
        <v>7.91</v>
      </c>
      <c r="K234" s="205">
        <v>1.4375</v>
      </c>
      <c r="L234" s="184">
        <v>3.52</v>
      </c>
      <c r="M234" s="185">
        <v>13.24</v>
      </c>
      <c r="N234" s="186">
        <v>46.6</v>
      </c>
      <c r="AF234" s="168"/>
      <c r="AG234" s="169"/>
      <c r="AH234" s="169"/>
      <c r="AI234" s="180" t="s">
        <v>142</v>
      </c>
      <c r="AL234" s="169"/>
    </row>
    <row r="235" spans="1:40" s="15" customFormat="1" ht="15" x14ac:dyDescent="0.25">
      <c r="A235" s="181"/>
      <c r="B235" s="179" t="s">
        <v>143</v>
      </c>
      <c r="C235" s="429" t="s">
        <v>144</v>
      </c>
      <c r="D235" s="429"/>
      <c r="E235" s="429"/>
      <c r="F235" s="182"/>
      <c r="G235" s="183"/>
      <c r="H235" s="183"/>
      <c r="I235" s="183"/>
      <c r="J235" s="184">
        <v>1.1200000000000001</v>
      </c>
      <c r="K235" s="205">
        <v>1.4375</v>
      </c>
      <c r="L235" s="184">
        <v>0.5</v>
      </c>
      <c r="M235" s="185">
        <v>44.77</v>
      </c>
      <c r="N235" s="186">
        <v>22.39</v>
      </c>
      <c r="AF235" s="168"/>
      <c r="AG235" s="169"/>
      <c r="AH235" s="169"/>
      <c r="AI235" s="180" t="s">
        <v>144</v>
      </c>
      <c r="AL235" s="169"/>
    </row>
    <row r="236" spans="1:40" s="15" customFormat="1" ht="15" x14ac:dyDescent="0.25">
      <c r="A236" s="181"/>
      <c r="B236" s="179" t="s">
        <v>145</v>
      </c>
      <c r="C236" s="429" t="s">
        <v>146</v>
      </c>
      <c r="D236" s="429"/>
      <c r="E236" s="429"/>
      <c r="F236" s="182"/>
      <c r="G236" s="183"/>
      <c r="H236" s="183"/>
      <c r="I236" s="183"/>
      <c r="J236" s="184">
        <v>5</v>
      </c>
      <c r="K236" s="183"/>
      <c r="L236" s="184">
        <v>1.55</v>
      </c>
      <c r="M236" s="185">
        <v>8.16</v>
      </c>
      <c r="N236" s="186">
        <v>12.65</v>
      </c>
      <c r="AF236" s="168"/>
      <c r="AG236" s="169"/>
      <c r="AH236" s="169"/>
      <c r="AI236" s="180" t="s">
        <v>146</v>
      </c>
      <c r="AL236" s="169"/>
    </row>
    <row r="237" spans="1:40" s="15" customFormat="1" ht="15" x14ac:dyDescent="0.25">
      <c r="A237" s="188"/>
      <c r="B237" s="179"/>
      <c r="C237" s="429" t="s">
        <v>147</v>
      </c>
      <c r="D237" s="429"/>
      <c r="E237" s="429"/>
      <c r="F237" s="182" t="s">
        <v>148</v>
      </c>
      <c r="G237" s="185">
        <v>22.74</v>
      </c>
      <c r="H237" s="205">
        <v>1.3225</v>
      </c>
      <c r="I237" s="193">
        <v>9.3228314999999995</v>
      </c>
      <c r="J237" s="190"/>
      <c r="K237" s="183"/>
      <c r="L237" s="190"/>
      <c r="M237" s="183"/>
      <c r="N237" s="191"/>
      <c r="AF237" s="168"/>
      <c r="AG237" s="169"/>
      <c r="AH237" s="169"/>
      <c r="AJ237" s="180" t="s">
        <v>147</v>
      </c>
      <c r="AL237" s="169"/>
    </row>
    <row r="238" spans="1:40" s="15" customFormat="1" ht="15" x14ac:dyDescent="0.25">
      <c r="A238" s="188"/>
      <c r="B238" s="179"/>
      <c r="C238" s="429" t="s">
        <v>149</v>
      </c>
      <c r="D238" s="429"/>
      <c r="E238" s="429"/>
      <c r="F238" s="182" t="s">
        <v>148</v>
      </c>
      <c r="G238" s="185">
        <v>0.09</v>
      </c>
      <c r="H238" s="205">
        <v>1.4375</v>
      </c>
      <c r="I238" s="193">
        <v>4.0106299999999998E-2</v>
      </c>
      <c r="J238" s="190"/>
      <c r="K238" s="183"/>
      <c r="L238" s="190"/>
      <c r="M238" s="183"/>
      <c r="N238" s="191"/>
      <c r="AF238" s="168"/>
      <c r="AG238" s="169"/>
      <c r="AH238" s="169"/>
      <c r="AJ238" s="180" t="s">
        <v>149</v>
      </c>
      <c r="AL238" s="169"/>
    </row>
    <row r="239" spans="1:40" s="15" customFormat="1" ht="15" x14ac:dyDescent="0.25">
      <c r="A239" s="181"/>
      <c r="B239" s="179"/>
      <c r="C239" s="430" t="s">
        <v>150</v>
      </c>
      <c r="D239" s="430"/>
      <c r="E239" s="430"/>
      <c r="F239" s="194"/>
      <c r="G239" s="195"/>
      <c r="H239" s="195"/>
      <c r="I239" s="195"/>
      <c r="J239" s="197">
        <v>221.66</v>
      </c>
      <c r="K239" s="195"/>
      <c r="L239" s="197">
        <v>90.65</v>
      </c>
      <c r="M239" s="195"/>
      <c r="N239" s="207">
        <v>3890.67</v>
      </c>
      <c r="AF239" s="168"/>
      <c r="AG239" s="169"/>
      <c r="AH239" s="169"/>
      <c r="AK239" s="180" t="s">
        <v>150</v>
      </c>
      <c r="AL239" s="169"/>
    </row>
    <row r="240" spans="1:40" s="15" customFormat="1" ht="15" x14ac:dyDescent="0.25">
      <c r="A240" s="188"/>
      <c r="B240" s="179"/>
      <c r="C240" s="429" t="s">
        <v>151</v>
      </c>
      <c r="D240" s="429"/>
      <c r="E240" s="429"/>
      <c r="F240" s="182"/>
      <c r="G240" s="183"/>
      <c r="H240" s="183"/>
      <c r="I240" s="183"/>
      <c r="J240" s="190"/>
      <c r="K240" s="183"/>
      <c r="L240" s="184">
        <v>86.08</v>
      </c>
      <c r="M240" s="183"/>
      <c r="N240" s="206">
        <v>3853.81</v>
      </c>
      <c r="AF240" s="168"/>
      <c r="AG240" s="169"/>
      <c r="AH240" s="169"/>
      <c r="AJ240" s="180" t="s">
        <v>151</v>
      </c>
      <c r="AL240" s="169"/>
    </row>
    <row r="241" spans="1:38" s="15" customFormat="1" ht="23.25" x14ac:dyDescent="0.25">
      <c r="A241" s="188"/>
      <c r="B241" s="179" t="s">
        <v>566</v>
      </c>
      <c r="C241" s="429" t="s">
        <v>567</v>
      </c>
      <c r="D241" s="429"/>
      <c r="E241" s="429"/>
      <c r="F241" s="182" t="s">
        <v>154</v>
      </c>
      <c r="G241" s="199">
        <v>117</v>
      </c>
      <c r="H241" s="183"/>
      <c r="I241" s="199">
        <v>117</v>
      </c>
      <c r="J241" s="190"/>
      <c r="K241" s="183"/>
      <c r="L241" s="184">
        <v>100.71</v>
      </c>
      <c r="M241" s="183"/>
      <c r="N241" s="206">
        <v>4508.96</v>
      </c>
      <c r="AF241" s="168"/>
      <c r="AG241" s="169"/>
      <c r="AH241" s="169"/>
      <c r="AJ241" s="180" t="s">
        <v>567</v>
      </c>
      <c r="AL241" s="169"/>
    </row>
    <row r="242" spans="1:38" s="15" customFormat="1" ht="45" x14ac:dyDescent="0.25">
      <c r="A242" s="188"/>
      <c r="B242" s="179" t="s">
        <v>568</v>
      </c>
      <c r="C242" s="429" t="s">
        <v>569</v>
      </c>
      <c r="D242" s="429"/>
      <c r="E242" s="429"/>
      <c r="F242" s="182" t="s">
        <v>154</v>
      </c>
      <c r="G242" s="199">
        <v>74</v>
      </c>
      <c r="H242" s="185">
        <v>0.85</v>
      </c>
      <c r="I242" s="192">
        <v>62.9</v>
      </c>
      <c r="J242" s="190"/>
      <c r="K242" s="183"/>
      <c r="L242" s="184">
        <v>54.14</v>
      </c>
      <c r="M242" s="183"/>
      <c r="N242" s="206">
        <v>2424.0500000000002</v>
      </c>
      <c r="AF242" s="168"/>
      <c r="AG242" s="169"/>
      <c r="AH242" s="169"/>
      <c r="AJ242" s="180" t="s">
        <v>569</v>
      </c>
      <c r="AL242" s="169"/>
    </row>
    <row r="243" spans="1:38" s="15" customFormat="1" ht="15" x14ac:dyDescent="0.25">
      <c r="A243" s="200"/>
      <c r="B243" s="201"/>
      <c r="C243" s="438" t="s">
        <v>157</v>
      </c>
      <c r="D243" s="438"/>
      <c r="E243" s="438"/>
      <c r="F243" s="172"/>
      <c r="G243" s="173"/>
      <c r="H243" s="173"/>
      <c r="I243" s="173"/>
      <c r="J243" s="176"/>
      <c r="K243" s="173"/>
      <c r="L243" s="202">
        <v>245.5</v>
      </c>
      <c r="M243" s="195"/>
      <c r="N243" s="208">
        <v>10823.68</v>
      </c>
      <c r="AF243" s="168"/>
      <c r="AG243" s="169"/>
      <c r="AH243" s="169"/>
      <c r="AL243" s="169" t="s">
        <v>157</v>
      </c>
    </row>
    <row r="244" spans="1:38" s="15" customFormat="1" ht="45.75" x14ac:dyDescent="0.25">
      <c r="A244" s="170" t="s">
        <v>742</v>
      </c>
      <c r="B244" s="171" t="s">
        <v>1690</v>
      </c>
      <c r="C244" s="438" t="s">
        <v>1691</v>
      </c>
      <c r="D244" s="438"/>
      <c r="E244" s="438"/>
      <c r="F244" s="172" t="s">
        <v>274</v>
      </c>
      <c r="G244" s="173">
        <v>31</v>
      </c>
      <c r="H244" s="174">
        <v>1</v>
      </c>
      <c r="I244" s="174">
        <v>31</v>
      </c>
      <c r="J244" s="202">
        <v>71.06</v>
      </c>
      <c r="K244" s="173"/>
      <c r="L244" s="210">
        <v>2202.86</v>
      </c>
      <c r="M244" s="211">
        <v>8.16</v>
      </c>
      <c r="N244" s="208">
        <v>17975.34</v>
      </c>
      <c r="AF244" s="168"/>
      <c r="AG244" s="169"/>
      <c r="AH244" s="169" t="s">
        <v>1691</v>
      </c>
      <c r="AL244" s="169"/>
    </row>
    <row r="245" spans="1:38" s="15" customFormat="1" ht="15" x14ac:dyDescent="0.25">
      <c r="A245" s="200"/>
      <c r="B245" s="201"/>
      <c r="C245" s="438" t="s">
        <v>157</v>
      </c>
      <c r="D245" s="438"/>
      <c r="E245" s="438"/>
      <c r="F245" s="172"/>
      <c r="G245" s="173"/>
      <c r="H245" s="173"/>
      <c r="I245" s="173"/>
      <c r="J245" s="176"/>
      <c r="K245" s="173"/>
      <c r="L245" s="210">
        <v>2202.86</v>
      </c>
      <c r="M245" s="195"/>
      <c r="N245" s="208">
        <v>17975.34</v>
      </c>
      <c r="AF245" s="168"/>
      <c r="AG245" s="169"/>
      <c r="AH245" s="169"/>
      <c r="AL245" s="169" t="s">
        <v>157</v>
      </c>
    </row>
    <row r="246" spans="1:38" s="15" customFormat="1" ht="34.5" x14ac:dyDescent="0.25">
      <c r="A246" s="170" t="s">
        <v>746</v>
      </c>
      <c r="B246" s="171" t="s">
        <v>1692</v>
      </c>
      <c r="C246" s="438" t="s">
        <v>1693</v>
      </c>
      <c r="D246" s="438"/>
      <c r="E246" s="438"/>
      <c r="F246" s="172" t="s">
        <v>229</v>
      </c>
      <c r="G246" s="173">
        <v>2</v>
      </c>
      <c r="H246" s="174">
        <v>1</v>
      </c>
      <c r="I246" s="174">
        <v>2</v>
      </c>
      <c r="J246" s="176"/>
      <c r="K246" s="173"/>
      <c r="L246" s="176"/>
      <c r="M246" s="173"/>
      <c r="N246" s="177"/>
      <c r="AF246" s="168"/>
      <c r="AG246" s="169"/>
      <c r="AH246" s="169" t="s">
        <v>1693</v>
      </c>
      <c r="AL246" s="169"/>
    </row>
    <row r="247" spans="1:38" s="15" customFormat="1" ht="15" x14ac:dyDescent="0.25">
      <c r="A247" s="181"/>
      <c r="B247" s="179" t="s">
        <v>130</v>
      </c>
      <c r="C247" s="429" t="s">
        <v>140</v>
      </c>
      <c r="D247" s="429"/>
      <c r="E247" s="429"/>
      <c r="F247" s="182"/>
      <c r="G247" s="183"/>
      <c r="H247" s="183"/>
      <c r="I247" s="183"/>
      <c r="J247" s="184">
        <v>21.41</v>
      </c>
      <c r="K247" s="183"/>
      <c r="L247" s="184">
        <v>42.82</v>
      </c>
      <c r="M247" s="185">
        <v>44.77</v>
      </c>
      <c r="N247" s="206">
        <v>1917.05</v>
      </c>
      <c r="AF247" s="168"/>
      <c r="AG247" s="169"/>
      <c r="AH247" s="169"/>
      <c r="AI247" s="180" t="s">
        <v>140</v>
      </c>
      <c r="AL247" s="169"/>
    </row>
    <row r="248" spans="1:38" s="15" customFormat="1" ht="15" x14ac:dyDescent="0.25">
      <c r="A248" s="181"/>
      <c r="B248" s="179" t="s">
        <v>145</v>
      </c>
      <c r="C248" s="429" t="s">
        <v>146</v>
      </c>
      <c r="D248" s="429"/>
      <c r="E248" s="429"/>
      <c r="F248" s="182"/>
      <c r="G248" s="183"/>
      <c r="H248" s="183"/>
      <c r="I248" s="183"/>
      <c r="J248" s="184">
        <v>66.77</v>
      </c>
      <c r="K248" s="183"/>
      <c r="L248" s="184">
        <v>10.6</v>
      </c>
      <c r="M248" s="185">
        <v>8.16</v>
      </c>
      <c r="N248" s="186">
        <v>86.5</v>
      </c>
      <c r="AF248" s="168"/>
      <c r="AG248" s="169"/>
      <c r="AH248" s="169"/>
      <c r="AI248" s="180" t="s">
        <v>146</v>
      </c>
      <c r="AL248" s="169"/>
    </row>
    <row r="249" spans="1:38" s="15" customFormat="1" ht="15" x14ac:dyDescent="0.25">
      <c r="A249" s="188"/>
      <c r="B249" s="179"/>
      <c r="C249" s="429" t="s">
        <v>147</v>
      </c>
      <c r="D249" s="429"/>
      <c r="E249" s="429"/>
      <c r="F249" s="182" t="s">
        <v>148</v>
      </c>
      <c r="G249" s="185">
        <v>2.36</v>
      </c>
      <c r="H249" s="183"/>
      <c r="I249" s="185">
        <v>4.72</v>
      </c>
      <c r="J249" s="190"/>
      <c r="K249" s="183"/>
      <c r="L249" s="190"/>
      <c r="M249" s="183"/>
      <c r="N249" s="191"/>
      <c r="AF249" s="168"/>
      <c r="AG249" s="169"/>
      <c r="AH249" s="169"/>
      <c r="AJ249" s="180" t="s">
        <v>147</v>
      </c>
      <c r="AL249" s="169"/>
    </row>
    <row r="250" spans="1:38" s="15" customFormat="1" ht="15" x14ac:dyDescent="0.25">
      <c r="A250" s="181"/>
      <c r="B250" s="179"/>
      <c r="C250" s="430" t="s">
        <v>150</v>
      </c>
      <c r="D250" s="430"/>
      <c r="E250" s="430"/>
      <c r="F250" s="194"/>
      <c r="G250" s="195"/>
      <c r="H250" s="195"/>
      <c r="I250" s="195"/>
      <c r="J250" s="197">
        <v>26.71</v>
      </c>
      <c r="K250" s="195"/>
      <c r="L250" s="197">
        <v>53.42</v>
      </c>
      <c r="M250" s="195"/>
      <c r="N250" s="207">
        <v>2003.55</v>
      </c>
      <c r="AF250" s="168"/>
      <c r="AG250" s="169"/>
      <c r="AH250" s="169"/>
      <c r="AK250" s="180" t="s">
        <v>150</v>
      </c>
      <c r="AL250" s="169"/>
    </row>
    <row r="251" spans="1:38" s="15" customFormat="1" ht="15" x14ac:dyDescent="0.25">
      <c r="A251" s="188"/>
      <c r="B251" s="179"/>
      <c r="C251" s="429" t="s">
        <v>151</v>
      </c>
      <c r="D251" s="429"/>
      <c r="E251" s="429"/>
      <c r="F251" s="182"/>
      <c r="G251" s="183"/>
      <c r="H251" s="183"/>
      <c r="I251" s="183"/>
      <c r="J251" s="190"/>
      <c r="K251" s="183"/>
      <c r="L251" s="184">
        <v>42.82</v>
      </c>
      <c r="M251" s="183"/>
      <c r="N251" s="206">
        <v>1917.05</v>
      </c>
      <c r="AF251" s="168"/>
      <c r="AG251" s="169"/>
      <c r="AH251" s="169"/>
      <c r="AJ251" s="180" t="s">
        <v>151</v>
      </c>
      <c r="AL251" s="169"/>
    </row>
    <row r="252" spans="1:38" s="15" customFormat="1" ht="45.75" x14ac:dyDescent="0.25">
      <c r="A252" s="188"/>
      <c r="B252" s="179" t="s">
        <v>1694</v>
      </c>
      <c r="C252" s="429" t="s">
        <v>708</v>
      </c>
      <c r="D252" s="429"/>
      <c r="E252" s="429"/>
      <c r="F252" s="182" t="s">
        <v>154</v>
      </c>
      <c r="G252" s="199">
        <v>121</v>
      </c>
      <c r="H252" s="183"/>
      <c r="I252" s="199">
        <v>121</v>
      </c>
      <c r="J252" s="190"/>
      <c r="K252" s="183"/>
      <c r="L252" s="184">
        <v>51.81</v>
      </c>
      <c r="M252" s="183"/>
      <c r="N252" s="206">
        <v>2319.63</v>
      </c>
      <c r="AF252" s="168"/>
      <c r="AG252" s="169"/>
      <c r="AH252" s="169"/>
      <c r="AJ252" s="180" t="s">
        <v>708</v>
      </c>
      <c r="AL252" s="169"/>
    </row>
    <row r="253" spans="1:38" s="15" customFormat="1" ht="45.75" x14ac:dyDescent="0.25">
      <c r="A253" s="188"/>
      <c r="B253" s="179" t="s">
        <v>1695</v>
      </c>
      <c r="C253" s="429" t="s">
        <v>710</v>
      </c>
      <c r="D253" s="429"/>
      <c r="E253" s="429"/>
      <c r="F253" s="182" t="s">
        <v>154</v>
      </c>
      <c r="G253" s="199">
        <v>72</v>
      </c>
      <c r="H253" s="185">
        <v>0.85</v>
      </c>
      <c r="I253" s="192">
        <v>61.2</v>
      </c>
      <c r="J253" s="190"/>
      <c r="K253" s="183"/>
      <c r="L253" s="184">
        <v>26.21</v>
      </c>
      <c r="M253" s="183"/>
      <c r="N253" s="206">
        <v>1173.23</v>
      </c>
      <c r="AF253" s="168"/>
      <c r="AG253" s="169"/>
      <c r="AH253" s="169"/>
      <c r="AJ253" s="180" t="s">
        <v>710</v>
      </c>
      <c r="AL253" s="169"/>
    </row>
    <row r="254" spans="1:38" s="15" customFormat="1" ht="15" x14ac:dyDescent="0.25">
      <c r="A254" s="200"/>
      <c r="B254" s="201"/>
      <c r="C254" s="438" t="s">
        <v>157</v>
      </c>
      <c r="D254" s="438"/>
      <c r="E254" s="438"/>
      <c r="F254" s="172"/>
      <c r="G254" s="173"/>
      <c r="H254" s="173"/>
      <c r="I254" s="173"/>
      <c r="J254" s="176"/>
      <c r="K254" s="173"/>
      <c r="L254" s="202">
        <v>131.44</v>
      </c>
      <c r="M254" s="195"/>
      <c r="N254" s="208">
        <v>5496.41</v>
      </c>
      <c r="AF254" s="168"/>
      <c r="AG254" s="169"/>
      <c r="AH254" s="169"/>
      <c r="AL254" s="169" t="s">
        <v>157</v>
      </c>
    </row>
    <row r="255" spans="1:38" s="15" customFormat="1" ht="34.5" x14ac:dyDescent="0.25">
      <c r="A255" s="170" t="s">
        <v>753</v>
      </c>
      <c r="B255" s="171" t="s">
        <v>1696</v>
      </c>
      <c r="C255" s="438" t="s">
        <v>1697</v>
      </c>
      <c r="D255" s="438"/>
      <c r="E255" s="438"/>
      <c r="F255" s="172" t="s">
        <v>229</v>
      </c>
      <c r="G255" s="173">
        <v>2</v>
      </c>
      <c r="H255" s="174">
        <v>1</v>
      </c>
      <c r="I255" s="174">
        <v>2</v>
      </c>
      <c r="J255" s="202">
        <v>171.49</v>
      </c>
      <c r="K255" s="173"/>
      <c r="L255" s="202">
        <v>342.98</v>
      </c>
      <c r="M255" s="211">
        <v>8.16</v>
      </c>
      <c r="N255" s="208">
        <v>2798.72</v>
      </c>
      <c r="AF255" s="168"/>
      <c r="AG255" s="169"/>
      <c r="AH255" s="169" t="s">
        <v>1697</v>
      </c>
      <c r="AL255" s="169"/>
    </row>
    <row r="256" spans="1:38" s="15" customFormat="1" ht="15" x14ac:dyDescent="0.25">
      <c r="A256" s="200"/>
      <c r="B256" s="201"/>
      <c r="C256" s="438" t="s">
        <v>157</v>
      </c>
      <c r="D256" s="438"/>
      <c r="E256" s="438"/>
      <c r="F256" s="172"/>
      <c r="G256" s="173"/>
      <c r="H256" s="173"/>
      <c r="I256" s="173"/>
      <c r="J256" s="176"/>
      <c r="K256" s="173"/>
      <c r="L256" s="202">
        <v>342.98</v>
      </c>
      <c r="M256" s="195"/>
      <c r="N256" s="208">
        <v>2798.72</v>
      </c>
      <c r="AF256" s="168"/>
      <c r="AG256" s="169"/>
      <c r="AH256" s="169"/>
      <c r="AL256" s="169" t="s">
        <v>157</v>
      </c>
    </row>
    <row r="257" spans="1:43" s="15" customFormat="1" ht="15" x14ac:dyDescent="0.25">
      <c r="A257" s="217"/>
      <c r="B257" s="218"/>
      <c r="C257" s="218"/>
      <c r="D257" s="218"/>
      <c r="E257" s="218"/>
      <c r="F257" s="219"/>
      <c r="G257" s="219"/>
      <c r="H257" s="219"/>
      <c r="I257" s="219"/>
      <c r="J257" s="220"/>
      <c r="K257" s="219"/>
      <c r="L257" s="220"/>
      <c r="M257" s="183"/>
      <c r="N257" s="220"/>
      <c r="AF257" s="168"/>
      <c r="AG257" s="169"/>
      <c r="AH257" s="169"/>
      <c r="AL257" s="169"/>
    </row>
    <row r="258" spans="1:43" s="15" customFormat="1" ht="11.25" hidden="1" customHeight="1" x14ac:dyDescent="0.25">
      <c r="B258" s="221"/>
      <c r="C258" s="221"/>
      <c r="D258" s="221"/>
      <c r="E258" s="221"/>
      <c r="F258" s="221"/>
      <c r="G258" s="221"/>
      <c r="H258" s="221"/>
      <c r="I258" s="221"/>
      <c r="J258" s="221"/>
      <c r="K258" s="221"/>
      <c r="L258" s="222"/>
      <c r="M258" s="222"/>
      <c r="N258" s="222"/>
      <c r="R258" s="223"/>
    </row>
    <row r="259" spans="1:43" s="15" customFormat="1" ht="15" x14ac:dyDescent="0.25">
      <c r="A259" s="224"/>
      <c r="B259" s="225"/>
      <c r="C259" s="438" t="s">
        <v>523</v>
      </c>
      <c r="D259" s="438"/>
      <c r="E259" s="438"/>
      <c r="F259" s="438"/>
      <c r="G259" s="438"/>
      <c r="H259" s="438"/>
      <c r="I259" s="438"/>
      <c r="J259" s="438"/>
      <c r="K259" s="438"/>
      <c r="L259" s="226"/>
      <c r="M259" s="227"/>
      <c r="N259" s="228"/>
      <c r="AP259" s="169" t="s">
        <v>523</v>
      </c>
    </row>
    <row r="260" spans="1:43" s="15" customFormat="1" ht="15" x14ac:dyDescent="0.25">
      <c r="A260" s="229"/>
      <c r="B260" s="327"/>
      <c r="C260" s="442" t="s">
        <v>205</v>
      </c>
      <c r="D260" s="442"/>
      <c r="E260" s="442"/>
      <c r="F260" s="442"/>
      <c r="G260" s="442"/>
      <c r="H260" s="442"/>
      <c r="I260" s="442"/>
      <c r="J260" s="442"/>
      <c r="K260" s="442"/>
      <c r="L260" s="328">
        <v>16845.009999999998</v>
      </c>
      <c r="M260" s="329"/>
      <c r="N260" s="232">
        <v>175082.93</v>
      </c>
      <c r="AP260" s="169"/>
      <c r="AQ260" s="180" t="s">
        <v>205</v>
      </c>
    </row>
    <row r="261" spans="1:43" s="15" customFormat="1" ht="15" x14ac:dyDescent="0.25">
      <c r="A261" s="229"/>
      <c r="B261" s="327"/>
      <c r="C261" s="442" t="s">
        <v>206</v>
      </c>
      <c r="D261" s="442"/>
      <c r="E261" s="442"/>
      <c r="F261" s="442"/>
      <c r="G261" s="442"/>
      <c r="H261" s="442"/>
      <c r="I261" s="442"/>
      <c r="J261" s="442"/>
      <c r="K261" s="442"/>
      <c r="L261" s="330"/>
      <c r="M261" s="329"/>
      <c r="N261" s="234"/>
      <c r="AP261" s="169"/>
      <c r="AQ261" s="180" t="s">
        <v>206</v>
      </c>
    </row>
    <row r="262" spans="1:43" s="15" customFormat="1" ht="15" x14ac:dyDescent="0.25">
      <c r="A262" s="229"/>
      <c r="B262" s="327"/>
      <c r="C262" s="442" t="s">
        <v>207</v>
      </c>
      <c r="D262" s="442"/>
      <c r="E262" s="442"/>
      <c r="F262" s="442"/>
      <c r="G262" s="442"/>
      <c r="H262" s="442"/>
      <c r="I262" s="442"/>
      <c r="J262" s="442"/>
      <c r="K262" s="442"/>
      <c r="L262" s="364">
        <v>906.87</v>
      </c>
      <c r="M262" s="329"/>
      <c r="N262" s="232">
        <v>40600.57</v>
      </c>
      <c r="AP262" s="169"/>
      <c r="AQ262" s="180" t="s">
        <v>207</v>
      </c>
    </row>
    <row r="263" spans="1:43" s="15" customFormat="1" ht="15" x14ac:dyDescent="0.25">
      <c r="A263" s="229"/>
      <c r="B263" s="327"/>
      <c r="C263" s="442" t="s">
        <v>208</v>
      </c>
      <c r="D263" s="442"/>
      <c r="E263" s="442"/>
      <c r="F263" s="442"/>
      <c r="G263" s="442"/>
      <c r="H263" s="442"/>
      <c r="I263" s="442"/>
      <c r="J263" s="442"/>
      <c r="K263" s="442"/>
      <c r="L263" s="364">
        <v>871.48</v>
      </c>
      <c r="M263" s="329"/>
      <c r="N263" s="232">
        <v>11538.39</v>
      </c>
      <c r="AP263" s="169"/>
      <c r="AQ263" s="180" t="s">
        <v>208</v>
      </c>
    </row>
    <row r="264" spans="1:43" s="15" customFormat="1" ht="15" x14ac:dyDescent="0.25">
      <c r="A264" s="229"/>
      <c r="B264" s="327"/>
      <c r="C264" s="442" t="s">
        <v>209</v>
      </c>
      <c r="D264" s="442"/>
      <c r="E264" s="442"/>
      <c r="F264" s="442"/>
      <c r="G264" s="442"/>
      <c r="H264" s="442"/>
      <c r="I264" s="442"/>
      <c r="J264" s="442"/>
      <c r="K264" s="442"/>
      <c r="L264" s="364">
        <v>107.73</v>
      </c>
      <c r="M264" s="329"/>
      <c r="N264" s="232">
        <v>4823.07</v>
      </c>
      <c r="AP264" s="169"/>
      <c r="AQ264" s="180" t="s">
        <v>209</v>
      </c>
    </row>
    <row r="265" spans="1:43" s="15" customFormat="1" ht="15" x14ac:dyDescent="0.25">
      <c r="A265" s="229"/>
      <c r="B265" s="327"/>
      <c r="C265" s="442" t="s">
        <v>210</v>
      </c>
      <c r="D265" s="442"/>
      <c r="E265" s="442"/>
      <c r="F265" s="442"/>
      <c r="G265" s="442"/>
      <c r="H265" s="442"/>
      <c r="I265" s="442"/>
      <c r="J265" s="442"/>
      <c r="K265" s="442"/>
      <c r="L265" s="328">
        <v>15066.66</v>
      </c>
      <c r="M265" s="329"/>
      <c r="N265" s="232">
        <v>122943.97</v>
      </c>
      <c r="AP265" s="169"/>
      <c r="AQ265" s="180" t="s">
        <v>210</v>
      </c>
    </row>
    <row r="266" spans="1:43" s="15" customFormat="1" ht="15" x14ac:dyDescent="0.25">
      <c r="A266" s="229"/>
      <c r="B266" s="327"/>
      <c r="C266" s="442" t="s">
        <v>211</v>
      </c>
      <c r="D266" s="442"/>
      <c r="E266" s="442"/>
      <c r="F266" s="442"/>
      <c r="G266" s="442"/>
      <c r="H266" s="442"/>
      <c r="I266" s="442"/>
      <c r="J266" s="442"/>
      <c r="K266" s="442"/>
      <c r="L266" s="328">
        <v>18333.59</v>
      </c>
      <c r="M266" s="329"/>
      <c r="N266" s="232">
        <v>241726.59</v>
      </c>
      <c r="AP266" s="169"/>
      <c r="AQ266" s="180" t="s">
        <v>211</v>
      </c>
    </row>
    <row r="267" spans="1:43" s="15" customFormat="1" ht="15" x14ac:dyDescent="0.25">
      <c r="A267" s="229"/>
      <c r="B267" s="327"/>
      <c r="C267" s="442" t="s">
        <v>212</v>
      </c>
      <c r="D267" s="442"/>
      <c r="E267" s="442"/>
      <c r="F267" s="442"/>
      <c r="G267" s="442"/>
      <c r="H267" s="442"/>
      <c r="I267" s="442"/>
      <c r="J267" s="442"/>
      <c r="K267" s="442"/>
      <c r="L267" s="328">
        <v>18286.5</v>
      </c>
      <c r="M267" s="329"/>
      <c r="N267" s="232">
        <v>241342.34</v>
      </c>
      <c r="AP267" s="169"/>
      <c r="AQ267" s="180" t="s">
        <v>212</v>
      </c>
    </row>
    <row r="268" spans="1:43" s="15" customFormat="1" ht="15" x14ac:dyDescent="0.25">
      <c r="A268" s="229"/>
      <c r="B268" s="327"/>
      <c r="C268" s="442" t="s">
        <v>213</v>
      </c>
      <c r="D268" s="442"/>
      <c r="E268" s="442"/>
      <c r="F268" s="442"/>
      <c r="G268" s="442"/>
      <c r="H268" s="442"/>
      <c r="I268" s="442"/>
      <c r="J268" s="442"/>
      <c r="K268" s="442"/>
      <c r="L268" s="330"/>
      <c r="M268" s="329"/>
      <c r="N268" s="234"/>
      <c r="AP268" s="169"/>
      <c r="AQ268" s="180" t="s">
        <v>213</v>
      </c>
    </row>
    <row r="269" spans="1:43" s="15" customFormat="1" ht="15" x14ac:dyDescent="0.25">
      <c r="A269" s="229"/>
      <c r="B269" s="327"/>
      <c r="C269" s="442" t="s">
        <v>214</v>
      </c>
      <c r="D269" s="442"/>
      <c r="E269" s="442"/>
      <c r="F269" s="442"/>
      <c r="G269" s="442"/>
      <c r="H269" s="442"/>
      <c r="I269" s="442"/>
      <c r="J269" s="442"/>
      <c r="K269" s="442"/>
      <c r="L269" s="364">
        <v>906.87</v>
      </c>
      <c r="M269" s="329"/>
      <c r="N269" s="232">
        <v>40600.57</v>
      </c>
      <c r="AP269" s="169"/>
      <c r="AQ269" s="180" t="s">
        <v>214</v>
      </c>
    </row>
    <row r="270" spans="1:43" s="15" customFormat="1" ht="15" x14ac:dyDescent="0.25">
      <c r="A270" s="229"/>
      <c r="B270" s="327"/>
      <c r="C270" s="442" t="s">
        <v>215</v>
      </c>
      <c r="D270" s="442"/>
      <c r="E270" s="442"/>
      <c r="F270" s="442"/>
      <c r="G270" s="442"/>
      <c r="H270" s="442"/>
      <c r="I270" s="442"/>
      <c r="J270" s="442"/>
      <c r="K270" s="442"/>
      <c r="L270" s="364">
        <v>871.48</v>
      </c>
      <c r="M270" s="329"/>
      <c r="N270" s="232">
        <v>11538.39</v>
      </c>
      <c r="AP270" s="169"/>
      <c r="AQ270" s="180" t="s">
        <v>215</v>
      </c>
    </row>
    <row r="271" spans="1:43" s="15" customFormat="1" ht="15" x14ac:dyDescent="0.25">
      <c r="A271" s="229"/>
      <c r="B271" s="327"/>
      <c r="C271" s="442" t="s">
        <v>216</v>
      </c>
      <c r="D271" s="442"/>
      <c r="E271" s="442"/>
      <c r="F271" s="442"/>
      <c r="G271" s="442"/>
      <c r="H271" s="442"/>
      <c r="I271" s="442"/>
      <c r="J271" s="442"/>
      <c r="K271" s="442"/>
      <c r="L271" s="364">
        <v>107.73</v>
      </c>
      <c r="M271" s="329"/>
      <c r="N271" s="232">
        <v>4823.07</v>
      </c>
      <c r="AP271" s="169"/>
      <c r="AQ271" s="180" t="s">
        <v>216</v>
      </c>
    </row>
    <row r="272" spans="1:43" s="15" customFormat="1" ht="15" x14ac:dyDescent="0.25">
      <c r="A272" s="229"/>
      <c r="B272" s="327"/>
      <c r="C272" s="442" t="s">
        <v>217</v>
      </c>
      <c r="D272" s="442"/>
      <c r="E272" s="442"/>
      <c r="F272" s="442"/>
      <c r="G272" s="442"/>
      <c r="H272" s="442"/>
      <c r="I272" s="442"/>
      <c r="J272" s="442"/>
      <c r="K272" s="442"/>
      <c r="L272" s="328">
        <v>15019.57</v>
      </c>
      <c r="M272" s="329"/>
      <c r="N272" s="232">
        <v>122559.72</v>
      </c>
      <c r="AP272" s="169"/>
      <c r="AQ272" s="180" t="s">
        <v>217</v>
      </c>
    </row>
    <row r="273" spans="1:45" s="15" customFormat="1" ht="15" x14ac:dyDescent="0.25">
      <c r="A273" s="229"/>
      <c r="B273" s="327"/>
      <c r="C273" s="442" t="s">
        <v>218</v>
      </c>
      <c r="D273" s="442"/>
      <c r="E273" s="442"/>
      <c r="F273" s="442"/>
      <c r="G273" s="442"/>
      <c r="H273" s="442"/>
      <c r="I273" s="442"/>
      <c r="J273" s="442"/>
      <c r="K273" s="442"/>
      <c r="L273" s="328">
        <v>1003.91</v>
      </c>
      <c r="M273" s="329"/>
      <c r="N273" s="232">
        <v>44945.22</v>
      </c>
      <c r="AP273" s="169"/>
      <c r="AQ273" s="180" t="s">
        <v>218</v>
      </c>
    </row>
    <row r="274" spans="1:45" s="15" customFormat="1" ht="15" x14ac:dyDescent="0.25">
      <c r="A274" s="229"/>
      <c r="B274" s="327"/>
      <c r="C274" s="442" t="s">
        <v>219</v>
      </c>
      <c r="D274" s="442"/>
      <c r="E274" s="442"/>
      <c r="F274" s="442"/>
      <c r="G274" s="442"/>
      <c r="H274" s="442"/>
      <c r="I274" s="442"/>
      <c r="J274" s="442"/>
      <c r="K274" s="442"/>
      <c r="L274" s="364">
        <v>484.67</v>
      </c>
      <c r="M274" s="329"/>
      <c r="N274" s="232">
        <v>21698.44</v>
      </c>
      <c r="AP274" s="169"/>
      <c r="AQ274" s="180" t="s">
        <v>219</v>
      </c>
    </row>
    <row r="275" spans="1:45" s="15" customFormat="1" ht="15" x14ac:dyDescent="0.25">
      <c r="A275" s="229"/>
      <c r="B275" s="327"/>
      <c r="C275" s="442" t="s">
        <v>220</v>
      </c>
      <c r="D275" s="442"/>
      <c r="E275" s="442"/>
      <c r="F275" s="442"/>
      <c r="G275" s="442"/>
      <c r="H275" s="442"/>
      <c r="I275" s="442"/>
      <c r="J275" s="442"/>
      <c r="K275" s="442"/>
      <c r="L275" s="364">
        <v>47.09</v>
      </c>
      <c r="M275" s="329"/>
      <c r="N275" s="245">
        <v>384.25</v>
      </c>
      <c r="AP275" s="169"/>
      <c r="AQ275" s="180" t="s">
        <v>220</v>
      </c>
    </row>
    <row r="276" spans="1:45" s="15" customFormat="1" ht="15" x14ac:dyDescent="0.25">
      <c r="A276" s="229"/>
      <c r="B276" s="327"/>
      <c r="C276" s="442" t="s">
        <v>221</v>
      </c>
      <c r="D276" s="442"/>
      <c r="E276" s="442"/>
      <c r="F276" s="442"/>
      <c r="G276" s="442"/>
      <c r="H276" s="442"/>
      <c r="I276" s="442"/>
      <c r="J276" s="442"/>
      <c r="K276" s="442"/>
      <c r="L276" s="328">
        <v>1014.6</v>
      </c>
      <c r="M276" s="329"/>
      <c r="N276" s="232">
        <v>45423.64</v>
      </c>
      <c r="AP276" s="169"/>
      <c r="AQ276" s="180" t="s">
        <v>221</v>
      </c>
    </row>
    <row r="277" spans="1:45" s="15" customFormat="1" ht="15" x14ac:dyDescent="0.25">
      <c r="A277" s="229"/>
      <c r="B277" s="327"/>
      <c r="C277" s="442" t="s">
        <v>222</v>
      </c>
      <c r="D277" s="442"/>
      <c r="E277" s="442"/>
      <c r="F277" s="442"/>
      <c r="G277" s="442"/>
      <c r="H277" s="442"/>
      <c r="I277" s="442"/>
      <c r="J277" s="442"/>
      <c r="K277" s="442"/>
      <c r="L277" s="328">
        <v>1003.91</v>
      </c>
      <c r="M277" s="329"/>
      <c r="N277" s="232">
        <v>44945.22</v>
      </c>
      <c r="AP277" s="169"/>
      <c r="AQ277" s="180" t="s">
        <v>222</v>
      </c>
    </row>
    <row r="278" spans="1:45" s="15" customFormat="1" ht="15" x14ac:dyDescent="0.25">
      <c r="A278" s="229"/>
      <c r="B278" s="327"/>
      <c r="C278" s="442" t="s">
        <v>223</v>
      </c>
      <c r="D278" s="442"/>
      <c r="E278" s="442"/>
      <c r="F278" s="442"/>
      <c r="G278" s="442"/>
      <c r="H278" s="442"/>
      <c r="I278" s="442"/>
      <c r="J278" s="442"/>
      <c r="K278" s="442"/>
      <c r="L278" s="364">
        <v>484.67</v>
      </c>
      <c r="M278" s="329"/>
      <c r="N278" s="232">
        <v>21698.44</v>
      </c>
      <c r="AP278" s="169"/>
      <c r="AQ278" s="180" t="s">
        <v>223</v>
      </c>
    </row>
    <row r="279" spans="1:45" s="15" customFormat="1" ht="15" x14ac:dyDescent="0.25">
      <c r="A279" s="229"/>
      <c r="B279" s="331"/>
      <c r="C279" s="443" t="s">
        <v>524</v>
      </c>
      <c r="D279" s="443"/>
      <c r="E279" s="443"/>
      <c r="F279" s="443"/>
      <c r="G279" s="443"/>
      <c r="H279" s="443"/>
      <c r="I279" s="443"/>
      <c r="J279" s="443"/>
      <c r="K279" s="443"/>
      <c r="L279" s="332">
        <v>18333.59</v>
      </c>
      <c r="M279" s="333"/>
      <c r="N279" s="239">
        <v>241726.59</v>
      </c>
      <c r="AP279" s="169"/>
      <c r="AR279" s="169" t="s">
        <v>524</v>
      </c>
    </row>
    <row r="280" spans="1:45" s="15" customFormat="1" ht="15" x14ac:dyDescent="0.25">
      <c r="A280" s="229"/>
      <c r="B280" s="331"/>
      <c r="C280" s="443" t="s">
        <v>524</v>
      </c>
      <c r="D280" s="443"/>
      <c r="E280" s="443"/>
      <c r="F280" s="443"/>
      <c r="G280" s="443"/>
      <c r="H280" s="443"/>
      <c r="I280" s="443"/>
      <c r="J280" s="443"/>
      <c r="K280" s="443"/>
      <c r="L280" s="332">
        <v>18333.59</v>
      </c>
      <c r="M280" s="333"/>
      <c r="N280" s="239">
        <v>241726.59</v>
      </c>
      <c r="AP280" s="169"/>
      <c r="AR280" s="169" t="s">
        <v>524</v>
      </c>
    </row>
    <row r="281" spans="1:45" s="15" customFormat="1" ht="15" x14ac:dyDescent="0.25">
      <c r="A281" s="229"/>
      <c r="B281" s="331"/>
      <c r="C281" s="443" t="s">
        <v>525</v>
      </c>
      <c r="D281" s="443"/>
      <c r="E281" s="443"/>
      <c r="F281" s="443"/>
      <c r="G281" s="443"/>
      <c r="H281" s="443"/>
      <c r="I281" s="443"/>
      <c r="J281" s="443"/>
      <c r="K281" s="443"/>
      <c r="L281" s="332">
        <v>18333.59</v>
      </c>
      <c r="M281" s="333"/>
      <c r="N281" s="239">
        <v>241726.59</v>
      </c>
      <c r="AP281" s="169"/>
      <c r="AR281" s="169" t="s">
        <v>525</v>
      </c>
    </row>
    <row r="282" spans="1:45" s="15" customFormat="1" ht="15" hidden="1" x14ac:dyDescent="0.25">
      <c r="A282" s="229"/>
      <c r="B282" s="331"/>
      <c r="C282" s="443" t="s">
        <v>526</v>
      </c>
      <c r="D282" s="443"/>
      <c r="E282" s="443"/>
      <c r="F282" s="443"/>
      <c r="G282" s="443"/>
      <c r="H282" s="443"/>
      <c r="I282" s="443"/>
      <c r="J282" s="443"/>
      <c r="K282" s="443"/>
      <c r="L282" s="332">
        <v>18333.59</v>
      </c>
      <c r="M282" s="333"/>
      <c r="N282" s="239">
        <v>241726.59</v>
      </c>
      <c r="AP282" s="169"/>
      <c r="AR282" s="169"/>
      <c r="AS282" s="169" t="s">
        <v>526</v>
      </c>
    </row>
    <row r="283" spans="1:45" s="15" customFormat="1" ht="15" customHeight="1" x14ac:dyDescent="0.25">
      <c r="A283" s="229"/>
      <c r="B283" s="331"/>
      <c r="C283" s="443" t="s">
        <v>526</v>
      </c>
      <c r="D283" s="443"/>
      <c r="E283" s="443"/>
      <c r="F283" s="443"/>
      <c r="G283" s="443"/>
      <c r="H283" s="443"/>
      <c r="I283" s="443"/>
      <c r="J283" s="443"/>
      <c r="K283" s="443"/>
      <c r="L283" s="332">
        <v>2396399.5</v>
      </c>
      <c r="M283" s="333"/>
      <c r="N283" s="239">
        <f>N282</f>
        <v>241726.59</v>
      </c>
      <c r="AP283" s="169"/>
      <c r="AR283" s="169"/>
      <c r="AS283" s="169" t="s">
        <v>526</v>
      </c>
    </row>
    <row r="284" spans="1:45" s="15" customFormat="1" ht="15" x14ac:dyDescent="0.25">
      <c r="A284" s="253"/>
      <c r="B284" s="324"/>
      <c r="C284" s="445" t="s">
        <v>56</v>
      </c>
      <c r="D284" s="445"/>
      <c r="E284" s="445"/>
      <c r="F284" s="445"/>
      <c r="G284" s="445"/>
      <c r="H284" s="445"/>
      <c r="I284" s="445"/>
      <c r="J284" s="445"/>
      <c r="K284" s="445"/>
      <c r="L284" s="325"/>
      <c r="M284" s="326"/>
      <c r="N284" s="257">
        <f>ROUND(N283*0.082,2)</f>
        <v>19821.580000000002</v>
      </c>
      <c r="AQ284" s="258"/>
      <c r="AS284" s="258"/>
    </row>
    <row r="285" spans="1:45" s="15" customFormat="1" ht="15" x14ac:dyDescent="0.25">
      <c r="A285" s="253"/>
      <c r="B285" s="324"/>
      <c r="C285" s="444" t="s">
        <v>1729</v>
      </c>
      <c r="D285" s="444"/>
      <c r="E285" s="444"/>
      <c r="F285" s="444"/>
      <c r="G285" s="444"/>
      <c r="H285" s="444"/>
      <c r="I285" s="444"/>
      <c r="J285" s="444"/>
      <c r="K285" s="444"/>
      <c r="L285" s="325"/>
      <c r="M285" s="326"/>
      <c r="N285" s="259">
        <f>N283+N284</f>
        <v>261548.16999999998</v>
      </c>
      <c r="AQ285" s="258"/>
      <c r="AS285" s="258"/>
    </row>
    <row r="286" spans="1:45" s="15" customFormat="1" ht="15" x14ac:dyDescent="0.25">
      <c r="A286" s="253"/>
      <c r="B286" s="324"/>
      <c r="C286" s="445" t="s">
        <v>63</v>
      </c>
      <c r="D286" s="445"/>
      <c r="E286" s="445"/>
      <c r="F286" s="445"/>
      <c r="G286" s="445"/>
      <c r="H286" s="445"/>
      <c r="I286" s="445"/>
      <c r="J286" s="445"/>
      <c r="K286" s="445"/>
      <c r="L286" s="325"/>
      <c r="M286" s="326"/>
      <c r="N286" s="257">
        <f>ROUND(N285*0.024,2)</f>
        <v>6277.16</v>
      </c>
      <c r="AQ286" s="258"/>
      <c r="AS286" s="258"/>
    </row>
    <row r="287" spans="1:45" s="15" customFormat="1" ht="15" x14ac:dyDescent="0.25">
      <c r="A287" s="253"/>
      <c r="B287" s="324"/>
      <c r="C287" s="444" t="s">
        <v>1730</v>
      </c>
      <c r="D287" s="444"/>
      <c r="E287" s="444"/>
      <c r="F287" s="444"/>
      <c r="G287" s="444"/>
      <c r="H287" s="444"/>
      <c r="I287" s="444"/>
      <c r="J287" s="444"/>
      <c r="K287" s="444"/>
      <c r="L287" s="325"/>
      <c r="M287" s="326"/>
      <c r="N287" s="259">
        <f>N285+N286</f>
        <v>267825.32999999996</v>
      </c>
      <c r="AQ287" s="258"/>
      <c r="AS287" s="258"/>
    </row>
    <row r="288" spans="1:45" s="15" customFormat="1" ht="15" x14ac:dyDescent="0.25">
      <c r="A288" s="253"/>
      <c r="B288" s="324"/>
      <c r="C288" s="444" t="s">
        <v>1754</v>
      </c>
      <c r="D288" s="444"/>
      <c r="E288" s="444"/>
      <c r="F288" s="444"/>
      <c r="G288" s="444"/>
      <c r="H288" s="444"/>
      <c r="I288" s="444"/>
      <c r="J288" s="444"/>
      <c r="K288" s="444"/>
      <c r="L288" s="325"/>
      <c r="M288" s="326"/>
      <c r="N288" s="259">
        <f>ROUND(N287*1.0514*0.83,2)-0.01</f>
        <v>233720.97999999998</v>
      </c>
      <c r="R288" s="259"/>
      <c r="S288" s="312"/>
      <c r="AQ288" s="258"/>
      <c r="AS288" s="258"/>
    </row>
    <row r="289" spans="1:49" s="15" customFormat="1" ht="15" x14ac:dyDescent="0.25">
      <c r="A289" s="253"/>
      <c r="B289" s="324"/>
      <c r="C289" s="444" t="s">
        <v>1751</v>
      </c>
      <c r="D289" s="444"/>
      <c r="E289" s="444"/>
      <c r="F289" s="444"/>
      <c r="G289" s="444"/>
      <c r="H289" s="444"/>
      <c r="I289" s="444"/>
      <c r="J289" s="444"/>
      <c r="K289" s="444"/>
      <c r="L289" s="325"/>
      <c r="M289" s="326"/>
      <c r="N289" s="259">
        <f>N288</f>
        <v>233720.97999999998</v>
      </c>
      <c r="AQ289" s="258"/>
      <c r="AS289" s="258"/>
    </row>
    <row r="290" spans="1:49" s="15" customFormat="1" ht="15" x14ac:dyDescent="0.25">
      <c r="A290" s="253"/>
      <c r="B290" s="334"/>
      <c r="C290" s="445" t="s">
        <v>1752</v>
      </c>
      <c r="D290" s="445"/>
      <c r="E290" s="445"/>
      <c r="F290" s="445"/>
      <c r="G290" s="445"/>
      <c r="H290" s="445"/>
      <c r="I290" s="445"/>
      <c r="J290" s="445"/>
      <c r="K290" s="445"/>
      <c r="L290" s="335"/>
      <c r="M290" s="336"/>
      <c r="N290" s="257">
        <f>ROUND(N289*0.2,2)</f>
        <v>46744.2</v>
      </c>
      <c r="AQ290" s="314"/>
      <c r="AS290" s="314"/>
    </row>
    <row r="291" spans="1:49" s="15" customFormat="1" ht="15" x14ac:dyDescent="0.25">
      <c r="A291" s="260"/>
      <c r="B291" s="261"/>
      <c r="C291" s="446" t="s">
        <v>1753</v>
      </c>
      <c r="D291" s="446"/>
      <c r="E291" s="446"/>
      <c r="F291" s="446"/>
      <c r="G291" s="446"/>
      <c r="H291" s="446"/>
      <c r="I291" s="446"/>
      <c r="J291" s="446"/>
      <c r="K291" s="446"/>
      <c r="L291" s="262"/>
      <c r="M291" s="263"/>
      <c r="N291" s="264">
        <f>N289+N290</f>
        <v>280465.18</v>
      </c>
      <c r="AQ291" s="258"/>
      <c r="AS291" s="258"/>
    </row>
    <row r="294" spans="1:49" s="15" customFormat="1" ht="15" x14ac:dyDescent="0.25">
      <c r="A294" s="313"/>
      <c r="B294" s="254"/>
      <c r="C294" s="291"/>
      <c r="D294" s="291"/>
      <c r="E294" s="291"/>
      <c r="F294" s="291"/>
      <c r="G294" s="291"/>
      <c r="H294" s="291"/>
      <c r="I294" s="291"/>
      <c r="J294" s="291"/>
      <c r="K294" s="291"/>
      <c r="L294" s="255"/>
      <c r="M294" s="256"/>
      <c r="N294" s="255"/>
      <c r="AQ294" s="258"/>
      <c r="AS294" s="258"/>
    </row>
    <row r="295" spans="1:49" s="15" customFormat="1" ht="15" x14ac:dyDescent="0.25">
      <c r="A295" s="313"/>
      <c r="B295" s="254"/>
      <c r="C295" s="291"/>
      <c r="D295" s="291"/>
      <c r="E295" s="291"/>
      <c r="F295" s="291"/>
      <c r="G295" s="291"/>
      <c r="H295" s="291"/>
      <c r="I295" s="291"/>
      <c r="J295" s="291"/>
      <c r="K295" s="291"/>
      <c r="L295" s="255"/>
      <c r="M295" s="256"/>
      <c r="N295" s="255"/>
      <c r="AQ295" s="258"/>
      <c r="AS295" s="258"/>
    </row>
    <row r="296" spans="1:49" s="318" customFormat="1" ht="15" x14ac:dyDescent="0.25">
      <c r="A296" s="315"/>
      <c r="B296" s="316" t="s">
        <v>527</v>
      </c>
      <c r="C296" s="407"/>
      <c r="D296" s="407"/>
      <c r="E296" s="407"/>
      <c r="F296" s="407"/>
      <c r="G296" s="407"/>
      <c r="H296" s="408"/>
      <c r="I296" s="408"/>
      <c r="J296" s="408"/>
      <c r="K296" s="408"/>
      <c r="L296" s="408"/>
      <c r="M296" s="15"/>
      <c r="N296" s="15"/>
      <c r="O296" s="15"/>
      <c r="P296" s="15"/>
      <c r="Q296" s="15"/>
      <c r="R296" s="15"/>
      <c r="S296" s="15"/>
      <c r="T296" s="15"/>
      <c r="U296" s="15"/>
      <c r="V296" s="317"/>
      <c r="W296" s="317"/>
      <c r="X296" s="317"/>
      <c r="Y296" s="317"/>
      <c r="Z296" s="317"/>
      <c r="AA296" s="317"/>
      <c r="AB296" s="317"/>
      <c r="AC296" s="317"/>
      <c r="AD296" s="317"/>
      <c r="AE296" s="317"/>
      <c r="AF296" s="317"/>
      <c r="AG296" s="317"/>
      <c r="AH296" s="317"/>
      <c r="AI296" s="317"/>
      <c r="AJ296" s="317"/>
      <c r="AK296" s="317"/>
      <c r="AL296" s="317"/>
      <c r="AM296" s="317"/>
      <c r="AN296" s="317"/>
      <c r="AO296" s="317"/>
      <c r="AP296" s="317"/>
      <c r="AQ296" s="317"/>
      <c r="AR296" s="317"/>
      <c r="AS296" s="317"/>
      <c r="AT296" s="317" t="s">
        <v>6</v>
      </c>
      <c r="AU296" s="317" t="s">
        <v>6</v>
      </c>
      <c r="AV296" s="317"/>
      <c r="AW296" s="317"/>
    </row>
    <row r="297" spans="1:49" s="320" customFormat="1" ht="16.5" customHeight="1" x14ac:dyDescent="0.25">
      <c r="A297" s="319"/>
      <c r="B297" s="316"/>
      <c r="C297" s="406" t="s">
        <v>81</v>
      </c>
      <c r="D297" s="406"/>
      <c r="E297" s="406"/>
      <c r="F297" s="406"/>
      <c r="G297" s="406"/>
      <c r="H297" s="406"/>
      <c r="I297" s="406"/>
      <c r="J297" s="406"/>
      <c r="K297" s="406"/>
      <c r="L297" s="406"/>
      <c r="V297" s="321"/>
      <c r="W297" s="321"/>
      <c r="X297" s="321"/>
      <c r="Y297" s="321"/>
      <c r="Z297" s="321"/>
      <c r="AA297" s="321"/>
      <c r="AB297" s="321"/>
      <c r="AC297" s="321"/>
      <c r="AD297" s="321"/>
      <c r="AE297" s="321"/>
      <c r="AF297" s="321"/>
      <c r="AG297" s="321"/>
      <c r="AH297" s="321"/>
      <c r="AI297" s="321"/>
      <c r="AJ297" s="321"/>
      <c r="AK297" s="321"/>
      <c r="AL297" s="321"/>
      <c r="AM297" s="321"/>
      <c r="AN297" s="321"/>
      <c r="AO297" s="321"/>
      <c r="AP297" s="321"/>
      <c r="AQ297" s="321"/>
      <c r="AR297" s="321"/>
      <c r="AS297" s="321"/>
      <c r="AT297" s="321"/>
      <c r="AU297" s="321"/>
      <c r="AV297" s="321"/>
      <c r="AW297" s="321"/>
    </row>
    <row r="298" spans="1:49" s="318" customFormat="1" ht="15" x14ac:dyDescent="0.25">
      <c r="A298" s="315"/>
      <c r="B298" s="316" t="s">
        <v>528</v>
      </c>
      <c r="C298" s="407"/>
      <c r="D298" s="407"/>
      <c r="E298" s="407"/>
      <c r="F298" s="407"/>
      <c r="G298" s="407"/>
      <c r="H298" s="408"/>
      <c r="I298" s="408"/>
      <c r="J298" s="408"/>
      <c r="K298" s="408"/>
      <c r="L298" s="408"/>
      <c r="M298" s="15"/>
      <c r="N298" s="15"/>
      <c r="O298" s="15"/>
      <c r="P298" s="15"/>
      <c r="Q298" s="15"/>
      <c r="R298" s="15"/>
      <c r="S298" s="15"/>
      <c r="T298" s="15"/>
      <c r="U298" s="15"/>
      <c r="V298" s="317"/>
      <c r="W298" s="317"/>
      <c r="X298" s="317"/>
      <c r="Y298" s="317"/>
      <c r="Z298" s="317"/>
      <c r="AA298" s="317"/>
      <c r="AB298" s="317"/>
      <c r="AC298" s="317"/>
      <c r="AD298" s="317"/>
      <c r="AE298" s="317"/>
      <c r="AF298" s="317"/>
      <c r="AG298" s="317"/>
      <c r="AH298" s="317"/>
      <c r="AI298" s="317"/>
      <c r="AJ298" s="317"/>
      <c r="AK298" s="317"/>
      <c r="AL298" s="317"/>
      <c r="AM298" s="317"/>
      <c r="AN298" s="317"/>
      <c r="AO298" s="317"/>
      <c r="AP298" s="317"/>
      <c r="AQ298" s="317"/>
      <c r="AR298" s="317"/>
      <c r="AS298" s="317"/>
      <c r="AT298" s="317"/>
      <c r="AU298" s="317"/>
      <c r="AV298" s="317" t="s">
        <v>6</v>
      </c>
      <c r="AW298" s="317" t="s">
        <v>6</v>
      </c>
    </row>
    <row r="299" spans="1:49" s="320" customFormat="1" ht="16.5" customHeight="1" x14ac:dyDescent="0.25">
      <c r="A299" s="319"/>
      <c r="C299" s="406" t="s">
        <v>81</v>
      </c>
      <c r="D299" s="406"/>
      <c r="E299" s="406"/>
      <c r="F299" s="406"/>
      <c r="G299" s="406"/>
      <c r="H299" s="406"/>
      <c r="I299" s="406"/>
      <c r="J299" s="406"/>
      <c r="K299" s="406"/>
      <c r="L299" s="406"/>
      <c r="V299" s="321"/>
      <c r="W299" s="321"/>
      <c r="X299" s="321"/>
      <c r="Y299" s="321"/>
      <c r="Z299" s="321"/>
      <c r="AA299" s="321"/>
      <c r="AB299" s="321"/>
      <c r="AC299" s="321"/>
      <c r="AD299" s="321"/>
      <c r="AE299" s="321"/>
      <c r="AF299" s="321"/>
      <c r="AG299" s="321"/>
      <c r="AH299" s="321"/>
      <c r="AI299" s="321"/>
      <c r="AJ299" s="321"/>
      <c r="AK299" s="321"/>
      <c r="AL299" s="321"/>
      <c r="AM299" s="321"/>
      <c r="AN299" s="321"/>
      <c r="AO299" s="321"/>
      <c r="AP299" s="321"/>
      <c r="AQ299" s="321"/>
      <c r="AR299" s="321"/>
      <c r="AS299" s="321"/>
      <c r="AT299" s="321"/>
      <c r="AU299" s="321"/>
      <c r="AV299" s="321"/>
      <c r="AW299" s="321"/>
    </row>
    <row r="300" spans="1:49" s="318" customFormat="1" ht="19.5" customHeight="1" x14ac:dyDescent="0.2">
      <c r="A300" s="315"/>
      <c r="C300" s="322"/>
      <c r="D300" s="322"/>
      <c r="E300" s="322"/>
      <c r="F300" s="322"/>
      <c r="G300" s="322"/>
      <c r="H300" s="322"/>
      <c r="I300" s="322"/>
      <c r="J300" s="322"/>
      <c r="K300" s="322"/>
      <c r="L300" s="322"/>
      <c r="V300" s="317"/>
      <c r="W300" s="317"/>
      <c r="X300" s="317"/>
      <c r="Y300" s="317"/>
      <c r="Z300" s="317"/>
      <c r="AA300" s="317"/>
      <c r="AB300" s="317"/>
      <c r="AC300" s="317"/>
      <c r="AD300" s="317"/>
      <c r="AE300" s="317"/>
      <c r="AF300" s="317"/>
      <c r="AG300" s="317"/>
      <c r="AH300" s="317"/>
      <c r="AI300" s="317"/>
      <c r="AJ300" s="317"/>
      <c r="AK300" s="317"/>
      <c r="AL300" s="317"/>
      <c r="AM300" s="317"/>
      <c r="AN300" s="317"/>
      <c r="AO300" s="317"/>
      <c r="AP300" s="317"/>
      <c r="AQ300" s="317"/>
      <c r="AR300" s="317"/>
      <c r="AS300" s="317"/>
      <c r="AT300" s="317"/>
      <c r="AU300" s="317"/>
      <c r="AV300" s="317"/>
      <c r="AW300" s="317"/>
    </row>
    <row r="301" spans="1:49" s="15" customFormat="1" ht="22.5" customHeight="1" x14ac:dyDescent="0.25">
      <c r="A301" s="409" t="s">
        <v>529</v>
      </c>
      <c r="B301" s="409"/>
      <c r="C301" s="409"/>
      <c r="D301" s="409"/>
      <c r="E301" s="409"/>
      <c r="F301" s="409"/>
      <c r="G301" s="409"/>
      <c r="H301" s="409"/>
      <c r="I301" s="409"/>
      <c r="J301" s="409"/>
      <c r="K301" s="409"/>
      <c r="L301" s="409"/>
      <c r="M301" s="409"/>
      <c r="N301" s="409"/>
      <c r="O301" s="323"/>
      <c r="P301" s="323"/>
    </row>
    <row r="302" spans="1:49" s="15" customFormat="1" ht="12.75" customHeight="1" x14ac:dyDescent="0.25">
      <c r="A302" s="409" t="s">
        <v>530</v>
      </c>
      <c r="B302" s="409"/>
      <c r="C302" s="409"/>
      <c r="D302" s="409"/>
      <c r="E302" s="409"/>
      <c r="F302" s="409"/>
      <c r="G302" s="409"/>
      <c r="H302" s="409"/>
      <c r="I302" s="409"/>
      <c r="J302" s="409"/>
      <c r="K302" s="409"/>
      <c r="L302" s="409"/>
      <c r="M302" s="409"/>
      <c r="N302" s="409"/>
      <c r="O302" s="323"/>
      <c r="P302" s="323"/>
    </row>
    <row r="303" spans="1:49" s="15" customFormat="1" ht="12.75" customHeight="1" x14ac:dyDescent="0.25">
      <c r="A303" s="409" t="s">
        <v>531</v>
      </c>
      <c r="B303" s="409"/>
      <c r="C303" s="409"/>
      <c r="D303" s="409"/>
      <c r="E303" s="409"/>
      <c r="F303" s="409"/>
      <c r="G303" s="409"/>
      <c r="H303" s="409"/>
      <c r="I303" s="409"/>
      <c r="J303" s="409"/>
      <c r="K303" s="409"/>
      <c r="L303" s="409"/>
      <c r="M303" s="409"/>
      <c r="N303" s="409"/>
      <c r="O303" s="323"/>
      <c r="P303" s="323"/>
    </row>
  </sheetData>
  <autoFilter ref="A43:N256" xr:uid="{E91A4BD0-F14D-44DC-8B86-AE6DB727843E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293">
    <mergeCell ref="C290:K290"/>
    <mergeCell ref="C291:K291"/>
    <mergeCell ref="C296:G296"/>
    <mergeCell ref="H296:L296"/>
    <mergeCell ref="C281:K281"/>
    <mergeCell ref="C282:K282"/>
    <mergeCell ref="C283:K283"/>
    <mergeCell ref="C284:K284"/>
    <mergeCell ref="C285:K285"/>
    <mergeCell ref="C286:K286"/>
    <mergeCell ref="C287:K287"/>
    <mergeCell ref="C288:K288"/>
    <mergeCell ref="C289:K289"/>
    <mergeCell ref="C275:K275"/>
    <mergeCell ref="C276:K276"/>
    <mergeCell ref="C277:K277"/>
    <mergeCell ref="C278:K278"/>
    <mergeCell ref="C279:K279"/>
    <mergeCell ref="C280:K280"/>
    <mergeCell ref="C269:K269"/>
    <mergeCell ref="C270:K270"/>
    <mergeCell ref="C271:K271"/>
    <mergeCell ref="C272:K272"/>
    <mergeCell ref="C273:K273"/>
    <mergeCell ref="C274:K274"/>
    <mergeCell ref="C263:K263"/>
    <mergeCell ref="C264:K264"/>
    <mergeCell ref="C265:K265"/>
    <mergeCell ref="C266:K266"/>
    <mergeCell ref="C267:K267"/>
    <mergeCell ref="C268:K268"/>
    <mergeCell ref="C255:E255"/>
    <mergeCell ref="C256:E256"/>
    <mergeCell ref="C259:K259"/>
    <mergeCell ref="C260:K260"/>
    <mergeCell ref="C261:K261"/>
    <mergeCell ref="C262:K262"/>
    <mergeCell ref="C249:E249"/>
    <mergeCell ref="C250:E250"/>
    <mergeCell ref="C251:E251"/>
    <mergeCell ref="C252:E252"/>
    <mergeCell ref="C253:E253"/>
    <mergeCell ref="C254:E254"/>
    <mergeCell ref="C243:E243"/>
    <mergeCell ref="C244:E244"/>
    <mergeCell ref="C245:E245"/>
    <mergeCell ref="C246:E246"/>
    <mergeCell ref="C247:E247"/>
    <mergeCell ref="C248:E248"/>
    <mergeCell ref="C237:E237"/>
    <mergeCell ref="C238:E238"/>
    <mergeCell ref="C239:E239"/>
    <mergeCell ref="C240:E240"/>
    <mergeCell ref="C241:E241"/>
    <mergeCell ref="C242:E242"/>
    <mergeCell ref="C231:N231"/>
    <mergeCell ref="C232:N232"/>
    <mergeCell ref="C233:E233"/>
    <mergeCell ref="C234:E234"/>
    <mergeCell ref="C235:E235"/>
    <mergeCell ref="C236:E236"/>
    <mergeCell ref="C225:E225"/>
    <mergeCell ref="C226:E226"/>
    <mergeCell ref="C227:N227"/>
    <mergeCell ref="C228:N228"/>
    <mergeCell ref="C229:E229"/>
    <mergeCell ref="C230:E230"/>
    <mergeCell ref="C219:E219"/>
    <mergeCell ref="C220:E220"/>
    <mergeCell ref="C221:E221"/>
    <mergeCell ref="C222:E222"/>
    <mergeCell ref="C223:E223"/>
    <mergeCell ref="C224:E224"/>
    <mergeCell ref="C213:E213"/>
    <mergeCell ref="C214:N214"/>
    <mergeCell ref="C215:N215"/>
    <mergeCell ref="C216:E216"/>
    <mergeCell ref="C217:E217"/>
    <mergeCell ref="C218:E218"/>
    <mergeCell ref="C207:E207"/>
    <mergeCell ref="C208:E208"/>
    <mergeCell ref="C209:E209"/>
    <mergeCell ref="C210:E210"/>
    <mergeCell ref="C211:E211"/>
    <mergeCell ref="A212:N212"/>
    <mergeCell ref="C201:E201"/>
    <mergeCell ref="C202:E202"/>
    <mergeCell ref="C203:E203"/>
    <mergeCell ref="C204:E204"/>
    <mergeCell ref="C205:E205"/>
    <mergeCell ref="C206:E206"/>
    <mergeCell ref="C195:E195"/>
    <mergeCell ref="C196:E196"/>
    <mergeCell ref="C197:E197"/>
    <mergeCell ref="C198:E198"/>
    <mergeCell ref="C199:E199"/>
    <mergeCell ref="C200:E200"/>
    <mergeCell ref="C189:E189"/>
    <mergeCell ref="C190:E190"/>
    <mergeCell ref="C191:E191"/>
    <mergeCell ref="C192:E192"/>
    <mergeCell ref="C193:E193"/>
    <mergeCell ref="C194:E194"/>
    <mergeCell ref="C183:E183"/>
    <mergeCell ref="C184:E184"/>
    <mergeCell ref="C185:E185"/>
    <mergeCell ref="C186:E186"/>
    <mergeCell ref="C187:E187"/>
    <mergeCell ref="C188:E188"/>
    <mergeCell ref="C177:E177"/>
    <mergeCell ref="C178:E178"/>
    <mergeCell ref="C179:E179"/>
    <mergeCell ref="C180:E180"/>
    <mergeCell ref="C181:N181"/>
    <mergeCell ref="C182:N182"/>
    <mergeCell ref="C171:E171"/>
    <mergeCell ref="C172:E172"/>
    <mergeCell ref="C173:E173"/>
    <mergeCell ref="C174:E174"/>
    <mergeCell ref="C175:E175"/>
    <mergeCell ref="C176:N176"/>
    <mergeCell ref="C165:E165"/>
    <mergeCell ref="C166:E166"/>
    <mergeCell ref="C167:E167"/>
    <mergeCell ref="C168:E168"/>
    <mergeCell ref="C169:E169"/>
    <mergeCell ref="C170:E170"/>
    <mergeCell ref="C159:E159"/>
    <mergeCell ref="C160:E160"/>
    <mergeCell ref="C161:E161"/>
    <mergeCell ref="C162:N162"/>
    <mergeCell ref="C163:N163"/>
    <mergeCell ref="C164:E164"/>
    <mergeCell ref="C153:E153"/>
    <mergeCell ref="C154:E154"/>
    <mergeCell ref="C155:E155"/>
    <mergeCell ref="C156:E156"/>
    <mergeCell ref="C157:E157"/>
    <mergeCell ref="C158:E158"/>
    <mergeCell ref="C147:E147"/>
    <mergeCell ref="C148:N148"/>
    <mergeCell ref="C149:N149"/>
    <mergeCell ref="C150:E150"/>
    <mergeCell ref="C151:E151"/>
    <mergeCell ref="C152:E152"/>
    <mergeCell ref="C141:E141"/>
    <mergeCell ref="C142:E142"/>
    <mergeCell ref="C143:E143"/>
    <mergeCell ref="C144:E144"/>
    <mergeCell ref="C145:E145"/>
    <mergeCell ref="C146:E146"/>
    <mergeCell ref="C135:E135"/>
    <mergeCell ref="C136:E136"/>
    <mergeCell ref="C137:E137"/>
    <mergeCell ref="C138:E138"/>
    <mergeCell ref="C139:E139"/>
    <mergeCell ref="C140:E140"/>
    <mergeCell ref="C129:E129"/>
    <mergeCell ref="A130:N130"/>
    <mergeCell ref="C131:E131"/>
    <mergeCell ref="C132:N132"/>
    <mergeCell ref="C133:N133"/>
    <mergeCell ref="C134:E134"/>
    <mergeCell ref="C123:N123"/>
    <mergeCell ref="C124:N124"/>
    <mergeCell ref="C125:N125"/>
    <mergeCell ref="C126:E126"/>
    <mergeCell ref="C127:E127"/>
    <mergeCell ref="C128:N128"/>
    <mergeCell ref="C117:E117"/>
    <mergeCell ref="C118:E118"/>
    <mergeCell ref="C119:E119"/>
    <mergeCell ref="C120:E120"/>
    <mergeCell ref="C121:E121"/>
    <mergeCell ref="C122:E122"/>
    <mergeCell ref="C111:E111"/>
    <mergeCell ref="C112:E112"/>
    <mergeCell ref="C113:N113"/>
    <mergeCell ref="C114:N114"/>
    <mergeCell ref="C115:E115"/>
    <mergeCell ref="C116:E116"/>
    <mergeCell ref="C105:E105"/>
    <mergeCell ref="C106:E106"/>
    <mergeCell ref="C107:E107"/>
    <mergeCell ref="C108:E108"/>
    <mergeCell ref="C109:E109"/>
    <mergeCell ref="C110:E110"/>
    <mergeCell ref="C99:E99"/>
    <mergeCell ref="C100:E100"/>
    <mergeCell ref="C101:E101"/>
    <mergeCell ref="C102:N102"/>
    <mergeCell ref="C103:N103"/>
    <mergeCell ref="C104:E104"/>
    <mergeCell ref="C93:N93"/>
    <mergeCell ref="C94:E94"/>
    <mergeCell ref="C95:E95"/>
    <mergeCell ref="C96:E96"/>
    <mergeCell ref="C97:E97"/>
    <mergeCell ref="C98:E98"/>
    <mergeCell ref="C87:E87"/>
    <mergeCell ref="C88:E88"/>
    <mergeCell ref="C89:E89"/>
    <mergeCell ref="C90:E90"/>
    <mergeCell ref="C91:N91"/>
    <mergeCell ref="C92:N92"/>
    <mergeCell ref="C81:E81"/>
    <mergeCell ref="C82:E82"/>
    <mergeCell ref="C83:E83"/>
    <mergeCell ref="C84:E84"/>
    <mergeCell ref="C85:E85"/>
    <mergeCell ref="C86:E86"/>
    <mergeCell ref="C75:E75"/>
    <mergeCell ref="C76:N76"/>
    <mergeCell ref="C77:N77"/>
    <mergeCell ref="C78:N78"/>
    <mergeCell ref="C79:E79"/>
    <mergeCell ref="C80:E80"/>
    <mergeCell ref="C69:E69"/>
    <mergeCell ref="C70:E70"/>
    <mergeCell ref="C71:E71"/>
    <mergeCell ref="C72:E72"/>
    <mergeCell ref="C73:E73"/>
    <mergeCell ref="C74:E74"/>
    <mergeCell ref="C63:E63"/>
    <mergeCell ref="C64:N64"/>
    <mergeCell ref="C65:N65"/>
    <mergeCell ref="C66:N66"/>
    <mergeCell ref="C67:E67"/>
    <mergeCell ref="C68:E68"/>
    <mergeCell ref="C57:E57"/>
    <mergeCell ref="C58:E58"/>
    <mergeCell ref="C59:E59"/>
    <mergeCell ref="C60:N60"/>
    <mergeCell ref="C61:E61"/>
    <mergeCell ref="A62:N62"/>
    <mergeCell ref="C51:E51"/>
    <mergeCell ref="C52:E52"/>
    <mergeCell ref="C53:E53"/>
    <mergeCell ref="C54:E54"/>
    <mergeCell ref="C55:E55"/>
    <mergeCell ref="C56:E56"/>
    <mergeCell ref="N43:N45"/>
    <mergeCell ref="C46:E46"/>
    <mergeCell ref="A47:N47"/>
    <mergeCell ref="A48:N48"/>
    <mergeCell ref="C49:E49"/>
    <mergeCell ref="C50:E50"/>
    <mergeCell ref="L41:M41"/>
    <mergeCell ref="A43:A45"/>
    <mergeCell ref="B43:B45"/>
    <mergeCell ref="C43:E45"/>
    <mergeCell ref="F43:F45"/>
    <mergeCell ref="G43:I44"/>
    <mergeCell ref="J43:L44"/>
    <mergeCell ref="M43:M45"/>
    <mergeCell ref="A16:F16"/>
    <mergeCell ref="G16:N16"/>
    <mergeCell ref="A29:N29"/>
    <mergeCell ref="B31:F31"/>
    <mergeCell ref="B32:F32"/>
    <mergeCell ref="D34:F34"/>
    <mergeCell ref="L39:M39"/>
    <mergeCell ref="L40:M40"/>
    <mergeCell ref="A21:N21"/>
    <mergeCell ref="A22:N22"/>
    <mergeCell ref="A24:N24"/>
    <mergeCell ref="A25:N25"/>
    <mergeCell ref="A26:N26"/>
    <mergeCell ref="A28:N28"/>
    <mergeCell ref="C297:L297"/>
    <mergeCell ref="C298:G298"/>
    <mergeCell ref="H298:L298"/>
    <mergeCell ref="C299:L299"/>
    <mergeCell ref="A301:N301"/>
    <mergeCell ref="A302:N302"/>
    <mergeCell ref="A303:N303"/>
    <mergeCell ref="A1:N1"/>
    <mergeCell ref="A3:N3"/>
    <mergeCell ref="H5:I5"/>
    <mergeCell ref="A6:D6"/>
    <mergeCell ref="H6:K6"/>
    <mergeCell ref="J7:K7"/>
    <mergeCell ref="A17:F17"/>
    <mergeCell ref="G17:N17"/>
    <mergeCell ref="A18:F18"/>
    <mergeCell ref="G18:N18"/>
    <mergeCell ref="C7:D7"/>
    <mergeCell ref="A19:F19"/>
    <mergeCell ref="G19:N19"/>
    <mergeCell ref="G13:N13"/>
    <mergeCell ref="G14:N14"/>
    <mergeCell ref="A15:F15"/>
    <mergeCell ref="G15:N15"/>
  </mergeCells>
  <printOptions horizontalCentered="1"/>
  <pageMargins left="0.31496062992125984" right="0.31496062992125984" top="0.78740157480314965" bottom="0.31496062992125984" header="0.19685039370078741" footer="0.19685039370078741"/>
  <pageSetup paperSize="9" scale="85" fitToHeight="10" orientation="landscape" r:id="rId1"/>
  <headerFooter>
    <oddFooter>&amp;RСтраница &amp;P</oddFooter>
  </headerFooter>
  <rowBreaks count="1" manualBreakCount="1">
    <brk id="4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33</vt:i4>
      </vt:variant>
    </vt:vector>
  </HeadingPairs>
  <TitlesOfParts>
    <vt:vector size="50" baseType="lpstr">
      <vt:lpstr>ССР1 с 1,0514х0,83</vt:lpstr>
      <vt:lpstr>01-01-01</vt:lpstr>
      <vt:lpstr>01-01-02</vt:lpstr>
      <vt:lpstr>01-01-03</vt:lpstr>
      <vt:lpstr>02-01-01 ПЖ </vt:lpstr>
      <vt:lpstr>02-02-01 АС3</vt:lpstr>
      <vt:lpstr>02-03-01 АС1</vt:lpstr>
      <vt:lpstr>02-03-02 АС2</vt:lpstr>
      <vt:lpstr>06-02-01 НВК4</vt:lpstr>
      <vt:lpstr>06-02-02 НВК5 </vt:lpstr>
      <vt:lpstr>06-02-03 НВК1 </vt:lpstr>
      <vt:lpstr>06-03-01 ТС1</vt:lpstr>
      <vt:lpstr>06-03-02 АС4</vt:lpstr>
      <vt:lpstr>07-01-01 ГП1</vt:lpstr>
      <vt:lpstr>07-01-02 ГП2 </vt:lpstr>
      <vt:lpstr>справочно кс-2 ССР1 </vt:lpstr>
      <vt:lpstr>ССР1 с 1,0514 </vt:lpstr>
      <vt:lpstr>'01-01-01'!Заголовки_для_печати</vt:lpstr>
      <vt:lpstr>'01-01-02'!Заголовки_для_печати</vt:lpstr>
      <vt:lpstr>'01-01-03'!Заголовки_для_печати</vt:lpstr>
      <vt:lpstr>'02-01-01 ПЖ '!Заголовки_для_печати</vt:lpstr>
      <vt:lpstr>'02-02-01 АС3'!Заголовки_для_печати</vt:lpstr>
      <vt:lpstr>'02-03-01 АС1'!Заголовки_для_печати</vt:lpstr>
      <vt:lpstr>'02-03-02 АС2'!Заголовки_для_печати</vt:lpstr>
      <vt:lpstr>'06-02-01 НВК4'!Заголовки_для_печати</vt:lpstr>
      <vt:lpstr>'06-02-02 НВК5 '!Заголовки_для_печати</vt:lpstr>
      <vt:lpstr>'06-02-03 НВК1 '!Заголовки_для_печати</vt:lpstr>
      <vt:lpstr>'06-03-01 ТС1'!Заголовки_для_печати</vt:lpstr>
      <vt:lpstr>'06-03-02 АС4'!Заголовки_для_печати</vt:lpstr>
      <vt:lpstr>'07-01-01 ГП1'!Заголовки_для_печати</vt:lpstr>
      <vt:lpstr>'07-01-02 ГП2 '!Заголовки_для_печати</vt:lpstr>
      <vt:lpstr>'ССР1 с 1,0514 '!Заголовки_для_печати</vt:lpstr>
      <vt:lpstr>'ССР1 с 1,0514х0,83'!Заголовки_для_печати</vt:lpstr>
      <vt:lpstr>'01-01-01'!Область_печати</vt:lpstr>
      <vt:lpstr>'01-01-02'!Область_печати</vt:lpstr>
      <vt:lpstr>'01-01-03'!Область_печати</vt:lpstr>
      <vt:lpstr>'02-01-01 ПЖ '!Область_печати</vt:lpstr>
      <vt:lpstr>'02-02-01 АС3'!Область_печати</vt:lpstr>
      <vt:lpstr>'02-03-01 АС1'!Область_печати</vt:lpstr>
      <vt:lpstr>'02-03-02 АС2'!Область_печати</vt:lpstr>
      <vt:lpstr>'06-02-01 НВК4'!Область_печати</vt:lpstr>
      <vt:lpstr>'06-02-02 НВК5 '!Область_печати</vt:lpstr>
      <vt:lpstr>'06-02-03 НВК1 '!Область_печати</vt:lpstr>
      <vt:lpstr>'06-03-01 ТС1'!Область_печати</vt:lpstr>
      <vt:lpstr>'06-03-02 АС4'!Область_печати</vt:lpstr>
      <vt:lpstr>'07-01-01 ГП1'!Область_печати</vt:lpstr>
      <vt:lpstr>'07-01-02 ГП2 '!Область_печати</vt:lpstr>
      <vt:lpstr>'справочно кс-2 ССР1 '!Область_печати</vt:lpstr>
      <vt:lpstr>'ССР1 с 1,0514 '!Область_печати</vt:lpstr>
      <vt:lpstr>'ССР1 с 1,0514х0,83'!Область_печати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2024-08-06T15:34:49Z</cp:lastPrinted>
  <dcterms:created xsi:type="dcterms:W3CDTF">2020-09-30T08:50:27Z</dcterms:created>
  <dcterms:modified xsi:type="dcterms:W3CDTF">2024-08-21T12:01:37Z</dcterms:modified>
</cp:coreProperties>
</file>