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ЭЛЕКТРОЭНЕРГЕТИКА - субчик\МВМ03-07-СП5\СП5 ДС № 7 к Договору МВМ03-07-СП3\"/>
    </mc:Choice>
  </mc:AlternateContent>
  <xr:revisionPtr revIDLastSave="0" documentId="13_ncr:1_{F541B101-E63F-4CB9-AE6E-AA4B3A8B6F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D11" i="1"/>
  <c r="D10" i="1"/>
  <c r="C16" i="1"/>
  <c r="E16" i="1" s="1"/>
  <c r="C15" i="1"/>
  <c r="E15" i="1" s="1"/>
  <c r="C14" i="1"/>
  <c r="E14" i="1" s="1"/>
  <c r="C13" i="1"/>
  <c r="C12" i="1"/>
  <c r="E12" i="1" s="1"/>
  <c r="C11" i="1"/>
  <c r="C10" i="1"/>
  <c r="E11" i="1" l="1"/>
  <c r="E13" i="1"/>
  <c r="E10" i="1"/>
  <c r="E17" i="1" s="1"/>
  <c r="E18" i="1" l="1"/>
  <c r="E19" i="1"/>
</calcChain>
</file>

<file path=xl/sharedStrings.xml><?xml version="1.0" encoding="utf-8"?>
<sst xmlns="http://schemas.openxmlformats.org/spreadsheetml/2006/main" count="29" uniqueCount="27">
  <si>
    <t>Генеральный директор</t>
  </si>
  <si>
    <t>№</t>
  </si>
  <si>
    <t>Вид работ</t>
  </si>
  <si>
    <t>Общая стоимость ВСЕГО, руб. (без НДС)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</si>
  <si>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</si>
  <si>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</si>
  <si>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</si>
  <si>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</si>
  <si>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</si>
  <si>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</si>
  <si>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</si>
  <si>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Ведомость и стоимость Строительно-монтажных работ</t>
  </si>
  <si>
    <t>НДС 20%</t>
  </si>
  <si>
    <t>ИТОГО стоимость без НДС 20%</t>
  </si>
  <si>
    <t>ИТОГО стоимость с учетом НДС 20%</t>
  </si>
  <si>
    <t>______________/ Воденников А.В. /</t>
  </si>
  <si>
    <t>ООО «ЭлектроЭнергетика»</t>
  </si>
  <si>
    <t>ГСН</t>
  </si>
  <si>
    <t>Эстакада (АС4)</t>
  </si>
  <si>
    <t>ТС2</t>
  </si>
  <si>
    <t>ТС3</t>
  </si>
  <si>
    <t>Верхнее строение ЖД пути</t>
  </si>
  <si>
    <t>Переустройство сетей под 417 путь</t>
  </si>
  <si>
    <t xml:space="preserve">Трансбордер </t>
  </si>
  <si>
    <t>Общая стоимость, руб. (без НДС)</t>
  </si>
  <si>
    <t>Приложение № 1 к Дополнительному соглашению № 7 от 01.08.2024г.                                                                                                                                                                       к Договору строительного субподряда  № МВМ/03-07-СП5  от «04» августа 2023г.</t>
  </si>
  <si>
    <t>Приложение № 1.1 к Договору строительного субподряда  № МВМ/03-07-СП5  от «04» августа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</si>
</sst>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/>
    </xf>
    <xf numFmtId="4" fontId="0" fillId="0" borderId="0" xfId="0" applyNumberFormat="1"/>
    <xf numFmtId="4" fontId="2" fillId="0" borderId="0" xfId="2" applyNumberFormat="1" applyFo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8" fillId="2" borderId="1" xfId="0" applyFont="1" applyFill="1" applyBorder="1" applyAlignment="1">
      <alignment vertical="center" wrapText="1"/>
    </xf>
    <xf numFmtId="4" fontId="10" fillId="2" borderId="1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Normal="100" workbookViewId="0">
      <selection activeCell="H8" sqref="H8"/>
    </sheetView>
  </sheetViews>
  <sheetFormatPr defaultRowHeight="14.4" x14ac:dyDescent="0.3"/>
  <cols>
    <col min="1" max="1" width="3.44140625" customWidth="1"/>
    <col min="2" max="2" width="37.6640625" customWidth="1"/>
    <col min="3" max="3" width="20.6640625" customWidth="1"/>
    <col min="4" max="4" width="19.44140625" customWidth="1"/>
    <col min="5" max="5" width="32.88671875" customWidth="1"/>
    <col min="9" max="9" width="11.33203125" bestFit="1" customWidth="1"/>
    <col min="10" max="10" width="12.6640625" customWidth="1"/>
    <col min="11" max="11" width="11.33203125" bestFit="1" customWidth="1"/>
  </cols>
  <sheetData>
    <row r="1" spans="1:9" ht="29.4" customHeight="1" x14ac:dyDescent="0.3">
      <c r="A1" s="21" t="s">
        <v>25</v>
      </c>
      <c r="B1" s="21"/>
      <c r="C1" s="21"/>
      <c r="D1" s="21"/>
      <c r="E1" s="21"/>
    </row>
    <row r="2" spans="1:9" x14ac:dyDescent="0.3">
      <c r="A2" s="13"/>
      <c r="B2" s="13"/>
      <c r="C2" s="13"/>
      <c r="D2" s="13"/>
      <c r="E2" s="13"/>
    </row>
    <row r="3" spans="1:9" ht="14.4" customHeight="1" x14ac:dyDescent="0.3">
      <c r="A3" s="22" t="s">
        <v>26</v>
      </c>
      <c r="B3" s="22"/>
      <c r="C3" s="22"/>
      <c r="D3" s="22"/>
      <c r="E3" s="22"/>
    </row>
    <row r="4" spans="1:9" x14ac:dyDescent="0.3">
      <c r="A4" s="1"/>
      <c r="E4" s="12"/>
    </row>
    <row r="5" spans="1:9" x14ac:dyDescent="0.3">
      <c r="A5" s="1"/>
      <c r="E5" s="12"/>
    </row>
    <row r="6" spans="1:9" x14ac:dyDescent="0.3">
      <c r="A6" s="23"/>
      <c r="B6" s="23"/>
      <c r="C6" s="23"/>
      <c r="D6" s="23"/>
      <c r="E6" s="23"/>
    </row>
    <row r="7" spans="1:9" x14ac:dyDescent="0.3">
      <c r="A7" s="24" t="s">
        <v>11</v>
      </c>
      <c r="B7" s="24"/>
      <c r="C7" s="24"/>
      <c r="D7" s="24"/>
      <c r="E7" s="24"/>
      <c r="I7" s="8"/>
    </row>
    <row r="8" spans="1:9" ht="15.6" x14ac:dyDescent="0.3">
      <c r="A8" s="25" t="s">
        <v>1</v>
      </c>
      <c r="B8" s="26" t="s">
        <v>2</v>
      </c>
      <c r="C8" s="27" t="s">
        <v>24</v>
      </c>
      <c r="D8" s="28"/>
      <c r="E8" s="29" t="s">
        <v>3</v>
      </c>
      <c r="I8" s="8"/>
    </row>
    <row r="9" spans="1:9" ht="15.6" x14ac:dyDescent="0.3">
      <c r="A9" s="25"/>
      <c r="B9" s="26"/>
      <c r="C9" s="11" t="s">
        <v>4</v>
      </c>
      <c r="D9" s="11" t="s">
        <v>5</v>
      </c>
      <c r="E9" s="30"/>
    </row>
    <row r="10" spans="1:9" ht="15.6" x14ac:dyDescent="0.3">
      <c r="A10" s="2">
        <v>1</v>
      </c>
      <c r="B10" s="14" t="s">
        <v>21</v>
      </c>
      <c r="C10" s="15">
        <f>ROUND(15825114.649/1.2,2)</f>
        <v>13187595.539999999</v>
      </c>
      <c r="D10" s="15">
        <f>ROUND(30276004.8/1.2,2)</f>
        <v>25230004</v>
      </c>
      <c r="E10" s="16">
        <f>ROUND(C10+D10,2)</f>
        <v>38417599.539999999</v>
      </c>
    </row>
    <row r="11" spans="1:9" ht="15.6" x14ac:dyDescent="0.3">
      <c r="A11" s="2">
        <v>2</v>
      </c>
      <c r="B11" s="14" t="s">
        <v>22</v>
      </c>
      <c r="C11" s="15">
        <f>ROUND(7657825.7875/1.2,2)</f>
        <v>6381521.4900000002</v>
      </c>
      <c r="D11" s="15">
        <f>ROUND(4421956.97/1.2,2)</f>
        <v>3684964.14</v>
      </c>
      <c r="E11" s="16">
        <f t="shared" ref="E11:E16" si="0">ROUND(C11+D11,2)</f>
        <v>10066485.630000001</v>
      </c>
    </row>
    <row r="12" spans="1:9" ht="15.6" x14ac:dyDescent="0.3">
      <c r="A12" s="2">
        <v>3</v>
      </c>
      <c r="B12" s="14" t="s">
        <v>23</v>
      </c>
      <c r="C12" s="15">
        <f>ROUND(9348899.194/1.2,2)</f>
        <v>7790749.3300000001</v>
      </c>
      <c r="D12" s="15">
        <f>ROUND(6551887.05/1.2,2)</f>
        <v>5459905.8799999999</v>
      </c>
      <c r="E12" s="16">
        <f t="shared" si="0"/>
        <v>13250655.210000001</v>
      </c>
    </row>
    <row r="13" spans="1:9" ht="15.6" x14ac:dyDescent="0.3">
      <c r="A13" s="2">
        <v>4</v>
      </c>
      <c r="B13" s="14" t="s">
        <v>17</v>
      </c>
      <c r="C13" s="15">
        <f>ROUND(3012319.432/1.2,2)</f>
        <v>2510266.19</v>
      </c>
      <c r="D13" s="15">
        <f>ROUND(2271818.24/1.2,2)</f>
        <v>1893181.87</v>
      </c>
      <c r="E13" s="16">
        <f t="shared" si="0"/>
        <v>4403448.0599999996</v>
      </c>
    </row>
    <row r="14" spans="1:9" ht="15.6" x14ac:dyDescent="0.3">
      <c r="A14" s="2">
        <v>5</v>
      </c>
      <c r="B14" s="14" t="s">
        <v>18</v>
      </c>
      <c r="C14" s="15">
        <f>ROUND(6551666.9155/1.2,2)</f>
        <v>5459722.4299999997</v>
      </c>
      <c r="D14" s="15">
        <f>ROUND(2696075.69/1.2,2)</f>
        <v>2246729.7400000002</v>
      </c>
      <c r="E14" s="16">
        <f t="shared" si="0"/>
        <v>7706452.1699999999</v>
      </c>
    </row>
    <row r="15" spans="1:9" ht="15.6" x14ac:dyDescent="0.3">
      <c r="A15" s="2">
        <v>6</v>
      </c>
      <c r="B15" s="14" t="s">
        <v>19</v>
      </c>
      <c r="C15" s="15">
        <f>ROUND(1645638.6875/1.2,2)</f>
        <v>1371365.57</v>
      </c>
      <c r="D15" s="15">
        <f>ROUND(1238977.85/1.2,2)</f>
        <v>1032481.54</v>
      </c>
      <c r="E15" s="16">
        <f t="shared" si="0"/>
        <v>2403847.11</v>
      </c>
    </row>
    <row r="16" spans="1:9" ht="15.6" x14ac:dyDescent="0.3">
      <c r="A16" s="2">
        <v>7</v>
      </c>
      <c r="B16" s="14" t="s">
        <v>20</v>
      </c>
      <c r="C16" s="17">
        <f>ROUND(2825298.0335/1.2,2)</f>
        <v>2354415.0299999998</v>
      </c>
      <c r="D16" s="15">
        <f>ROUND(1961417.19/1.2,2)</f>
        <v>1634514.33</v>
      </c>
      <c r="E16" s="16">
        <f t="shared" si="0"/>
        <v>3988929.36</v>
      </c>
    </row>
    <row r="17" spans="2:10" x14ac:dyDescent="0.3">
      <c r="C17" s="20" t="s">
        <v>13</v>
      </c>
      <c r="D17" s="20"/>
      <c r="E17" s="7">
        <f>ROUND(SUM(E10:E16),2)</f>
        <v>80237417.079999998</v>
      </c>
      <c r="J17" s="7"/>
    </row>
    <row r="18" spans="2:10" x14ac:dyDescent="0.3">
      <c r="C18" s="6"/>
      <c r="D18" s="6" t="s">
        <v>12</v>
      </c>
      <c r="E18" s="7">
        <f>ROUND(E17*0.2,2)</f>
        <v>16047483.42</v>
      </c>
    </row>
    <row r="19" spans="2:10" x14ac:dyDescent="0.3">
      <c r="C19" s="20" t="s">
        <v>14</v>
      </c>
      <c r="D19" s="20"/>
      <c r="E19" s="8">
        <f>ROUND(E17*1.2,2)</f>
        <v>96284900.5</v>
      </c>
      <c r="I19" s="7"/>
    </row>
    <row r="22" spans="2:10" x14ac:dyDescent="0.3">
      <c r="B22" s="18" t="s">
        <v>8</v>
      </c>
      <c r="C22" s="18"/>
      <c r="E22" s="9" t="s">
        <v>7</v>
      </c>
    </row>
    <row r="23" spans="2:10" x14ac:dyDescent="0.3">
      <c r="B23" s="3" t="s">
        <v>9</v>
      </c>
      <c r="C23" s="3"/>
      <c r="E23" s="9" t="s">
        <v>16</v>
      </c>
    </row>
    <row r="24" spans="2:10" x14ac:dyDescent="0.3">
      <c r="B24" s="4" t="s">
        <v>0</v>
      </c>
      <c r="C24" s="4"/>
      <c r="E24" s="4" t="s">
        <v>0</v>
      </c>
    </row>
    <row r="25" spans="2:10" x14ac:dyDescent="0.3">
      <c r="B25" s="4"/>
      <c r="C25" s="4"/>
      <c r="E25" s="4"/>
    </row>
    <row r="26" spans="2:10" x14ac:dyDescent="0.3">
      <c r="B26" s="4"/>
      <c r="C26" s="4"/>
      <c r="E26" s="4"/>
    </row>
    <row r="27" spans="2:10" x14ac:dyDescent="0.3">
      <c r="B27" s="19" t="s">
        <v>10</v>
      </c>
      <c r="C27" s="19"/>
      <c r="E27" s="10" t="s">
        <v>15</v>
      </c>
    </row>
    <row r="28" spans="2:10" x14ac:dyDescent="0.3">
      <c r="B28" s="3"/>
      <c r="C28" s="3"/>
      <c r="E28" s="3"/>
    </row>
    <row r="29" spans="2:10" x14ac:dyDescent="0.3">
      <c r="B29" s="3" t="s">
        <v>6</v>
      </c>
      <c r="C29" s="3"/>
      <c r="E29" s="3" t="s">
        <v>6</v>
      </c>
    </row>
    <row r="30" spans="2:10" x14ac:dyDescent="0.3">
      <c r="B30" s="3"/>
      <c r="C30" s="5"/>
    </row>
  </sheetData>
  <mergeCells count="12">
    <mergeCell ref="B22:C22"/>
    <mergeCell ref="B27:C27"/>
    <mergeCell ref="C17:D17"/>
    <mergeCell ref="A1:E1"/>
    <mergeCell ref="A3:E3"/>
    <mergeCell ref="C19:D19"/>
    <mergeCell ref="A6:E6"/>
    <mergeCell ref="A7:E7"/>
    <mergeCell ref="A8:A9"/>
    <mergeCell ref="B8:B9"/>
    <mergeCell ref="C8:D8"/>
    <mergeCell ref="E8:E9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Елена Филонова</cp:lastModifiedBy>
  <cp:lastPrinted>2024-10-23T06:50:34Z</cp:lastPrinted>
  <dcterms:created xsi:type="dcterms:W3CDTF">2023-06-20T12:39:30Z</dcterms:created>
  <dcterms:modified xsi:type="dcterms:W3CDTF">2024-10-23T07:08:38Z</dcterms:modified>
</cp:coreProperties>
</file>